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rozpočtové..." sheetId="2" r:id="rId2"/>
    <sheet name="001 - SO 101 KOMUNIKACE" sheetId="3" r:id="rId3"/>
    <sheet name="002 - SO 301 ODVODNĚNÍ KO..." sheetId="4" r:id="rId4"/>
    <sheet name="003 - SO 302 PŘELOŽKA VOD..." sheetId="5" r:id="rId5"/>
    <sheet name="004 - SO 401 VEŘEJNÉ OSVĚ..." sheetId="6" r:id="rId6"/>
    <sheet name="005 - SO 402 PŘELOŽKA SDĚ..." sheetId="7" r:id="rId7"/>
  </sheets>
  <definedNames>
    <definedName name="_xlnm.Print_Area" localSheetId="0">'Rekapitulace stavby'!$D$4:$AO$76,'Rekapitulace stavby'!$C$82:$AQ$108</definedName>
    <definedName name="_xlnm._FilterDatabase" localSheetId="1" hidden="1">'000 - vedlejší rozpočtové...'!$C$127:$K$163</definedName>
    <definedName name="_xlnm.Print_Area" localSheetId="1">'000 - vedlejší rozpočtové...'!$C$4:$J$76,'000 - vedlejší rozpočtové...'!$C$82:$J$109,'000 - vedlejší rozpočtové...'!$C$115:$K$163</definedName>
    <definedName name="_xlnm._FilterDatabase" localSheetId="2" hidden="1">'001 - SO 101 KOMUNIKACE'!$C$136:$K$748</definedName>
    <definedName name="_xlnm.Print_Area" localSheetId="2">'001 - SO 101 KOMUNIKACE'!$C$4:$J$76,'001 - SO 101 KOMUNIKACE'!$C$82:$J$118,'001 - SO 101 KOMUNIKACE'!$C$124:$K$748</definedName>
    <definedName name="_xlnm._FilterDatabase" localSheetId="3" hidden="1">'002 - SO 301 ODVODNĚNÍ KO...'!$C$134:$K$269</definedName>
    <definedName name="_xlnm.Print_Area" localSheetId="3">'002 - SO 301 ODVODNĚNÍ KO...'!$C$4:$J$76,'002 - SO 301 ODVODNĚNÍ KO...'!$C$82:$J$116,'002 - SO 301 ODVODNĚNÍ KO...'!$C$122:$K$269</definedName>
    <definedName name="_xlnm._FilterDatabase" localSheetId="4" hidden="1">'003 - SO 302 PŘELOŽKA VOD...'!$C$131:$K$232</definedName>
    <definedName name="_xlnm.Print_Area" localSheetId="4">'003 - SO 302 PŘELOŽKA VOD...'!$C$4:$J$76,'003 - SO 302 PŘELOŽKA VOD...'!$C$82:$J$113,'003 - SO 302 PŘELOŽKA VOD...'!$C$119:$K$232</definedName>
    <definedName name="_xlnm._FilterDatabase" localSheetId="5" hidden="1">'004 - SO 401 VEŘEJNÉ OSVĚ...'!$C$132:$K$271</definedName>
    <definedName name="_xlnm.Print_Area" localSheetId="5">'004 - SO 401 VEŘEJNÉ OSVĚ...'!$C$4:$J$76,'004 - SO 401 VEŘEJNÉ OSVĚ...'!$C$82:$J$114,'004 - SO 401 VEŘEJNÉ OSVĚ...'!$C$120:$K$271</definedName>
    <definedName name="_xlnm._FilterDatabase" localSheetId="6" hidden="1">'005 - SO 402 PŘELOŽKA SDĚ...'!$C$130:$K$161</definedName>
    <definedName name="_xlnm.Print_Area" localSheetId="6">'005 - SO 402 PŘELOŽKA SDĚ...'!$C$4:$J$76,'005 - SO 402 PŘELOŽKA SDĚ...'!$C$82:$J$112,'005 - SO 402 PŘELOŽKA SDĚ...'!$C$118:$K$161</definedName>
    <definedName name="_xlnm.Print_Titles" localSheetId="0">'Rekapitulace stavby'!$92:$92</definedName>
    <definedName name="_xlnm.Print_Titles" localSheetId="1">'000 - vedlejší rozpočtové...'!$127:$127</definedName>
    <definedName name="_xlnm.Print_Titles" localSheetId="2">'001 - SO 101 KOMUNIKACE'!$136:$136</definedName>
    <definedName name="_xlnm.Print_Titles" localSheetId="3">'002 - SO 301 ODVODNĚNÍ KO...'!$134:$134</definedName>
    <definedName name="_xlnm.Print_Titles" localSheetId="4">'003 - SO 302 PŘELOŽKA VOD...'!$131:$131</definedName>
    <definedName name="_xlnm.Print_Titles" localSheetId="5">'004 - SO 401 VEŘEJNÉ OSVĚ...'!$132:$132</definedName>
    <definedName name="_xlnm.Print_Titles" localSheetId="6">'005 - SO 402 PŘELOŽKA SDĚ...'!$130:$130</definedName>
  </definedNames>
  <calcPr fullCalcOnLoad="1"/>
</workbook>
</file>

<file path=xl/sharedStrings.xml><?xml version="1.0" encoding="utf-8"?>
<sst xmlns="http://schemas.openxmlformats.org/spreadsheetml/2006/main" count="12832" uniqueCount="1910">
  <si>
    <t>Export Komplet</t>
  </si>
  <si>
    <t/>
  </si>
  <si>
    <t>2.0</t>
  </si>
  <si>
    <t>ZAMOK</t>
  </si>
  <si>
    <t>False</t>
  </si>
  <si>
    <t>{5ba31d3f-8c74-4eba-a120-f3ae55acfa54}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</si>
  <si>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</si>
  <si>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</si>
  <si>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</si>
  <si>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</si>
  <si>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</si>
  <si>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</si>
  <si>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</si>
  <si>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</si>
  <si>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20190404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</si>
  <si>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</si>
  <si>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</si>
  <si>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ulice Mjr. Nováka - neuznatelné</t>
  </si>
  <si>
    <t>KSO:</t>
  </si>
  <si>
    <t>CC-CZ:</t>
  </si>
  <si>
    <t>Místo:</t>
  </si>
  <si>
    <t xml:space="preserve"> ul. Mjr. Nováka  </t>
  </si>
  <si>
    <t>Datum:</t>
  </si>
  <si>
    <t>4. 4. 2019</t>
  </si>
  <si>
    <t>Zadavatel:</t>
  </si>
  <si>
    <t>IČ:</t>
  </si>
  <si>
    <t>Městský obvod Ostrava – Jih</t>
  </si>
  <si>
    <t>DIČ:</t>
  </si>
  <si>
    <t>Uchazeč:</t>
  </si>
  <si>
    <t>Vyplň údaj</t>
  </si>
  <si>
    <t>Projektant:</t>
  </si>
  <si>
    <t>Roman Fildán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</si>
  <si>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</si>
  <si>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</si>
  <si>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</si>
  <si>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</si>
  <si>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</si>
  <si>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</si>
  <si>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</si>
  <si>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</si>
  <si>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</si>
  <si>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</si>
  <si>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</si>
  <si>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</si>
  <si>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</si>
  <si>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</si>
  <si>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</si>
  <si>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</si>
  <si>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</si>
  <si>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</si>
  <si>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</si>
  <si>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</si>
  <si>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</si>
  <si>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</si>
  <si>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</si>
  <si>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</si>
  <si>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</si>
  <si>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</si>
  <si>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</si>
  <si>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</si>
  <si>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</si>
  <si>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</si>
  <si>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</si>
  <si>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</si>
  <si>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</si>
  <si>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</si>
  <si>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</si>
  <si>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</si>
  <si>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</si>
  <si>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</si>
  <si>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</si>
  <si>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</si>
  <si>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</si>
  <si>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</si>
  <si>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</si>
  <si>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</si>
  <si>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</si>
  <si>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</si>
  <si>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</si>
  <si>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</si>
  <si>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</si>
  <si>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</si>
  <si>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</si>
  <si>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rozpočtové náklady</t>
  </si>
  <si>
    <t>STA</t>
  </si>
  <si>
    <t>1</t>
  </si>
  <si>
    <t>{5cfa02e8-f22a-40ed-971b-6aecab9551b4}</t>
  </si>
  <si>
    <t>2</t>
  </si>
  <si>
    <t>001</t>
  </si>
  <si>
    <t>SO 101 KOMUNIKACE</t>
  </si>
  <si>
    <t>{5d35c03f-9870-4d17-846a-246812757558}</t>
  </si>
  <si>
    <t>002</t>
  </si>
  <si>
    <t>SO 301 ODVODNĚNÍ KOMUNIKACE</t>
  </si>
  <si>
    <t>{d9ff1efd-09a0-44d7-aae4-5e23037e47fa}</t>
  </si>
  <si>
    <t>003</t>
  </si>
  <si>
    <t>SO 302 PŘELOŽKA VODOVODU</t>
  </si>
  <si>
    <t>{0a6d0868-cfca-4a07-a9e6-98015cb68772}</t>
  </si>
  <si>
    <t>004</t>
  </si>
  <si>
    <t>SO 401 VEŘEJNÉ OSVĚTLENÍ</t>
  </si>
  <si>
    <t>{b4431038-499c-494e-aed5-728110a1a161}</t>
  </si>
  <si>
    <t>005</t>
  </si>
  <si>
    <t>SO 402 PŘELOŽKA SDĚLOVACÍHO VEDENÍ</t>
  </si>
  <si>
    <t>{ce8eae7a-22d4-440b-b70f-d54e53669f78}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</si>
  <si>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</si>
  <si>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</si>
  <si>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</si>
  <si>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</si>
  <si>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</si>
  <si>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</si>
  <si>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</si>
  <si>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</si>
  <si>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</si>
  <si>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ploty</t>
  </si>
  <si>
    <t>m</t>
  </si>
  <si>
    <t>1250</t>
  </si>
  <si>
    <t>KRYCÍ LIST SOUPISU PRACÍ</t>
  </si>
  <si>
    <t>Objekt:</t>
  </si>
  <si>
    <t>000 - vedlejší rozpočtové náklady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</si>
  <si>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</si>
  <si>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</si>
  <si>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</si>
  <si>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</si>
  <si>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</si>
  <si>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</si>
  <si>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</si>
  <si>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VRN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</si>
  <si>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</si>
  <si>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</si>
  <si>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</si>
  <si>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</si>
  <si>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</si>
  <si>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</si>
  <si>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</si>
  <si>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</si>
  <si>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</si>
  <si>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</si>
  <si>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</si>
  <si>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</si>
  <si>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</si>
  <si>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</si>
  <si>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</si>
  <si>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</si>
  <si>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</si>
  <si>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</si>
  <si>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</si>
  <si>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</si>
  <si>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</si>
  <si>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</si>
  <si>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</si>
  <si>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</si>
  <si>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5</t>
  </si>
  <si>
    <t>ROZPOCET</t>
  </si>
  <si>
    <t>M</t>
  </si>
  <si>
    <t>Vytýčení stávajících inženýrských sítí.</t>
  </si>
  <si>
    <t>kpl</t>
  </si>
  <si>
    <t>8</t>
  </si>
  <si>
    <t>4</t>
  </si>
  <si>
    <t>-276456575</t>
  </si>
  <si>
    <t>Administrativní činnost pro zajištění záborů pozemků, uzavírek komunikací a dopravních opatření</t>
  </si>
  <si>
    <t>1383608055</t>
  </si>
  <si>
    <t>3</t>
  </si>
  <si>
    <t>020</t>
  </si>
  <si>
    <t xml:space="preserve">dozor pracovníka odborného bezpečnostního dohledu – měření metanu. </t>
  </si>
  <si>
    <t>868101628</t>
  </si>
  <si>
    <t>022</t>
  </si>
  <si>
    <t>aktualizace dokladových částí  projektové  dokumentace</t>
  </si>
  <si>
    <t>701701570</t>
  </si>
  <si>
    <t>Koordinační a kompletační činnost dodavatele</t>
  </si>
  <si>
    <t>607929082</t>
  </si>
  <si>
    <t>6</t>
  </si>
  <si>
    <t>Náklady na veškeré energie související s realizací akce</t>
  </si>
  <si>
    <t>123819418</t>
  </si>
  <si>
    <t>7</t>
  </si>
  <si>
    <t>Zábory cizích pozemků (veřejných i soukromých)</t>
  </si>
  <si>
    <t>1378815401</t>
  </si>
  <si>
    <t>006</t>
  </si>
  <si>
    <t>Geodetické zaměření realizovaných objektů</t>
  </si>
  <si>
    <t>-1599335491</t>
  </si>
  <si>
    <t>9</t>
  </si>
  <si>
    <t>007</t>
  </si>
  <si>
    <t xml:space="preserve">Zpracování dokumentace skutečného provedení stavby včetně zpracování podkladů pro vklad novostavby do katastru nemovitostí </t>
  </si>
  <si>
    <t>590683551</t>
  </si>
  <si>
    <t>10</t>
  </si>
  <si>
    <t>008</t>
  </si>
  <si>
    <t>Vyhotovení geometrických plánů pro vklad do KN</t>
  </si>
  <si>
    <t>-746610744</t>
  </si>
  <si>
    <t>11</t>
  </si>
  <si>
    <t>009</t>
  </si>
  <si>
    <t>Statické zatěžovací zkoušky zhutnění</t>
  </si>
  <si>
    <t>kus</t>
  </si>
  <si>
    <t>1464342225</t>
  </si>
  <si>
    <t>VV</t>
  </si>
  <si>
    <t>dle D1.1.1</t>
  </si>
  <si>
    <t>statické zkoušky na pláni</t>
  </si>
  <si>
    <t>30</t>
  </si>
  <si>
    <t>pod finálními vrstvami</t>
  </si>
  <si>
    <t>Součet</t>
  </si>
  <si>
    <t>12</t>
  </si>
  <si>
    <t>010</t>
  </si>
  <si>
    <t>Dočasné dopravní značení a čištění tohoto značení po dobu realizace akce</t>
  </si>
  <si>
    <t>316958163</t>
  </si>
  <si>
    <t>13</t>
  </si>
  <si>
    <t>011</t>
  </si>
  <si>
    <t>zajištění bezpečnosti účastníků realizace akce a veřejnosti, zajištění staveniště, zajištění bezpečnosti silničního provozu, provizorní ohrazení výkopu, dočasné stezky, koridory, bezpečnostní tabulky</t>
  </si>
  <si>
    <t>-1640287724</t>
  </si>
  <si>
    <t>14</t>
  </si>
  <si>
    <t>012</t>
  </si>
  <si>
    <t>Informační tabule s údaji o stavbě (velikost cca 1,5 x 1 m – dle grafického návrhu investora) - 1ks</t>
  </si>
  <si>
    <t>-297129687</t>
  </si>
  <si>
    <t>013</t>
  </si>
  <si>
    <t>zařízení staveniště zhotovitele - chemické WC+kancelář+sklady</t>
  </si>
  <si>
    <t>-394290852</t>
  </si>
  <si>
    <t>16</t>
  </si>
  <si>
    <t>014</t>
  </si>
  <si>
    <t>Náklady za vypouštění čerpané podzemní vody do veřejné kanalizace</t>
  </si>
  <si>
    <t>-1090975912</t>
  </si>
  <si>
    <t>17</t>
  </si>
  <si>
    <t>015</t>
  </si>
  <si>
    <t>dočasné zajištění podzemních sítí  proti poškození</t>
  </si>
  <si>
    <t>-675533008</t>
  </si>
  <si>
    <t>18</t>
  </si>
  <si>
    <t>016</t>
  </si>
  <si>
    <t>Čistění komunikací</t>
  </si>
  <si>
    <t>1965363347</t>
  </si>
  <si>
    <t>19</t>
  </si>
  <si>
    <t>017</t>
  </si>
  <si>
    <t xml:space="preserve">Náklady na vytýčení stavby </t>
  </si>
  <si>
    <t>-634039600</t>
  </si>
  <si>
    <t>20</t>
  </si>
  <si>
    <t>018</t>
  </si>
  <si>
    <t>Náklady na projektovou (dílenskou) dokumentaci zhotovitele</t>
  </si>
  <si>
    <t>-1851209290</t>
  </si>
  <si>
    <t>019</t>
  </si>
  <si>
    <t>Pasportizace území před zahájením stavby  dle požadavku odboru dopravy</t>
  </si>
  <si>
    <t>-2079298544</t>
  </si>
  <si>
    <t>22</t>
  </si>
  <si>
    <t>K</t>
  </si>
  <si>
    <t>119003227</t>
  </si>
  <si>
    <t>Pomocné konstrukce při zabezpečení výkopu svislé ocelové mobilní oplocení, výšky do 2,2 m panely vyplněné dráty zřízení</t>
  </si>
  <si>
    <t>34567423</t>
  </si>
  <si>
    <t>dle F2.b</t>
  </si>
  <si>
    <t>300+200+330+220+200</t>
  </si>
  <si>
    <t>23</t>
  </si>
  <si>
    <t>119003228</t>
  </si>
  <si>
    <t>Pomocné konstrukce při zabezpečení výkopu svislé ocelové mobilní oplocení, výšky do 2,2 m panely vyplněné dráty odstranění</t>
  </si>
  <si>
    <t>-1819757017</t>
  </si>
  <si>
    <t>24</t>
  </si>
  <si>
    <t>R001N</t>
  </si>
  <si>
    <t>náklady za pronájem mobilního oplocení po dobu 8 měsíců</t>
  </si>
  <si>
    <t>743822965</t>
  </si>
  <si>
    <t>trávník</t>
  </si>
  <si>
    <t>4689</t>
  </si>
  <si>
    <t>bdlažby</t>
  </si>
  <si>
    <t>m2</t>
  </si>
  <si>
    <t>780</t>
  </si>
  <si>
    <t>fréza</t>
  </si>
  <si>
    <t>14704,8</t>
  </si>
  <si>
    <t>litý</t>
  </si>
  <si>
    <t>3875,4</t>
  </si>
  <si>
    <t>ornice</t>
  </si>
  <si>
    <t>m3</t>
  </si>
  <si>
    <t>661</t>
  </si>
  <si>
    <t>asfalt</t>
  </si>
  <si>
    <t>4148</t>
  </si>
  <si>
    <t>trativod</t>
  </si>
  <si>
    <t>1358</t>
  </si>
  <si>
    <t>001 - SO 101 KOMUNIKACE</t>
  </si>
  <si>
    <t>rýhy1</t>
  </si>
  <si>
    <t>339,5</t>
  </si>
  <si>
    <t>rýhy2</t>
  </si>
  <si>
    <t>77,7</t>
  </si>
  <si>
    <t>odvoz</t>
  </si>
  <si>
    <t>8535,978</t>
  </si>
  <si>
    <t>keře</t>
  </si>
  <si>
    <t>823</t>
  </si>
  <si>
    <t>sadovky</t>
  </si>
  <si>
    <t>5512</t>
  </si>
  <si>
    <t>pláň</t>
  </si>
  <si>
    <t>10623,8</t>
  </si>
  <si>
    <t>parking</t>
  </si>
  <si>
    <t>4981</t>
  </si>
  <si>
    <t>slepci</t>
  </si>
  <si>
    <t>žlutá</t>
  </si>
  <si>
    <t>3,5</t>
  </si>
  <si>
    <t>odkop</t>
  </si>
  <si>
    <t>8118,778</t>
  </si>
  <si>
    <t>voda</t>
  </si>
  <si>
    <t>82,68</t>
  </si>
  <si>
    <t>textilie</t>
  </si>
  <si>
    <t>13442,557</t>
  </si>
  <si>
    <t>bop</t>
  </si>
  <si>
    <t>91</t>
  </si>
  <si>
    <t>bo1525</t>
  </si>
  <si>
    <t>1934,7</t>
  </si>
  <si>
    <t>napojení</t>
  </si>
  <si>
    <t>119,9</t>
  </si>
  <si>
    <t>chráničky</t>
  </si>
  <si>
    <t>897,1</t>
  </si>
  <si>
    <t>geomříž</t>
  </si>
  <si>
    <t>454,5</t>
  </si>
  <si>
    <t>chráničky2</t>
  </si>
  <si>
    <t>504,5</t>
  </si>
  <si>
    <t>chráničkyr</t>
  </si>
  <si>
    <t>479,5</t>
  </si>
  <si>
    <t>asfalt2</t>
  </si>
  <si>
    <t>744,3</t>
  </si>
  <si>
    <t>asfalt3</t>
  </si>
  <si>
    <t>49</t>
  </si>
  <si>
    <t>pěší</t>
  </si>
  <si>
    <t>633</t>
  </si>
  <si>
    <t>rošty</t>
  </si>
  <si>
    <t>45</t>
  </si>
  <si>
    <t>bednění</t>
  </si>
  <si>
    <t>19,92</t>
  </si>
  <si>
    <t>bo1025</t>
  </si>
  <si>
    <t>489</t>
  </si>
  <si>
    <t>bp</t>
  </si>
  <si>
    <t>1690,6</t>
  </si>
  <si>
    <t>tk2</t>
  </si>
  <si>
    <t>30,5</t>
  </si>
  <si>
    <t>parking2</t>
  </si>
  <si>
    <t>154,8</t>
  </si>
  <si>
    <t>schody</t>
  </si>
  <si>
    <t>66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</si>
  <si>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</si>
  <si>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</si>
  <si>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</si>
  <si>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</si>
  <si>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</si>
  <si>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</si>
  <si>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</si>
  <si>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</si>
  <si>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</si>
  <si>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</si>
  <si>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Zemní práce</t>
  </si>
  <si>
    <t>111101101</t>
  </si>
  <si>
    <t>Odstranění travin a rákosu travin, při celkové ploše do 0,1 ha</t>
  </si>
  <si>
    <t>ha</t>
  </si>
  <si>
    <t>-1982775397</t>
  </si>
  <si>
    <t>(ornice/0,2)*0,0001</t>
  </si>
  <si>
    <t>111151111</t>
  </si>
  <si>
    <t>Pokosení trávníku při souvislé ploše do 1000 m2 parterového v rovině nebo svahu do 1:5</t>
  </si>
  <si>
    <t>1711393398</t>
  </si>
  <si>
    <t>trávník*3</t>
  </si>
  <si>
    <t>111212351</t>
  </si>
  <si>
    <t>Odstranění nevhodných dřevin průměru kmene do 100 mm výšky přes 1 m s odstraněním pařezu do 100 m2 v rovině nebo na svahu do 1:5</t>
  </si>
  <si>
    <t>-1672141793</t>
  </si>
  <si>
    <t>dle D1.1.2.a</t>
  </si>
  <si>
    <t>4+3</t>
  </si>
  <si>
    <t>uznatelné</t>
  </si>
  <si>
    <t>-2</t>
  </si>
  <si>
    <t>112101101</t>
  </si>
  <si>
    <t>Odstranění stromů s odřezáním kmene a s odvětvením listnatých, průměru kmene přes 100 do 300 mm</t>
  </si>
  <si>
    <t>-500843064</t>
  </si>
  <si>
    <t>dle B</t>
  </si>
  <si>
    <t>-7</t>
  </si>
  <si>
    <t>112101102</t>
  </si>
  <si>
    <t>Odstranění stromů s odřezáním kmene a s odvětvením listnatých, průměru kmene přes 300 do 500 mm</t>
  </si>
  <si>
    <t>191396326</t>
  </si>
  <si>
    <t>-9</t>
  </si>
  <si>
    <t>112101103</t>
  </si>
  <si>
    <t>Odstranění stromů s odřezáním kmene a s odvětvením listnatých, průměru kmene přes 500 do 700 mm</t>
  </si>
  <si>
    <t>541899579</t>
  </si>
  <si>
    <t>112201112</t>
  </si>
  <si>
    <t>Odstranění pařezu v rovině nebo na svahu do 1:5 o průměru pařezu na řezné ploše přes 200 do 300 mm</t>
  </si>
  <si>
    <t>180535303</t>
  </si>
  <si>
    <t>-8</t>
  </si>
  <si>
    <t>112201114</t>
  </si>
  <si>
    <t>Odstranění pařezu v rovině nebo na svahu do 1:5 o průměru pařezu na řezné ploše přes 400 do 500 mm</t>
  </si>
  <si>
    <t>-887680516</t>
  </si>
  <si>
    <t>112201116</t>
  </si>
  <si>
    <t>Odstranění pařezu v rovině nebo na svahu do 1:5 o průměru pařezu na řezné ploše přes 600 do 700 mm</t>
  </si>
  <si>
    <t>1409167739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</si>
  <si>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</si>
  <si>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</si>
  <si>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1799575266</t>
  </si>
  <si>
    <t>dle F2.b, odpočet uznatelné</t>
  </si>
  <si>
    <t>247+584-51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</si>
  <si>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</si>
  <si>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</si>
  <si>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-688681663</t>
  </si>
  <si>
    <t>113107233</t>
  </si>
  <si>
    <t>Odstranění podkladů nebo krytů strojně plochy jednotlivě přes 200 m2 s přemístěním hmot na skládku na vzdálenost do 20 m nebo s naložením na dopravní prostředek z betonu prostého, o tl. vrstvy přes 300 do 400 mm</t>
  </si>
  <si>
    <t>1191308110</t>
  </si>
  <si>
    <t>176</t>
  </si>
  <si>
    <t>113107242</t>
  </si>
  <si>
    <t>Odstranění podkladů nebo krytů s přemístěním hmot na skládku na vzdálenost do 20 m nebo s naložením na dopravní prostředek v ploše jednotlivě přes 200 m2 živičných, o tl. vrstvy přes 50 do 100 mm</t>
  </si>
  <si>
    <t>-993991572</t>
  </si>
  <si>
    <t>litý asfalt, odpočet uznatelné</t>
  </si>
  <si>
    <t>7019-3143,6</t>
  </si>
  <si>
    <t>113152112</t>
  </si>
  <si>
    <t>Odstranění podkladů zpevněných ploch s přemístěním na skládku na vzdálenost do 20 m nebo s naložením na dopravní prostředek z kameniva drceného</t>
  </si>
  <si>
    <t>797053283</t>
  </si>
  <si>
    <t>dle F2.b, D1.1.1</t>
  </si>
  <si>
    <t>bdlažby*0,2</t>
  </si>
  <si>
    <t>0,5*fréza*0,4</t>
  </si>
  <si>
    <t>litý*0,1</t>
  </si>
  <si>
    <t>113154333</t>
  </si>
  <si>
    <t>Frézování živičného podkladu nebo krytu  s naložením na dopravní prostředek plochy přes 1 000 do 10 000 m2 bez překážek v trase pruhu šířky přes 1 m do 2 m, tloušťky vrstvy 50 mm</t>
  </si>
  <si>
    <t>-453584130</t>
  </si>
  <si>
    <t>2 vrstvy, odpočet uznatelné</t>
  </si>
  <si>
    <t>7921*2-1137,2</t>
  </si>
  <si>
    <t>113202111</t>
  </si>
  <si>
    <t>Vytrhání obrub s vybouráním lože, s přemístěním hmot na skládku na vzdálenost do 3 m nebo s naložením na dopravní prostředek z krajníků nebo obrubníků stojatých</t>
  </si>
  <si>
    <t>416524781</t>
  </si>
  <si>
    <t>5,5+21+14+17+6+6+6+11+13+14+1+1+2+3+22+25+28+25+11+3+14+1+6+5+13+11+5+3+5*2+25*2+5*4+25*2+5+6+29+26+3*2+2+10+18+15+6+3+1+9+12+1+4+14+17,5+15+2*5+4+53</t>
  </si>
  <si>
    <t>5+25+15+17+20+4+7+5+2*2+13+15+4+9+4+1,5+13+10+4+1+11+15+1+2*2+1+2+2+7+7+2+17+5+12+1+11+15+13+50+1+5+2*5+2*2,5+4,5*2+5+2+4+2+5+2*5+2,5*2+4+17+15+13+0,5</t>
  </si>
  <si>
    <t>16+14+4+3+5+2*5+1+5+2,5*2+9+7+5+4+2,5+6+4+5+3+4+6+3+6+2,5*2+6*2+4,5+2*2,5+2+39+2*5+10+3,5+5+4+4+3+3+5+7,5*2+5+3+7+6+3+5+13+5+6+2,5*2+5,5*2+2+5+2+23+5</t>
  </si>
  <si>
    <t>3+12+12+2+22+2*5,5+2*4+11+10+3+4+1,5+4+1+5+11+12+2*4+2*5,5+11+9+16+3,5*2+2+10+10+3+1,5+3,2+6+9+4*2+2+4+4+2*6+9+4+6+2+6+16+29+15+10+10+9+3,5+11+10+3+2</t>
  </si>
  <si>
    <t>6+7+2*5+49+4+6+5+5+1+6+6+13+7+3,5+28+43+5*2+6+5*2+6+31+34+7,5+10+3*2+8*2+8+20+7+4+23+5*2+4,5*2+3+5+3*2+4,5+3*4+5+6+6+3+3+19+2*3+21+6+12,5*2+5+8+7+22+7</t>
  </si>
  <si>
    <t>5+4+5+8+24+11+5+2*5+18+16+3+2+16*2+3+22+12+7+11+5*2+8*2+22+10,5+20+11+10+6,5*6+6+11+22+14+13+7,5*2+5,5+13,5+13+11+11+5,5*2+6*2+12+17+5+19+5+14+13+2+4</t>
  </si>
  <si>
    <t>2,5*2+3*2+4+2+3+4+18+5+19+13+3*2+16+6+5*3+2,5*2+5,5*2+11+5+8+7+1+5*2+5*2+5,5*2+4+2+11+10+11+3+14+11+2+18+5*2+5,5*2+16+5+3+6+7+15+4,5+4+6+5+2+4+26+23</t>
  </si>
  <si>
    <t>23+4+2*2+22*2+23+21+24+23+3+4+3+5+9+9+7+4+4+1+4+6,5+11+5,5+8+3*2+4+18+11+5*2+2+16+29+31+15+33+15+14+48+28+2+2+8+17+4+8+3+2+8+2+7+10+8+1</t>
  </si>
  <si>
    <t>odpočet uznatelné</t>
  </si>
  <si>
    <t>-588,2</t>
  </si>
  <si>
    <t>119001422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</si>
  <si>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3 do 6 kabelů</t>
  </si>
  <si>
    <t>1350613812</t>
  </si>
  <si>
    <t>dle C3</t>
  </si>
  <si>
    <t>cetin, čez, upc, poda</t>
  </si>
  <si>
    <t>chráničky+chráničky2</t>
  </si>
  <si>
    <t>120001101</t>
  </si>
  <si>
    <t>Příplatek k cenám vykopávek za ztížení vykopávky v blízkosti podzemního vedení nebo výbušnin v horninách jakékoliv třídy</t>
  </si>
  <si>
    <t>1753821844</t>
  </si>
  <si>
    <t>ČEZ, CETIN, VO, plyn, UPC, poda, veolia</t>
  </si>
  <si>
    <t>0,5*2*(chráničky+chráničky2+23+29+5+42+7*2+10+17+7+10+14+20)+0,5*1*(400+2)</t>
  </si>
  <si>
    <t>121101102</t>
  </si>
  <si>
    <t>Sejmutí ornice nebo lesní půdy s vodorovným přemístěním na hromady v místě upotřebení nebo na dočasné či trvalé skládky se složením, na vzdálenost přes 50 do 100 m</t>
  </si>
  <si>
    <t>172648551</t>
  </si>
  <si>
    <t>dleD1.1.2.a, F2.b</t>
  </si>
  <si>
    <t>0,2*(pláň+trávník-bdlažby-0,5*fréza-litý)</t>
  </si>
  <si>
    <t>122201104</t>
  </si>
  <si>
    <t>Odkopávky a prokopávky nezapažené  s přehozením výkopku na vzdálenost do 3 m nebo s naložením na dopravní prostředek v hornině tř. 3 přes 5 000 m3</t>
  </si>
  <si>
    <t>-1925195915</t>
  </si>
  <si>
    <t>asfalt*0,9</t>
  </si>
  <si>
    <t>asfalt2*0,86</t>
  </si>
  <si>
    <t>asfalt3*0,6</t>
  </si>
  <si>
    <t>parking*0,67</t>
  </si>
  <si>
    <t>(pěší+slepci+žlutá+rošty)*0,54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</si>
  <si>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</si>
  <si>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</si>
  <si>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638029037</t>
  </si>
  <si>
    <t>132201101</t>
  </si>
  <si>
    <t>Hloubení zapažených i nezapažených rýh šířky do 600 mm s urovnáním dna do předepsaného profilu a spádu v hornině tř. 3 do 100 m3</t>
  </si>
  <si>
    <t>-838570002</t>
  </si>
  <si>
    <t>dle D1.1.2.a, D1.1.2.c</t>
  </si>
  <si>
    <t>trativod*0,5*0,5</t>
  </si>
  <si>
    <t>132201109</t>
  </si>
  <si>
    <t>Hloubení zapažených i nezapažených rýh šířky do 600 mm s urovnáním dna do předepsaného profilu a spádu v hornině tř. 3 Příplatek k cenám za lepivost horniny tř. 3</t>
  </si>
  <si>
    <t>-1477815619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</si>
  <si>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</si>
  <si>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</si>
  <si>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2094061425</t>
  </si>
  <si>
    <t>25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</si>
  <si>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</si>
  <si>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</si>
  <si>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-405966409</t>
  </si>
  <si>
    <t>dle D1.1.2.a, D1.1.1</t>
  </si>
  <si>
    <t>zpětné rozprostření ornice</t>
  </si>
  <si>
    <t>sadovky*0,15</t>
  </si>
  <si>
    <t>26</t>
  </si>
  <si>
    <t>162301401</t>
  </si>
  <si>
    <t>Vodorovné přemístění větví, kmenů nebo pařezů  s naložením, složením a dopravou do 5000 m větví stromů listnatých, průměru kmene přes 100 do 300 mm</t>
  </si>
  <si>
    <t>-429188161</t>
  </si>
  <si>
    <t>27</t>
  </si>
  <si>
    <t>162301402</t>
  </si>
  <si>
    <t>Vodorovné přemístění větví, kmenů nebo pařezů  s naložením, složením a dopravou do 5000 m větví stromů listnatých, průměru kmene přes 300 do 500 mm</t>
  </si>
  <si>
    <t>1213440024</t>
  </si>
  <si>
    <t>28</t>
  </si>
  <si>
    <t>162301403</t>
  </si>
  <si>
    <t>Vodorovné přemístění větví, kmenů nebo pařezů  s naložením, složením a dopravou do 5000 m větví stromů listnatých, průměru kmene přes 500 do 700 mm</t>
  </si>
  <si>
    <t>-767222811</t>
  </si>
  <si>
    <t>29</t>
  </si>
  <si>
    <t>162301411</t>
  </si>
  <si>
    <t>Vodorovné přemístění větví, kmenů nebo pařezů  s naložením, složením a dopravou do 5000 m kmenů stromů listnatých, průměru přes 100 do 300 mm</t>
  </si>
  <si>
    <t>-783559036</t>
  </si>
  <si>
    <t>162301412</t>
  </si>
  <si>
    <t>Vodorovné přemístění větví, kmenů nebo pařezů  s naložením, složením a dopravou do 5000 m kmenů stromů listnatých, průměru přes 300 do 500 mm</t>
  </si>
  <si>
    <t>-1232501367</t>
  </si>
  <si>
    <t>31</t>
  </si>
  <si>
    <t>162301413</t>
  </si>
  <si>
    <t>Vodorovné přemístění větví, kmenů nebo pařezů  s naložením, složením a dopravou do 5000 m kmenů stromů listnatých, průměru přes 500 do 700 mm</t>
  </si>
  <si>
    <t>263012520</t>
  </si>
  <si>
    <t>32</t>
  </si>
  <si>
    <t>162301421</t>
  </si>
  <si>
    <t>Vodorovné přemístění větví, kmenů nebo pařezů  s naložením, složením a dopravou do 5000 m pařezů kmenů, průměru přes 100 do 300 mm</t>
  </si>
  <si>
    <t>-1405413083</t>
  </si>
  <si>
    <t>33</t>
  </si>
  <si>
    <t>162301422</t>
  </si>
  <si>
    <t>Vodorovné přemístění větví, kmenů nebo pařezů  s naložením, složením a dopravou do 5000 m pařezů kmenů, průměru přes 300 do 500 mm</t>
  </si>
  <si>
    <t>1821394478</t>
  </si>
  <si>
    <t>34</t>
  </si>
  <si>
    <t>162301423</t>
  </si>
  <si>
    <t>Vodorovné přemístění větví, kmenů nebo pařezů  s naložením, složením a dopravou do 5000 m pařezů kmenů, průměru přes 500 do 700 mm</t>
  </si>
  <si>
    <t>-1159742484</t>
  </si>
  <si>
    <t>35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</si>
  <si>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</si>
  <si>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</si>
  <si>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889299319</t>
  </si>
  <si>
    <t>rýhy1+rýhy2</t>
  </si>
  <si>
    <t>36</t>
  </si>
  <si>
    <t>167101102</t>
  </si>
  <si>
    <t>Nakládání, skládání a překládání neulehlého výkopku nebo sypaniny nakládání, množství přes 100 m3, z hornin tř. 1 až 4</t>
  </si>
  <si>
    <t>1437401224</t>
  </si>
  <si>
    <t>37</t>
  </si>
  <si>
    <t>171201201</t>
  </si>
  <si>
    <t>Uložení sypaniny na skládky</t>
  </si>
  <si>
    <t>-432370952</t>
  </si>
  <si>
    <t>38</t>
  </si>
  <si>
    <t>171201211</t>
  </si>
  <si>
    <t>Uložení sypaniny poplatek za uložení sypaniny na skládce (skládkovné)</t>
  </si>
  <si>
    <t>t</t>
  </si>
  <si>
    <t>-2063148438</t>
  </si>
  <si>
    <t>odvoz*1,7</t>
  </si>
  <si>
    <t>39</t>
  </si>
  <si>
    <t>181301102</t>
  </si>
  <si>
    <t>Rozprostření a urovnání ornice v rovině nebo ve svahu sklonu do 1:5 při souvislé ploše do 500 m2, tl. vrstvy přes 100 do 150 mm</t>
  </si>
  <si>
    <t>-337712449</t>
  </si>
  <si>
    <t>40</t>
  </si>
  <si>
    <t>25234001</t>
  </si>
  <si>
    <t>herbicid totální systémový neselektivní</t>
  </si>
  <si>
    <t>litr</t>
  </si>
  <si>
    <t>-1056822946</t>
  </si>
  <si>
    <t>(sadovky*8)/10000</t>
  </si>
  <si>
    <t>41</t>
  </si>
  <si>
    <t>181411131</t>
  </si>
  <si>
    <t>Založení trávníku na půdě předem připravené plochy do 1000 m2 výsevem včetně utažení parkového v rovině nebo na svahu do 1:5</t>
  </si>
  <si>
    <t>447816140</t>
  </si>
  <si>
    <t>42</t>
  </si>
  <si>
    <t>005724200</t>
  </si>
  <si>
    <t>osivo směs travní parková okrasná</t>
  </si>
  <si>
    <t>kg</t>
  </si>
  <si>
    <t>1212417783</t>
  </si>
  <si>
    <t>trávník*0,03</t>
  </si>
  <si>
    <t>43</t>
  </si>
  <si>
    <t>181951102</t>
  </si>
  <si>
    <t>Úprava pláně vyrovnáním výškových rozdílů v hornině tř. 1 až 4 se zhutněním</t>
  </si>
  <si>
    <t>-584910815</t>
  </si>
  <si>
    <t>asfalt+asfalt2+asfalt3+pěší+slepci+parking+rošty+žlutá</t>
  </si>
  <si>
    <t>44</t>
  </si>
  <si>
    <t>183101313</t>
  </si>
  <si>
    <t>Hloubení jamek pro vysazování rostlin v zemině tř.1 až 4 s výměnou půdy z 100% v rovině nebo na svahu do 1:5, objemu přes 0,02 do 0,05 m3</t>
  </si>
  <si>
    <t>313218263</t>
  </si>
  <si>
    <t>3292</t>
  </si>
  <si>
    <t>251911550</t>
  </si>
  <si>
    <t>hnojivo průmyslové Cererit (bal. 5 kg)</t>
  </si>
  <si>
    <t>18638763</t>
  </si>
  <si>
    <t>sadovky*0,03</t>
  </si>
  <si>
    <t>46</t>
  </si>
  <si>
    <t>183403114</t>
  </si>
  <si>
    <t>Obdělání půdy kultivátorováním v rovině nebo na svahu do 1:5</t>
  </si>
  <si>
    <t>-918744163</t>
  </si>
  <si>
    <t>47</t>
  </si>
  <si>
    <t>183403153</t>
  </si>
  <si>
    <t>Obdělání půdy hrabáním v rovině nebo na svahu do 1:5</t>
  </si>
  <si>
    <t>1006139058</t>
  </si>
  <si>
    <t>48</t>
  </si>
  <si>
    <t>183403161</t>
  </si>
  <si>
    <t>Obdělání půdy válením v rovině nebo na svahu do 1:5</t>
  </si>
  <si>
    <t>-416754330</t>
  </si>
  <si>
    <t>183552431</t>
  </si>
  <si>
    <t>Úprava zemědělské půdy - hnojení tekutými hnojivy na ploše jednotlivě se zapravením hnojiva do půdy do 5 ha, o sklonu do 5 st.</t>
  </si>
  <si>
    <t>334411731</t>
  </si>
  <si>
    <t>sadovky/10000</t>
  </si>
  <si>
    <t>50</t>
  </si>
  <si>
    <t>184102113</t>
  </si>
  <si>
    <t>Výsadba dřeviny s balem do předem vyhloubené jamky se zalitím v rovině nebo na svahu do 1:5, při průměru balu přes 300 do 400 mm</t>
  </si>
  <si>
    <t>453077595</t>
  </si>
  <si>
    <t>51</t>
  </si>
  <si>
    <t>R102</t>
  </si>
  <si>
    <t>ochrana kmene bedněním - zřízení</t>
  </si>
  <si>
    <t>-2073509425</t>
  </si>
  <si>
    <t>0,5*4*2*85</t>
  </si>
  <si>
    <t>52</t>
  </si>
  <si>
    <t>R103</t>
  </si>
  <si>
    <t>ochrana kmene bedněním - odstranění</t>
  </si>
  <si>
    <t>2011681402</t>
  </si>
  <si>
    <t>340</t>
  </si>
  <si>
    <t>53</t>
  </si>
  <si>
    <t>R801</t>
  </si>
  <si>
    <t>Zlatice prostřední (Forsythia x intermedia 'Maluch')  20-30cm, kontejner 2L</t>
  </si>
  <si>
    <t>-413246900</t>
  </si>
  <si>
    <t>593</t>
  </si>
  <si>
    <t>54</t>
  </si>
  <si>
    <t>R8011</t>
  </si>
  <si>
    <t>Zimolez lesklý (Lonicera nitida 'Maigrun') 20-30cm, kontejner 2L</t>
  </si>
  <si>
    <t>1420042101</t>
  </si>
  <si>
    <t>1003</t>
  </si>
  <si>
    <t>55</t>
  </si>
  <si>
    <t>R8021</t>
  </si>
  <si>
    <t>Tavolník japonský (Spiraea japonica) 20-30cm, kontejner 2L</t>
  </si>
  <si>
    <t>-949277524</t>
  </si>
  <si>
    <t>1696</t>
  </si>
  <si>
    <t>56</t>
  </si>
  <si>
    <t>184801131</t>
  </si>
  <si>
    <t>Ošetření vysazených dřevin  ve skupinách v rovině nebo na svahu do 1:5</t>
  </si>
  <si>
    <t>-414233588</t>
  </si>
  <si>
    <t>57</t>
  </si>
  <si>
    <t>184802111</t>
  </si>
  <si>
    <t>Chemické odplevelení půdy před založením kultury, trávníku nebo zpevněných ploch o výměře jednotlivě přes 20 m2 v rovině nebo na svahu do 1:5 postřikem na široko</t>
  </si>
  <si>
    <t>-1938599896</t>
  </si>
  <si>
    <t>58</t>
  </si>
  <si>
    <t>184911431</t>
  </si>
  <si>
    <t>Mulčování vysazených rostlin mulčovací kůrou, tl. přes 100 do 150 mm v rovině nebo na svahu do 1:5</t>
  </si>
  <si>
    <t>-1767460166</t>
  </si>
  <si>
    <t>59</t>
  </si>
  <si>
    <t>10391100</t>
  </si>
  <si>
    <t>kůra mulčovací VL</t>
  </si>
  <si>
    <t>1800728628</t>
  </si>
  <si>
    <t>keře*0,15</t>
  </si>
  <si>
    <t>60</t>
  </si>
  <si>
    <t>R101</t>
  </si>
  <si>
    <t xml:space="preserve">Trávníkový substrát  </t>
  </si>
  <si>
    <t>545058429</t>
  </si>
  <si>
    <t>ornice/2,5</t>
  </si>
  <si>
    <t>61</t>
  </si>
  <si>
    <t>185804312</t>
  </si>
  <si>
    <t>Zalití rostlin vodou  plochy záhonů jednotlivě přes 20 m2</t>
  </si>
  <si>
    <t>2106557694</t>
  </si>
  <si>
    <t>sadovky*0,015</t>
  </si>
  <si>
    <t>62</t>
  </si>
  <si>
    <t>185851121</t>
  </si>
  <si>
    <t>Dovoz vody pro zálivku rostlin na vzdálenost do 1000 m</t>
  </si>
  <si>
    <t>-765712815</t>
  </si>
  <si>
    <t>63</t>
  </si>
  <si>
    <t>185851129</t>
  </si>
  <si>
    <t>Dovoz vody pro zálivku rostlin Příplatek k ceně za každých dalších i započatých 1000 m</t>
  </si>
  <si>
    <t>1285584910</t>
  </si>
  <si>
    <t>voda*9</t>
  </si>
  <si>
    <t>64</t>
  </si>
  <si>
    <t>ochrana a úprava teplovodního kolektoru - reprofilace sanačními hmotami na bázi polymerbetonu, opatření 2x penetračním asfaltovým lakem + dvojnásobná izolace natavením hydroizolačními SBS asfaltovými pásy</t>
  </si>
  <si>
    <t>297106569</t>
  </si>
  <si>
    <t>dle A2</t>
  </si>
  <si>
    <t>8*4+21*4+14*4</t>
  </si>
  <si>
    <t>-116</t>
  </si>
  <si>
    <t>65</t>
  </si>
  <si>
    <t>R18or</t>
  </si>
  <si>
    <t>pořízení a dovoz chybějící ornice</t>
  </si>
  <si>
    <t>-2128485028</t>
  </si>
  <si>
    <t>nv001</t>
  </si>
  <si>
    <t>náhr.výsadba na p.p.č.462/3, ul. Aviatiků logopedická škola - Sorbus intermedia ´Brouwers´ 14-16cm kompletní výsadba s balem - dodání a osazení</t>
  </si>
  <si>
    <t>-1859695846</t>
  </si>
  <si>
    <t>67</t>
  </si>
  <si>
    <t>nv002</t>
  </si>
  <si>
    <t>náhr.výsadba na p.p.č.462/2, ul. Aviatiků - Acer campestre ´Elegant´ 14-16cm kompletní výsadba s balem - dodání a osazení</t>
  </si>
  <si>
    <t>1240993412</t>
  </si>
  <si>
    <t>68</t>
  </si>
  <si>
    <t>nv003</t>
  </si>
  <si>
    <t>náhr.výsadba na p.p.č.939/13, ul. U Haldy, ZŠ - Corylus colurna 14-16cm kompletní výsadba s balem - dodání a osazení</t>
  </si>
  <si>
    <t>1826895229</t>
  </si>
  <si>
    <t>69</t>
  </si>
  <si>
    <t>nv004</t>
  </si>
  <si>
    <t>náhr.výsadba na p.p.č.939/13, ul. U Haldy, ZŠ - Tilia cordata ´Greenspire´ 14-16cm kompletní výsadba s balem - dodání a osazení</t>
  </si>
  <si>
    <t>347708022</t>
  </si>
  <si>
    <t>70</t>
  </si>
  <si>
    <t>nv005</t>
  </si>
  <si>
    <t>náhr.výsadba na p.p.č.939/13, ul. U Haldy, ZŠ - Liquidambar styraciflua ´Worplesdon´ 14-16cm kompletní výsadba s balem - dodání a osazení</t>
  </si>
  <si>
    <t>546519818</t>
  </si>
  <si>
    <t>71</t>
  </si>
  <si>
    <t>nv006</t>
  </si>
  <si>
    <t>náhr.výsadba na p.p.č.939/13, ul. U Haldy, ZŠ - Prunus avium ´Plena´ 14-16cm kompletní výsadba s balem - dodání a osazení</t>
  </si>
  <si>
    <t>-666394270</t>
  </si>
  <si>
    <t>72</t>
  </si>
  <si>
    <t>nv007</t>
  </si>
  <si>
    <t>náhr.výsadba na p.p.č.939/1, ul. U Haldy 58-60 - Sorbus intermedia ´Brouvers´ 14-16cm kompletní výsadba s balem - dodání a osazení</t>
  </si>
  <si>
    <t>-802164085</t>
  </si>
  <si>
    <t>73</t>
  </si>
  <si>
    <t>nv008</t>
  </si>
  <si>
    <t>náhr.výsadba na p.p.č.270/2, ul. Provaznická 32-30 - Aesculus x carnea ´Briotti´ 14-16cm kompletní výsadba s balem - dodání a osazení</t>
  </si>
  <si>
    <t>-295465492</t>
  </si>
  <si>
    <t>74</t>
  </si>
  <si>
    <t>nv009</t>
  </si>
  <si>
    <t>náhr.výsadba na p.p.č.270/2, ul. Provaznická 32-30 - Abies koreana 200-225cm kompletní výsadba s balem - dodání a osazení</t>
  </si>
  <si>
    <t>1080863092</t>
  </si>
  <si>
    <t>75</t>
  </si>
  <si>
    <t>nv010</t>
  </si>
  <si>
    <t>náhr.výsadba na p.p.č.270/2, ul. Provaznická 32-30 - Prunus avium ˇPlena´ 14-16cm kompletní výsadba s balem - dodání a osazení</t>
  </si>
  <si>
    <t>2124414770</t>
  </si>
  <si>
    <t>76</t>
  </si>
  <si>
    <t>nv011</t>
  </si>
  <si>
    <t>náhr.výsadba na p.p.č.270/2, ul. Provaznická 32-30 - Liquidambar styraciflua ´Worplesdon´ 14-16cm kompletní výsadba s balem - dodání a osazení</t>
  </si>
  <si>
    <t>-208831848</t>
  </si>
  <si>
    <t>77</t>
  </si>
  <si>
    <t>nv012</t>
  </si>
  <si>
    <t>náhr.výsadba na p.p.č.270/2, ul. Provaznická 32-30 - Sorbus intermedia ´Brouwers´ 14-16cm kompletní výsadba s balem - dodání a osazení</t>
  </si>
  <si>
    <t>-699912304</t>
  </si>
  <si>
    <t>78</t>
  </si>
  <si>
    <t>nv013</t>
  </si>
  <si>
    <t>náhr.výsadba na p.p.č.371/1, ul.Provaznická x Mitušova - Prunus x yedoensis 14-16cm kompletní výsadba s balem - dodání a osazení</t>
  </si>
  <si>
    <t>1453814208</t>
  </si>
  <si>
    <t>79</t>
  </si>
  <si>
    <t>nv014</t>
  </si>
  <si>
    <t>náhr.výsadba na p.p.č.654/47, ul.Chrjukinova 11 u MŠ - Abies koreana 200-225cm kompletní výsadba s balem - dodání a osazení</t>
  </si>
  <si>
    <t>-1717612595</t>
  </si>
  <si>
    <t>80</t>
  </si>
  <si>
    <t>nv015</t>
  </si>
  <si>
    <t>náhr.výsadba na p.p.č.654/47, ul.Chrjukinova 11 u MŠ - Prunus x yedoensis 14-16cm kompletní výsadba s balem - dodání a osazení</t>
  </si>
  <si>
    <t>1777662568</t>
  </si>
  <si>
    <t>81</t>
  </si>
  <si>
    <t>nv016</t>
  </si>
  <si>
    <t>náhr.výsadba na p.p.č.654/10, ul.Abramovova 16-20 - Sorbus intermedia ´Brouwers´ 14-16cm kompletní výsadba s balem - dodání a osazení</t>
  </si>
  <si>
    <t>1008250770</t>
  </si>
  <si>
    <t>82</t>
  </si>
  <si>
    <t>nv017</t>
  </si>
  <si>
    <t>náhr.výsadba na p.p.č.654/10, ul.Abramovova 16-20 - Liquidambar styraciflua ´Worplesdon´ 14-16cm kompletní výsadba s balem - dodání a osazení</t>
  </si>
  <si>
    <t>-1572811694</t>
  </si>
  <si>
    <t>83</t>
  </si>
  <si>
    <t>nv018</t>
  </si>
  <si>
    <t>náhr.výsadba na p.p.č.654/10, ul.Abramovova 16-20 - Corylus colurna 14-16cm kompletní výsadba s balem - dodání a osazení</t>
  </si>
  <si>
    <t>801668725</t>
  </si>
  <si>
    <t>84</t>
  </si>
  <si>
    <t>nv019</t>
  </si>
  <si>
    <t>náhr.výsadba na p.p.č.654/15, před obchodem Sluníčko - Tilia cordata ´Rancho´ 14-16cm kompletní výsadba s balem - dodání a osazení</t>
  </si>
  <si>
    <t>-919601968</t>
  </si>
  <si>
    <t>85</t>
  </si>
  <si>
    <t>nv020</t>
  </si>
  <si>
    <t>náhr.výsadba na p.p.č.783/2, ul.Výškovická 70-74 - Corylus colurna 14-16cm kompletní výsadba s balem - dodání a osazení</t>
  </si>
  <si>
    <t>-1678368067</t>
  </si>
  <si>
    <t>86</t>
  </si>
  <si>
    <t>nv021</t>
  </si>
  <si>
    <t>náhr.výsadba na p.p.č.783/2, ul.Výškovická 70-74 - Tilia cordata ´Greenspire´ 14-16cm kompletní výsadba s balem - dodání a osazení</t>
  </si>
  <si>
    <t>1586530408</t>
  </si>
  <si>
    <t>87</t>
  </si>
  <si>
    <t>nv022</t>
  </si>
  <si>
    <t>náhr.výsadba na p.p.č.783/2, ul.Výškovická 70-74 - Aesculus x carnea ´Briotti´ 14-16cm kompletní výsadba s balem - dodání a osazení</t>
  </si>
  <si>
    <t>-1649908501</t>
  </si>
  <si>
    <t>88</t>
  </si>
  <si>
    <t>nv023</t>
  </si>
  <si>
    <t>náhr.výsadba na p.p.č.783/2, ul.Výškovická 70-74 - Liquidambar styraciflua ´Worplesdon´ 14-16cm kompletní výsadba s balem - dodání a osazení</t>
  </si>
  <si>
    <t>-626352813</t>
  </si>
  <si>
    <t>89</t>
  </si>
  <si>
    <t>nv024</t>
  </si>
  <si>
    <t>náhr.výsadba na p.p.č.783/2, ul.Výškovická 70-74 - Sorbus intermedia ´Brouwers´ 14-16cm kompletní výsadba s balem - dodání a osazení</t>
  </si>
  <si>
    <t>868275885</t>
  </si>
  <si>
    <t>90</t>
  </si>
  <si>
    <t>nv025</t>
  </si>
  <si>
    <t>náhr.výsadba na p.p.č.715/9, ul.Řadová x Kubalova - Corylus colurna 14-16cm kompletní výsadba s balem - dodání a osazení</t>
  </si>
  <si>
    <t>1454990694</t>
  </si>
  <si>
    <t>nv026</t>
  </si>
  <si>
    <t>náhr.výsadba na p.p.č.715/9, ul.Řadová x Kubalova - Tilia cordata ´Greenspire´ 14-16cm kompletní výsadba s balem - dodání a osazení</t>
  </si>
  <si>
    <t>-1481607523</t>
  </si>
  <si>
    <t>92</t>
  </si>
  <si>
    <t>nv027</t>
  </si>
  <si>
    <t>náhr.výsadba na p.p.č.715/9, ul.Řadová x Kubalova - Liquidambar styraciflua ´Worplesdon´ 14-16cm kompletní výsadba s balem - dodání a osazení</t>
  </si>
  <si>
    <t>864084485</t>
  </si>
  <si>
    <t>93</t>
  </si>
  <si>
    <t>nv028</t>
  </si>
  <si>
    <t>náhr.výsadba na p.p.č.793/1, ul.Lumírova 74-82 - Acer campestre ´Elegant´ 14-16cm kompletní výsadba s balem - dodání a osazení</t>
  </si>
  <si>
    <t>-741213287</t>
  </si>
  <si>
    <t>94</t>
  </si>
  <si>
    <t>nv029</t>
  </si>
  <si>
    <t>náhr.výsadba na p.p.č.793/1, ul.Lumírova 74-82 - Tilia cordata ´Greenspire´ 14-16cm kompletní výsadba s balem - dodání a osazení</t>
  </si>
  <si>
    <t>951201410</t>
  </si>
  <si>
    <t>95</t>
  </si>
  <si>
    <t>nv030</t>
  </si>
  <si>
    <t>náhr.výsadba na p.p.č.793/1, ul.Lumírova 74-82 - Liquidambar styraciflua ´Worplesdon´ 14-16cm kompletní výsadba s balem - dodání a osazení</t>
  </si>
  <si>
    <t>381800280</t>
  </si>
  <si>
    <t>96</t>
  </si>
  <si>
    <t>nv031</t>
  </si>
  <si>
    <t>náhr.výsadba na p.p.č.793/1, ul.Lumírova 74-82 - Corylus colurna 14-16cm kompletní výsadba s balem - dodání a osazení</t>
  </si>
  <si>
    <t>757410188</t>
  </si>
  <si>
    <t>97</t>
  </si>
  <si>
    <t>nv032</t>
  </si>
  <si>
    <t>náhr.výsadba na p.p.č.793/1, ul.Lumírova 74-82 - Sorbus intermedia ´Brouwers´ 14-16cm kompletní výsadba s balem - dodání a osazení</t>
  </si>
  <si>
    <t>-1160630450</t>
  </si>
  <si>
    <t>Zakládání</t>
  </si>
  <si>
    <t>98</t>
  </si>
  <si>
    <t>212755214</t>
  </si>
  <si>
    <t>Trativody bez lože z drenážních trubek plastových flexibilních D 100 mm</t>
  </si>
  <si>
    <t>837067721</t>
  </si>
  <si>
    <t>dle D1.1.2.a, D1.1.2.c, D1.1.1</t>
  </si>
  <si>
    <t>676+200+65+400-160+50+27+80+20</t>
  </si>
  <si>
    <t>99</t>
  </si>
  <si>
    <t>69311083</t>
  </si>
  <si>
    <t>geotextilie netkaná PP 300g/m2</t>
  </si>
  <si>
    <t>709553942</t>
  </si>
  <si>
    <t>Přepočteno koeficientem 1,1 (pro prořez 10%)</t>
  </si>
  <si>
    <t>1,1*textilie</t>
  </si>
  <si>
    <t>100</t>
  </si>
  <si>
    <t>69321052</t>
  </si>
  <si>
    <t>geomříž tříosá PP tl 4mm</t>
  </si>
  <si>
    <t>-13881116</t>
  </si>
  <si>
    <t>412,138171110581*1,2 'Přepočtené koeficientem množství</t>
  </si>
  <si>
    <t>101</t>
  </si>
  <si>
    <t>213111121</t>
  </si>
  <si>
    <t>Stabilizace základové spáry zřízením vrstvy z geomříže  tuhé</t>
  </si>
  <si>
    <t>-1352480404</t>
  </si>
  <si>
    <t>102</t>
  </si>
  <si>
    <t>213141112</t>
  </si>
  <si>
    <t>Zřízení vrstvy z geotextilie  filtrační, separační, odvodňovací, ochranné, výztužné nebo protierozní v rovině nebo ve sklonu do 1:5, šířky přes 3 do 6 m</t>
  </si>
  <si>
    <t>774270883</t>
  </si>
  <si>
    <t>trativod*(pi*0,1*2+0,5*4)</t>
  </si>
  <si>
    <t>asfalt+asfalt2+parking</t>
  </si>
  <si>
    <t>103</t>
  </si>
  <si>
    <t>275313911</t>
  </si>
  <si>
    <t>Základy z betonu prostého patky a bloky z betonu kamenem neprokládaného tř. C 30/37</t>
  </si>
  <si>
    <t>2088637018</t>
  </si>
  <si>
    <t>dle D1.1.2.a.R</t>
  </si>
  <si>
    <t>0,3*0,3*0,3*63</t>
  </si>
  <si>
    <t>0,3*0,3*0,5*35</t>
  </si>
  <si>
    <t>-1,638</t>
  </si>
  <si>
    <t>104</t>
  </si>
  <si>
    <t>275351121</t>
  </si>
  <si>
    <t>Bednění základů patek zřízení</t>
  </si>
  <si>
    <t>-1112510917</t>
  </si>
  <si>
    <t>dle D1.1.2.a.R, odpočet uznatelné</t>
  </si>
  <si>
    <t>0,3*0,3*4*63+0,3*(0,3+0,5)*2*35-19,56</t>
  </si>
  <si>
    <t>105</t>
  </si>
  <si>
    <t>275351122</t>
  </si>
  <si>
    <t>Bednění základů patek odstranění</t>
  </si>
  <si>
    <t>-1337842408</t>
  </si>
  <si>
    <t>Svislé a kompletní konstrukce</t>
  </si>
  <si>
    <t>106</t>
  </si>
  <si>
    <t>339921113</t>
  </si>
  <si>
    <t>Osazování palisád  betonových jednotlivých se zabetonováním výšky palisády přes 1000 do 1500 mm</t>
  </si>
  <si>
    <t>856381422</t>
  </si>
  <si>
    <t>107</t>
  </si>
  <si>
    <t>BET.P12M01R</t>
  </si>
  <si>
    <t>PALISÁDA betonová přírodní 17,5X20X120 cm</t>
  </si>
  <si>
    <t>-827100752</t>
  </si>
  <si>
    <t>dle D1.1.2.d</t>
  </si>
  <si>
    <t>14,3/0,2+0,5</t>
  </si>
  <si>
    <t>Vodorovné konstrukce</t>
  </si>
  <si>
    <t>108</t>
  </si>
  <si>
    <t>451573111</t>
  </si>
  <si>
    <t>Lože pod potrubí, stoky a drobné objekty v otevřeném výkopu z písku a štěrkopísku do 63 mm</t>
  </si>
  <si>
    <t>1022414722</t>
  </si>
  <si>
    <t>lože</t>
  </si>
  <si>
    <t>trativod*0,3*0,05</t>
  </si>
  <si>
    <t>Komunikace pozemní</t>
  </si>
  <si>
    <t>109</t>
  </si>
  <si>
    <t>564811111</t>
  </si>
  <si>
    <t>Podklad ze štěrkodrti ŠD  s rozprostřením a zhutněním, po zhutnění tl. 50 mm</t>
  </si>
  <si>
    <t>-2051827228</t>
  </si>
  <si>
    <t>110</t>
  </si>
  <si>
    <t>564851111</t>
  </si>
  <si>
    <t>Podklad ze štěrkodrti ŠD s rozprostřením a zhutněním, po zhutnění tl. 150 mm</t>
  </si>
  <si>
    <t>-741652353</t>
  </si>
  <si>
    <t>3*(asfalt-geomříž)+3*asfalt2+pěší+slepci+žlutá+schody</t>
  </si>
  <si>
    <t>111</t>
  </si>
  <si>
    <t>564861111</t>
  </si>
  <si>
    <t>Podklad ze štěrkodrti ŠD  s rozprostřením a zhutněním, po zhutnění tl. 200 mm</t>
  </si>
  <si>
    <t>-320156005</t>
  </si>
  <si>
    <t>112</t>
  </si>
  <si>
    <t>564871111</t>
  </si>
  <si>
    <t>Podklad ze štěrkodrti ŠD s rozprostřením a zhutněním, po zhutnění tl. 250 mm</t>
  </si>
  <si>
    <t>-363708001</t>
  </si>
  <si>
    <t>113</t>
  </si>
  <si>
    <t>564871116</t>
  </si>
  <si>
    <t>Podklad ze štěrkodrti ŠD s rozprostřením a zhutněním, po zhutnění tl. 300 mm</t>
  </si>
  <si>
    <t>326930012</t>
  </si>
  <si>
    <t>asfalt-geomříž+asfalt2+asfalt3+parking+pěší+slepci+žlutá</t>
  </si>
  <si>
    <t>pod obruby</t>
  </si>
  <si>
    <t>0,3*(bo1525+bo1025+bop)</t>
  </si>
  <si>
    <t>114</t>
  </si>
  <si>
    <t>565135111</t>
  </si>
  <si>
    <t>Asfaltový beton vrstva podkladní ACP 16 (obalované kamenivo střednězrnné - OKS)  s rozprostřením a zhutněním v pruhu šířky do 3 m, po zhutnění tl. 50 mm</t>
  </si>
  <si>
    <t>-1456900023</t>
  </si>
  <si>
    <t>115</t>
  </si>
  <si>
    <t>565135121</t>
  </si>
  <si>
    <t>Asfaltový beton vrstva podkladní ACP 16 (obalované kamenivo střednězrnné - OKS)  s rozprostřením a zhutněním v pruhu šířky přes 3 m, po zhutnění tl. 50 mm</t>
  </si>
  <si>
    <t>1979194978</t>
  </si>
  <si>
    <t>116</t>
  </si>
  <si>
    <t>565155121</t>
  </si>
  <si>
    <t>Asfaltový beton vrstva podkladní ACP 16 (obalované kamenivo střednězrnné - OKS)  s rozprostřením a zhutněním v pruhu šířky přes 3 m, po zhutnění tl. 70 mm</t>
  </si>
  <si>
    <t>-120907499</t>
  </si>
  <si>
    <t>117</t>
  </si>
  <si>
    <t>573111112</t>
  </si>
  <si>
    <t>Postřik infiltrační PI z asfaltu silničního s posypem kamenivem, v množství 1,00 kg/m2</t>
  </si>
  <si>
    <t>-655620876</t>
  </si>
  <si>
    <t>asfalt+asfalt2+asfalt3</t>
  </si>
  <si>
    <t>118</t>
  </si>
  <si>
    <t>573211112</t>
  </si>
  <si>
    <t>Postřik spojovací PS bez posypu kamenivem z asfaltu silničního, v množství 0,70 kg/m2</t>
  </si>
  <si>
    <t>-1074663749</t>
  </si>
  <si>
    <t>2*asfalt+asfalt2+asfalt3</t>
  </si>
  <si>
    <t>119</t>
  </si>
  <si>
    <t>577134121</t>
  </si>
  <si>
    <t>Asfaltový beton vrstva obrusná ACO 11 (ABS)  s rozprostřením a se zhutněním z nemodifikovaného asfaltu v pruhu šířky přes 3 m tř. I, po zhutnění tl. 40 mm</t>
  </si>
  <si>
    <t>-703513561</t>
  </si>
  <si>
    <t>před školou-odpočet uznatelné</t>
  </si>
  <si>
    <t>761-16,7</t>
  </si>
  <si>
    <t>120</t>
  </si>
  <si>
    <t>577144111R</t>
  </si>
  <si>
    <t>Asfaltový beton vrstva obrusná ACO 11 (ABS)  s rozprostřením a se zhutněním z nemodifikovaného asfaltu v pruhu šířky do 3 m tř. I, po zhutnění tl. 50 mm - červený</t>
  </si>
  <si>
    <t>1440504631</t>
  </si>
  <si>
    <t>121</t>
  </si>
  <si>
    <t>577155122</t>
  </si>
  <si>
    <t>Asfaltový beton vrstva ložní ACL 16 (ABH)  s rozprostřením a zhutněním z nemodifikovaného asfaltu v pruhu šířky přes 3 m, po zhutnění tl. 60 mm</t>
  </si>
  <si>
    <t>-324784917</t>
  </si>
  <si>
    <t>122</t>
  </si>
  <si>
    <t>592452670RR</t>
  </si>
  <si>
    <t>dlažba pro nevidomé 20 x 10 x 6 cm červená</t>
  </si>
  <si>
    <t>1091132899</t>
  </si>
  <si>
    <t>Přepočteno koeficientem 1,05 (pro prořez 5%), odpočet uznatelné</t>
  </si>
  <si>
    <t>189-169</t>
  </si>
  <si>
    <t>20*1,05 'Přepočtené koeficientem množství</t>
  </si>
  <si>
    <t>123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</si>
  <si>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</si>
  <si>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</si>
  <si>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345031228</t>
  </si>
  <si>
    <t>124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</si>
  <si>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</si>
  <si>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</si>
  <si>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-691840522</t>
  </si>
  <si>
    <t>125</t>
  </si>
  <si>
    <t>59245213R</t>
  </si>
  <si>
    <t>dlažba zámková tl.80mm přírodní ostrohranná</t>
  </si>
  <si>
    <t>197166438</t>
  </si>
  <si>
    <t>dle B1.1</t>
  </si>
  <si>
    <t>Přepočteno koeficientem 1,05 (pro prořez 5%)</t>
  </si>
  <si>
    <t>parking-parking2</t>
  </si>
  <si>
    <t>4826,2*1,05 'Přepočtené koeficientem množství</t>
  </si>
  <si>
    <t>126</t>
  </si>
  <si>
    <t>59245203</t>
  </si>
  <si>
    <t>dlažba zámková tl.80mm červená ostrohranná</t>
  </si>
  <si>
    <t>-156447637</t>
  </si>
  <si>
    <t>dle C4, D1.1.2.a, D1.1.1</t>
  </si>
  <si>
    <t>oddělení parkovacích stání, odpočet uznatelné</t>
  </si>
  <si>
    <t>0,1*5*(27+52+15+21+71+27+10+55)+0,1*4,5*(22+6)+0,1*6,8*10+0,1*2*(6+4+4+2)+0,1*3,5*2-7,5</t>
  </si>
  <si>
    <t>154,8*1,05 'Přepočtené koeficientem množství</t>
  </si>
  <si>
    <t>127</t>
  </si>
  <si>
    <t>R007</t>
  </si>
  <si>
    <t>dlažba zámková betonová přírodní šedá tl.60mm</t>
  </si>
  <si>
    <t>222964105</t>
  </si>
  <si>
    <t>3227-2594</t>
  </si>
  <si>
    <t>633*1,05 'Přepočtené koeficientem množství</t>
  </si>
  <si>
    <t>128</t>
  </si>
  <si>
    <t>R008</t>
  </si>
  <si>
    <t>dlažba zámková betonová přírodní šedá tl.40mm</t>
  </si>
  <si>
    <t>-301841812</t>
  </si>
  <si>
    <t>93-48</t>
  </si>
  <si>
    <t>45*1,05 'Přepočtené koeficientem množství</t>
  </si>
  <si>
    <t>129</t>
  </si>
  <si>
    <t>R0017</t>
  </si>
  <si>
    <t>dlažba zámková betonová žlutá tl. 60mm</t>
  </si>
  <si>
    <t>1201281071</t>
  </si>
  <si>
    <t>130</t>
  </si>
  <si>
    <t>596211213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</si>
  <si>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</si>
  <si>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-774253784</t>
  </si>
  <si>
    <t>dle D1.1.2.a, odpočet uznatelné</t>
  </si>
  <si>
    <t>6346-1365</t>
  </si>
  <si>
    <t>131</t>
  </si>
  <si>
    <t>R76701</t>
  </si>
  <si>
    <t>ocelové pozinkované rošty tl. 50mm - dodání a montáž</t>
  </si>
  <si>
    <t>602230722</t>
  </si>
  <si>
    <t>dle D1.1.2.a.R, D1.1.1</t>
  </si>
  <si>
    <t>132</t>
  </si>
  <si>
    <t>R76702</t>
  </si>
  <si>
    <t>ocelové pozinkované profily k roštům - dodání a montáž</t>
  </si>
  <si>
    <t>704461295</t>
  </si>
  <si>
    <t>(9,42+3,77)*(10*3,8+2,64+1,33+5,8*2+5,9+5,3)</t>
  </si>
  <si>
    <t>-414,166</t>
  </si>
  <si>
    <t>Ostatní konstrukce a práce, bourání</t>
  </si>
  <si>
    <t>133</t>
  </si>
  <si>
    <t>40445401</t>
  </si>
  <si>
    <t>značka dopravní svislá nereflexní FeZn prolis 500x500mm</t>
  </si>
  <si>
    <t>874071473</t>
  </si>
  <si>
    <t>dle C4</t>
  </si>
  <si>
    <t>134</t>
  </si>
  <si>
    <t>40445415</t>
  </si>
  <si>
    <t>značka dopravní svislá nereflexní FeZn prolis 300x200mm</t>
  </si>
  <si>
    <t>455138844</t>
  </si>
  <si>
    <t>135</t>
  </si>
  <si>
    <t>40445647</t>
  </si>
  <si>
    <t>dodatkové tabulky E1, E2a,b , E6, E9, E10 E12c, E17 500x500mm</t>
  </si>
  <si>
    <t>32106703</t>
  </si>
  <si>
    <t>136</t>
  </si>
  <si>
    <t>40445419</t>
  </si>
  <si>
    <t>značka dopravní svislá nereflexní FeZn prolis D 500mm</t>
  </si>
  <si>
    <t>997442036</t>
  </si>
  <si>
    <t>137</t>
  </si>
  <si>
    <t>914111111</t>
  </si>
  <si>
    <t>Montáž svislé dopravní značky základní velikosti do 1 m2 objímkami na sloupky nebo konzoly</t>
  </si>
  <si>
    <t>-362584022</t>
  </si>
  <si>
    <t>dle B1.2.7</t>
  </si>
  <si>
    <t>138</t>
  </si>
  <si>
    <t>40445420</t>
  </si>
  <si>
    <t>značka dopravní svislá nereflexní FeZn prolis 500x150mm</t>
  </si>
  <si>
    <t>847891823</t>
  </si>
  <si>
    <t>139</t>
  </si>
  <si>
    <t>404454040</t>
  </si>
  <si>
    <t>značka dopravní svislá nereflexní FeZn prolis, 500 x 700 mm</t>
  </si>
  <si>
    <t>660951009</t>
  </si>
  <si>
    <t>140</t>
  </si>
  <si>
    <t>404452250</t>
  </si>
  <si>
    <t>sloupek Zn 60 - 350</t>
  </si>
  <si>
    <t>-520782939</t>
  </si>
  <si>
    <t>50+13</t>
  </si>
  <si>
    <t>141</t>
  </si>
  <si>
    <t>404452400</t>
  </si>
  <si>
    <t>patka hliníková pro sloupek D 60 mm</t>
  </si>
  <si>
    <t>140567763</t>
  </si>
  <si>
    <t>142</t>
  </si>
  <si>
    <t>404452530</t>
  </si>
  <si>
    <t>víčko plastové na sloupek 60</t>
  </si>
  <si>
    <t>1673907307</t>
  </si>
  <si>
    <t>143</t>
  </si>
  <si>
    <t>914111121</t>
  </si>
  <si>
    <t>Montáž svislé dopravní značky základní  velikosti do 2 m2 objímkami na sloupky nebo konzoly</t>
  </si>
  <si>
    <t>309731305</t>
  </si>
  <si>
    <t>144</t>
  </si>
  <si>
    <t>40445405</t>
  </si>
  <si>
    <t>značka dopravní svislá nereflexní FeZn prolis 1000x1500mm</t>
  </si>
  <si>
    <t>-1300515945</t>
  </si>
  <si>
    <t>145</t>
  </si>
  <si>
    <t>915111111</t>
  </si>
  <si>
    <t>Vodorovné dopravní značení stříkané barvou  dělící čára šířky 125 mm souvislá bílá základní</t>
  </si>
  <si>
    <t>-321985671</t>
  </si>
  <si>
    <t>vyhrazená stání - "kříže"</t>
  </si>
  <si>
    <t>5,6*2*11</t>
  </si>
  <si>
    <t>146</t>
  </si>
  <si>
    <t>915131111</t>
  </si>
  <si>
    <t>Vodorovné dopravní značení stříkané barvou  přechody pro chodce, šipky, symboly bílé základní</t>
  </si>
  <si>
    <t>-1132428802</t>
  </si>
  <si>
    <t>V10f</t>
  </si>
  <si>
    <t>12+19</t>
  </si>
  <si>
    <t>-19</t>
  </si>
  <si>
    <t>147</t>
  </si>
  <si>
    <t>R005</t>
  </si>
  <si>
    <t>PVC zarážka pod kola vozidel - dodání vč. montáže</t>
  </si>
  <si>
    <t>-1726886595</t>
  </si>
  <si>
    <t>22*2+8*2+11*2</t>
  </si>
  <si>
    <t>148</t>
  </si>
  <si>
    <t>R910</t>
  </si>
  <si>
    <t>vodorovné dopravní značení - žlutý nátěr</t>
  </si>
  <si>
    <t>-958234922</t>
  </si>
  <si>
    <t>dle C4, D1.1.2.a</t>
  </si>
  <si>
    <t>1,35*18+2*18+2,4*2+3,5*2</t>
  </si>
  <si>
    <t>-18,4</t>
  </si>
  <si>
    <t>149</t>
  </si>
  <si>
    <t>915211111</t>
  </si>
  <si>
    <t>Vodorovné dopravní značení stříkaným plastem  dělící čára šířky 125 mm souvislá bílá základní</t>
  </si>
  <si>
    <t>1327601248</t>
  </si>
  <si>
    <t>parkoviště u školy</t>
  </si>
  <si>
    <t>5*14+2*5,8</t>
  </si>
  <si>
    <t>150</t>
  </si>
  <si>
    <t>915211121</t>
  </si>
  <si>
    <t>Vodorovné dopravní značení stříkaným plastem  dělící čára šířky 125 mm přerušovaná bílá základní</t>
  </si>
  <si>
    <t>387436561</t>
  </si>
  <si>
    <t>110-20</t>
  </si>
  <si>
    <t>151</t>
  </si>
  <si>
    <t>915231111</t>
  </si>
  <si>
    <t>Vodorovné dopravní značení stříkaným plastem  přechody pro chodce, šipky, symboly nápisy bílé základní</t>
  </si>
  <si>
    <t>1298007454</t>
  </si>
  <si>
    <t>dopravní stín, přechody, cyklostezka</t>
  </si>
  <si>
    <t>2,8+10,2+7,5+1+8</t>
  </si>
  <si>
    <t>152</t>
  </si>
  <si>
    <t>915231115</t>
  </si>
  <si>
    <t>Vodorovné dopravní značení stříkaným plastem  přechody pro chodce, šipky, symboly nápisy žluté základní</t>
  </si>
  <si>
    <t>613735256</t>
  </si>
  <si>
    <t>cyklostezka</t>
  </si>
  <si>
    <t>6+3</t>
  </si>
  <si>
    <t>153</t>
  </si>
  <si>
    <t>915311111</t>
  </si>
  <si>
    <t>Vodorovné značení předformovaným termoplastem  dopravní značky barevné velikosti do 1 m2</t>
  </si>
  <si>
    <t>1144482807</t>
  </si>
  <si>
    <t>154</t>
  </si>
  <si>
    <t>915491211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</si>
  <si>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</si>
  <si>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97708494</t>
  </si>
  <si>
    <t>dle D1.1.2.a, D1.1.1, D1.1.2.c</t>
  </si>
  <si>
    <t>přídlažba</t>
  </si>
  <si>
    <t>16,8+81,3+6,9+3,8+2,7+16,6+6,3+43,3+20,1+79,4+57,5+68,1+41,2+41,2+75,1+25+16,6+51,6+24,3+4,8+8,2+7,7+3,4+16,8+7,9+20,5+6+7,2+41,6+75,1+76,8+29,3+7,3</t>
  </si>
  <si>
    <t>31,5+31,6+27,4+8,3+1,9+1,2+10,1+68,2+15,2+10,4+10,1+7,6+7,6+19,3+154,4+16,8+5,8+16,6+4,6+41,3+9,8+2+9,8+58,5+20,8+3,4+4,7+15,3+5,2+9,4+7,1+5,4+4,4+3,1</t>
  </si>
  <si>
    <t>20,3+24,8+4,5+2,7+7,6</t>
  </si>
  <si>
    <t>-8,5</t>
  </si>
  <si>
    <t>155</t>
  </si>
  <si>
    <t>592RR</t>
  </si>
  <si>
    <t>silniční přídlažba 8/25/50cm šedá</t>
  </si>
  <si>
    <t>-441726603</t>
  </si>
  <si>
    <t>bp*2</t>
  </si>
  <si>
    <t>3381,2*1,05 'Přepočtené koeficientem množství</t>
  </si>
  <si>
    <t>156</t>
  </si>
  <si>
    <t>915611111</t>
  </si>
  <si>
    <t>Předznačení pro vodorovné značení  stříkané barvou nebo prováděné z nátěrových hmot liniové dělicí čáry, vodicí proužky</t>
  </si>
  <si>
    <t>1058211682</t>
  </si>
  <si>
    <t>90+123,2</t>
  </si>
  <si>
    <t>157</t>
  </si>
  <si>
    <t>915621111</t>
  </si>
  <si>
    <t>Předznačení pro vodorovné značení  stříkané barvou nebo prováděné z nátěrových hmot plošné šipky, symboly, nápisy</t>
  </si>
  <si>
    <t>1275894067</t>
  </si>
  <si>
    <t>31+29,5+9</t>
  </si>
  <si>
    <t>158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</si>
  <si>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</si>
  <si>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</si>
  <si>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-1626933395</t>
  </si>
  <si>
    <t>dle D1.1.2.a; D1.1.2.c</t>
  </si>
  <si>
    <t>bop+bo1525</t>
  </si>
  <si>
    <t>159</t>
  </si>
  <si>
    <t>59217030</t>
  </si>
  <si>
    <t>obrubník betonový silniční přechodový 100x15x15-25 cm</t>
  </si>
  <si>
    <t>-1207105554</t>
  </si>
  <si>
    <t>91*1,05 'Přepočtené koeficientem množství</t>
  </si>
  <si>
    <t>160</t>
  </si>
  <si>
    <t>59217031</t>
  </si>
  <si>
    <t>obrubník betonový silniční 100 x 15 x 25 cm</t>
  </si>
  <si>
    <t>2084892352</t>
  </si>
  <si>
    <t>dle D1.1.2.a; D1.1.2.c; D1.1.1</t>
  </si>
  <si>
    <t>18,6+5,8+5,2+44+5,15*2+28,8+5+0,5+6,7+3,8+15,4+2,7+3,2+12,4+2,2+40,6+2,2+4,3+20,1+5,15+4,7+5+15,5+5*2+2+28,3+5*2+10,5+5*2+10,9+0,5+5*2+2+5+3+2+13,3+5</t>
  </si>
  <si>
    <t>35,1+5*3+3,9+5,5+11,2+5*2+13,3+6,3*2+10*2+5*2+24,7+31,8+6,2+15,1+18,8+5,1+5*2+6,8+5,2+6,2+15,3+11,4+3,5+2,3+20,6+3,6+1,5+7+3,1+2,2+6,3+6,5*2+4,6+2,2</t>
  </si>
  <si>
    <t>34,1+2,2+6,3+0,5+5+3,1+6,3+4,1+5+11,4+6,6+8,5+22,7+3,3+5+22,9+5+8,9+7+10,8+5,6+4,4+2,8+20,7+25,6+4,5+2,7+7,6+2,7+2,5+5*2+40,7+7,8+4,8*2+5,3+2,8+14,2</t>
  </si>
  <si>
    <t>7,2+2,6+3,2+6,3+0,7*2+7,9+7,5+3,4+16,6+7,9+4,5*2+18,3+2,4+6+3,4+10,3+4,7+5,3+17+3+29,3+5,15+9,8+10,7+4,8+61+71,2+21+5+8,4+1,6*2+4,15*2+1,9+8,4+5*3</t>
  </si>
  <si>
    <t>23,1+34,4+27,9+5+4,3+8+2+1,2+9,7+5,6+26+5,4+1,3+4,8+28,3+5+8,2+14,9+10,3+10,3+7,6*2+18,9+5*4+110+2,7+30,6+10,7+18,8+4,1+5,2+16,6+4,5+7+39,6+7+1,3+9,5</t>
  </si>
  <si>
    <t>2+8+4,5*2+8,1+49,8+5,6-bop</t>
  </si>
  <si>
    <t>-116,7</t>
  </si>
  <si>
    <t>1934,7*1,05 'Přepočtené koeficientem množství</t>
  </si>
  <si>
    <t>161</t>
  </si>
  <si>
    <t>59217017</t>
  </si>
  <si>
    <t>obrubník betonový chodníkový 100x10x25 cm</t>
  </si>
  <si>
    <t>-1836988607</t>
  </si>
  <si>
    <t>dle D1.1.1; D1.1.2.a; D1.1.2.c</t>
  </si>
  <si>
    <t>5,7*2+13,8+15,1+1,3+30,9+5,7*2+1,2+6,8+13,3+4*2+4,4+7,8+5,7*2+41+43+7,5*2+20+4,3+1,5+3,5+8,2+4+2,7+16,5+8*2+15,2+6,8+5,4+14+9,1+7+22,6+7*2+8,3+4,8+2</t>
  </si>
  <si>
    <t>5,8+5,5*3+11,1+4,5+6,2+9,4+5,7+1,6+1,6+6,3+4,9+5+2,8*2+7,4+4,9+9,2+50,4+1,1+8+6,8+7,6+13,6+4+0,5+0,8+6,3+12,9+31,8+0,9+423,6+2,7+24+11,8+12,2+4,2+4,6</t>
  </si>
  <si>
    <t>9,3+1,6*2+6,1+3,9+5,1+4,2+4+2,9+17,5+7,7+13,5+3,3+10,4+2+1,4*2+14+9,5+5,8+7,1+9+8,6*3+8,3+8,3+17,4+10,4+31,8+13,3+7,4+3,4+2,5+18,2+2,7+16,4+4,9+20,9</t>
  </si>
  <si>
    <t>3*2+12+7,8+25,4+25,4+21,3+4+10,6+6,3+0,6+21,7+8,3+49,2+0,4*2+1,5+1,6+13,4+8,2*2+3,9*2+1,6+4,6+8,6+3,3+1,4+5,5+5,7+6,4+7+2,4+2,5+2+25,1+6,6+15,9+4,6</t>
  </si>
  <si>
    <t>2,3+4,6+31,8+30,9+2,3+2,6+2,4+3,5+3,1+8,5+9,3+1,5+7,8+0,3*2+26,3+69,1-5,8+1,7+13,3+3*2+2+3,1+13,3+3,8*2+23,4+7,7+6,2+6,9+10,9+2,5+10,3+14,1+7,8+2+30,8</t>
  </si>
  <si>
    <t>5,2+3,7+3,6*2+3,3+5*2+9,8+3,5+3,6+9,1+7,4+2,1+8,6+6,3+1,5*2+8,7+6,4+6,6*2+29,3+1,7*2+14,6+1,1*2+14,7+1,4+11,9+1,6*2+16,8+8,4+2,4+2,2+7,4+2,2+2+4,1+5</t>
  </si>
  <si>
    <t>3,1+2*1+3,1+4,4+3,1+7+4</t>
  </si>
  <si>
    <t>-1981,9</t>
  </si>
  <si>
    <t>489*1,05 'Přepočtené koeficientem množství</t>
  </si>
  <si>
    <t>162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</si>
  <si>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</si>
  <si>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</si>
  <si>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-127603091</t>
  </si>
  <si>
    <t>163</t>
  </si>
  <si>
    <t>919731123R</t>
  </si>
  <si>
    <t>Zarovnání styčné plochy podkladu nebo krytu podél vybourané části komunikace nebo zpevněné plochy živičné tl. přes 100 do 200 mm</t>
  </si>
  <si>
    <t>-1106161390</t>
  </si>
  <si>
    <t>164</t>
  </si>
  <si>
    <t>919735113</t>
  </si>
  <si>
    <t>Řezání stávajícího živičného krytu nebo podkladu hloubky přes 100 do 150 mm</t>
  </si>
  <si>
    <t>114936993</t>
  </si>
  <si>
    <t>dle B1.2.1</t>
  </si>
  <si>
    <t>30+15+10+4,9+9+21+3*10</t>
  </si>
  <si>
    <t>165</t>
  </si>
  <si>
    <t>938908411</t>
  </si>
  <si>
    <t>Čištění vozovek splachováním vodou povrchu podkladu nebo krytu živičného, betonového nebo dlážděného</t>
  </si>
  <si>
    <t>1371039637</t>
  </si>
  <si>
    <t>166</t>
  </si>
  <si>
    <t>981513113</t>
  </si>
  <si>
    <t>Demolice konstrukcí objektů  těžkými mechanizačními prostředky zdiva na maltu cementovou z kamene</t>
  </si>
  <si>
    <t>-327807841</t>
  </si>
  <si>
    <t>opěrné zídky</t>
  </si>
  <si>
    <t>0,5*0,3*(40+43+10+19)</t>
  </si>
  <si>
    <t>1,2*0,3*(3*2+4,5+3+4*2+5+3*2+5+3*2+5+5+2,5*4+4,5+2+2*2+5)</t>
  </si>
  <si>
    <t>-10,8</t>
  </si>
  <si>
    <t>167</t>
  </si>
  <si>
    <t>981513114</t>
  </si>
  <si>
    <t>Demolice konstrukcí objektů těžkými mechanizačními prostředky konstrukcí ze železobetonu</t>
  </si>
  <si>
    <t>498330974</t>
  </si>
  <si>
    <t>vlajkové stožáry</t>
  </si>
  <si>
    <t>1,5*5*2,4</t>
  </si>
  <si>
    <t>základy zídek</t>
  </si>
  <si>
    <t>0,5*0,8*(40+43+10+19+3*2+4,5+3+4*2+5+3*2+5+3*2+5+5+2,5*4+4,5+2+2*2+5)</t>
  </si>
  <si>
    <t>-12</t>
  </si>
  <si>
    <t>168</t>
  </si>
  <si>
    <t>981513116</t>
  </si>
  <si>
    <t>Demolice konstrukcí objektů  těžkými mechanizačními prostředky konstrukcí z betonu prostého</t>
  </si>
  <si>
    <t>249190674</t>
  </si>
  <si>
    <t>dle F2.b, D1.1.2.a</t>
  </si>
  <si>
    <t>schodiště</t>
  </si>
  <si>
    <t>3*1,5*0,3+3*2,6*0,2+2*1,5*0,3</t>
  </si>
  <si>
    <t>4*4*0,2+3,5*2*0,2</t>
  </si>
  <si>
    <t>-1,38</t>
  </si>
  <si>
    <t>169</t>
  </si>
  <si>
    <t>R767001</t>
  </si>
  <si>
    <t>zábradlí z oceli s třítyčovou výplní (spodní zarážka pro hůl), madlo a sloupky ∅40/2mm, výplň ∅20/2mm, žárové zinkování dle DIN EN ISO 1461,  tryskání - sweping, základní nátěr epoxidový + vrchní nátěr polyuretanový vč.kotvení</t>
  </si>
  <si>
    <t>1195669490</t>
  </si>
  <si>
    <t>2*(2,5+3+2,5+2,5*2)</t>
  </si>
  <si>
    <t>170</t>
  </si>
  <si>
    <t>R901111</t>
  </si>
  <si>
    <t>reprofilace povrchu schodiště - adhezní můstek, stěrka, zdrsněná povrchová úprava - mtž vč. dodání, vč. odstranění pův.povrchu a nerez rohů</t>
  </si>
  <si>
    <t>1465837955</t>
  </si>
  <si>
    <t>dle D1.1.1, D1.1.2.a</t>
  </si>
  <si>
    <t>11*2</t>
  </si>
  <si>
    <t>171</t>
  </si>
  <si>
    <t>R90111111</t>
  </si>
  <si>
    <t>reprofilace stěn stávajících opěrných zídek z kamene+ konečná povrchová úprava spárováním - mtž vč. dodání</t>
  </si>
  <si>
    <t>-411570345</t>
  </si>
  <si>
    <t>u ponechaných schodišť a zídky, doplnění kamenů a fixace kamenů uvolněných</t>
  </si>
  <si>
    <t>(2,5*4+19)*0,5*2</t>
  </si>
  <si>
    <t>172</t>
  </si>
  <si>
    <t>R912S</t>
  </si>
  <si>
    <t>dodání a osazení bet.schodišťového stupně 1000/350/150mm vč. lože z drti tl.40mm (barva šedá, hladký)</t>
  </si>
  <si>
    <t>1071559909</t>
  </si>
  <si>
    <t>3*(7+8+7)</t>
  </si>
  <si>
    <t>173</t>
  </si>
  <si>
    <t>R981</t>
  </si>
  <si>
    <t>vybourání uliční betonové vpusti vč.likvidace, utěsnění potrubí a odvozu</t>
  </si>
  <si>
    <t>1914918057</t>
  </si>
  <si>
    <t>dle A2; B1.2.1</t>
  </si>
  <si>
    <t>174</t>
  </si>
  <si>
    <t>R901112</t>
  </si>
  <si>
    <t>vytvoření zhlaví zídek z betonu C30/37 XF4 vč. odbourání, očištění, potřebného bednění a navrtání trnů na chem.kotvy (á 0,3m)</t>
  </si>
  <si>
    <t>222822695</t>
  </si>
  <si>
    <t>zhlaví zídek u ponechaných schodišť</t>
  </si>
  <si>
    <t>(19+2,5*4)*0,3*0,2</t>
  </si>
  <si>
    <t>175</t>
  </si>
  <si>
    <t>R982</t>
  </si>
  <si>
    <t>demontáž dopravní značky vč. sloupku a likvidace</t>
  </si>
  <si>
    <t>497135923</t>
  </si>
  <si>
    <t>997</t>
  </si>
  <si>
    <t>Přesun sutě</t>
  </si>
  <si>
    <t>997002611</t>
  </si>
  <si>
    <t>Nakládání suti a vybouraných hmot na dopravní prostředek pro vodorovné přemístění</t>
  </si>
  <si>
    <t>-101643192</t>
  </si>
  <si>
    <t>177</t>
  </si>
  <si>
    <t>997006512</t>
  </si>
  <si>
    <t>Vodorovná doprava suti na skládku s naložením na dopravní prostředek a složením přes 100 m do 1 km</t>
  </si>
  <si>
    <t>2044399445</t>
  </si>
  <si>
    <t>178</t>
  </si>
  <si>
    <t>997006519</t>
  </si>
  <si>
    <t>Vodorovná doprava suti na skládku s naložením na dopravní prostředek a složením Příplatek k ceně za každý další i započatý 1 km</t>
  </si>
  <si>
    <t>-1319931896</t>
  </si>
  <si>
    <t>11294,346*9 'Přepočtené koeficientem množství</t>
  </si>
  <si>
    <t>179</t>
  </si>
  <si>
    <t>997221815</t>
  </si>
  <si>
    <t>Poplatek za uložení stavebního odpadu na skládce (skládkovné) z prostého betonu zatříděného do Katalogu odpadů pod kódem 170 101</t>
  </si>
  <si>
    <t>1272065676</t>
  </si>
  <si>
    <t>15,466+198,9+2422,125+163,68+732,363</t>
  </si>
  <si>
    <t>180</t>
  </si>
  <si>
    <t>997221825</t>
  </si>
  <si>
    <t>Poplatek za uložení stavebního odpadu na skládce (skládkovné) z armovaného betonu zatříděného do Katalogu odpadů pod kódem 170 101</t>
  </si>
  <si>
    <t>-1224762554</t>
  </si>
  <si>
    <t>198,584</t>
  </si>
  <si>
    <t>181</t>
  </si>
  <si>
    <t>997221845</t>
  </si>
  <si>
    <t>Poplatek za uložení stavebního odpadu na skládce (skládkovné) asfaltového bez obsahu dehtu</t>
  </si>
  <si>
    <t>10509257</t>
  </si>
  <si>
    <t>852,588+1882,214</t>
  </si>
  <si>
    <t>182</t>
  </si>
  <si>
    <t>997221855</t>
  </si>
  <si>
    <t>Poplatek za uložení stavebního odpadu na skládce (skládkovné) zeminy a kameniva zatříděného do Katalogu odpadů pod kódem 170 504</t>
  </si>
  <si>
    <t>1307033899</t>
  </si>
  <si>
    <t>4529,85+212,476+86,1</t>
  </si>
  <si>
    <t>998</t>
  </si>
  <si>
    <t>Přesun hmot</t>
  </si>
  <si>
    <t>183</t>
  </si>
  <si>
    <t>998225111</t>
  </si>
  <si>
    <t>Přesun hmot pro komunikace s krytem z kameniva, monolitickým betonovým nebo živičným  dopravní vzdálenost do 200 m jakékoliv délky objektu</t>
  </si>
  <si>
    <t>529574779</t>
  </si>
  <si>
    <t>Práce a dodávky M</t>
  </si>
  <si>
    <t>46-M</t>
  </si>
  <si>
    <t>Zemní práce při extr.mont.pracích</t>
  </si>
  <si>
    <t>184</t>
  </si>
  <si>
    <t>460070753</t>
  </si>
  <si>
    <t>Hloubení nezapažených jam ručně pro ostatní konstrukce s přemístěním výkopku do vzdálenosti 3 m od okraje jámy nebo naložením na dopravní prostředek, včetně zásypu, zhutnění a urovnání povrchu ostatních konstrukcí, v hornině třídy 3</t>
  </si>
  <si>
    <t>-1162310786</t>
  </si>
  <si>
    <t>sondy dle C3</t>
  </si>
  <si>
    <t>1*1*2*60</t>
  </si>
  <si>
    <t>185</t>
  </si>
  <si>
    <t>460520133</t>
  </si>
  <si>
    <t>Kabelové žlaby nebo kryty osazení tvárnice kabelové betonové do rýhy, bez výkopových prací a obsypu včetně utěsnění a spárování 4-otvorové</t>
  </si>
  <si>
    <t>693816176</t>
  </si>
  <si>
    <t>18,5+12</t>
  </si>
  <si>
    <t>186</t>
  </si>
  <si>
    <t>592133920</t>
  </si>
  <si>
    <t>žlab kabelový betonový k ochraně zemního drátovodného vedení 100x31x26 cm</t>
  </si>
  <si>
    <t>1863357131</t>
  </si>
  <si>
    <t>187</t>
  </si>
  <si>
    <t>592133450</t>
  </si>
  <si>
    <t>poklop kabelového žlabu betonový 50x23x4 cm</t>
  </si>
  <si>
    <t>1816278100</t>
  </si>
  <si>
    <t>tk2*2</t>
  </si>
  <si>
    <t>188</t>
  </si>
  <si>
    <t>460520174</t>
  </si>
  <si>
    <t>Montáž trubek ochranných uložených volně do rýhy plastových ohebných, vnitřního průměru přes 90 do 110 mm</t>
  </si>
  <si>
    <t>337981047</t>
  </si>
  <si>
    <t>ochrana vedení dle C3</t>
  </si>
  <si>
    <t>18+2*30+3,5+5+15+3+12+36+12+13+14+3+18+16,5+14+4,5+3,5+2*79+13+9+2*15+3,5+2*3,5+4,1+2*4,5+22+4,5+2*4,5+2*7+2*4,5+2*5+2*3,5+2*5+21+2*14+2*3+2*65+77+65</t>
  </si>
  <si>
    <t>8,5+11+2*4+9+2*9+2*4+2*3+2*4,5+2*3+2*13,5+2*3+3+18+2*17+8,5+53+8+5+13+5+6+3+2*8+2*3+9+32+40+22+49+4,5+22+17+2*7</t>
  </si>
  <si>
    <t>189</t>
  </si>
  <si>
    <t>345713550R</t>
  </si>
  <si>
    <t>trubka elektroinstalační ohebná dvouplášťová korugovaná D 94/110 mm, HDPE+LDPE</t>
  </si>
  <si>
    <t>774117943</t>
  </si>
  <si>
    <t>rezervy</t>
  </si>
  <si>
    <t>2*18+12+13+12+18,5+16,5+14+18+14+13+9+15+22+2*14+21+18+17+2*8+32+17+29+19+22+17+tk2</t>
  </si>
  <si>
    <t>479,5*1,1 'Přepočtené koeficientem množství</t>
  </si>
  <si>
    <t>190</t>
  </si>
  <si>
    <t>R46001</t>
  </si>
  <si>
    <t>dělená chránička z plastu D110mm</t>
  </si>
  <si>
    <t>-100464797</t>
  </si>
  <si>
    <t>1401,6*1,1 'Přepočtené koeficientem množství</t>
  </si>
  <si>
    <t>jáma</t>
  </si>
  <si>
    <t>jáma vsaku</t>
  </si>
  <si>
    <t>209,15</t>
  </si>
  <si>
    <t>paženír</t>
  </si>
  <si>
    <t>343,322</t>
  </si>
  <si>
    <t>rýhy</t>
  </si>
  <si>
    <t>výkop rýh</t>
  </si>
  <si>
    <t>180,244</t>
  </si>
  <si>
    <t>potrubí</t>
  </si>
  <si>
    <t>109,98</t>
  </si>
  <si>
    <t>pažení_celk</t>
  </si>
  <si>
    <t>pažení celkem</t>
  </si>
  <si>
    <t>906,702</t>
  </si>
  <si>
    <t>389,394</t>
  </si>
  <si>
    <t>fr032</t>
  </si>
  <si>
    <t>55,5</t>
  </si>
  <si>
    <t>002 - SO 301 ODVODNĚNÍ KOMUNIKACE</t>
  </si>
  <si>
    <t>fr1632</t>
  </si>
  <si>
    <t>52,725</t>
  </si>
  <si>
    <t>fr3263</t>
  </si>
  <si>
    <t>223,725</t>
  </si>
  <si>
    <t>17,322</t>
  </si>
  <si>
    <t>obsyp</t>
  </si>
  <si>
    <t>51,966</t>
  </si>
  <si>
    <t>drenáž</t>
  </si>
  <si>
    <t>85,5</t>
  </si>
  <si>
    <t>447,671</t>
  </si>
  <si>
    <t xml:space="preserve">    8 - Trubní vedení</t>
  </si>
  <si>
    <t>131201201</t>
  </si>
  <si>
    <t>Hloubení zapažených jam a zářezů s urovnáním dna do předepsaného profilu a spádu v hornině tř. 3 do 100 m3</t>
  </si>
  <si>
    <t>1310420950</t>
  </si>
  <si>
    <t>dle D1.3.4.f</t>
  </si>
  <si>
    <t>2*2*3,8+1,5*2*3,8+1,5*4*3,8+1,5*2,5*4,2+1,5*3*4,2+1,5*3*4+1,5*4*3,6+2*7,5*3,6+2,5*3,5*3,6</t>
  </si>
  <si>
    <t>131201209</t>
  </si>
  <si>
    <t>Hloubení zapažených jam a zářezů s urovnáním dna do předepsaného profilu a spádu Příplatek k cenám za lepivost horniny tř. 3</t>
  </si>
  <si>
    <t>168944137</t>
  </si>
  <si>
    <t>132201201</t>
  </si>
  <si>
    <t>Hloubení zapažených i nezapažených rýh šířky přes 600 do 2 000 mm s urovnáním dna do předepsaného profilu a spádu v hornině tř. 3 do 100 m3</t>
  </si>
  <si>
    <t>663383712</t>
  </si>
  <si>
    <t>dle D1.3.4.d; D1.3.4.c</t>
  </si>
  <si>
    <t>(paženír/2)*1,05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</si>
  <si>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</si>
  <si>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</si>
  <si>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-26079154</t>
  </si>
  <si>
    <t>151101102</t>
  </si>
  <si>
    <t>Zřízení pažení a rozepření stěn rýh pro podzemní vedení pro všechny šířky rýhy příložné pro jakoukoliv mezerovitost, hloubky do 4 m</t>
  </si>
  <si>
    <t>773150905</t>
  </si>
  <si>
    <t>dle D1.3.4.a; D1.3.4.e; D1.3.4.f; D1.3.4.c</t>
  </si>
  <si>
    <t>2*(10,6*1,9+3*1,4+4,49*1,7+22,76*1,8+2,47*1,7+1,46*1,6+1,86*1,6+6,4*1,9+15,75*2+21,69*2,1)</t>
  </si>
  <si>
    <t>jáma vsaků</t>
  </si>
  <si>
    <t>(2*4)*3,8+(1,5+2)*2*3,8+(1,5+4)*2*3,8+(1,5+2,5)*2*4,2+(1,5+3)*2*4,2+(1,5+3)*2*4+(1,5+4)*2*3,6+(2+7,5)*2*3,6+(2,5+3,5)*2*3,6</t>
  </si>
  <si>
    <t>vpusti</t>
  </si>
  <si>
    <t>12*2*(1,4+1,1)*1,6</t>
  </si>
  <si>
    <t>151101112</t>
  </si>
  <si>
    <t>Odstranění pažení a rozepření stěn rýh pro podzemní vedení s uložením materiálu na vzdálenost do 3 m od kraje výkopu příložné, hloubky přes 2 do 4 m</t>
  </si>
  <si>
    <t>201391840</t>
  </si>
  <si>
    <t>-2035968594</t>
  </si>
  <si>
    <t>-455006689</t>
  </si>
  <si>
    <t>rýhy+jáma</t>
  </si>
  <si>
    <t>-1447864069</t>
  </si>
  <si>
    <t>513358497</t>
  </si>
  <si>
    <t>1446100173</t>
  </si>
  <si>
    <t>1,7*odvoz</t>
  </si>
  <si>
    <t>583441720</t>
  </si>
  <si>
    <t>štěrkodrť frakce 0-32 třída C</t>
  </si>
  <si>
    <t>-1263793804</t>
  </si>
  <si>
    <t>0,5*2*(2*2+1,5*2+1,5*4+1,5*2,5+1,5*3+1,5*3+1,5*4+2*7,5+2,5*3,5)</t>
  </si>
  <si>
    <t>583439320R</t>
  </si>
  <si>
    <t>kamenivo drcené hrubé frakce 16-32</t>
  </si>
  <si>
    <t>-1971334366</t>
  </si>
  <si>
    <t>(fr032/2)*1,9</t>
  </si>
  <si>
    <t>583439630R</t>
  </si>
  <si>
    <t>kamenivo drcené hrubé prané frakce 32-63 praná</t>
  </si>
  <si>
    <t>-977523401</t>
  </si>
  <si>
    <t>1,9*(2*2*2+1,5*2*2,6+1,5*4*2+1,5*2,5*2,6+1,5*3*2,6+1,5*3*2+1,5*4*2+2*7,5*2+2,5*3,5*2)</t>
  </si>
  <si>
    <t>174101101</t>
  </si>
  <si>
    <t>Zásyp sypaninou z jakékoliv horniny s uložením výkopku ve vrstvách se zhutněním jam, šachet, rýh nebo kolem objektů v těchto vykopávkách</t>
  </si>
  <si>
    <t>-164786647</t>
  </si>
  <si>
    <t>rýhy-lože-obsyp</t>
  </si>
  <si>
    <t>zásyp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</si>
  <si>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</si>
  <si>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</si>
  <si>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2140615951</t>
  </si>
  <si>
    <t>dle D1.3.4.d</t>
  </si>
  <si>
    <t>0,45*1,05*potrubí</t>
  </si>
  <si>
    <t>583442000</t>
  </si>
  <si>
    <t>štěrkodrť frakce 0-63 třída C</t>
  </si>
  <si>
    <t>1727437093</t>
  </si>
  <si>
    <t>dle D1.3.4.c; D1.3.4.d</t>
  </si>
  <si>
    <t>1,9*(rýhy+jáma-lože-obsyp-fr032/2-fr1632/2-fr3263/2)</t>
  </si>
  <si>
    <t>583373310R</t>
  </si>
  <si>
    <t>štěrkopísek frakce 0-22</t>
  </si>
  <si>
    <t>1653268495</t>
  </si>
  <si>
    <t>obsyp*2</t>
  </si>
  <si>
    <t>212755216</t>
  </si>
  <si>
    <t>Trativody bez lože z drenážních trubek plastových flexibilních D 160 mm</t>
  </si>
  <si>
    <t>948943112</t>
  </si>
  <si>
    <t>3*(1+1+3+1,5+2+2+3+6,5+2,5)+1*2*9</t>
  </si>
  <si>
    <t>693110620R</t>
  </si>
  <si>
    <t>geotextilie z polyesterových vláken netkaná, 300 g/m2, šíře 200 cm</t>
  </si>
  <si>
    <t>61685543</t>
  </si>
  <si>
    <t>Přepočteno koeficientem 1,5 (pro prořez a přesahy 50%)</t>
  </si>
  <si>
    <t>textilie*1,5</t>
  </si>
  <si>
    <t>213141132</t>
  </si>
  <si>
    <t>Zřízení vrstvy z geotextilie filtrační, separační, odvodňovací, ochranné, výztužné nebo protierozní ve sklonu přes 1:2 do 1:1, šířky přes 3 do 6 m</t>
  </si>
  <si>
    <t>-1223081216</t>
  </si>
  <si>
    <t>3*2*4+2*2*2</t>
  </si>
  <si>
    <t>3,6*2*(1,5+2)+2*2*1,5</t>
  </si>
  <si>
    <t>3*2*(1,5+4)+2*1,5*4</t>
  </si>
  <si>
    <t>3,6*2*(1,5+2,5)+2*1,5*2,5</t>
  </si>
  <si>
    <t>3,6*2*(1,5+3)+2*1,5*3</t>
  </si>
  <si>
    <t>3*2*(1,5+3)+2*1,5*3</t>
  </si>
  <si>
    <t>3*2*(2+7,5)+2*2*7,5</t>
  </si>
  <si>
    <t>3*2*(2,5+3,5)+2*2,5*3,5</t>
  </si>
  <si>
    <t>3,14*0,15*drenáž</t>
  </si>
  <si>
    <t>359901211</t>
  </si>
  <si>
    <t>Monitoring stok (kamerový systém) jakékoli výšky nová kanalizace</t>
  </si>
  <si>
    <t>-1176422740</t>
  </si>
  <si>
    <t>dle D1.1.b.4</t>
  </si>
  <si>
    <t>20563808</t>
  </si>
  <si>
    <t>dle D1.1.b.2</t>
  </si>
  <si>
    <t>0,15*1,05*potrubí</t>
  </si>
  <si>
    <t>Trubní vedení</t>
  </si>
  <si>
    <t>871313121</t>
  </si>
  <si>
    <t>Montáž kanalizačního potrubí z plastů z tvrdého PVC těsněných gumovým kroužkem v otevřeném výkopu ve sklonu do 20 % DN 160</t>
  </si>
  <si>
    <t>-410144811</t>
  </si>
  <si>
    <t>dle D1.3.4.c</t>
  </si>
  <si>
    <t>10,6+3+4,49+22,76+2,47+1,46+1,86+6,4+15,75+21,69</t>
  </si>
  <si>
    <t>vsaky</t>
  </si>
  <si>
    <t>0,5*9+1,5*10</t>
  </si>
  <si>
    <t>dodání a osazení kompletní sorpční vpusti vč.obetonování 1m3 C30/37</t>
  </si>
  <si>
    <t>1902363201</t>
  </si>
  <si>
    <t>dle D1.3.4.a; D1.3.4.e</t>
  </si>
  <si>
    <t>286114600</t>
  </si>
  <si>
    <t>trubka kanalizační plastová PVC KG DN 160x1000 mm SN 8</t>
  </si>
  <si>
    <t>1611550623</t>
  </si>
  <si>
    <t>109,98*1,05 'Přepočtené koeficientem množství</t>
  </si>
  <si>
    <t>892312121</t>
  </si>
  <si>
    <t>Tlakové zkoušky vzduchem těsnícími vaky ucpávkovými DN 150</t>
  </si>
  <si>
    <t>úsek</t>
  </si>
  <si>
    <t>-342753139</t>
  </si>
  <si>
    <t>895941111</t>
  </si>
  <si>
    <t>Zřízení vpusti kanalizační  uliční z betonových dílců typ UV-50 normální</t>
  </si>
  <si>
    <t>-391350593</t>
  </si>
  <si>
    <t>59223823</t>
  </si>
  <si>
    <t>vpusť betonová uliční dno 62,6 x 49,5 x 5 cm</t>
  </si>
  <si>
    <t>-1695969661</t>
  </si>
  <si>
    <t>59223854</t>
  </si>
  <si>
    <t>skruž betonová pro uliční vpusť s výtokovým otvorem PVC, 45x35x5 cm</t>
  </si>
  <si>
    <t>1824413109</t>
  </si>
  <si>
    <t>59223824</t>
  </si>
  <si>
    <t>vpusť betonová uliční /skruž/ 59x50x5 cm</t>
  </si>
  <si>
    <t>721942867</t>
  </si>
  <si>
    <t>55242320</t>
  </si>
  <si>
    <t>mříž vtoková litinová plochá 500x500mm</t>
  </si>
  <si>
    <t>2025137774</t>
  </si>
  <si>
    <t>59223820</t>
  </si>
  <si>
    <t>vpusť betonová uliční /skruž/ 29x50x5 cm</t>
  </si>
  <si>
    <t>456788002</t>
  </si>
  <si>
    <t>59223864</t>
  </si>
  <si>
    <t>prstenec betonový pro uliční vpusť vyrovnávací 39 x 6 x 13 cm</t>
  </si>
  <si>
    <t>162185468</t>
  </si>
  <si>
    <t>899204112</t>
  </si>
  <si>
    <t>Osazení mříží litinových včetně rámů a košů na bahno pro třídu zatížení D400, E600</t>
  </si>
  <si>
    <t>-254071334</t>
  </si>
  <si>
    <t>R801S</t>
  </si>
  <si>
    <t>sanace potrubí krátkým rukávcem DN300 - montáž vč. materiálu</t>
  </si>
  <si>
    <t>-403445171</t>
  </si>
  <si>
    <t>dle D1.3.1; D1.3.4.a</t>
  </si>
  <si>
    <t>zrušení napojení vpustí</t>
  </si>
  <si>
    <t>R001CP</t>
  </si>
  <si>
    <t>vyplnění rušených úseků CPS směsí</t>
  </si>
  <si>
    <t>860205045</t>
  </si>
  <si>
    <t>dle D1.3.4.a</t>
  </si>
  <si>
    <t>9*5*3,14*0,1*0,1</t>
  </si>
  <si>
    <t>938906143R</t>
  </si>
  <si>
    <t>Čištění usazenin pročištění drenážního potrubí DN 130 a 160</t>
  </si>
  <si>
    <t>1068009290</t>
  </si>
  <si>
    <t>dle D1.1.b.5</t>
  </si>
  <si>
    <t>čištění před kamerovou revizí</t>
  </si>
  <si>
    <t>969021121</t>
  </si>
  <si>
    <t>Vybourání kanalizačního potrubí  DN do 200 mm</t>
  </si>
  <si>
    <t>175351160</t>
  </si>
  <si>
    <t>9*5</t>
  </si>
  <si>
    <t>861927481</t>
  </si>
  <si>
    <t>2,835</t>
  </si>
  <si>
    <t>998276201R</t>
  </si>
  <si>
    <t>Přesun hmot, trub.vedení plast. obsypaná kamenivem</t>
  </si>
  <si>
    <t>-1909552518</t>
  </si>
  <si>
    <t>15,806</t>
  </si>
  <si>
    <t>110,111</t>
  </si>
  <si>
    <t>pažení</t>
  </si>
  <si>
    <t>400,299</t>
  </si>
  <si>
    <t>97,84</t>
  </si>
  <si>
    <t>výkop</t>
  </si>
  <si>
    <t>293,724</t>
  </si>
  <si>
    <t>167,807</t>
  </si>
  <si>
    <t>003 - SO 302 PŘELOŽKA VODOVODU</t>
  </si>
  <si>
    <t>119001401</t>
  </si>
  <si>
    <t>Dočasné zajištění podzemního potrubí nebo vedení ve výkopišti 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</si>
  <si>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-2021997265</t>
  </si>
  <si>
    <t>plyn</t>
  </si>
  <si>
    <t>119001423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</si>
  <si>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6 kabelů</t>
  </si>
  <si>
    <t>6425343</t>
  </si>
  <si>
    <t>elektro</t>
  </si>
  <si>
    <t>3*2</t>
  </si>
  <si>
    <t>132201202</t>
  </si>
  <si>
    <t>Hloubení zapažených i nezapažených rýh šířky přes 600 do 2 000 mm  s urovnáním dna do předepsaného profilu a spádu v hornině tř. 3 přes 100 do 1 000 m3</t>
  </si>
  <si>
    <t>-2115267136</t>
  </si>
  <si>
    <t>dle D1.4.2.c; D1.4.2.b; D1.4.2.d</t>
  </si>
  <si>
    <t>1,5*(1*1,9+8,61*1,8+79,31*1,85+6,43*1,9+4,69*1,9+1*1,9)+1*(6,5*2)</t>
  </si>
  <si>
    <t>379664195</t>
  </si>
  <si>
    <t>151101101</t>
  </si>
  <si>
    <t>Zřízení pažení a rozepření stěn rýh pro podzemní vedení pro všechny šířky rýhy  příložné pro jakoukoliv mezerovitost, hloubky do 2 m</t>
  </si>
  <si>
    <t>-1237950012</t>
  </si>
  <si>
    <t>dle D1.4.2b</t>
  </si>
  <si>
    <t>2*(1*1,9+8,61*1,8+79,31*1,85+6,43*1,9+4,69*1,9+1*1,9)+2*(6,5*2)</t>
  </si>
  <si>
    <t>151101111</t>
  </si>
  <si>
    <t>Odstranění pažení a rozepření stěn rýh pro podzemní vedení  s uložením materiálu na vzdálenost do 3 m od kraje výkopu příložné, hloubky do 2 m</t>
  </si>
  <si>
    <t>-358430120</t>
  </si>
  <si>
    <t>1739338660</t>
  </si>
  <si>
    <t>180203264</t>
  </si>
  <si>
    <t>-25096410</t>
  </si>
  <si>
    <t>977621114</t>
  </si>
  <si>
    <t>1977938552</t>
  </si>
  <si>
    <t>výkop*1,7</t>
  </si>
  <si>
    <t>-756418943</t>
  </si>
  <si>
    <t>výkop-lože-obsyp</t>
  </si>
  <si>
    <t>388672833</t>
  </si>
  <si>
    <t>dle D1.4.2.c; D1.4.2.b</t>
  </si>
  <si>
    <t>101,04*1,5*0,9</t>
  </si>
  <si>
    <t>-101,04*pi*0,3*0,3</t>
  </si>
  <si>
    <t>6,5*1*0,35</t>
  </si>
  <si>
    <t>1116856922</t>
  </si>
  <si>
    <t>zásyp*1,9</t>
  </si>
  <si>
    <t>štěrkodrť frakce 0-32mm</t>
  </si>
  <si>
    <t>271109093</t>
  </si>
  <si>
    <t>obsyp*1,9</t>
  </si>
  <si>
    <t>264435167</t>
  </si>
  <si>
    <t>101,04*1,5*0,1</t>
  </si>
  <si>
    <t>6,5*1*0,1</t>
  </si>
  <si>
    <t>851421131</t>
  </si>
  <si>
    <t>Montáž potrubí z trub litinových tlakových hrdlových  v otevřeném výkopu s integrovaným těsněním DN 500</t>
  </si>
  <si>
    <t>1165027493</t>
  </si>
  <si>
    <t>dle D1.4.2.d</t>
  </si>
  <si>
    <t>101,04</t>
  </si>
  <si>
    <t>odpočet délek tvarovek</t>
  </si>
  <si>
    <t>-0,15*2-0,36*7-0,17-0,21</t>
  </si>
  <si>
    <t>851421931dmt</t>
  </si>
  <si>
    <t>demontáž potrubí z trub litinových otevřený výkop DN 500</t>
  </si>
  <si>
    <t>-1495700201</t>
  </si>
  <si>
    <t>55253009</t>
  </si>
  <si>
    <t>trouba vodovodní litinová hrdlová pozinkovaná hrdlová 6 m DN 500 mm</t>
  </si>
  <si>
    <t>-1189067411</t>
  </si>
  <si>
    <t>97,84*1,05 'Přepočtené koeficientem množství</t>
  </si>
  <si>
    <t>R802</t>
  </si>
  <si>
    <t xml:space="preserve">spojka jištěná proti posunu o dimenzi 500mm (rozsah 515-545mm) </t>
  </si>
  <si>
    <t>-402832894</t>
  </si>
  <si>
    <t>R808</t>
  </si>
  <si>
    <t>MMK-koleno DN 500 / 30°  TL epoxid hrdlové  GSK</t>
  </si>
  <si>
    <t>890404347</t>
  </si>
  <si>
    <t>F-kus DN   500 PN 16 TL epoxid přírubová tvarovka s hladkým koncem L=520mm GSK</t>
  </si>
  <si>
    <t>-1725708896</t>
  </si>
  <si>
    <t>R803</t>
  </si>
  <si>
    <t>MMA-odbočka DN 500/ 200 TL epoxid hrdlová tvarovka s přírubovou odbočkou  GSK</t>
  </si>
  <si>
    <t>-1517524832</t>
  </si>
  <si>
    <t>R804</t>
  </si>
  <si>
    <t>MK-koleno DN 500 / 30°  TL epoxid jednohrdlové  GSK</t>
  </si>
  <si>
    <t>-10045235</t>
  </si>
  <si>
    <t>R805</t>
  </si>
  <si>
    <t>FFR-redukce DN 200 /   50  PN 16 TL epoxid přechod přírubový 12/4-děr GSK</t>
  </si>
  <si>
    <t>1265010320</t>
  </si>
  <si>
    <t>R809</t>
  </si>
  <si>
    <t>MMK-koleno DN 500 / 11°  TL epoxid hrdlové  GSK</t>
  </si>
  <si>
    <t>1189924188</t>
  </si>
  <si>
    <t>R810</t>
  </si>
  <si>
    <t>EU-kus DN 500 TL epoxid přírubová tvarovka s hrdlem  GSK</t>
  </si>
  <si>
    <t>1223410508</t>
  </si>
  <si>
    <t>857352122</t>
  </si>
  <si>
    <t>Montáž litinových tvarovek na potrubí litinovém tlakovém jednoosých na potrubí z trub přírubových v otevřeném výkopu, kanálu nebo v šachtě DN 200</t>
  </si>
  <si>
    <t>-1205391710</t>
  </si>
  <si>
    <t>857421131</t>
  </si>
  <si>
    <t>Montáž litinových tvarovek na potrubí litinovém tlakovém jednoosých na potrubí z trub hrdlových v otevřeném výkopu, kanálu nebo v šachtě s integrovaným těsněním DN 500</t>
  </si>
  <si>
    <t>1194897231</t>
  </si>
  <si>
    <t>857422122</t>
  </si>
  <si>
    <t>Montáž litinových tvarovek na potrubí litinovém tlakovém jednoosých na potrubí z trub přírubových v otevřeném výkopu, kanálu nebo v šachtě DN 500</t>
  </si>
  <si>
    <t>-254557886</t>
  </si>
  <si>
    <t>857423131</t>
  </si>
  <si>
    <t>Montáž litinových tvarovek na potrubí litinovém tlakovém odbočných na potrubí z trub hrdlových v otevřeném výkopu, kanálu nebo v šachtě s integrovaným těsněním DN 500</t>
  </si>
  <si>
    <t>1601125618</t>
  </si>
  <si>
    <t>871211211</t>
  </si>
  <si>
    <t>Montáž vodovodního potrubí z plastů v otevřeném výkopu z polyetylenu PE 100 svařovaných elektrotvarovkou SDR 11/PN16 D 63 x 5,8 mm</t>
  </si>
  <si>
    <t>-1439580216</t>
  </si>
  <si>
    <t>28613598</t>
  </si>
  <si>
    <t>potrubí dvouvrstvé PE100 s 10% signalizační vrstvou SDR 11 63x5,8 dl 12m</t>
  </si>
  <si>
    <t>-1518714850</t>
  </si>
  <si>
    <t>891211112</t>
  </si>
  <si>
    <t>Montáž vodovodních armatur na potrubí šoupátek nebo klapek uzavíracích v otevřeném výkopu nebo v šachtách s osazením zemní soupravy (bez poklopů) DN 50</t>
  </si>
  <si>
    <t>1357729757</t>
  </si>
  <si>
    <t>422213040R</t>
  </si>
  <si>
    <t xml:space="preserve">ŠOUPĚ přírubové DN   50  L=180mm </t>
  </si>
  <si>
    <t>129177360</t>
  </si>
  <si>
    <t>R806</t>
  </si>
  <si>
    <t xml:space="preserve">ZS šoupátková DN50, 1,70m-2,50m teleskopická  </t>
  </si>
  <si>
    <t>1613741606</t>
  </si>
  <si>
    <t>R811</t>
  </si>
  <si>
    <t>SPOJKA ISO  63 - 63   dodání a montáž</t>
  </si>
  <si>
    <t>922467410</t>
  </si>
  <si>
    <t>R812</t>
  </si>
  <si>
    <t xml:space="preserve">TĚSNĚNÍ DN 500 jištěné k litin.rourám a tvarovkám </t>
  </si>
  <si>
    <t>-1538312647</t>
  </si>
  <si>
    <t>17+15</t>
  </si>
  <si>
    <t>R813</t>
  </si>
  <si>
    <t>točivá příruba PE+lem.nákružek PE100 D63mm, dodání a montáž</t>
  </si>
  <si>
    <t>-336440984</t>
  </si>
  <si>
    <t>R820</t>
  </si>
  <si>
    <t>bakteriologické rozbory</t>
  </si>
  <si>
    <t>soubor</t>
  </si>
  <si>
    <t>414574116</t>
  </si>
  <si>
    <t>R821</t>
  </si>
  <si>
    <t>účast správce při propojování úseku vč. montážních prací a odstávka řadu</t>
  </si>
  <si>
    <t>-521130693</t>
  </si>
  <si>
    <t>892421111</t>
  </si>
  <si>
    <t>Tlakové zkoušky vodou na potrubí DN 400 nebo 500</t>
  </si>
  <si>
    <t>-1238732873</t>
  </si>
  <si>
    <t>892442111</t>
  </si>
  <si>
    <t>Tlakové zkoušky vodou zabezpečení konců potrubí při tlakových zkouškách DN přes 300 do 600</t>
  </si>
  <si>
    <t>-46750109</t>
  </si>
  <si>
    <t>899401112</t>
  </si>
  <si>
    <t>Osazení poklopů litinových šoupátkových</t>
  </si>
  <si>
    <t>-1559317573</t>
  </si>
  <si>
    <t>422913520</t>
  </si>
  <si>
    <t>poklop litinový typ - šoupátkový</t>
  </si>
  <si>
    <t>-1885243621</t>
  </si>
  <si>
    <t>899712111</t>
  </si>
  <si>
    <t>Orientační tabulky na vodovodních a kanalizačních řadech na zdivu</t>
  </si>
  <si>
    <t>1872269821</t>
  </si>
  <si>
    <t>R823</t>
  </si>
  <si>
    <t>PODKLÁDKA šoupátková betonová 300x300x65mm, otvor 120mm</t>
  </si>
  <si>
    <t>1900902443</t>
  </si>
  <si>
    <t>899721112R</t>
  </si>
  <si>
    <t xml:space="preserve">Signalizační vodič DN nad 150 mm na potrubí </t>
  </si>
  <si>
    <t>-406781440</t>
  </si>
  <si>
    <t>1,5*101,04</t>
  </si>
  <si>
    <t>899722114</t>
  </si>
  <si>
    <t>Krytí potrubí z plastů výstražnou fólií z PVC šířky 40 cm</t>
  </si>
  <si>
    <t>728709503</t>
  </si>
  <si>
    <t>101,04*1,05</t>
  </si>
  <si>
    <t>-1531536076</t>
  </si>
  <si>
    <t>1730326478</t>
  </si>
  <si>
    <t>-1954285950</t>
  </si>
  <si>
    <t>12,04*9 'Přepočtené koeficientem množství</t>
  </si>
  <si>
    <t>998276201</t>
  </si>
  <si>
    <t>Přesun hmot pro trubní vedení hloubené z trub z plastických hmot nebo sklolaminátových pro vodovody nebo kanalizace v otevřeném výkopu dopravní vzdálenost do 15 m</t>
  </si>
  <si>
    <t>1707877765</t>
  </si>
  <si>
    <t>dvk110</t>
  </si>
  <si>
    <t>599,8</t>
  </si>
  <si>
    <t>dvr75</t>
  </si>
  <si>
    <t>761,1</t>
  </si>
  <si>
    <t>cyky315</t>
  </si>
  <si>
    <t>297,5</t>
  </si>
  <si>
    <t>cyky410</t>
  </si>
  <si>
    <t>65,5</t>
  </si>
  <si>
    <t>zemnič</t>
  </si>
  <si>
    <t>1061</t>
  </si>
  <si>
    <t>369,248</t>
  </si>
  <si>
    <t>cyky416</t>
  </si>
  <si>
    <t>995,5</t>
  </si>
  <si>
    <t>004 - SO 401 VEŘEJNÉ OSVĚTLENÍ</t>
  </si>
  <si>
    <t>PSV - Práce a dodávky PSV</t>
  </si>
  <si>
    <t xml:space="preserve">    741 - Elektroinstalace - silnoproud</t>
  </si>
  <si>
    <t xml:space="preserve">    21-M - Elektromontáže</t>
  </si>
  <si>
    <t>899623161R</t>
  </si>
  <si>
    <t>Obetonování potrubí nebo zdiva stok betonem prostým v otevřeném výkopu, beton tř. C 20/25</t>
  </si>
  <si>
    <t>-1793719459</t>
  </si>
  <si>
    <t>dle D1.5.2.b</t>
  </si>
  <si>
    <t>0,5*0,25*0,5*dvk110</t>
  </si>
  <si>
    <t>PSV</t>
  </si>
  <si>
    <t>Práce a dodávky PSV</t>
  </si>
  <si>
    <t>741</t>
  </si>
  <si>
    <t>Elektroinstalace - silnoproud</t>
  </si>
  <si>
    <t>741128021</t>
  </si>
  <si>
    <t>Ostatní práce při montáži vodičů a kabelů Příplatek k cenám montáže vodičů a kabelů za zatahování vodičů a kabelů do tvárnicových tras s komorami nebo do kolektorů, hmotnosti do 0,75 kg</t>
  </si>
  <si>
    <t>-563883969</t>
  </si>
  <si>
    <t>dvk110*0,5+dvr75+cyky315</t>
  </si>
  <si>
    <t>741130025</t>
  </si>
  <si>
    <t>Ukončení vodičů izolovaných s označením a zapojením na svorkovnici s otevřením a uzavřením krytu, průřezu žíly do 16 mm2</t>
  </si>
  <si>
    <t>-191675568</t>
  </si>
  <si>
    <t>dle D1.5.2.d</t>
  </si>
  <si>
    <t>28+1+35+6+4</t>
  </si>
  <si>
    <t>741420021</t>
  </si>
  <si>
    <t>Montáž hromosvodného vedení svorek se 2 šrouby</t>
  </si>
  <si>
    <t>-531105912</t>
  </si>
  <si>
    <t>22+30</t>
  </si>
  <si>
    <t>354420130</t>
  </si>
  <si>
    <t>svorka uzemnění Cu spojovací</t>
  </si>
  <si>
    <t>-371189560</t>
  </si>
  <si>
    <t>354420160</t>
  </si>
  <si>
    <t>svorka uzemnění Cu připojovací</t>
  </si>
  <si>
    <t>367080981</t>
  </si>
  <si>
    <t>741810003</t>
  </si>
  <si>
    <t>Zkoušky a prohlídky elektrických rozvodů a zařízení celková prohlídka a vyhotovení revizní zprávy pro objem montážních prací přes 500 do 1000 tis. Kč</t>
  </si>
  <si>
    <t>-886021902</t>
  </si>
  <si>
    <t>741810011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</si>
  <si>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</si>
  <si>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-1314985061</t>
  </si>
  <si>
    <t>741820102</t>
  </si>
  <si>
    <t>Měření osvětlovacího zařízení intenzity osvětlení na pracovišti do 50 svítidel</t>
  </si>
  <si>
    <t>-296714461</t>
  </si>
  <si>
    <t>21-M</t>
  </si>
  <si>
    <t>Elektromontáže</t>
  </si>
  <si>
    <t>210021063</t>
  </si>
  <si>
    <t>Ostatní elektromontážní doplňkové práce osazení výstražné fólie z PVC</t>
  </si>
  <si>
    <t>-1330447066</t>
  </si>
  <si>
    <t>976</t>
  </si>
  <si>
    <t>693113110R</t>
  </si>
  <si>
    <t>pás varovný plný PE  šíře 33 cm s potiskem</t>
  </si>
  <si>
    <t>-438376524</t>
  </si>
  <si>
    <t>1,05*976</t>
  </si>
  <si>
    <t>210202013RR</t>
  </si>
  <si>
    <t>Montáž svítidla na stožár</t>
  </si>
  <si>
    <t>-1522243185</t>
  </si>
  <si>
    <t>7+18+4+5+1</t>
  </si>
  <si>
    <t>M003</t>
  </si>
  <si>
    <t>dodání LED svítidla 101W</t>
  </si>
  <si>
    <t>256</t>
  </si>
  <si>
    <t>1590163186</t>
  </si>
  <si>
    <t>M0055</t>
  </si>
  <si>
    <t>dodání LED svítidla 78W</t>
  </si>
  <si>
    <t>256321333</t>
  </si>
  <si>
    <t>M0056</t>
  </si>
  <si>
    <t>dodání LED svítidla 55W</t>
  </si>
  <si>
    <t>1848768070</t>
  </si>
  <si>
    <t>M0057</t>
  </si>
  <si>
    <t>dodání LED svítidla 40W sadové</t>
  </si>
  <si>
    <t>239173766</t>
  </si>
  <si>
    <t>M0058</t>
  </si>
  <si>
    <t>dodání LED svítidla 40W silniční</t>
  </si>
  <si>
    <t>1483457833</t>
  </si>
  <si>
    <t>M006</t>
  </si>
  <si>
    <t>demontáž stáv.rozvodu vč.odvozu a likvidace</t>
  </si>
  <si>
    <t>733987926</t>
  </si>
  <si>
    <t>880+29+52+17+26+24+32</t>
  </si>
  <si>
    <t>M00766</t>
  </si>
  <si>
    <t>demontáž stáv.  stožárů vč. svítidel a výložníků</t>
  </si>
  <si>
    <t>-1171386420</t>
  </si>
  <si>
    <t>15+2+3+1</t>
  </si>
  <si>
    <t>M00767</t>
  </si>
  <si>
    <t xml:space="preserve">demontáž samostatných svítidel  </t>
  </si>
  <si>
    <t>-1015638993</t>
  </si>
  <si>
    <t>7+5</t>
  </si>
  <si>
    <t>M00768</t>
  </si>
  <si>
    <t>demontáž dvouramenného výložníku</t>
  </si>
  <si>
    <t>-1341126400</t>
  </si>
  <si>
    <t>M00769</t>
  </si>
  <si>
    <t>demontáž samostatných rozvodnic</t>
  </si>
  <si>
    <t>-693650528</t>
  </si>
  <si>
    <t>210204011</t>
  </si>
  <si>
    <t>Montáž stožárů osvětlení, bez zemních prací ocelových samostatně stojících, délky do 12 m</t>
  </si>
  <si>
    <t>1974344082</t>
  </si>
  <si>
    <t>15+2+3</t>
  </si>
  <si>
    <t>210204103</t>
  </si>
  <si>
    <t>Montáž výložníků osvětlení  jednoramenných sloupových, hmotnosti do 35 kg</t>
  </si>
  <si>
    <t>1675374172</t>
  </si>
  <si>
    <t>15+2+1</t>
  </si>
  <si>
    <t>M00770</t>
  </si>
  <si>
    <t>dodání jednoramenného výložníku, vyložení 2,5m, pozink</t>
  </si>
  <si>
    <t>-49526777</t>
  </si>
  <si>
    <t>210204105</t>
  </si>
  <si>
    <t>Montáž výložníků osvětlení dvouramenných sloupových, hmotnosti do 70 kg</t>
  </si>
  <si>
    <t>-951018769</t>
  </si>
  <si>
    <t>210204203</t>
  </si>
  <si>
    <t>Montáž elektrovýzbroje stožárů osvětlení 3 okruhy</t>
  </si>
  <si>
    <t>1796316241</t>
  </si>
  <si>
    <t>15+4+1+1+2+3+1+5+2</t>
  </si>
  <si>
    <t>M004</t>
  </si>
  <si>
    <t>Dodávka výzbroje stožáru osvětlení se třemi obvody, chráněné pojistkami</t>
  </si>
  <si>
    <t>sada</t>
  </si>
  <si>
    <t>-516670116</t>
  </si>
  <si>
    <t>210220002</t>
  </si>
  <si>
    <t>Montáž uzemňovacího vedení s upevněním, propojením a připojením pomocí svorek na povrchu vodičů FeZn drátem nebo lanem průměru do 10 mm</t>
  </si>
  <si>
    <t>-277249108</t>
  </si>
  <si>
    <t>cyky410+cyky416</t>
  </si>
  <si>
    <t>354410730</t>
  </si>
  <si>
    <t>drát průměr 10 mm FeZn</t>
  </si>
  <si>
    <t>-1507834098</t>
  </si>
  <si>
    <t>0,62*zemnič</t>
  </si>
  <si>
    <t>657,82*1,05 'Přepočtené koeficientem množství</t>
  </si>
  <si>
    <t>210280211</t>
  </si>
  <si>
    <t>Měření zemních odporů zemniče prvního nebo samostatného</t>
  </si>
  <si>
    <t>2144254157</t>
  </si>
  <si>
    <t>210280215</t>
  </si>
  <si>
    <t>Měření zemních odporů zemniče Příplatek k ceně za každý další zemnič v síti</t>
  </si>
  <si>
    <t>1352848126</t>
  </si>
  <si>
    <t>210280351</t>
  </si>
  <si>
    <t>Zkoušky vodičů a kabelů izolačních kabelů silových do 1 kV, počtu a průřezu žil do 4x25 mm2</t>
  </si>
  <si>
    <t>-134539205</t>
  </si>
  <si>
    <t>210290891</t>
  </si>
  <si>
    <t>Doplnění orientačních štítků na kabel (při revizi instalace)</t>
  </si>
  <si>
    <t>519137999</t>
  </si>
  <si>
    <t>M005</t>
  </si>
  <si>
    <t>kabelový štítek</t>
  </si>
  <si>
    <t>1512382323</t>
  </si>
  <si>
    <t>210810005</t>
  </si>
  <si>
    <t>Montáž izolovaných kabelů měděných bez ukončení do 1 kV uložených volně CYKY, CYKYD, CYKYDY, NYM, NYY, YSLY, 750 V, počtu a průřezu žil 3 x 1,5 mm2</t>
  </si>
  <si>
    <t>-279035952</t>
  </si>
  <si>
    <t>17*(10+2,5+2)+3*(10+2*2,5+2)</t>
  </si>
  <si>
    <t>341110300</t>
  </si>
  <si>
    <t>kabel silový s Cu jádrem CYKY 3x1,5 mm2</t>
  </si>
  <si>
    <t>-954764507</t>
  </si>
  <si>
    <t>cyky315*1,05</t>
  </si>
  <si>
    <t>210812033</t>
  </si>
  <si>
    <t>Montáž izolovaných kabelů měděných do 1 kV bez ukončení plných a kulatých (CYKY, CHKE-R,...) uložených volně nebo v liště počtu a průřezu žil 4x6 až 10 mm2</t>
  </si>
  <si>
    <t>606514345</t>
  </si>
  <si>
    <t>21+2,5+2*6,5+16+10+3</t>
  </si>
  <si>
    <t>34111076</t>
  </si>
  <si>
    <t>kabel silový s Cu jádrem 1 kV 4x10mm2</t>
  </si>
  <si>
    <t>240494242</t>
  </si>
  <si>
    <t>cyky410*1,05</t>
  </si>
  <si>
    <t>210812035</t>
  </si>
  <si>
    <t>Montáž izolovaných kabelů měděných do 1 kV bez ukončení plných a kulatých (CYKY, CHKE-R,...) uložených volně nebo v liště počtu a průřezu žil 4x16 mm2</t>
  </si>
  <si>
    <t>-701298258</t>
  </si>
  <si>
    <t>32+6,5+26+2*6+25+6+8+16+7+20+19,5+8+26+18,5+6+7+4,5+16+5,5+3,1+6+2*3,5+32+2*3+32+3*3+2*8+10+10+3+18+2*5+11,5+13+4,5+5,5+31+2*4+26+2*6+25,5+7+2,5+7+2,6</t>
  </si>
  <si>
    <t>7+9+4+8,5+10,5+5,1+10+25+32+4,3+18+2*10,5+22,1+8+8,5+7+8,2+11,5+10+14,5+16,1+12,5+12+6+33,5+43+3+32+5,5</t>
  </si>
  <si>
    <t>34111080</t>
  </si>
  <si>
    <t>kabel silový s Cu jádrem 1 kV 4x16mm2</t>
  </si>
  <si>
    <t>414384190</t>
  </si>
  <si>
    <t>cyky416*1,05</t>
  </si>
  <si>
    <t>M001spr</t>
  </si>
  <si>
    <t>zemní kabelová spojka - dodání a montáž</t>
  </si>
  <si>
    <t>-1747840917</t>
  </si>
  <si>
    <t>dle D1.5.1</t>
  </si>
  <si>
    <t>M001ntr</t>
  </si>
  <si>
    <t>provedení spec. základního a vrchního nátěru stožáru na pozink. do výšky 1,4m</t>
  </si>
  <si>
    <t>381352460</t>
  </si>
  <si>
    <t>460010024</t>
  </si>
  <si>
    <t>Vytyčení trasy vedení kabelového (podzemního) v zastavěném prostoru</t>
  </si>
  <si>
    <t>km</t>
  </si>
  <si>
    <t>-199190860</t>
  </si>
  <si>
    <t>0,001*976</t>
  </si>
  <si>
    <t>460050303</t>
  </si>
  <si>
    <t>Hloubení nezapažených jam ručně pro stožáry s přemístěním výkopku do vzdálenosti 3 m od okraje jámy nebo naložením na dopravní prostředek, včetně zásypu, zhutnění a urovnání povrchu s patkou jednoduché na rovině, v hornině třídy 3</t>
  </si>
  <si>
    <t>-1498249413</t>
  </si>
  <si>
    <t>460080035</t>
  </si>
  <si>
    <t>Základové konstrukce základ bez bednění do rostlé zeminy z monolitického železobetonu bez výztuže tř. C 25/30</t>
  </si>
  <si>
    <t>-1933530865</t>
  </si>
  <si>
    <t>dle D1.5.2.c</t>
  </si>
  <si>
    <t>20*3,14*0,25*0,25*0,3</t>
  </si>
  <si>
    <t>20*0,65*0,65*0,3</t>
  </si>
  <si>
    <t>460080202</t>
  </si>
  <si>
    <t>Základové konstrukce zřízení bednění základových konstrukcí s případnými vzpěrami zabudovaného</t>
  </si>
  <si>
    <t>-533319160</t>
  </si>
  <si>
    <t>dle D1.4.2.c</t>
  </si>
  <si>
    <t>20*1,6*3,14*0,4</t>
  </si>
  <si>
    <t>286111230</t>
  </si>
  <si>
    <t>trubka kanalizační hladká hrdlovaná D 400 x 9,8 x 5000 mm</t>
  </si>
  <si>
    <t>-172292922</t>
  </si>
  <si>
    <t>460150163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</si>
  <si>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</si>
  <si>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-1937167635</t>
  </si>
  <si>
    <t>976-0,5*dvk110</t>
  </si>
  <si>
    <t>460150303</t>
  </si>
  <si>
    <t>Hloubení zapažených i nezapažených kabelových rýh ručně včetně urovnání dna s přemístěním výkopku do vzdálenosti 3 m od okraje jámy nebo naložením na dopravní prostředek šířky 50 cm, hloubky 120 cm, v hornině třídy 3</t>
  </si>
  <si>
    <t>-1805646391</t>
  </si>
  <si>
    <t>dvk110*0,5</t>
  </si>
  <si>
    <t>460421101</t>
  </si>
  <si>
    <t>Kabelové lože včetně podsypu, zhutnění a urovnání povrchu z písku nebo štěrkopísku tloušťky 10 cm nad kabel bez zakrytí, šířky do 65 cm</t>
  </si>
  <si>
    <t>-1722744353</t>
  </si>
  <si>
    <t>460470011</t>
  </si>
  <si>
    <t>Provizorní zajištění inženýrských sítí ve výkopech pomocí drátů, dřevěných a plastových prvků apod. kabelů při křížení</t>
  </si>
  <si>
    <t>-671847639</t>
  </si>
  <si>
    <t>460520173</t>
  </si>
  <si>
    <t>Montáž trubek ochranných uložených volně do rýhy plastových ohebných, vnitřního průměru přes 50 do 90 mm</t>
  </si>
  <si>
    <t>415389423</t>
  </si>
  <si>
    <t>345713530R</t>
  </si>
  <si>
    <t>trubka elektroinstalační ohebná dvouplášťová korugovaná D 61/75 mm, HDPE+LDPE</t>
  </si>
  <si>
    <t>-157652219</t>
  </si>
  <si>
    <t>(cyky410+cyky416)-dvk110*0,5</t>
  </si>
  <si>
    <t>761,1*1,05 'Přepočtené koeficientem množství</t>
  </si>
  <si>
    <t>-1661937372</t>
  </si>
  <si>
    <t>-572333111</t>
  </si>
  <si>
    <t>dle D1.5.2.a</t>
  </si>
  <si>
    <t>2*(18,5+10,5+18,2+11,8+68+2*1,5+10+9+10+3+5+4,5+3,2+4+3+4+10+7*4+5+3+8,2+16+12+32)</t>
  </si>
  <si>
    <t>599,8*1,05 'Přepočtené koeficientem množství</t>
  </si>
  <si>
    <t>460560163</t>
  </si>
  <si>
    <t>Zásyp kabelových rýh ručně s uložením výkopku ve vrstvách včetně zhutnění a urovnání povrchu šířky 35 cm hloubky 80 cm, v hornině třídy 3</t>
  </si>
  <si>
    <t>644117565</t>
  </si>
  <si>
    <t>460560303</t>
  </si>
  <si>
    <t>Zásyp kabelových rýh ručně s uložením výkopku ve vrstvách včetně zhutnění a urovnání povrchu šířky 50 cm hloubky 120 cm, v hornině třídy 3</t>
  </si>
  <si>
    <t>-1119128732</t>
  </si>
  <si>
    <t>460600023</t>
  </si>
  <si>
    <t>Přemístění (odvoz) horniny, suti a vybouraných hmot  vodorovné přemístění horniny včetně složení, bez naložení a rozprostření jakékoliv třídy, na vzdálenost přes 500 do 1000 m</t>
  </si>
  <si>
    <t>-2060750053</t>
  </si>
  <si>
    <t>(976-0,5*dvk110)*0,8*0,35+0,5*dvk110*1,2*0,5</t>
  </si>
  <si>
    <t>460600031</t>
  </si>
  <si>
    <t>Přemístění (odvoz) horniny, suti a vybouraných hmot  vodorovné přemístění horniny včetně složení, bez naložení a rozprostření jakékoliv třídy, na vzdálenost Příplatek k ceně -0023 za každých dalších i započatých 1000 m</t>
  </si>
  <si>
    <t>1124338351</t>
  </si>
  <si>
    <t>9*odvoz</t>
  </si>
  <si>
    <t>R001p</t>
  </si>
  <si>
    <t>poplatek za uložení výkopku</t>
  </si>
  <si>
    <t>629525038</t>
  </si>
  <si>
    <t>460620013</t>
  </si>
  <si>
    <t>Úprava terénu provizorní úprava terénu včetně odkopání drobných nerovností a zásypu prohlubní se zhutněním, v hornině třídy 3</t>
  </si>
  <si>
    <t>-2128039962</t>
  </si>
  <si>
    <t>2*976</t>
  </si>
  <si>
    <t>trasa</t>
  </si>
  <si>
    <t>17,5</t>
  </si>
  <si>
    <t>005 - SO 402 PŘELOŽKA SDĚLOVACÍHO VEDENÍ</t>
  </si>
  <si>
    <t>-1778294179</t>
  </si>
  <si>
    <t>dle D1.6.2.a</t>
  </si>
  <si>
    <t>-1898066227</t>
  </si>
  <si>
    <t>1518632278</t>
  </si>
  <si>
    <t>trasa*1,1</t>
  </si>
  <si>
    <t>R001P</t>
  </si>
  <si>
    <t>montážní práce pracovníků PODA a.s.</t>
  </si>
  <si>
    <t>-750234109</t>
  </si>
  <si>
    <t>1106298127</t>
  </si>
  <si>
    <t>-2037577794</t>
  </si>
  <si>
    <t>1786036909</t>
  </si>
  <si>
    <t>-621903801</t>
  </si>
  <si>
    <t>590538140</t>
  </si>
  <si>
    <t>17,5*1,05 'Přepočtené koeficientem množství</t>
  </si>
  <si>
    <t>-2143970824</t>
  </si>
  <si>
    <t>-1224748816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</si>
</sst>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23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 wrapText="1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14.4" customHeight="1">
      <c r="B26" s="21"/>
      <c r="C26" s="22"/>
      <c r="D26" s="38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E26" s="31"/>
    </row>
    <row r="27" spans="2:57" s="1" customFormat="1" ht="14.4" customHeight="1">
      <c r="B27" s="21"/>
      <c r="C27" s="22"/>
      <c r="D27" s="38" t="s">
        <v>36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9">
        <f>ROUND(AG102,2)</f>
        <v>0</v>
      </c>
      <c r="AL27" s="39"/>
      <c r="AM27" s="39"/>
      <c r="AN27" s="39"/>
      <c r="AO27" s="39"/>
      <c r="AP27" s="22"/>
      <c r="AQ27" s="22"/>
      <c r="AR27" s="20"/>
      <c r="BE27" s="31"/>
    </row>
    <row r="28" spans="1:57" s="2" customFormat="1" ht="6.95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BE28" s="31"/>
    </row>
    <row r="29" spans="1:57" s="2" customFormat="1" ht="25.9" customHeight="1">
      <c r="A29" s="40"/>
      <c r="B29" s="41"/>
      <c r="C29" s="42"/>
      <c r="D29" s="44" t="s">
        <v>37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>
        <f>ROUND(AK26+AK27,2)</f>
        <v>0</v>
      </c>
      <c r="AL29" s="45"/>
      <c r="AM29" s="45"/>
      <c r="AN29" s="45"/>
      <c r="AO29" s="45"/>
      <c r="AP29" s="42"/>
      <c r="AQ29" s="42"/>
      <c r="AR29" s="43"/>
      <c r="BE29" s="31"/>
    </row>
    <row r="30" spans="1:57" s="2" customFormat="1" ht="6.95" customHeight="1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BE30" s="31"/>
    </row>
    <row r="31" spans="1:57" s="2" customFormat="1" ht="12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7" t="s">
        <v>38</v>
      </c>
      <c r="M31" s="47"/>
      <c r="N31" s="47"/>
      <c r="O31" s="47"/>
      <c r="P31" s="47"/>
      <c r="Q31" s="42"/>
      <c r="R31" s="42"/>
      <c r="S31" s="42"/>
      <c r="T31" s="42"/>
      <c r="U31" s="42"/>
      <c r="V31" s="42"/>
      <c r="W31" s="47" t="s">
        <v>39</v>
      </c>
      <c r="X31" s="47"/>
      <c r="Y31" s="47"/>
      <c r="Z31" s="47"/>
      <c r="AA31" s="47"/>
      <c r="AB31" s="47"/>
      <c r="AC31" s="47"/>
      <c r="AD31" s="47"/>
      <c r="AE31" s="47"/>
      <c r="AF31" s="42"/>
      <c r="AG31" s="42"/>
      <c r="AH31" s="42"/>
      <c r="AI31" s="42"/>
      <c r="AJ31" s="42"/>
      <c r="AK31" s="47" t="s">
        <v>40</v>
      </c>
      <c r="AL31" s="47"/>
      <c r="AM31" s="47"/>
      <c r="AN31" s="47"/>
      <c r="AO31" s="47"/>
      <c r="AP31" s="42"/>
      <c r="AQ31" s="42"/>
      <c r="AR31" s="43"/>
      <c r="BE31" s="31"/>
    </row>
    <row r="32" spans="1:57" s="3" customFormat="1" ht="14.4" customHeight="1">
      <c r="A32" s="3"/>
      <c r="B32" s="48"/>
      <c r="C32" s="49"/>
      <c r="D32" s="32" t="s">
        <v>41</v>
      </c>
      <c r="E32" s="49"/>
      <c r="F32" s="32" t="s">
        <v>42</v>
      </c>
      <c r="G32" s="49"/>
      <c r="H32" s="49"/>
      <c r="I32" s="49"/>
      <c r="J32" s="49"/>
      <c r="K32" s="49"/>
      <c r="L32" s="50">
        <v>0.21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ROUND(AZ94+SUM(CD102:CD106),2)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f>ROUND(AV94+SUM(BY102:BY106),2)</f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>
      <c r="A33" s="3"/>
      <c r="B33" s="48"/>
      <c r="C33" s="49"/>
      <c r="D33" s="49"/>
      <c r="E33" s="49"/>
      <c r="F33" s="32" t="s">
        <v>43</v>
      </c>
      <c r="G33" s="49"/>
      <c r="H33" s="49"/>
      <c r="I33" s="49"/>
      <c r="J33" s="49"/>
      <c r="K33" s="49"/>
      <c r="L33" s="50">
        <v>0.15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ROUND(BA94+SUM(CE102:CE106),2)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f>ROUND(AW94+SUM(BZ102:BZ106),2)</f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3" customFormat="1" ht="14.4" customHeight="1" hidden="1">
      <c r="A34" s="3"/>
      <c r="B34" s="48"/>
      <c r="C34" s="49"/>
      <c r="D34" s="49"/>
      <c r="E34" s="49"/>
      <c r="F34" s="32" t="s">
        <v>44</v>
      </c>
      <c r="G34" s="49"/>
      <c r="H34" s="49"/>
      <c r="I34" s="49"/>
      <c r="J34" s="49"/>
      <c r="K34" s="49"/>
      <c r="L34" s="50">
        <v>0.21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>
        <f>ROUND(BB94+SUM(CF102:CF106),2)</f>
        <v>0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1">
        <v>0</v>
      </c>
      <c r="AL34" s="49"/>
      <c r="AM34" s="49"/>
      <c r="AN34" s="49"/>
      <c r="AO34" s="49"/>
      <c r="AP34" s="49"/>
      <c r="AQ34" s="49"/>
      <c r="AR34" s="52"/>
      <c r="BE34" s="53"/>
    </row>
    <row r="35" spans="1:57" s="3" customFormat="1" ht="14.4" customHeight="1" hidden="1">
      <c r="A35" s="3"/>
      <c r="B35" s="48"/>
      <c r="C35" s="49"/>
      <c r="D35" s="49"/>
      <c r="E35" s="49"/>
      <c r="F35" s="32" t="s">
        <v>45</v>
      </c>
      <c r="G35" s="49"/>
      <c r="H35" s="49"/>
      <c r="I35" s="49"/>
      <c r="J35" s="49"/>
      <c r="K35" s="49"/>
      <c r="L35" s="50">
        <v>0.15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>
        <f>ROUND(BC94+SUM(CG102:CG106),2)</f>
        <v>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1">
        <v>0</v>
      </c>
      <c r="AL35" s="49"/>
      <c r="AM35" s="49"/>
      <c r="AN35" s="49"/>
      <c r="AO35" s="49"/>
      <c r="AP35" s="49"/>
      <c r="AQ35" s="49"/>
      <c r="AR35" s="52"/>
      <c r="BE35" s="3"/>
    </row>
    <row r="36" spans="1:57" s="3" customFormat="1" ht="14.4" customHeight="1" hidden="1">
      <c r="A36" s="3"/>
      <c r="B36" s="48"/>
      <c r="C36" s="49"/>
      <c r="D36" s="49"/>
      <c r="E36" s="49"/>
      <c r="F36" s="32" t="s">
        <v>46</v>
      </c>
      <c r="G36" s="49"/>
      <c r="H36" s="49"/>
      <c r="I36" s="49"/>
      <c r="J36" s="49"/>
      <c r="K36" s="49"/>
      <c r="L36" s="50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1">
        <f>ROUND(BD94+SUM(CH102:CH106),2)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1">
        <v>0</v>
      </c>
      <c r="AL36" s="49"/>
      <c r="AM36" s="49"/>
      <c r="AN36" s="49"/>
      <c r="AO36" s="49"/>
      <c r="AP36" s="49"/>
      <c r="AQ36" s="49"/>
      <c r="AR36" s="52"/>
      <c r="BE36" s="3"/>
    </row>
    <row r="37" spans="1:57" s="2" customFormat="1" ht="6.95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BE37" s="40"/>
    </row>
    <row r="38" spans="1:57" s="2" customFormat="1" ht="25.9" customHeight="1">
      <c r="A38" s="40"/>
      <c r="B38" s="41"/>
      <c r="C38" s="54"/>
      <c r="D38" s="55" t="s">
        <v>47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 t="s">
        <v>48</v>
      </c>
      <c r="U38" s="56"/>
      <c r="V38" s="56"/>
      <c r="W38" s="56"/>
      <c r="X38" s="58" t="s">
        <v>49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9">
        <f>SUM(AK29:AK36)</f>
        <v>0</v>
      </c>
      <c r="AL38" s="56"/>
      <c r="AM38" s="56"/>
      <c r="AN38" s="56"/>
      <c r="AO38" s="60"/>
      <c r="AP38" s="54"/>
      <c r="AQ38" s="54"/>
      <c r="AR38" s="43"/>
      <c r="BE38" s="40"/>
    </row>
    <row r="39" spans="1:57" s="2" customFormat="1" ht="6.95" customHeigh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BE39" s="40"/>
    </row>
    <row r="40" spans="1:57" s="2" customFormat="1" ht="14.4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BE40" s="4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1"/>
      <c r="C49" s="62"/>
      <c r="D49" s="63" t="s">
        <v>50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51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40"/>
      <c r="B60" s="41"/>
      <c r="C60" s="42"/>
      <c r="D60" s="66" t="s">
        <v>52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66" t="s">
        <v>53</v>
      </c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66" t="s">
        <v>52</v>
      </c>
      <c r="AI60" s="45"/>
      <c r="AJ60" s="45"/>
      <c r="AK60" s="45"/>
      <c r="AL60" s="45"/>
      <c r="AM60" s="66" t="s">
        <v>53</v>
      </c>
      <c r="AN60" s="45"/>
      <c r="AO60" s="45"/>
      <c r="AP60" s="42"/>
      <c r="AQ60" s="42"/>
      <c r="AR60" s="43"/>
      <c r="BE60" s="40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40"/>
      <c r="B64" s="41"/>
      <c r="C64" s="42"/>
      <c r="D64" s="63" t="s">
        <v>54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55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3"/>
      <c r="BE64" s="40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40"/>
      <c r="B75" s="41"/>
      <c r="C75" s="42"/>
      <c r="D75" s="66" t="s">
        <v>52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6" t="s">
        <v>53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66" t="s">
        <v>52</v>
      </c>
      <c r="AI75" s="45"/>
      <c r="AJ75" s="45"/>
      <c r="AK75" s="45"/>
      <c r="AL75" s="45"/>
      <c r="AM75" s="66" t="s">
        <v>53</v>
      </c>
      <c r="AN75" s="45"/>
      <c r="AO75" s="45"/>
      <c r="AP75" s="42"/>
      <c r="AQ75" s="42"/>
      <c r="AR75" s="43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3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3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3"/>
      <c r="BE81" s="40"/>
    </row>
    <row r="82" spans="1:57" s="2" customFormat="1" ht="24.95" customHeight="1">
      <c r="A82" s="40"/>
      <c r="B82" s="41"/>
      <c r="C82" s="23" t="s">
        <v>56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3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3"/>
      <c r="BE83" s="40"/>
    </row>
    <row r="84" spans="1:57" s="4" customFormat="1" ht="12" customHeight="1">
      <c r="A84" s="4"/>
      <c r="B84" s="72"/>
      <c r="C84" s="32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20190404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Rekonstrukce ulice Mjr. Nováka - neuznatelné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3"/>
      <c r="BE86" s="40"/>
    </row>
    <row r="87" spans="1:57" s="2" customFormat="1" ht="12" customHeight="1">
      <c r="A87" s="40"/>
      <c r="B87" s="41"/>
      <c r="C87" s="32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 xml:space="preserve"> ul. Mjr. Nováka  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2" t="s">
        <v>22</v>
      </c>
      <c r="AJ87" s="42"/>
      <c r="AK87" s="42"/>
      <c r="AL87" s="42"/>
      <c r="AM87" s="81" t="str">
        <f>IF(AN8="","",AN8)</f>
        <v>4. 4. 2019</v>
      </c>
      <c r="AN87" s="81"/>
      <c r="AO87" s="42"/>
      <c r="AP87" s="42"/>
      <c r="AQ87" s="42"/>
      <c r="AR87" s="43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BE88" s="40"/>
    </row>
    <row r="89" spans="1:57" s="2" customFormat="1" ht="15.15" customHeight="1">
      <c r="A89" s="40"/>
      <c r="B89" s="41"/>
      <c r="C89" s="32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Městský obvod Ostrava – Jih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2" t="s">
        <v>30</v>
      </c>
      <c r="AJ89" s="42"/>
      <c r="AK89" s="42"/>
      <c r="AL89" s="42"/>
      <c r="AM89" s="82" t="str">
        <f>IF(E17="","",E17)</f>
        <v>Roman Fildán</v>
      </c>
      <c r="AN89" s="73"/>
      <c r="AO89" s="73"/>
      <c r="AP89" s="73"/>
      <c r="AQ89" s="42"/>
      <c r="AR89" s="43"/>
      <c r="AS89" s="83" t="s">
        <v>57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2" t="s">
        <v>28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2" t="s">
        <v>33</v>
      </c>
      <c r="AJ90" s="42"/>
      <c r="AK90" s="42"/>
      <c r="AL90" s="42"/>
      <c r="AM90" s="82" t="str">
        <f>IF(E20="","",E20)</f>
        <v>Roman Fildán</v>
      </c>
      <c r="AN90" s="73"/>
      <c r="AO90" s="73"/>
      <c r="AP90" s="73"/>
      <c r="AQ90" s="42"/>
      <c r="AR90" s="43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3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58</v>
      </c>
      <c r="D92" s="96"/>
      <c r="E92" s="96"/>
      <c r="F92" s="96"/>
      <c r="G92" s="96"/>
      <c r="H92" s="97"/>
      <c r="I92" s="98" t="s">
        <v>59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60</v>
      </c>
      <c r="AH92" s="96"/>
      <c r="AI92" s="96"/>
      <c r="AJ92" s="96"/>
      <c r="AK92" s="96"/>
      <c r="AL92" s="96"/>
      <c r="AM92" s="96"/>
      <c r="AN92" s="98" t="s">
        <v>61</v>
      </c>
      <c r="AO92" s="96"/>
      <c r="AP92" s="100"/>
      <c r="AQ92" s="101" t="s">
        <v>62</v>
      </c>
      <c r="AR92" s="43"/>
      <c r="AS92" s="102" t="s">
        <v>63</v>
      </c>
      <c r="AT92" s="103" t="s">
        <v>64</v>
      </c>
      <c r="AU92" s="103" t="s">
        <v>65</v>
      </c>
      <c r="AV92" s="103" t="s">
        <v>66</v>
      </c>
      <c r="AW92" s="103" t="s">
        <v>67</v>
      </c>
      <c r="AX92" s="103" t="s">
        <v>68</v>
      </c>
      <c r="AY92" s="103" t="s">
        <v>69</v>
      </c>
      <c r="AZ92" s="103" t="s">
        <v>70</v>
      </c>
      <c r="BA92" s="103" t="s">
        <v>71</v>
      </c>
      <c r="BB92" s="103" t="s">
        <v>72</v>
      </c>
      <c r="BC92" s="103" t="s">
        <v>73</v>
      </c>
      <c r="BD92" s="104" t="s">
        <v>74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75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ROUND(SUM(AG95:AG100),2)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ROUND(SUM(AS95:AS100),2)</f>
        <v>0</v>
      </c>
      <c r="AT94" s="116">
        <f>ROUND(SUM(AV94:AW94),2)</f>
        <v>0</v>
      </c>
      <c r="AU94" s="117">
        <f>ROUND(SUM(AU95:AU100),5)</f>
        <v>0</v>
      </c>
      <c r="AV94" s="116">
        <f>ROUND(AZ94*L32,2)</f>
        <v>0</v>
      </c>
      <c r="AW94" s="116">
        <f>ROUND(BA94*L33,2)</f>
        <v>0</v>
      </c>
      <c r="AX94" s="116">
        <f>ROUND(BB94*L32,2)</f>
        <v>0</v>
      </c>
      <c r="AY94" s="116">
        <f>ROUND(BC94*L33,2)</f>
        <v>0</v>
      </c>
      <c r="AZ94" s="116">
        <f>ROUND(SUM(AZ95:AZ100),2)</f>
        <v>0</v>
      </c>
      <c r="BA94" s="116">
        <f>ROUND(SUM(BA95:BA100),2)</f>
        <v>0</v>
      </c>
      <c r="BB94" s="116">
        <f>ROUND(SUM(BB95:BB100),2)</f>
        <v>0</v>
      </c>
      <c r="BC94" s="116">
        <f>ROUND(SUM(BC95:BC100),2)</f>
        <v>0</v>
      </c>
      <c r="BD94" s="118">
        <f>ROUND(SUM(BD95:BD100),2)</f>
        <v>0</v>
      </c>
      <c r="BE94" s="6"/>
      <c r="BS94" s="119" t="s">
        <v>76</v>
      </c>
      <c r="BT94" s="119" t="s">
        <v>77</v>
      </c>
      <c r="BU94" s="120" t="s">
        <v>78</v>
      </c>
      <c r="BV94" s="119" t="s">
        <v>79</v>
      </c>
      <c r="BW94" s="119" t="s">
        <v>5</v>
      </c>
      <c r="BX94" s="119" t="s">
        <v>80</v>
      </c>
      <c r="CL94" s="119" t="s">
        <v>1</v>
      </c>
    </row>
    <row r="95" spans="1:91" s="7" customFormat="1" ht="16.5" customHeight="1">
      <c r="A95" s="121" t="s">
        <v>81</v>
      </c>
      <c r="B95" s="122"/>
      <c r="C95" s="123"/>
      <c r="D95" s="124" t="s">
        <v>82</v>
      </c>
      <c r="E95" s="124"/>
      <c r="F95" s="124"/>
      <c r="G95" s="124"/>
      <c r="H95" s="124"/>
      <c r="I95" s="125"/>
      <c r="J95" s="124" t="s">
        <v>83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'000 - vedlejší rozpočtové...'!J32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84</v>
      </c>
      <c r="AR95" s="128"/>
      <c r="AS95" s="129">
        <v>0</v>
      </c>
      <c r="AT95" s="130">
        <f>ROUND(SUM(AV95:AW95),2)</f>
        <v>0</v>
      </c>
      <c r="AU95" s="131">
        <f>'000 - vedlejší rozpočtové...'!P128</f>
        <v>0</v>
      </c>
      <c r="AV95" s="130">
        <f>'000 - vedlejší rozpočtové...'!J35</f>
        <v>0</v>
      </c>
      <c r="AW95" s="130">
        <f>'000 - vedlejší rozpočtové...'!J36</f>
        <v>0</v>
      </c>
      <c r="AX95" s="130">
        <f>'000 - vedlejší rozpočtové...'!J37</f>
        <v>0</v>
      </c>
      <c r="AY95" s="130">
        <f>'000 - vedlejší rozpočtové...'!J38</f>
        <v>0</v>
      </c>
      <c r="AZ95" s="130">
        <f>'000 - vedlejší rozpočtové...'!F35</f>
        <v>0</v>
      </c>
      <c r="BA95" s="130">
        <f>'000 - vedlejší rozpočtové...'!F36</f>
        <v>0</v>
      </c>
      <c r="BB95" s="130">
        <f>'000 - vedlejší rozpočtové...'!F37</f>
        <v>0</v>
      </c>
      <c r="BC95" s="130">
        <f>'000 - vedlejší rozpočtové...'!F38</f>
        <v>0</v>
      </c>
      <c r="BD95" s="132">
        <f>'000 - vedlejší rozpočtové...'!F39</f>
        <v>0</v>
      </c>
      <c r="BE95" s="7"/>
      <c r="BT95" s="133" t="s">
        <v>85</v>
      </c>
      <c r="BV95" s="133" t="s">
        <v>79</v>
      </c>
      <c r="BW95" s="133" t="s">
        <v>86</v>
      </c>
      <c r="BX95" s="133" t="s">
        <v>5</v>
      </c>
      <c r="CL95" s="133" t="s">
        <v>1</v>
      </c>
      <c r="CM95" s="133" t="s">
        <v>87</v>
      </c>
    </row>
    <row r="96" spans="1:91" s="7" customFormat="1" ht="16.5" customHeight="1">
      <c r="A96" s="121" t="s">
        <v>81</v>
      </c>
      <c r="B96" s="122"/>
      <c r="C96" s="123"/>
      <c r="D96" s="124" t="s">
        <v>88</v>
      </c>
      <c r="E96" s="124"/>
      <c r="F96" s="124"/>
      <c r="G96" s="124"/>
      <c r="H96" s="124"/>
      <c r="I96" s="125"/>
      <c r="J96" s="124" t="s">
        <v>89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'001 - SO 101 KOMUNIKACE'!J32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84</v>
      </c>
      <c r="AR96" s="128"/>
      <c r="AS96" s="129">
        <v>0</v>
      </c>
      <c r="AT96" s="130">
        <f>ROUND(SUM(AV96:AW96),2)</f>
        <v>0</v>
      </c>
      <c r="AU96" s="131">
        <f>'001 - SO 101 KOMUNIKACE'!P137</f>
        <v>0</v>
      </c>
      <c r="AV96" s="130">
        <f>'001 - SO 101 KOMUNIKACE'!J35</f>
        <v>0</v>
      </c>
      <c r="AW96" s="130">
        <f>'001 - SO 101 KOMUNIKACE'!J36</f>
        <v>0</v>
      </c>
      <c r="AX96" s="130">
        <f>'001 - SO 101 KOMUNIKACE'!J37</f>
        <v>0</v>
      </c>
      <c r="AY96" s="130">
        <f>'001 - SO 101 KOMUNIKACE'!J38</f>
        <v>0</v>
      </c>
      <c r="AZ96" s="130">
        <f>'001 - SO 101 KOMUNIKACE'!F35</f>
        <v>0</v>
      </c>
      <c r="BA96" s="130">
        <f>'001 - SO 101 KOMUNIKACE'!F36</f>
        <v>0</v>
      </c>
      <c r="BB96" s="130">
        <f>'001 - SO 101 KOMUNIKACE'!F37</f>
        <v>0</v>
      </c>
      <c r="BC96" s="130">
        <f>'001 - SO 101 KOMUNIKACE'!F38</f>
        <v>0</v>
      </c>
      <c r="BD96" s="132">
        <f>'001 - SO 101 KOMUNIKACE'!F39</f>
        <v>0</v>
      </c>
      <c r="BE96" s="7"/>
      <c r="BT96" s="133" t="s">
        <v>85</v>
      </c>
      <c r="BV96" s="133" t="s">
        <v>79</v>
      </c>
      <c r="BW96" s="133" t="s">
        <v>90</v>
      </c>
      <c r="BX96" s="133" t="s">
        <v>5</v>
      </c>
      <c r="CL96" s="133" t="s">
        <v>1</v>
      </c>
      <c r="CM96" s="133" t="s">
        <v>87</v>
      </c>
    </row>
    <row r="97" spans="1:91" s="7" customFormat="1" ht="16.5" customHeight="1">
      <c r="A97" s="121" t="s">
        <v>81</v>
      </c>
      <c r="B97" s="122"/>
      <c r="C97" s="123"/>
      <c r="D97" s="124" t="s">
        <v>91</v>
      </c>
      <c r="E97" s="124"/>
      <c r="F97" s="124"/>
      <c r="G97" s="124"/>
      <c r="H97" s="124"/>
      <c r="I97" s="125"/>
      <c r="J97" s="124" t="s">
        <v>92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'002 - SO 301 ODVODNĚNÍ KO...'!J32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84</v>
      </c>
      <c r="AR97" s="128"/>
      <c r="AS97" s="129">
        <v>0</v>
      </c>
      <c r="AT97" s="130">
        <f>ROUND(SUM(AV97:AW97),2)</f>
        <v>0</v>
      </c>
      <c r="AU97" s="131">
        <f>'002 - SO 301 ODVODNĚNÍ KO...'!P135</f>
        <v>0</v>
      </c>
      <c r="AV97" s="130">
        <f>'002 - SO 301 ODVODNĚNÍ KO...'!J35</f>
        <v>0</v>
      </c>
      <c r="AW97" s="130">
        <f>'002 - SO 301 ODVODNĚNÍ KO...'!J36</f>
        <v>0</v>
      </c>
      <c r="AX97" s="130">
        <f>'002 - SO 301 ODVODNĚNÍ KO...'!J37</f>
        <v>0</v>
      </c>
      <c r="AY97" s="130">
        <f>'002 - SO 301 ODVODNĚNÍ KO...'!J38</f>
        <v>0</v>
      </c>
      <c r="AZ97" s="130">
        <f>'002 - SO 301 ODVODNĚNÍ KO...'!F35</f>
        <v>0</v>
      </c>
      <c r="BA97" s="130">
        <f>'002 - SO 301 ODVODNĚNÍ KO...'!F36</f>
        <v>0</v>
      </c>
      <c r="BB97" s="130">
        <f>'002 - SO 301 ODVODNĚNÍ KO...'!F37</f>
        <v>0</v>
      </c>
      <c r="BC97" s="130">
        <f>'002 - SO 301 ODVODNĚNÍ KO...'!F38</f>
        <v>0</v>
      </c>
      <c r="BD97" s="132">
        <f>'002 - SO 301 ODVODNĚNÍ KO...'!F39</f>
        <v>0</v>
      </c>
      <c r="BE97" s="7"/>
      <c r="BT97" s="133" t="s">
        <v>85</v>
      </c>
      <c r="BV97" s="133" t="s">
        <v>79</v>
      </c>
      <c r="BW97" s="133" t="s">
        <v>93</v>
      </c>
      <c r="BX97" s="133" t="s">
        <v>5</v>
      </c>
      <c r="CL97" s="133" t="s">
        <v>1</v>
      </c>
      <c r="CM97" s="133" t="s">
        <v>87</v>
      </c>
    </row>
    <row r="98" spans="1:91" s="7" customFormat="1" ht="16.5" customHeight="1">
      <c r="A98" s="121" t="s">
        <v>81</v>
      </c>
      <c r="B98" s="122"/>
      <c r="C98" s="123"/>
      <c r="D98" s="124" t="s">
        <v>94</v>
      </c>
      <c r="E98" s="124"/>
      <c r="F98" s="124"/>
      <c r="G98" s="124"/>
      <c r="H98" s="124"/>
      <c r="I98" s="125"/>
      <c r="J98" s="124" t="s">
        <v>95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'003 - SO 302 PŘELOŽKA VOD...'!J32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84</v>
      </c>
      <c r="AR98" s="128"/>
      <c r="AS98" s="129">
        <v>0</v>
      </c>
      <c r="AT98" s="130">
        <f>ROUND(SUM(AV98:AW98),2)</f>
        <v>0</v>
      </c>
      <c r="AU98" s="131">
        <f>'003 - SO 302 PŘELOŽKA VOD...'!P132</f>
        <v>0</v>
      </c>
      <c r="AV98" s="130">
        <f>'003 - SO 302 PŘELOŽKA VOD...'!J35</f>
        <v>0</v>
      </c>
      <c r="AW98" s="130">
        <f>'003 - SO 302 PŘELOŽKA VOD...'!J36</f>
        <v>0</v>
      </c>
      <c r="AX98" s="130">
        <f>'003 - SO 302 PŘELOŽKA VOD...'!J37</f>
        <v>0</v>
      </c>
      <c r="AY98" s="130">
        <f>'003 - SO 302 PŘELOŽKA VOD...'!J38</f>
        <v>0</v>
      </c>
      <c r="AZ98" s="130">
        <f>'003 - SO 302 PŘELOŽKA VOD...'!F35</f>
        <v>0</v>
      </c>
      <c r="BA98" s="130">
        <f>'003 - SO 302 PŘELOŽKA VOD...'!F36</f>
        <v>0</v>
      </c>
      <c r="BB98" s="130">
        <f>'003 - SO 302 PŘELOŽKA VOD...'!F37</f>
        <v>0</v>
      </c>
      <c r="BC98" s="130">
        <f>'003 - SO 302 PŘELOŽKA VOD...'!F38</f>
        <v>0</v>
      </c>
      <c r="BD98" s="132">
        <f>'003 - SO 302 PŘELOŽKA VOD...'!F39</f>
        <v>0</v>
      </c>
      <c r="BE98" s="7"/>
      <c r="BT98" s="133" t="s">
        <v>85</v>
      </c>
      <c r="BV98" s="133" t="s">
        <v>79</v>
      </c>
      <c r="BW98" s="133" t="s">
        <v>96</v>
      </c>
      <c r="BX98" s="133" t="s">
        <v>5</v>
      </c>
      <c r="CL98" s="133" t="s">
        <v>1</v>
      </c>
      <c r="CM98" s="133" t="s">
        <v>87</v>
      </c>
    </row>
    <row r="99" spans="1:91" s="7" customFormat="1" ht="16.5" customHeight="1">
      <c r="A99" s="121" t="s">
        <v>81</v>
      </c>
      <c r="B99" s="122"/>
      <c r="C99" s="123"/>
      <c r="D99" s="124" t="s">
        <v>97</v>
      </c>
      <c r="E99" s="124"/>
      <c r="F99" s="124"/>
      <c r="G99" s="124"/>
      <c r="H99" s="124"/>
      <c r="I99" s="125"/>
      <c r="J99" s="124" t="s">
        <v>98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6">
        <f>'004 - SO 401 VEŘEJNÉ OSVĚ...'!J32</f>
        <v>0</v>
      </c>
      <c r="AH99" s="125"/>
      <c r="AI99" s="125"/>
      <c r="AJ99" s="125"/>
      <c r="AK99" s="125"/>
      <c r="AL99" s="125"/>
      <c r="AM99" s="125"/>
      <c r="AN99" s="126">
        <f>SUM(AG99,AT99)</f>
        <v>0</v>
      </c>
      <c r="AO99" s="125"/>
      <c r="AP99" s="125"/>
      <c r="AQ99" s="127" t="s">
        <v>84</v>
      </c>
      <c r="AR99" s="128"/>
      <c r="AS99" s="129">
        <v>0</v>
      </c>
      <c r="AT99" s="130">
        <f>ROUND(SUM(AV99:AW99),2)</f>
        <v>0</v>
      </c>
      <c r="AU99" s="131">
        <f>'004 - SO 401 VEŘEJNÉ OSVĚ...'!P133</f>
        <v>0</v>
      </c>
      <c r="AV99" s="130">
        <f>'004 - SO 401 VEŘEJNÉ OSVĚ...'!J35</f>
        <v>0</v>
      </c>
      <c r="AW99" s="130">
        <f>'004 - SO 401 VEŘEJNÉ OSVĚ...'!J36</f>
        <v>0</v>
      </c>
      <c r="AX99" s="130">
        <f>'004 - SO 401 VEŘEJNÉ OSVĚ...'!J37</f>
        <v>0</v>
      </c>
      <c r="AY99" s="130">
        <f>'004 - SO 401 VEŘEJNÉ OSVĚ...'!J38</f>
        <v>0</v>
      </c>
      <c r="AZ99" s="130">
        <f>'004 - SO 401 VEŘEJNÉ OSVĚ...'!F35</f>
        <v>0</v>
      </c>
      <c r="BA99" s="130">
        <f>'004 - SO 401 VEŘEJNÉ OSVĚ...'!F36</f>
        <v>0</v>
      </c>
      <c r="BB99" s="130">
        <f>'004 - SO 401 VEŘEJNÉ OSVĚ...'!F37</f>
        <v>0</v>
      </c>
      <c r="BC99" s="130">
        <f>'004 - SO 401 VEŘEJNÉ OSVĚ...'!F38</f>
        <v>0</v>
      </c>
      <c r="BD99" s="132">
        <f>'004 - SO 401 VEŘEJNÉ OSVĚ...'!F39</f>
        <v>0</v>
      </c>
      <c r="BE99" s="7"/>
      <c r="BT99" s="133" t="s">
        <v>85</v>
      </c>
      <c r="BV99" s="133" t="s">
        <v>79</v>
      </c>
      <c r="BW99" s="133" t="s">
        <v>99</v>
      </c>
      <c r="BX99" s="133" t="s">
        <v>5</v>
      </c>
      <c r="CL99" s="133" t="s">
        <v>1</v>
      </c>
      <c r="CM99" s="133" t="s">
        <v>87</v>
      </c>
    </row>
    <row r="100" spans="1:91" s="7" customFormat="1" ht="27" customHeight="1">
      <c r="A100" s="121" t="s">
        <v>81</v>
      </c>
      <c r="B100" s="122"/>
      <c r="C100" s="123"/>
      <c r="D100" s="124" t="s">
        <v>100</v>
      </c>
      <c r="E100" s="124"/>
      <c r="F100" s="124"/>
      <c r="G100" s="124"/>
      <c r="H100" s="124"/>
      <c r="I100" s="125"/>
      <c r="J100" s="124" t="s">
        <v>101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6">
        <f>'005 - SO 402 PŘELOŽKA SDĚ...'!J32</f>
        <v>0</v>
      </c>
      <c r="AH100" s="125"/>
      <c r="AI100" s="125"/>
      <c r="AJ100" s="125"/>
      <c r="AK100" s="125"/>
      <c r="AL100" s="125"/>
      <c r="AM100" s="125"/>
      <c r="AN100" s="126">
        <f>SUM(AG100,AT100)</f>
        <v>0</v>
      </c>
      <c r="AO100" s="125"/>
      <c r="AP100" s="125"/>
      <c r="AQ100" s="127" t="s">
        <v>84</v>
      </c>
      <c r="AR100" s="128"/>
      <c r="AS100" s="134">
        <v>0</v>
      </c>
      <c r="AT100" s="135">
        <f>ROUND(SUM(AV100:AW100),2)</f>
        <v>0</v>
      </c>
      <c r="AU100" s="136">
        <f>'005 - SO 402 PŘELOŽKA SDĚ...'!P131</f>
        <v>0</v>
      </c>
      <c r="AV100" s="135">
        <f>'005 - SO 402 PŘELOŽKA SDĚ...'!J35</f>
        <v>0</v>
      </c>
      <c r="AW100" s="135">
        <f>'005 - SO 402 PŘELOŽKA SDĚ...'!J36</f>
        <v>0</v>
      </c>
      <c r="AX100" s="135">
        <f>'005 - SO 402 PŘELOŽKA SDĚ...'!J37</f>
        <v>0</v>
      </c>
      <c r="AY100" s="135">
        <f>'005 - SO 402 PŘELOŽKA SDĚ...'!J38</f>
        <v>0</v>
      </c>
      <c r="AZ100" s="135">
        <f>'005 - SO 402 PŘELOŽKA SDĚ...'!F35</f>
        <v>0</v>
      </c>
      <c r="BA100" s="135">
        <f>'005 - SO 402 PŘELOŽKA SDĚ...'!F36</f>
        <v>0</v>
      </c>
      <c r="BB100" s="135">
        <f>'005 - SO 402 PŘELOŽKA SDĚ...'!F37</f>
        <v>0</v>
      </c>
      <c r="BC100" s="135">
        <f>'005 - SO 402 PŘELOŽKA SDĚ...'!F38</f>
        <v>0</v>
      </c>
      <c r="BD100" s="137">
        <f>'005 - SO 402 PŘELOŽKA SDĚ...'!F39</f>
        <v>0</v>
      </c>
      <c r="BE100" s="7"/>
      <c r="BT100" s="133" t="s">
        <v>85</v>
      </c>
      <c r="BV100" s="133" t="s">
        <v>79</v>
      </c>
      <c r="BW100" s="133" t="s">
        <v>102</v>
      </c>
      <c r="BX100" s="133" t="s">
        <v>5</v>
      </c>
      <c r="CL100" s="133" t="s">
        <v>1</v>
      </c>
      <c r="CM100" s="133" t="s">
        <v>87</v>
      </c>
    </row>
    <row r="101" spans="2:44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0"/>
    </row>
    <row r="102" spans="1:57" s="2" customFormat="1" ht="30" customHeight="1">
      <c r="A102" s="40"/>
      <c r="B102" s="41"/>
      <c r="C102" s="109" t="s">
        <v>103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112">
        <f>ROUND(SUM(AG103:AG106),2)</f>
        <v>0</v>
      </c>
      <c r="AH102" s="112"/>
      <c r="AI102" s="112"/>
      <c r="AJ102" s="112"/>
      <c r="AK102" s="112"/>
      <c r="AL102" s="112"/>
      <c r="AM102" s="112"/>
      <c r="AN102" s="112">
        <f>ROUND(SUM(AN103:AN106),2)</f>
        <v>0</v>
      </c>
      <c r="AO102" s="112"/>
      <c r="AP102" s="112"/>
      <c r="AQ102" s="138"/>
      <c r="AR102" s="43"/>
      <c r="AS102" s="102" t="s">
        <v>104</v>
      </c>
      <c r="AT102" s="103" t="s">
        <v>105</v>
      </c>
      <c r="AU102" s="103" t="s">
        <v>41</v>
      </c>
      <c r="AV102" s="104" t="s">
        <v>64</v>
      </c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89" s="2" customFormat="1" ht="19.9" customHeight="1">
      <c r="A103" s="40"/>
      <c r="B103" s="41"/>
      <c r="C103" s="42"/>
      <c r="D103" s="139" t="s">
        <v>106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42"/>
      <c r="AD103" s="42"/>
      <c r="AE103" s="42"/>
      <c r="AF103" s="42"/>
      <c r="AG103" s="140">
        <f>ROUND(AG94*AS103,2)</f>
        <v>0</v>
      </c>
      <c r="AH103" s="141"/>
      <c r="AI103" s="141"/>
      <c r="AJ103" s="141"/>
      <c r="AK103" s="141"/>
      <c r="AL103" s="141"/>
      <c r="AM103" s="141"/>
      <c r="AN103" s="141">
        <f>ROUND(AG103+AV103,2)</f>
        <v>0</v>
      </c>
      <c r="AO103" s="141"/>
      <c r="AP103" s="141"/>
      <c r="AQ103" s="42"/>
      <c r="AR103" s="43"/>
      <c r="AS103" s="142">
        <v>0</v>
      </c>
      <c r="AT103" s="143" t="s">
        <v>107</v>
      </c>
      <c r="AU103" s="143" t="s">
        <v>42</v>
      </c>
      <c r="AV103" s="144">
        <f>ROUND(IF(AU103="základní",AG103*L32,IF(AU103="snížená",AG103*L33,0)),2)</f>
        <v>0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V103" s="17" t="s">
        <v>108</v>
      </c>
      <c r="BY103" s="145">
        <f>IF(AU103="základní",AV103,0)</f>
        <v>0</v>
      </c>
      <c r="BZ103" s="145">
        <f>IF(AU103="snížená",AV103,0)</f>
        <v>0</v>
      </c>
      <c r="CA103" s="145">
        <v>0</v>
      </c>
      <c r="CB103" s="145">
        <v>0</v>
      </c>
      <c r="CC103" s="145">
        <v>0</v>
      </c>
      <c r="CD103" s="145">
        <f>IF(AU103="základní",AG103,0)</f>
        <v>0</v>
      </c>
      <c r="CE103" s="145">
        <f>IF(AU103="snížená",AG103,0)</f>
        <v>0</v>
      </c>
      <c r="CF103" s="145">
        <f>IF(AU103="zákl. přenesená",AG103,0)</f>
        <v>0</v>
      </c>
      <c r="CG103" s="145">
        <f>IF(AU103="sníž. přenesená",AG103,0)</f>
        <v>0</v>
      </c>
      <c r="CH103" s="145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>x</v>
      </c>
    </row>
    <row r="104" spans="1:89" s="2" customFormat="1" ht="19.9" customHeight="1">
      <c r="A104" s="40"/>
      <c r="B104" s="41"/>
      <c r="C104" s="42"/>
      <c r="D104" s="146" t="s">
        <v>109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42"/>
      <c r="AD104" s="42"/>
      <c r="AE104" s="42"/>
      <c r="AF104" s="42"/>
      <c r="AG104" s="140">
        <f>ROUND(AG94*AS104,2)</f>
        <v>0</v>
      </c>
      <c r="AH104" s="141"/>
      <c r="AI104" s="141"/>
      <c r="AJ104" s="141"/>
      <c r="AK104" s="141"/>
      <c r="AL104" s="141"/>
      <c r="AM104" s="141"/>
      <c r="AN104" s="141">
        <f>ROUND(AG104+AV104,2)</f>
        <v>0</v>
      </c>
      <c r="AO104" s="141"/>
      <c r="AP104" s="141"/>
      <c r="AQ104" s="42"/>
      <c r="AR104" s="43"/>
      <c r="AS104" s="142">
        <v>0</v>
      </c>
      <c r="AT104" s="143" t="s">
        <v>107</v>
      </c>
      <c r="AU104" s="143" t="s">
        <v>42</v>
      </c>
      <c r="AV104" s="144">
        <f>ROUND(IF(AU104="základní",AG104*L32,IF(AU104="snížená",AG104*L33,0)),2)</f>
        <v>0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V104" s="17" t="s">
        <v>110</v>
      </c>
      <c r="BY104" s="145">
        <f>IF(AU104="základní",AV104,0)</f>
        <v>0</v>
      </c>
      <c r="BZ104" s="145">
        <f>IF(AU104="snížená",AV104,0)</f>
        <v>0</v>
      </c>
      <c r="CA104" s="145">
        <v>0</v>
      </c>
      <c r="CB104" s="145">
        <v>0</v>
      </c>
      <c r="CC104" s="145">
        <v>0</v>
      </c>
      <c r="CD104" s="145">
        <f>IF(AU104="základní",AG104,0)</f>
        <v>0</v>
      </c>
      <c r="CE104" s="145">
        <f>IF(AU104="snížená",AG104,0)</f>
        <v>0</v>
      </c>
      <c r="CF104" s="145">
        <f>IF(AU104="zákl. přenesená",AG104,0)</f>
        <v>0</v>
      </c>
      <c r="CG104" s="145">
        <f>IF(AU104="sníž. přenesená",AG104,0)</f>
        <v>0</v>
      </c>
      <c r="CH104" s="145">
        <f>IF(AU104="nulová",AG104,0)</f>
        <v>0</v>
      </c>
      <c r="CI104" s="17">
        <f>IF(AU104="základní",1,IF(AU104="snížená",2,IF(AU104="zákl. přenesená",4,IF(AU104="sníž. přenesená",5,3))))</f>
        <v>1</v>
      </c>
      <c r="CJ104" s="17">
        <f>IF(AT104="stavební čast",1,IF(AT104="investiční čast",2,3))</f>
        <v>1</v>
      </c>
      <c r="CK104" s="17" t="str">
        <f>IF(D104="Vyplň vlastní","","x")</f>
        <v/>
      </c>
    </row>
    <row r="105" spans="1:89" s="2" customFormat="1" ht="19.9" customHeight="1">
      <c r="A105" s="40"/>
      <c r="B105" s="41"/>
      <c r="C105" s="42"/>
      <c r="D105" s="146" t="s">
        <v>109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42"/>
      <c r="AD105" s="42"/>
      <c r="AE105" s="42"/>
      <c r="AF105" s="42"/>
      <c r="AG105" s="140">
        <f>ROUND(AG94*AS105,2)</f>
        <v>0</v>
      </c>
      <c r="AH105" s="141"/>
      <c r="AI105" s="141"/>
      <c r="AJ105" s="141"/>
      <c r="AK105" s="141"/>
      <c r="AL105" s="141"/>
      <c r="AM105" s="141"/>
      <c r="AN105" s="141">
        <f>ROUND(AG105+AV105,2)</f>
        <v>0</v>
      </c>
      <c r="AO105" s="141"/>
      <c r="AP105" s="141"/>
      <c r="AQ105" s="42"/>
      <c r="AR105" s="43"/>
      <c r="AS105" s="142">
        <v>0</v>
      </c>
      <c r="AT105" s="143" t="s">
        <v>107</v>
      </c>
      <c r="AU105" s="143" t="s">
        <v>42</v>
      </c>
      <c r="AV105" s="144">
        <f>ROUND(IF(AU105="základní",AG105*L32,IF(AU105="snížená",AG105*L33,0)),2)</f>
        <v>0</v>
      </c>
      <c r="AW105" s="40"/>
      <c r="AX105" s="40"/>
      <c r="AY105" s="40"/>
      <c r="AZ105" s="40"/>
      <c r="BA105" s="40"/>
      <c r="BB105" s="40"/>
      <c r="BC105" s="40"/>
      <c r="BD105" s="40"/>
      <c r="BE105" s="40"/>
      <c r="BV105" s="17" t="s">
        <v>110</v>
      </c>
      <c r="BY105" s="145">
        <f>IF(AU105="základní",AV105,0)</f>
        <v>0</v>
      </c>
      <c r="BZ105" s="145">
        <f>IF(AU105="snížená",AV105,0)</f>
        <v>0</v>
      </c>
      <c r="CA105" s="145">
        <v>0</v>
      </c>
      <c r="CB105" s="145">
        <v>0</v>
      </c>
      <c r="CC105" s="145">
        <v>0</v>
      </c>
      <c r="CD105" s="145">
        <f>IF(AU105="základní",AG105,0)</f>
        <v>0</v>
      </c>
      <c r="CE105" s="145">
        <f>IF(AU105="snížená",AG105,0)</f>
        <v>0</v>
      </c>
      <c r="CF105" s="145">
        <f>IF(AU105="zákl. přenesená",AG105,0)</f>
        <v>0</v>
      </c>
      <c r="CG105" s="145">
        <f>IF(AU105="sníž. přenesená",AG105,0)</f>
        <v>0</v>
      </c>
      <c r="CH105" s="145">
        <f>IF(AU105="nulová",AG105,0)</f>
        <v>0</v>
      </c>
      <c r="CI105" s="17">
        <f>IF(AU105="základní",1,IF(AU105="snížená",2,IF(AU105="zákl. přenesená",4,IF(AU105="sníž. přenesená",5,3))))</f>
        <v>1</v>
      </c>
      <c r="CJ105" s="17">
        <f>IF(AT105="stavební čast",1,IF(AT105="investiční čast",2,3))</f>
        <v>1</v>
      </c>
      <c r="CK105" s="17" t="str">
        <f>IF(D105="Vyplň vlastní","","x")</f>
        <v/>
      </c>
    </row>
    <row r="106" spans="1:89" s="2" customFormat="1" ht="19.9" customHeight="1">
      <c r="A106" s="40"/>
      <c r="B106" s="41"/>
      <c r="C106" s="42"/>
      <c r="D106" s="146" t="s">
        <v>109</v>
      </c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42"/>
      <c r="AD106" s="42"/>
      <c r="AE106" s="42"/>
      <c r="AF106" s="42"/>
      <c r="AG106" s="140">
        <f>ROUND(AG94*AS106,2)</f>
        <v>0</v>
      </c>
      <c r="AH106" s="141"/>
      <c r="AI106" s="141"/>
      <c r="AJ106" s="141"/>
      <c r="AK106" s="141"/>
      <c r="AL106" s="141"/>
      <c r="AM106" s="141"/>
      <c r="AN106" s="141">
        <f>ROUND(AG106+AV106,2)</f>
        <v>0</v>
      </c>
      <c r="AO106" s="141"/>
      <c r="AP106" s="141"/>
      <c r="AQ106" s="42"/>
      <c r="AR106" s="43"/>
      <c r="AS106" s="147">
        <v>0</v>
      </c>
      <c r="AT106" s="148" t="s">
        <v>107</v>
      </c>
      <c r="AU106" s="148" t="s">
        <v>42</v>
      </c>
      <c r="AV106" s="149">
        <f>ROUND(IF(AU106="základní",AG106*L32,IF(AU106="snížená",AG106*L33,0)),2)</f>
        <v>0</v>
      </c>
      <c r="AW106" s="40"/>
      <c r="AX106" s="40"/>
      <c r="AY106" s="40"/>
      <c r="AZ106" s="40"/>
      <c r="BA106" s="40"/>
      <c r="BB106" s="40"/>
      <c r="BC106" s="40"/>
      <c r="BD106" s="40"/>
      <c r="BE106" s="40"/>
      <c r="BV106" s="17" t="s">
        <v>110</v>
      </c>
      <c r="BY106" s="145">
        <f>IF(AU106="základní",AV106,0)</f>
        <v>0</v>
      </c>
      <c r="BZ106" s="145">
        <f>IF(AU106="snížená",AV106,0)</f>
        <v>0</v>
      </c>
      <c r="CA106" s="145">
        <v>0</v>
      </c>
      <c r="CB106" s="145">
        <v>0</v>
      </c>
      <c r="CC106" s="145">
        <v>0</v>
      </c>
      <c r="CD106" s="145">
        <f>IF(AU106="základní",AG106,0)</f>
        <v>0</v>
      </c>
      <c r="CE106" s="145">
        <f>IF(AU106="snížená",AG106,0)</f>
        <v>0</v>
      </c>
      <c r="CF106" s="145">
        <f>IF(AU106="zákl. přenesená",AG106,0)</f>
        <v>0</v>
      </c>
      <c r="CG106" s="145">
        <f>IF(AU106="sníž. přenesená",AG106,0)</f>
        <v>0</v>
      </c>
      <c r="CH106" s="145">
        <f>IF(AU106="nulová",AG106,0)</f>
        <v>0</v>
      </c>
      <c r="CI106" s="17">
        <f>IF(AU106="základní",1,IF(AU106="snížená",2,IF(AU106="zákl. přenesená",4,IF(AU106="sníž. přenesená",5,3))))</f>
        <v>1</v>
      </c>
      <c r="CJ106" s="17">
        <f>IF(AT106="stavební čast",1,IF(AT106="investiční čast",2,3))</f>
        <v>1</v>
      </c>
      <c r="CK106" s="17" t="str">
        <f>IF(D106="Vyplň vlastní","","x")</f>
        <v/>
      </c>
    </row>
    <row r="107" spans="1:57" s="2" customFormat="1" ht="10.8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3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s="2" customFormat="1" ht="30" customHeight="1">
      <c r="A108" s="40"/>
      <c r="B108" s="41"/>
      <c r="C108" s="150" t="s">
        <v>111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2">
        <f>ROUND(AG94+AG102,2)</f>
        <v>0</v>
      </c>
      <c r="AH108" s="152"/>
      <c r="AI108" s="152"/>
      <c r="AJ108" s="152"/>
      <c r="AK108" s="152"/>
      <c r="AL108" s="152"/>
      <c r="AM108" s="152"/>
      <c r="AN108" s="152">
        <f>ROUND(AN94+AN102,2)</f>
        <v>0</v>
      </c>
      <c r="AO108" s="152"/>
      <c r="AP108" s="152"/>
      <c r="AQ108" s="151"/>
      <c r="AR108" s="43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s="2" customFormat="1" ht="6.95" customHeight="1">
      <c r="A109" s="40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43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</sheetData>
  <sheetProtection password="CC35" sheet="1" objects="1" scenarios="1" formatColumns="0" formatRows="0"/>
  <mergeCells count="80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AG103:AM103"/>
    <mergeCell ref="AG100:AM100"/>
    <mergeCell ref="AN103:AP103"/>
    <mergeCell ref="AG104:AM104"/>
    <mergeCell ref="AN104:AP104"/>
    <mergeCell ref="AG105:AM105"/>
    <mergeCell ref="AN105:AP105"/>
    <mergeCell ref="AG106:AM106"/>
    <mergeCell ref="AN106:AP106"/>
    <mergeCell ref="AG102:AM102"/>
    <mergeCell ref="AN102:AP102"/>
    <mergeCell ref="AG108:AM108"/>
    <mergeCell ref="AN108:AP108"/>
    <mergeCell ref="D105:AB105"/>
    <mergeCell ref="D103:AB103"/>
    <mergeCell ref="D104:AB104"/>
    <mergeCell ref="D106:AB106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0:H100"/>
    <mergeCell ref="J100:AF100"/>
    <mergeCell ref="AR2:BE2"/>
    <mergeCell ref="BE5:BE34"/>
  </mergeCells>
  <dataValidations count="2">
    <dataValidation type="list" allowBlank="1" showInputMessage="1" showErrorMessage="1" error="Povoleny jsou hodnoty základní, snížená, zákl. přenesená, sníž. přenesená, nulová." sqref="AU102:AU10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2:AT106">
      <formula1>"stavební čast, technologická čast, investiční čast"</formula1>
    </dataValidation>
  </dataValidations>
  <hyperlinks>
    <hyperlink ref="A95" location="'000 - vedlejší rozpočtové...'!C2" display="/"/>
    <hyperlink ref="A96" location="'001 - SO 101 KOMUNIKACE'!C2" display="/"/>
    <hyperlink ref="A97" location="'002 - SO 301 ODVODNĚNÍ KO...'!C2" display="/"/>
    <hyperlink ref="A98" location="'003 - SO 302 PŘELOŽKA VOD...'!C2" display="/"/>
    <hyperlink ref="A99" location="'004 - SO 401 VEŘEJNÉ OSVĚ...'!C2" display="/"/>
    <hyperlink ref="A100" location="'005 - SO 402 PŘELOŽKA SDĚ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  <c r="AZ2" s="154" t="s">
        <v>112</v>
      </c>
      <c r="BA2" s="154" t="s">
        <v>112</v>
      </c>
      <c r="BB2" s="154" t="s">
        <v>113</v>
      </c>
      <c r="BC2" s="154" t="s">
        <v>114</v>
      </c>
      <c r="BD2" s="154" t="s">
        <v>87</v>
      </c>
    </row>
    <row r="3" spans="2:46" s="1" customFormat="1" ht="6.95" customHeight="1">
      <c r="B3" s="155"/>
      <c r="C3" s="156"/>
      <c r="D3" s="156"/>
      <c r="E3" s="156"/>
      <c r="F3" s="156"/>
      <c r="G3" s="156"/>
      <c r="H3" s="156"/>
      <c r="I3" s="157"/>
      <c r="J3" s="156"/>
      <c r="K3" s="156"/>
      <c r="L3" s="20"/>
      <c r="AT3" s="17" t="s">
        <v>87</v>
      </c>
    </row>
    <row r="4" spans="2:46" s="1" customFormat="1" ht="24.95" customHeight="1">
      <c r="B4" s="20"/>
      <c r="D4" s="158" t="s">
        <v>115</v>
      </c>
      <c r="I4" s="153"/>
      <c r="L4" s="20"/>
      <c r="M4" s="159" t="s">
        <v>10</v>
      </c>
      <c r="AT4" s="17" t="s">
        <v>4</v>
      </c>
    </row>
    <row r="5" spans="2:12" s="1" customFormat="1" ht="6.95" customHeight="1">
      <c r="B5" s="20"/>
      <c r="I5" s="153"/>
      <c r="L5" s="20"/>
    </row>
    <row r="6" spans="2:12" s="1" customFormat="1" ht="12" customHeight="1">
      <c r="B6" s="20"/>
      <c r="D6" s="160" t="s">
        <v>16</v>
      </c>
      <c r="I6" s="153"/>
      <c r="L6" s="20"/>
    </row>
    <row r="7" spans="2:12" s="1" customFormat="1" ht="16.5" customHeight="1">
      <c r="B7" s="20"/>
      <c r="E7" s="161" t="str">
        <f>'Rekapitulace stavby'!K6</f>
        <v>Rekonstrukce ulice Mjr. Nováka - neuznatelné</v>
      </c>
      <c r="F7" s="160"/>
      <c r="G7" s="160"/>
      <c r="H7" s="160"/>
      <c r="I7" s="153"/>
      <c r="L7" s="20"/>
    </row>
    <row r="8" spans="1:31" s="2" customFormat="1" ht="12" customHeight="1">
      <c r="A8" s="40"/>
      <c r="B8" s="43"/>
      <c r="C8" s="40"/>
      <c r="D8" s="160" t="s">
        <v>116</v>
      </c>
      <c r="E8" s="40"/>
      <c r="F8" s="40"/>
      <c r="G8" s="40"/>
      <c r="H8" s="40"/>
      <c r="I8" s="162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3" t="s">
        <v>117</v>
      </c>
      <c r="F9" s="40"/>
      <c r="G9" s="40"/>
      <c r="H9" s="40"/>
      <c r="I9" s="162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2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60" t="s">
        <v>18</v>
      </c>
      <c r="E11" s="40"/>
      <c r="F11" s="164" t="s">
        <v>1</v>
      </c>
      <c r="G11" s="40"/>
      <c r="H11" s="40"/>
      <c r="I11" s="165" t="s">
        <v>19</v>
      </c>
      <c r="J11" s="164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60" t="s">
        <v>20</v>
      </c>
      <c r="E12" s="40"/>
      <c r="F12" s="164" t="s">
        <v>21</v>
      </c>
      <c r="G12" s="40"/>
      <c r="H12" s="40"/>
      <c r="I12" s="165" t="s">
        <v>22</v>
      </c>
      <c r="J12" s="166" t="str">
        <f>'Rekapitulace stavby'!AN8</f>
        <v>4. 4. 2019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2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60" t="s">
        <v>24</v>
      </c>
      <c r="E14" s="40"/>
      <c r="F14" s="40"/>
      <c r="G14" s="40"/>
      <c r="H14" s="40"/>
      <c r="I14" s="165" t="s">
        <v>25</v>
      </c>
      <c r="J14" s="164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4" t="s">
        <v>26</v>
      </c>
      <c r="F15" s="40"/>
      <c r="G15" s="40"/>
      <c r="H15" s="40"/>
      <c r="I15" s="165" t="s">
        <v>27</v>
      </c>
      <c r="J15" s="164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2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60" t="s">
        <v>28</v>
      </c>
      <c r="E17" s="40"/>
      <c r="F17" s="40"/>
      <c r="G17" s="40"/>
      <c r="H17" s="40"/>
      <c r="I17" s="165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4"/>
      <c r="G18" s="164"/>
      <c r="H18" s="164"/>
      <c r="I18" s="165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2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60" t="s">
        <v>30</v>
      </c>
      <c r="E20" s="40"/>
      <c r="F20" s="40"/>
      <c r="G20" s="40"/>
      <c r="H20" s="40"/>
      <c r="I20" s="165" t="s">
        <v>25</v>
      </c>
      <c r="J20" s="164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4" t="s">
        <v>31</v>
      </c>
      <c r="F21" s="40"/>
      <c r="G21" s="40"/>
      <c r="H21" s="40"/>
      <c r="I21" s="165" t="s">
        <v>27</v>
      </c>
      <c r="J21" s="164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2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60" t="s">
        <v>33</v>
      </c>
      <c r="E23" s="40"/>
      <c r="F23" s="40"/>
      <c r="G23" s="40"/>
      <c r="H23" s="40"/>
      <c r="I23" s="165" t="s">
        <v>25</v>
      </c>
      <c r="J23" s="164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4" t="s">
        <v>31</v>
      </c>
      <c r="F24" s="40"/>
      <c r="G24" s="40"/>
      <c r="H24" s="40"/>
      <c r="I24" s="165" t="s">
        <v>27</v>
      </c>
      <c r="J24" s="164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2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60" t="s">
        <v>34</v>
      </c>
      <c r="E26" s="40"/>
      <c r="F26" s="40"/>
      <c r="G26" s="40"/>
      <c r="H26" s="40"/>
      <c r="I26" s="162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7"/>
      <c r="B27" s="168"/>
      <c r="C27" s="167"/>
      <c r="D27" s="167"/>
      <c r="E27" s="169" t="s">
        <v>1</v>
      </c>
      <c r="F27" s="169"/>
      <c r="G27" s="169"/>
      <c r="H27" s="169"/>
      <c r="I27" s="170"/>
      <c r="J27" s="167"/>
      <c r="K27" s="167"/>
      <c r="L27" s="171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2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2"/>
      <c r="E29" s="172"/>
      <c r="F29" s="172"/>
      <c r="G29" s="172"/>
      <c r="H29" s="172"/>
      <c r="I29" s="173"/>
      <c r="J29" s="172"/>
      <c r="K29" s="172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4" t="s">
        <v>118</v>
      </c>
      <c r="E30" s="40"/>
      <c r="F30" s="40"/>
      <c r="G30" s="40"/>
      <c r="H30" s="40"/>
      <c r="I30" s="162"/>
      <c r="J30" s="174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5" t="s">
        <v>106</v>
      </c>
      <c r="E31" s="40"/>
      <c r="F31" s="40"/>
      <c r="G31" s="40"/>
      <c r="H31" s="40"/>
      <c r="I31" s="162"/>
      <c r="J31" s="174">
        <f>J101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6" t="s">
        <v>37</v>
      </c>
      <c r="E32" s="40"/>
      <c r="F32" s="40"/>
      <c r="G32" s="40"/>
      <c r="H32" s="40"/>
      <c r="I32" s="162"/>
      <c r="J32" s="177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2"/>
      <c r="E33" s="172"/>
      <c r="F33" s="172"/>
      <c r="G33" s="172"/>
      <c r="H33" s="172"/>
      <c r="I33" s="173"/>
      <c r="J33" s="172"/>
      <c r="K33" s="172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8" t="s">
        <v>39</v>
      </c>
      <c r="G34" s="40"/>
      <c r="H34" s="40"/>
      <c r="I34" s="179" t="s">
        <v>38</v>
      </c>
      <c r="J34" s="178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80" t="s">
        <v>41</v>
      </c>
      <c r="E35" s="160" t="s">
        <v>42</v>
      </c>
      <c r="F35" s="181">
        <f>ROUND((SUM(BE101:BE108)+SUM(BE128:BE163)),2)</f>
        <v>0</v>
      </c>
      <c r="G35" s="40"/>
      <c r="H35" s="40"/>
      <c r="I35" s="182">
        <v>0.21</v>
      </c>
      <c r="J35" s="181">
        <f>ROUND(((SUM(BE101:BE108)+SUM(BE128:BE163))*I35),2)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60" t="s">
        <v>43</v>
      </c>
      <c r="F36" s="181">
        <f>ROUND((SUM(BF101:BF108)+SUM(BF128:BF163)),2)</f>
        <v>0</v>
      </c>
      <c r="G36" s="40"/>
      <c r="H36" s="40"/>
      <c r="I36" s="182">
        <v>0.15</v>
      </c>
      <c r="J36" s="181">
        <f>ROUND(((SUM(BF101:BF108)+SUM(BF128:BF163))*I36),2)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60" t="s">
        <v>44</v>
      </c>
      <c r="F37" s="181">
        <f>ROUND((SUM(BG101:BG108)+SUM(BG128:BG163)),2)</f>
        <v>0</v>
      </c>
      <c r="G37" s="40"/>
      <c r="H37" s="40"/>
      <c r="I37" s="182">
        <v>0.21</v>
      </c>
      <c r="J37" s="181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60" t="s">
        <v>45</v>
      </c>
      <c r="F38" s="181">
        <f>ROUND((SUM(BH101:BH108)+SUM(BH128:BH163)),2)</f>
        <v>0</v>
      </c>
      <c r="G38" s="40"/>
      <c r="H38" s="40"/>
      <c r="I38" s="182">
        <v>0.15</v>
      </c>
      <c r="J38" s="181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0" t="s">
        <v>46</v>
      </c>
      <c r="F39" s="181">
        <f>ROUND((SUM(BI101:BI108)+SUM(BI128:BI163)),2)</f>
        <v>0</v>
      </c>
      <c r="G39" s="40"/>
      <c r="H39" s="40"/>
      <c r="I39" s="182">
        <v>0</v>
      </c>
      <c r="J39" s="181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2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3"/>
      <c r="D41" s="184" t="s">
        <v>47</v>
      </c>
      <c r="E41" s="185"/>
      <c r="F41" s="185"/>
      <c r="G41" s="186" t="s">
        <v>48</v>
      </c>
      <c r="H41" s="187" t="s">
        <v>49</v>
      </c>
      <c r="I41" s="188"/>
      <c r="J41" s="189">
        <f>SUM(J32:J39)</f>
        <v>0</v>
      </c>
      <c r="K41" s="19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2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1" t="s">
        <v>50</v>
      </c>
      <c r="E50" s="192"/>
      <c r="F50" s="192"/>
      <c r="G50" s="191" t="s">
        <v>51</v>
      </c>
      <c r="H50" s="192"/>
      <c r="I50" s="193"/>
      <c r="J50" s="192"/>
      <c r="K50" s="192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4" t="s">
        <v>52</v>
      </c>
      <c r="E61" s="195"/>
      <c r="F61" s="196" t="s">
        <v>53</v>
      </c>
      <c r="G61" s="194" t="s">
        <v>52</v>
      </c>
      <c r="H61" s="195"/>
      <c r="I61" s="197"/>
      <c r="J61" s="198" t="s">
        <v>53</v>
      </c>
      <c r="K61" s="19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1" t="s">
        <v>54</v>
      </c>
      <c r="E65" s="199"/>
      <c r="F65" s="199"/>
      <c r="G65" s="191" t="s">
        <v>55</v>
      </c>
      <c r="H65" s="199"/>
      <c r="I65" s="200"/>
      <c r="J65" s="199"/>
      <c r="K65" s="19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4" t="s">
        <v>52</v>
      </c>
      <c r="E76" s="195"/>
      <c r="F76" s="196" t="s">
        <v>53</v>
      </c>
      <c r="G76" s="194" t="s">
        <v>52</v>
      </c>
      <c r="H76" s="195"/>
      <c r="I76" s="197"/>
      <c r="J76" s="198" t="s">
        <v>53</v>
      </c>
      <c r="K76" s="19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1"/>
      <c r="C77" s="202"/>
      <c r="D77" s="202"/>
      <c r="E77" s="202"/>
      <c r="F77" s="202"/>
      <c r="G77" s="202"/>
      <c r="H77" s="202"/>
      <c r="I77" s="203"/>
      <c r="J77" s="202"/>
      <c r="K77" s="202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4"/>
      <c r="C81" s="205"/>
      <c r="D81" s="205"/>
      <c r="E81" s="205"/>
      <c r="F81" s="205"/>
      <c r="G81" s="205"/>
      <c r="H81" s="205"/>
      <c r="I81" s="206"/>
      <c r="J81" s="205"/>
      <c r="K81" s="20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119</v>
      </c>
      <c r="D82" s="42"/>
      <c r="E82" s="42"/>
      <c r="F82" s="42"/>
      <c r="G82" s="42"/>
      <c r="H82" s="42"/>
      <c r="I82" s="16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7" t="str">
        <f>E7</f>
        <v>Rekonstrukce ulice Mjr. Nováka - neuznatelné</v>
      </c>
      <c r="F85" s="32"/>
      <c r="G85" s="32"/>
      <c r="H85" s="32"/>
      <c r="I85" s="16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116</v>
      </c>
      <c r="D86" s="42"/>
      <c r="E86" s="42"/>
      <c r="F86" s="42"/>
      <c r="G86" s="42"/>
      <c r="H86" s="42"/>
      <c r="I86" s="16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000 - vedlejší rozpočtové náklady</v>
      </c>
      <c r="F87" s="42"/>
      <c r="G87" s="42"/>
      <c r="H87" s="42"/>
      <c r="I87" s="16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ul. Mjr. Nováka  </v>
      </c>
      <c r="G89" s="42"/>
      <c r="H89" s="42"/>
      <c r="I89" s="165" t="s">
        <v>22</v>
      </c>
      <c r="J89" s="81" t="str">
        <f>IF(J12="","",J12)</f>
        <v>4. 4. 2019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Městský obvod Ostrava – Jih</v>
      </c>
      <c r="G91" s="42"/>
      <c r="H91" s="42"/>
      <c r="I91" s="165" t="s">
        <v>30</v>
      </c>
      <c r="J91" s="36" t="str">
        <f>E21</f>
        <v>Roman Fildán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165" t="s">
        <v>33</v>
      </c>
      <c r="J92" s="36" t="str">
        <f>E24</f>
        <v>Roman Fildán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8" t="s">
        <v>120</v>
      </c>
      <c r="D94" s="151"/>
      <c r="E94" s="151"/>
      <c r="F94" s="151"/>
      <c r="G94" s="151"/>
      <c r="H94" s="151"/>
      <c r="I94" s="209"/>
      <c r="J94" s="210" t="s">
        <v>121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1" t="s">
        <v>122</v>
      </c>
      <c r="D96" s="42"/>
      <c r="E96" s="42"/>
      <c r="F96" s="42"/>
      <c r="G96" s="42"/>
      <c r="H96" s="42"/>
      <c r="I96" s="162"/>
      <c r="J96" s="112">
        <f>J128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123</v>
      </c>
    </row>
    <row r="97" spans="1:31" s="9" customFormat="1" ht="24.95" customHeight="1">
      <c r="A97" s="9"/>
      <c r="B97" s="212"/>
      <c r="C97" s="213"/>
      <c r="D97" s="214" t="s">
        <v>124</v>
      </c>
      <c r="E97" s="215"/>
      <c r="F97" s="215"/>
      <c r="G97" s="215"/>
      <c r="H97" s="215"/>
      <c r="I97" s="216"/>
      <c r="J97" s="217">
        <f>J129</f>
        <v>0</v>
      </c>
      <c r="K97" s="213"/>
      <c r="L97" s="21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9"/>
      <c r="C98" s="220"/>
      <c r="D98" s="221" t="s">
        <v>125</v>
      </c>
      <c r="E98" s="222"/>
      <c r="F98" s="222"/>
      <c r="G98" s="222"/>
      <c r="H98" s="222"/>
      <c r="I98" s="223"/>
      <c r="J98" s="224">
        <f>J130</f>
        <v>0</v>
      </c>
      <c r="K98" s="220"/>
      <c r="L98" s="22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16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16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29.25" customHeight="1">
      <c r="A101" s="40"/>
      <c r="B101" s="41"/>
      <c r="C101" s="211" t="s">
        <v>126</v>
      </c>
      <c r="D101" s="42"/>
      <c r="E101" s="42"/>
      <c r="F101" s="42"/>
      <c r="G101" s="42"/>
      <c r="H101" s="42"/>
      <c r="I101" s="162"/>
      <c r="J101" s="226">
        <f>ROUND(J102+J103+J104+J105+J106+J107,2)</f>
        <v>0</v>
      </c>
      <c r="K101" s="42"/>
      <c r="L101" s="65"/>
      <c r="N101" s="227" t="s">
        <v>41</v>
      </c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65" s="2" customFormat="1" ht="18" customHeight="1">
      <c r="A102" s="40"/>
      <c r="B102" s="41"/>
      <c r="C102" s="42"/>
      <c r="D102" s="146" t="s">
        <v>127</v>
      </c>
      <c r="E102" s="139"/>
      <c r="F102" s="139"/>
      <c r="G102" s="42"/>
      <c r="H102" s="42"/>
      <c r="I102" s="162"/>
      <c r="J102" s="140">
        <v>0</v>
      </c>
      <c r="K102" s="42"/>
      <c r="L102" s="228"/>
      <c r="M102" s="229"/>
      <c r="N102" s="230" t="s">
        <v>42</v>
      </c>
      <c r="O102" s="229"/>
      <c r="P102" s="229"/>
      <c r="Q102" s="229"/>
      <c r="R102" s="229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31" t="s">
        <v>128</v>
      </c>
      <c r="AZ102" s="229"/>
      <c r="BA102" s="229"/>
      <c r="BB102" s="229"/>
      <c r="BC102" s="229"/>
      <c r="BD102" s="229"/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1" t="s">
        <v>85</v>
      </c>
      <c r="BK102" s="229"/>
      <c r="BL102" s="229"/>
      <c r="BM102" s="229"/>
    </row>
    <row r="103" spans="1:65" s="2" customFormat="1" ht="18" customHeight="1">
      <c r="A103" s="40"/>
      <c r="B103" s="41"/>
      <c r="C103" s="42"/>
      <c r="D103" s="146" t="s">
        <v>129</v>
      </c>
      <c r="E103" s="139"/>
      <c r="F103" s="139"/>
      <c r="G103" s="42"/>
      <c r="H103" s="42"/>
      <c r="I103" s="162"/>
      <c r="J103" s="140">
        <v>0</v>
      </c>
      <c r="K103" s="42"/>
      <c r="L103" s="228"/>
      <c r="M103" s="229"/>
      <c r="N103" s="230" t="s">
        <v>42</v>
      </c>
      <c r="O103" s="229"/>
      <c r="P103" s="229"/>
      <c r="Q103" s="229"/>
      <c r="R103" s="229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31" t="s">
        <v>128</v>
      </c>
      <c r="AZ103" s="229"/>
      <c r="BA103" s="229"/>
      <c r="BB103" s="229"/>
      <c r="BC103" s="229"/>
      <c r="BD103" s="229"/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31" t="s">
        <v>85</v>
      </c>
      <c r="BK103" s="229"/>
      <c r="BL103" s="229"/>
      <c r="BM103" s="229"/>
    </row>
    <row r="104" spans="1:65" s="2" customFormat="1" ht="18" customHeight="1">
      <c r="A104" s="40"/>
      <c r="B104" s="41"/>
      <c r="C104" s="42"/>
      <c r="D104" s="146" t="s">
        <v>130</v>
      </c>
      <c r="E104" s="139"/>
      <c r="F104" s="139"/>
      <c r="G104" s="42"/>
      <c r="H104" s="42"/>
      <c r="I104" s="162"/>
      <c r="J104" s="140">
        <v>0</v>
      </c>
      <c r="K104" s="42"/>
      <c r="L104" s="228"/>
      <c r="M104" s="229"/>
      <c r="N104" s="230" t="s">
        <v>42</v>
      </c>
      <c r="O104" s="229"/>
      <c r="P104" s="229"/>
      <c r="Q104" s="229"/>
      <c r="R104" s="229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31" t="s">
        <v>128</v>
      </c>
      <c r="AZ104" s="229"/>
      <c r="BA104" s="229"/>
      <c r="BB104" s="229"/>
      <c r="BC104" s="229"/>
      <c r="BD104" s="229"/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1" t="s">
        <v>85</v>
      </c>
      <c r="BK104" s="229"/>
      <c r="BL104" s="229"/>
      <c r="BM104" s="229"/>
    </row>
    <row r="105" spans="1:65" s="2" customFormat="1" ht="18" customHeight="1">
      <c r="A105" s="40"/>
      <c r="B105" s="41"/>
      <c r="C105" s="42"/>
      <c r="D105" s="146" t="s">
        <v>131</v>
      </c>
      <c r="E105" s="139"/>
      <c r="F105" s="139"/>
      <c r="G105" s="42"/>
      <c r="H105" s="42"/>
      <c r="I105" s="162"/>
      <c r="J105" s="140">
        <v>0</v>
      </c>
      <c r="K105" s="42"/>
      <c r="L105" s="228"/>
      <c r="M105" s="229"/>
      <c r="N105" s="230" t="s">
        <v>42</v>
      </c>
      <c r="O105" s="229"/>
      <c r="P105" s="229"/>
      <c r="Q105" s="229"/>
      <c r="R105" s="229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31" t="s">
        <v>128</v>
      </c>
      <c r="AZ105" s="229"/>
      <c r="BA105" s="229"/>
      <c r="BB105" s="229"/>
      <c r="BC105" s="229"/>
      <c r="BD105" s="229"/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31" t="s">
        <v>85</v>
      </c>
      <c r="BK105" s="229"/>
      <c r="BL105" s="229"/>
      <c r="BM105" s="229"/>
    </row>
    <row r="106" spans="1:65" s="2" customFormat="1" ht="18" customHeight="1">
      <c r="A106" s="40"/>
      <c r="B106" s="41"/>
      <c r="C106" s="42"/>
      <c r="D106" s="146" t="s">
        <v>132</v>
      </c>
      <c r="E106" s="139"/>
      <c r="F106" s="139"/>
      <c r="G106" s="42"/>
      <c r="H106" s="42"/>
      <c r="I106" s="162"/>
      <c r="J106" s="140">
        <v>0</v>
      </c>
      <c r="K106" s="42"/>
      <c r="L106" s="228"/>
      <c r="M106" s="229"/>
      <c r="N106" s="230" t="s">
        <v>42</v>
      </c>
      <c r="O106" s="229"/>
      <c r="P106" s="229"/>
      <c r="Q106" s="229"/>
      <c r="R106" s="229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31" t="s">
        <v>128</v>
      </c>
      <c r="AZ106" s="229"/>
      <c r="BA106" s="229"/>
      <c r="BB106" s="229"/>
      <c r="BC106" s="229"/>
      <c r="BD106" s="229"/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1" t="s">
        <v>85</v>
      </c>
      <c r="BK106" s="229"/>
      <c r="BL106" s="229"/>
      <c r="BM106" s="229"/>
    </row>
    <row r="107" spans="1:65" s="2" customFormat="1" ht="18" customHeight="1">
      <c r="A107" s="40"/>
      <c r="B107" s="41"/>
      <c r="C107" s="42"/>
      <c r="D107" s="139" t="s">
        <v>133</v>
      </c>
      <c r="E107" s="42"/>
      <c r="F107" s="42"/>
      <c r="G107" s="42"/>
      <c r="H107" s="42"/>
      <c r="I107" s="162"/>
      <c r="J107" s="140">
        <f>ROUND(J30*T107,2)</f>
        <v>0</v>
      </c>
      <c r="K107" s="42"/>
      <c r="L107" s="228"/>
      <c r="M107" s="229"/>
      <c r="N107" s="230" t="s">
        <v>42</v>
      </c>
      <c r="O107" s="229"/>
      <c r="P107" s="229"/>
      <c r="Q107" s="229"/>
      <c r="R107" s="229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31" t="s">
        <v>134</v>
      </c>
      <c r="AZ107" s="229"/>
      <c r="BA107" s="229"/>
      <c r="BB107" s="229"/>
      <c r="BC107" s="229"/>
      <c r="BD107" s="229"/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31" t="s">
        <v>85</v>
      </c>
      <c r="BK107" s="229"/>
      <c r="BL107" s="229"/>
      <c r="BM107" s="229"/>
    </row>
    <row r="108" spans="1:31" s="2" customFormat="1" ht="12">
      <c r="A108" s="40"/>
      <c r="B108" s="41"/>
      <c r="C108" s="42"/>
      <c r="D108" s="42"/>
      <c r="E108" s="42"/>
      <c r="F108" s="42"/>
      <c r="G108" s="42"/>
      <c r="H108" s="42"/>
      <c r="I108" s="16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9.25" customHeight="1">
      <c r="A109" s="40"/>
      <c r="B109" s="41"/>
      <c r="C109" s="150" t="s">
        <v>111</v>
      </c>
      <c r="D109" s="151"/>
      <c r="E109" s="151"/>
      <c r="F109" s="151"/>
      <c r="G109" s="151"/>
      <c r="H109" s="151"/>
      <c r="I109" s="209"/>
      <c r="J109" s="152">
        <f>ROUND(J96+J101,2)</f>
        <v>0</v>
      </c>
      <c r="K109" s="15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203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206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3" t="s">
        <v>135</v>
      </c>
      <c r="D115" s="42"/>
      <c r="E115" s="42"/>
      <c r="F115" s="42"/>
      <c r="G115" s="42"/>
      <c r="H115" s="42"/>
      <c r="I115" s="16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16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2" t="s">
        <v>16</v>
      </c>
      <c r="D117" s="42"/>
      <c r="E117" s="42"/>
      <c r="F117" s="42"/>
      <c r="G117" s="42"/>
      <c r="H117" s="42"/>
      <c r="I117" s="16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207" t="str">
        <f>E7</f>
        <v>Rekonstrukce ulice Mjr. Nováka - neuznatelné</v>
      </c>
      <c r="F118" s="32"/>
      <c r="G118" s="32"/>
      <c r="H118" s="32"/>
      <c r="I118" s="16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2" t="s">
        <v>116</v>
      </c>
      <c r="D119" s="42"/>
      <c r="E119" s="42"/>
      <c r="F119" s="42"/>
      <c r="G119" s="42"/>
      <c r="H119" s="42"/>
      <c r="I119" s="16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000 - vedlejší rozpočtové náklady</v>
      </c>
      <c r="F120" s="42"/>
      <c r="G120" s="42"/>
      <c r="H120" s="42"/>
      <c r="I120" s="16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16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2" t="s">
        <v>20</v>
      </c>
      <c r="D122" s="42"/>
      <c r="E122" s="42"/>
      <c r="F122" s="27" t="str">
        <f>F12</f>
        <v xml:space="preserve"> ul. Mjr. Nováka  </v>
      </c>
      <c r="G122" s="42"/>
      <c r="H122" s="42"/>
      <c r="I122" s="165" t="s">
        <v>22</v>
      </c>
      <c r="J122" s="81" t="str">
        <f>IF(J12="","",J12)</f>
        <v>4. 4. 2019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16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2" t="s">
        <v>24</v>
      </c>
      <c r="D124" s="42"/>
      <c r="E124" s="42"/>
      <c r="F124" s="27" t="str">
        <f>E15</f>
        <v>Městský obvod Ostrava – Jih</v>
      </c>
      <c r="G124" s="42"/>
      <c r="H124" s="42"/>
      <c r="I124" s="165" t="s">
        <v>30</v>
      </c>
      <c r="J124" s="36" t="str">
        <f>E21</f>
        <v>Roman Fildán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2" t="s">
        <v>28</v>
      </c>
      <c r="D125" s="42"/>
      <c r="E125" s="42"/>
      <c r="F125" s="27" t="str">
        <f>IF(E18="","",E18)</f>
        <v>Vyplň údaj</v>
      </c>
      <c r="G125" s="42"/>
      <c r="H125" s="42"/>
      <c r="I125" s="165" t="s">
        <v>33</v>
      </c>
      <c r="J125" s="36" t="str">
        <f>E24</f>
        <v>Roman Fildán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16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233"/>
      <c r="B127" s="234"/>
      <c r="C127" s="235" t="s">
        <v>136</v>
      </c>
      <c r="D127" s="236" t="s">
        <v>62</v>
      </c>
      <c r="E127" s="236" t="s">
        <v>58</v>
      </c>
      <c r="F127" s="236" t="s">
        <v>59</v>
      </c>
      <c r="G127" s="236" t="s">
        <v>137</v>
      </c>
      <c r="H127" s="236" t="s">
        <v>138</v>
      </c>
      <c r="I127" s="237" t="s">
        <v>139</v>
      </c>
      <c r="J127" s="238" t="s">
        <v>121</v>
      </c>
      <c r="K127" s="239" t="s">
        <v>140</v>
      </c>
      <c r="L127" s="240"/>
      <c r="M127" s="102" t="s">
        <v>1</v>
      </c>
      <c r="N127" s="103" t="s">
        <v>41</v>
      </c>
      <c r="O127" s="103" t="s">
        <v>141</v>
      </c>
      <c r="P127" s="103" t="s">
        <v>142</v>
      </c>
      <c r="Q127" s="103" t="s">
        <v>143</v>
      </c>
      <c r="R127" s="103" t="s">
        <v>144</v>
      </c>
      <c r="S127" s="103" t="s">
        <v>145</v>
      </c>
      <c r="T127" s="104" t="s">
        <v>146</v>
      </c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</row>
    <row r="128" spans="1:63" s="2" customFormat="1" ht="22.8" customHeight="1">
      <c r="A128" s="40"/>
      <c r="B128" s="41"/>
      <c r="C128" s="109" t="s">
        <v>147</v>
      </c>
      <c r="D128" s="42"/>
      <c r="E128" s="42"/>
      <c r="F128" s="42"/>
      <c r="G128" s="42"/>
      <c r="H128" s="42"/>
      <c r="I128" s="162"/>
      <c r="J128" s="241">
        <f>BK128</f>
        <v>0</v>
      </c>
      <c r="K128" s="42"/>
      <c r="L128" s="43"/>
      <c r="M128" s="105"/>
      <c r="N128" s="242"/>
      <c r="O128" s="106"/>
      <c r="P128" s="243">
        <f>P129</f>
        <v>0</v>
      </c>
      <c r="Q128" s="106"/>
      <c r="R128" s="243">
        <f>R129</f>
        <v>0.18749999999999997</v>
      </c>
      <c r="S128" s="106"/>
      <c r="T128" s="244">
        <f>T129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7" t="s">
        <v>76</v>
      </c>
      <c r="AU128" s="17" t="s">
        <v>123</v>
      </c>
      <c r="BK128" s="245">
        <f>BK129</f>
        <v>0</v>
      </c>
    </row>
    <row r="129" spans="1:63" s="12" customFormat="1" ht="25.9" customHeight="1">
      <c r="A129" s="12"/>
      <c r="B129" s="246"/>
      <c r="C129" s="247"/>
      <c r="D129" s="248" t="s">
        <v>76</v>
      </c>
      <c r="E129" s="249" t="s">
        <v>148</v>
      </c>
      <c r="F129" s="249" t="s">
        <v>149</v>
      </c>
      <c r="G129" s="247"/>
      <c r="H129" s="247"/>
      <c r="I129" s="250"/>
      <c r="J129" s="251">
        <f>BK129</f>
        <v>0</v>
      </c>
      <c r="K129" s="247"/>
      <c r="L129" s="252"/>
      <c r="M129" s="253"/>
      <c r="N129" s="254"/>
      <c r="O129" s="254"/>
      <c r="P129" s="255">
        <f>P130</f>
        <v>0</v>
      </c>
      <c r="Q129" s="254"/>
      <c r="R129" s="255">
        <f>R130</f>
        <v>0.18749999999999997</v>
      </c>
      <c r="S129" s="254"/>
      <c r="T129" s="256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57" t="s">
        <v>150</v>
      </c>
      <c r="AT129" s="258" t="s">
        <v>76</v>
      </c>
      <c r="AU129" s="258" t="s">
        <v>77</v>
      </c>
      <c r="AY129" s="257" t="s">
        <v>151</v>
      </c>
      <c r="BK129" s="259">
        <f>BK130</f>
        <v>0</v>
      </c>
    </row>
    <row r="130" spans="1:63" s="12" customFormat="1" ht="22.8" customHeight="1">
      <c r="A130" s="12"/>
      <c r="B130" s="246"/>
      <c r="C130" s="247"/>
      <c r="D130" s="248" t="s">
        <v>76</v>
      </c>
      <c r="E130" s="260" t="s">
        <v>85</v>
      </c>
      <c r="F130" s="260" t="s">
        <v>128</v>
      </c>
      <c r="G130" s="247"/>
      <c r="H130" s="247"/>
      <c r="I130" s="250"/>
      <c r="J130" s="261">
        <f>BK130</f>
        <v>0</v>
      </c>
      <c r="K130" s="247"/>
      <c r="L130" s="252"/>
      <c r="M130" s="253"/>
      <c r="N130" s="254"/>
      <c r="O130" s="254"/>
      <c r="P130" s="255">
        <f>SUM(P131:P163)</f>
        <v>0</v>
      </c>
      <c r="Q130" s="254"/>
      <c r="R130" s="255">
        <f>SUM(R131:R163)</f>
        <v>0.18749999999999997</v>
      </c>
      <c r="S130" s="254"/>
      <c r="T130" s="256">
        <f>SUM(T131:T163)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57" t="s">
        <v>150</v>
      </c>
      <c r="AT130" s="258" t="s">
        <v>76</v>
      </c>
      <c r="AU130" s="258" t="s">
        <v>85</v>
      </c>
      <c r="AY130" s="257" t="s">
        <v>151</v>
      </c>
      <c r="BK130" s="259">
        <f>SUM(BK131:BK163)</f>
        <v>0</v>
      </c>
    </row>
    <row r="131" spans="1:65" s="2" customFormat="1" ht="16.5" customHeight="1">
      <c r="A131" s="40"/>
      <c r="B131" s="41"/>
      <c r="C131" s="262" t="s">
        <v>85</v>
      </c>
      <c r="D131" s="262" t="s">
        <v>152</v>
      </c>
      <c r="E131" s="263" t="s">
        <v>88</v>
      </c>
      <c r="F131" s="264" t="s">
        <v>153</v>
      </c>
      <c r="G131" s="265" t="s">
        <v>154</v>
      </c>
      <c r="H131" s="266">
        <v>1</v>
      </c>
      <c r="I131" s="267"/>
      <c r="J131" s="268">
        <f>ROUND(I131*H131,2)</f>
        <v>0</v>
      </c>
      <c r="K131" s="269"/>
      <c r="L131" s="270"/>
      <c r="M131" s="271" t="s">
        <v>1</v>
      </c>
      <c r="N131" s="272" t="s">
        <v>42</v>
      </c>
      <c r="O131" s="93"/>
      <c r="P131" s="273">
        <f>O131*H131</f>
        <v>0</v>
      </c>
      <c r="Q131" s="273">
        <v>0</v>
      </c>
      <c r="R131" s="273">
        <f>Q131*H131</f>
        <v>0</v>
      </c>
      <c r="S131" s="273">
        <v>0</v>
      </c>
      <c r="T131" s="27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75" t="s">
        <v>155</v>
      </c>
      <c r="AT131" s="275" t="s">
        <v>152</v>
      </c>
      <c r="AU131" s="275" t="s">
        <v>87</v>
      </c>
      <c r="AY131" s="17" t="s">
        <v>151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85</v>
      </c>
      <c r="BK131" s="145">
        <f>ROUND(I131*H131,2)</f>
        <v>0</v>
      </c>
      <c r="BL131" s="17" t="s">
        <v>156</v>
      </c>
      <c r="BM131" s="275" t="s">
        <v>157</v>
      </c>
    </row>
    <row r="132" spans="1:65" s="2" customFormat="1" ht="24" customHeight="1">
      <c r="A132" s="40"/>
      <c r="B132" s="41"/>
      <c r="C132" s="262" t="s">
        <v>87</v>
      </c>
      <c r="D132" s="262" t="s">
        <v>152</v>
      </c>
      <c r="E132" s="263" t="s">
        <v>91</v>
      </c>
      <c r="F132" s="264" t="s">
        <v>158</v>
      </c>
      <c r="G132" s="265" t="s">
        <v>154</v>
      </c>
      <c r="H132" s="266">
        <v>1</v>
      </c>
      <c r="I132" s="267"/>
      <c r="J132" s="268">
        <f>ROUND(I132*H132,2)</f>
        <v>0</v>
      </c>
      <c r="K132" s="269"/>
      <c r="L132" s="270"/>
      <c r="M132" s="271" t="s">
        <v>1</v>
      </c>
      <c r="N132" s="272" t="s">
        <v>42</v>
      </c>
      <c r="O132" s="93"/>
      <c r="P132" s="273">
        <f>O132*H132</f>
        <v>0</v>
      </c>
      <c r="Q132" s="273">
        <v>0</v>
      </c>
      <c r="R132" s="273">
        <f>Q132*H132</f>
        <v>0</v>
      </c>
      <c r="S132" s="273">
        <v>0</v>
      </c>
      <c r="T132" s="27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75" t="s">
        <v>155</v>
      </c>
      <c r="AT132" s="275" t="s">
        <v>152</v>
      </c>
      <c r="AU132" s="275" t="s">
        <v>87</v>
      </c>
      <c r="AY132" s="17" t="s">
        <v>151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85</v>
      </c>
      <c r="BK132" s="145">
        <f>ROUND(I132*H132,2)</f>
        <v>0</v>
      </c>
      <c r="BL132" s="17" t="s">
        <v>156</v>
      </c>
      <c r="BM132" s="275" t="s">
        <v>159</v>
      </c>
    </row>
    <row r="133" spans="1:65" s="2" customFormat="1" ht="24" customHeight="1">
      <c r="A133" s="40"/>
      <c r="B133" s="41"/>
      <c r="C133" s="262" t="s">
        <v>160</v>
      </c>
      <c r="D133" s="262" t="s">
        <v>152</v>
      </c>
      <c r="E133" s="263" t="s">
        <v>161</v>
      </c>
      <c r="F133" s="264" t="s">
        <v>162</v>
      </c>
      <c r="G133" s="265" t="s">
        <v>154</v>
      </c>
      <c r="H133" s="266">
        <v>1</v>
      </c>
      <c r="I133" s="267"/>
      <c r="J133" s="268">
        <f>ROUND(I133*H133,2)</f>
        <v>0</v>
      </c>
      <c r="K133" s="269"/>
      <c r="L133" s="270"/>
      <c r="M133" s="271" t="s">
        <v>1</v>
      </c>
      <c r="N133" s="272" t="s">
        <v>42</v>
      </c>
      <c r="O133" s="93"/>
      <c r="P133" s="273">
        <f>O133*H133</f>
        <v>0</v>
      </c>
      <c r="Q133" s="273">
        <v>0</v>
      </c>
      <c r="R133" s="273">
        <f>Q133*H133</f>
        <v>0</v>
      </c>
      <c r="S133" s="273">
        <v>0</v>
      </c>
      <c r="T133" s="27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75" t="s">
        <v>155</v>
      </c>
      <c r="AT133" s="275" t="s">
        <v>152</v>
      </c>
      <c r="AU133" s="275" t="s">
        <v>87</v>
      </c>
      <c r="AY133" s="17" t="s">
        <v>151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7" t="s">
        <v>85</v>
      </c>
      <c r="BK133" s="145">
        <f>ROUND(I133*H133,2)</f>
        <v>0</v>
      </c>
      <c r="BL133" s="17" t="s">
        <v>156</v>
      </c>
      <c r="BM133" s="275" t="s">
        <v>163</v>
      </c>
    </row>
    <row r="134" spans="1:65" s="2" customFormat="1" ht="24" customHeight="1">
      <c r="A134" s="40"/>
      <c r="B134" s="41"/>
      <c r="C134" s="262" t="s">
        <v>156</v>
      </c>
      <c r="D134" s="262" t="s">
        <v>152</v>
      </c>
      <c r="E134" s="263" t="s">
        <v>164</v>
      </c>
      <c r="F134" s="264" t="s">
        <v>165</v>
      </c>
      <c r="G134" s="265" t="s">
        <v>154</v>
      </c>
      <c r="H134" s="266">
        <v>1</v>
      </c>
      <c r="I134" s="267"/>
      <c r="J134" s="268">
        <f>ROUND(I134*H134,2)</f>
        <v>0</v>
      </c>
      <c r="K134" s="269"/>
      <c r="L134" s="270"/>
      <c r="M134" s="271" t="s">
        <v>1</v>
      </c>
      <c r="N134" s="272" t="s">
        <v>42</v>
      </c>
      <c r="O134" s="93"/>
      <c r="P134" s="273">
        <f>O134*H134</f>
        <v>0</v>
      </c>
      <c r="Q134" s="273">
        <v>0</v>
      </c>
      <c r="R134" s="273">
        <f>Q134*H134</f>
        <v>0</v>
      </c>
      <c r="S134" s="273">
        <v>0</v>
      </c>
      <c r="T134" s="27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75" t="s">
        <v>155</v>
      </c>
      <c r="AT134" s="275" t="s">
        <v>152</v>
      </c>
      <c r="AU134" s="275" t="s">
        <v>87</v>
      </c>
      <c r="AY134" s="17" t="s">
        <v>151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85</v>
      </c>
      <c r="BK134" s="145">
        <f>ROUND(I134*H134,2)</f>
        <v>0</v>
      </c>
      <c r="BL134" s="17" t="s">
        <v>156</v>
      </c>
      <c r="BM134" s="275" t="s">
        <v>166</v>
      </c>
    </row>
    <row r="135" spans="1:65" s="2" customFormat="1" ht="16.5" customHeight="1">
      <c r="A135" s="40"/>
      <c r="B135" s="41"/>
      <c r="C135" s="262" t="s">
        <v>150</v>
      </c>
      <c r="D135" s="262" t="s">
        <v>152</v>
      </c>
      <c r="E135" s="263" t="s">
        <v>94</v>
      </c>
      <c r="F135" s="264" t="s">
        <v>167</v>
      </c>
      <c r="G135" s="265" t="s">
        <v>154</v>
      </c>
      <c r="H135" s="266">
        <v>1</v>
      </c>
      <c r="I135" s="267"/>
      <c r="J135" s="268">
        <f>ROUND(I135*H135,2)</f>
        <v>0</v>
      </c>
      <c r="K135" s="269"/>
      <c r="L135" s="270"/>
      <c r="M135" s="271" t="s">
        <v>1</v>
      </c>
      <c r="N135" s="272" t="s">
        <v>42</v>
      </c>
      <c r="O135" s="93"/>
      <c r="P135" s="273">
        <f>O135*H135</f>
        <v>0</v>
      </c>
      <c r="Q135" s="273">
        <v>0</v>
      </c>
      <c r="R135" s="273">
        <f>Q135*H135</f>
        <v>0</v>
      </c>
      <c r="S135" s="273">
        <v>0</v>
      </c>
      <c r="T135" s="27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75" t="s">
        <v>155</v>
      </c>
      <c r="AT135" s="275" t="s">
        <v>152</v>
      </c>
      <c r="AU135" s="275" t="s">
        <v>87</v>
      </c>
      <c r="AY135" s="17" t="s">
        <v>151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85</v>
      </c>
      <c r="BK135" s="145">
        <f>ROUND(I135*H135,2)</f>
        <v>0</v>
      </c>
      <c r="BL135" s="17" t="s">
        <v>156</v>
      </c>
      <c r="BM135" s="275" t="s">
        <v>168</v>
      </c>
    </row>
    <row r="136" spans="1:65" s="2" customFormat="1" ht="24" customHeight="1">
      <c r="A136" s="40"/>
      <c r="B136" s="41"/>
      <c r="C136" s="262" t="s">
        <v>169</v>
      </c>
      <c r="D136" s="262" t="s">
        <v>152</v>
      </c>
      <c r="E136" s="263" t="s">
        <v>97</v>
      </c>
      <c r="F136" s="264" t="s">
        <v>170</v>
      </c>
      <c r="G136" s="265" t="s">
        <v>154</v>
      </c>
      <c r="H136" s="266">
        <v>1</v>
      </c>
      <c r="I136" s="267"/>
      <c r="J136" s="268">
        <f>ROUND(I136*H136,2)</f>
        <v>0</v>
      </c>
      <c r="K136" s="269"/>
      <c r="L136" s="270"/>
      <c r="M136" s="271" t="s">
        <v>1</v>
      </c>
      <c r="N136" s="272" t="s">
        <v>42</v>
      </c>
      <c r="O136" s="93"/>
      <c r="P136" s="273">
        <f>O136*H136</f>
        <v>0</v>
      </c>
      <c r="Q136" s="273">
        <v>0</v>
      </c>
      <c r="R136" s="273">
        <f>Q136*H136</f>
        <v>0</v>
      </c>
      <c r="S136" s="273">
        <v>0</v>
      </c>
      <c r="T136" s="27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75" t="s">
        <v>155</v>
      </c>
      <c r="AT136" s="275" t="s">
        <v>152</v>
      </c>
      <c r="AU136" s="275" t="s">
        <v>87</v>
      </c>
      <c r="AY136" s="17" t="s">
        <v>151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85</v>
      </c>
      <c r="BK136" s="145">
        <f>ROUND(I136*H136,2)</f>
        <v>0</v>
      </c>
      <c r="BL136" s="17" t="s">
        <v>156</v>
      </c>
      <c r="BM136" s="275" t="s">
        <v>171</v>
      </c>
    </row>
    <row r="137" spans="1:65" s="2" customFormat="1" ht="16.5" customHeight="1">
      <c r="A137" s="40"/>
      <c r="B137" s="41"/>
      <c r="C137" s="262" t="s">
        <v>172</v>
      </c>
      <c r="D137" s="262" t="s">
        <v>152</v>
      </c>
      <c r="E137" s="263" t="s">
        <v>100</v>
      </c>
      <c r="F137" s="264" t="s">
        <v>173</v>
      </c>
      <c r="G137" s="265" t="s">
        <v>154</v>
      </c>
      <c r="H137" s="266">
        <v>1</v>
      </c>
      <c r="I137" s="267"/>
      <c r="J137" s="268">
        <f>ROUND(I137*H137,2)</f>
        <v>0</v>
      </c>
      <c r="K137" s="269"/>
      <c r="L137" s="270"/>
      <c r="M137" s="271" t="s">
        <v>1</v>
      </c>
      <c r="N137" s="272" t="s">
        <v>42</v>
      </c>
      <c r="O137" s="93"/>
      <c r="P137" s="273">
        <f>O137*H137</f>
        <v>0</v>
      </c>
      <c r="Q137" s="273">
        <v>0</v>
      </c>
      <c r="R137" s="273">
        <f>Q137*H137</f>
        <v>0</v>
      </c>
      <c r="S137" s="273">
        <v>0</v>
      </c>
      <c r="T137" s="27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75" t="s">
        <v>155</v>
      </c>
      <c r="AT137" s="275" t="s">
        <v>152</v>
      </c>
      <c r="AU137" s="275" t="s">
        <v>87</v>
      </c>
      <c r="AY137" s="17" t="s">
        <v>151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85</v>
      </c>
      <c r="BK137" s="145">
        <f>ROUND(I137*H137,2)</f>
        <v>0</v>
      </c>
      <c r="BL137" s="17" t="s">
        <v>156</v>
      </c>
      <c r="BM137" s="275" t="s">
        <v>174</v>
      </c>
    </row>
    <row r="138" spans="1:65" s="2" customFormat="1" ht="16.5" customHeight="1">
      <c r="A138" s="40"/>
      <c r="B138" s="41"/>
      <c r="C138" s="262" t="s">
        <v>155</v>
      </c>
      <c r="D138" s="262" t="s">
        <v>152</v>
      </c>
      <c r="E138" s="263" t="s">
        <v>175</v>
      </c>
      <c r="F138" s="264" t="s">
        <v>176</v>
      </c>
      <c r="G138" s="265" t="s">
        <v>154</v>
      </c>
      <c r="H138" s="266">
        <v>1</v>
      </c>
      <c r="I138" s="267"/>
      <c r="J138" s="268">
        <f>ROUND(I138*H138,2)</f>
        <v>0</v>
      </c>
      <c r="K138" s="269"/>
      <c r="L138" s="270"/>
      <c r="M138" s="271" t="s">
        <v>1</v>
      </c>
      <c r="N138" s="272" t="s">
        <v>42</v>
      </c>
      <c r="O138" s="93"/>
      <c r="P138" s="273">
        <f>O138*H138</f>
        <v>0</v>
      </c>
      <c r="Q138" s="273">
        <v>0</v>
      </c>
      <c r="R138" s="273">
        <f>Q138*H138</f>
        <v>0</v>
      </c>
      <c r="S138" s="273">
        <v>0</v>
      </c>
      <c r="T138" s="27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75" t="s">
        <v>155</v>
      </c>
      <c r="AT138" s="275" t="s">
        <v>152</v>
      </c>
      <c r="AU138" s="275" t="s">
        <v>87</v>
      </c>
      <c r="AY138" s="17" t="s">
        <v>151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85</v>
      </c>
      <c r="BK138" s="145">
        <f>ROUND(I138*H138,2)</f>
        <v>0</v>
      </c>
      <c r="BL138" s="17" t="s">
        <v>156</v>
      </c>
      <c r="BM138" s="275" t="s">
        <v>177</v>
      </c>
    </row>
    <row r="139" spans="1:65" s="2" customFormat="1" ht="36" customHeight="1">
      <c r="A139" s="40"/>
      <c r="B139" s="41"/>
      <c r="C139" s="262" t="s">
        <v>178</v>
      </c>
      <c r="D139" s="262" t="s">
        <v>152</v>
      </c>
      <c r="E139" s="263" t="s">
        <v>179</v>
      </c>
      <c r="F139" s="264" t="s">
        <v>180</v>
      </c>
      <c r="G139" s="265" t="s">
        <v>154</v>
      </c>
      <c r="H139" s="266">
        <v>1</v>
      </c>
      <c r="I139" s="267"/>
      <c r="J139" s="268">
        <f>ROUND(I139*H139,2)</f>
        <v>0</v>
      </c>
      <c r="K139" s="269"/>
      <c r="L139" s="270"/>
      <c r="M139" s="271" t="s">
        <v>1</v>
      </c>
      <c r="N139" s="272" t="s">
        <v>42</v>
      </c>
      <c r="O139" s="93"/>
      <c r="P139" s="273">
        <f>O139*H139</f>
        <v>0</v>
      </c>
      <c r="Q139" s="273">
        <v>0</v>
      </c>
      <c r="R139" s="273">
        <f>Q139*H139</f>
        <v>0</v>
      </c>
      <c r="S139" s="273">
        <v>0</v>
      </c>
      <c r="T139" s="27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75" t="s">
        <v>155</v>
      </c>
      <c r="AT139" s="275" t="s">
        <v>152</v>
      </c>
      <c r="AU139" s="275" t="s">
        <v>87</v>
      </c>
      <c r="AY139" s="17" t="s">
        <v>151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85</v>
      </c>
      <c r="BK139" s="145">
        <f>ROUND(I139*H139,2)</f>
        <v>0</v>
      </c>
      <c r="BL139" s="17" t="s">
        <v>156</v>
      </c>
      <c r="BM139" s="275" t="s">
        <v>181</v>
      </c>
    </row>
    <row r="140" spans="1:65" s="2" customFormat="1" ht="16.5" customHeight="1">
      <c r="A140" s="40"/>
      <c r="B140" s="41"/>
      <c r="C140" s="262" t="s">
        <v>182</v>
      </c>
      <c r="D140" s="262" t="s">
        <v>152</v>
      </c>
      <c r="E140" s="263" t="s">
        <v>183</v>
      </c>
      <c r="F140" s="264" t="s">
        <v>184</v>
      </c>
      <c r="G140" s="265" t="s">
        <v>154</v>
      </c>
      <c r="H140" s="266">
        <v>2</v>
      </c>
      <c r="I140" s="267"/>
      <c r="J140" s="268">
        <f>ROUND(I140*H140,2)</f>
        <v>0</v>
      </c>
      <c r="K140" s="269"/>
      <c r="L140" s="270"/>
      <c r="M140" s="271" t="s">
        <v>1</v>
      </c>
      <c r="N140" s="272" t="s">
        <v>42</v>
      </c>
      <c r="O140" s="93"/>
      <c r="P140" s="273">
        <f>O140*H140</f>
        <v>0</v>
      </c>
      <c r="Q140" s="273">
        <v>0</v>
      </c>
      <c r="R140" s="273">
        <f>Q140*H140</f>
        <v>0</v>
      </c>
      <c r="S140" s="273">
        <v>0</v>
      </c>
      <c r="T140" s="27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75" t="s">
        <v>155</v>
      </c>
      <c r="AT140" s="275" t="s">
        <v>152</v>
      </c>
      <c r="AU140" s="275" t="s">
        <v>87</v>
      </c>
      <c r="AY140" s="17" t="s">
        <v>151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85</v>
      </c>
      <c r="BK140" s="145">
        <f>ROUND(I140*H140,2)</f>
        <v>0</v>
      </c>
      <c r="BL140" s="17" t="s">
        <v>156</v>
      </c>
      <c r="BM140" s="275" t="s">
        <v>185</v>
      </c>
    </row>
    <row r="141" spans="1:65" s="2" customFormat="1" ht="16.5" customHeight="1">
      <c r="A141" s="40"/>
      <c r="B141" s="41"/>
      <c r="C141" s="262" t="s">
        <v>186</v>
      </c>
      <c r="D141" s="262" t="s">
        <v>152</v>
      </c>
      <c r="E141" s="263" t="s">
        <v>187</v>
      </c>
      <c r="F141" s="264" t="s">
        <v>188</v>
      </c>
      <c r="G141" s="265" t="s">
        <v>189</v>
      </c>
      <c r="H141" s="266">
        <v>60</v>
      </c>
      <c r="I141" s="267"/>
      <c r="J141" s="268">
        <f>ROUND(I141*H141,2)</f>
        <v>0</v>
      </c>
      <c r="K141" s="269"/>
      <c r="L141" s="270"/>
      <c r="M141" s="271" t="s">
        <v>1</v>
      </c>
      <c r="N141" s="272" t="s">
        <v>42</v>
      </c>
      <c r="O141" s="93"/>
      <c r="P141" s="273">
        <f>O141*H141</f>
        <v>0</v>
      </c>
      <c r="Q141" s="273">
        <v>0</v>
      </c>
      <c r="R141" s="273">
        <f>Q141*H141</f>
        <v>0</v>
      </c>
      <c r="S141" s="273">
        <v>0</v>
      </c>
      <c r="T141" s="27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75" t="s">
        <v>155</v>
      </c>
      <c r="AT141" s="275" t="s">
        <v>152</v>
      </c>
      <c r="AU141" s="275" t="s">
        <v>87</v>
      </c>
      <c r="AY141" s="17" t="s">
        <v>151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85</v>
      </c>
      <c r="BK141" s="145">
        <f>ROUND(I141*H141,2)</f>
        <v>0</v>
      </c>
      <c r="BL141" s="17" t="s">
        <v>156</v>
      </c>
      <c r="BM141" s="275" t="s">
        <v>190</v>
      </c>
    </row>
    <row r="142" spans="1:51" s="13" customFormat="1" ht="12">
      <c r="A142" s="13"/>
      <c r="B142" s="276"/>
      <c r="C142" s="277"/>
      <c r="D142" s="278" t="s">
        <v>191</v>
      </c>
      <c r="E142" s="279" t="s">
        <v>1</v>
      </c>
      <c r="F142" s="280" t="s">
        <v>192</v>
      </c>
      <c r="G142" s="277"/>
      <c r="H142" s="279" t="s">
        <v>1</v>
      </c>
      <c r="I142" s="281"/>
      <c r="J142" s="277"/>
      <c r="K142" s="277"/>
      <c r="L142" s="282"/>
      <c r="M142" s="283"/>
      <c r="N142" s="284"/>
      <c r="O142" s="284"/>
      <c r="P142" s="284"/>
      <c r="Q142" s="284"/>
      <c r="R142" s="284"/>
      <c r="S142" s="284"/>
      <c r="T142" s="28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86" t="s">
        <v>191</v>
      </c>
      <c r="AU142" s="286" t="s">
        <v>87</v>
      </c>
      <c r="AV142" s="13" t="s">
        <v>85</v>
      </c>
      <c r="AW142" s="13" t="s">
        <v>32</v>
      </c>
      <c r="AX142" s="13" t="s">
        <v>77</v>
      </c>
      <c r="AY142" s="286" t="s">
        <v>151</v>
      </c>
    </row>
    <row r="143" spans="1:51" s="13" customFormat="1" ht="12">
      <c r="A143" s="13"/>
      <c r="B143" s="276"/>
      <c r="C143" s="277"/>
      <c r="D143" s="278" t="s">
        <v>191</v>
      </c>
      <c r="E143" s="279" t="s">
        <v>1</v>
      </c>
      <c r="F143" s="280" t="s">
        <v>193</v>
      </c>
      <c r="G143" s="277"/>
      <c r="H143" s="279" t="s">
        <v>1</v>
      </c>
      <c r="I143" s="281"/>
      <c r="J143" s="277"/>
      <c r="K143" s="277"/>
      <c r="L143" s="282"/>
      <c r="M143" s="283"/>
      <c r="N143" s="284"/>
      <c r="O143" s="284"/>
      <c r="P143" s="284"/>
      <c r="Q143" s="284"/>
      <c r="R143" s="284"/>
      <c r="S143" s="284"/>
      <c r="T143" s="28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86" t="s">
        <v>191</v>
      </c>
      <c r="AU143" s="286" t="s">
        <v>87</v>
      </c>
      <c r="AV143" s="13" t="s">
        <v>85</v>
      </c>
      <c r="AW143" s="13" t="s">
        <v>32</v>
      </c>
      <c r="AX143" s="13" t="s">
        <v>77</v>
      </c>
      <c r="AY143" s="286" t="s">
        <v>151</v>
      </c>
    </row>
    <row r="144" spans="1:51" s="14" customFormat="1" ht="12">
      <c r="A144" s="14"/>
      <c r="B144" s="287"/>
      <c r="C144" s="288"/>
      <c r="D144" s="278" t="s">
        <v>191</v>
      </c>
      <c r="E144" s="289" t="s">
        <v>1</v>
      </c>
      <c r="F144" s="290" t="s">
        <v>194</v>
      </c>
      <c r="G144" s="288"/>
      <c r="H144" s="291">
        <v>30</v>
      </c>
      <c r="I144" s="292"/>
      <c r="J144" s="288"/>
      <c r="K144" s="288"/>
      <c r="L144" s="293"/>
      <c r="M144" s="294"/>
      <c r="N144" s="295"/>
      <c r="O144" s="295"/>
      <c r="P144" s="295"/>
      <c r="Q144" s="295"/>
      <c r="R144" s="295"/>
      <c r="S144" s="295"/>
      <c r="T144" s="29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97" t="s">
        <v>191</v>
      </c>
      <c r="AU144" s="297" t="s">
        <v>87</v>
      </c>
      <c r="AV144" s="14" t="s">
        <v>87</v>
      </c>
      <c r="AW144" s="14" t="s">
        <v>32</v>
      </c>
      <c r="AX144" s="14" t="s">
        <v>77</v>
      </c>
      <c r="AY144" s="297" t="s">
        <v>151</v>
      </c>
    </row>
    <row r="145" spans="1:51" s="13" customFormat="1" ht="12">
      <c r="A145" s="13"/>
      <c r="B145" s="276"/>
      <c r="C145" s="277"/>
      <c r="D145" s="278" t="s">
        <v>191</v>
      </c>
      <c r="E145" s="279" t="s">
        <v>1</v>
      </c>
      <c r="F145" s="280" t="s">
        <v>195</v>
      </c>
      <c r="G145" s="277"/>
      <c r="H145" s="279" t="s">
        <v>1</v>
      </c>
      <c r="I145" s="281"/>
      <c r="J145" s="277"/>
      <c r="K145" s="277"/>
      <c r="L145" s="282"/>
      <c r="M145" s="283"/>
      <c r="N145" s="284"/>
      <c r="O145" s="284"/>
      <c r="P145" s="284"/>
      <c r="Q145" s="284"/>
      <c r="R145" s="284"/>
      <c r="S145" s="284"/>
      <c r="T145" s="28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86" t="s">
        <v>191</v>
      </c>
      <c r="AU145" s="286" t="s">
        <v>87</v>
      </c>
      <c r="AV145" s="13" t="s">
        <v>85</v>
      </c>
      <c r="AW145" s="13" t="s">
        <v>32</v>
      </c>
      <c r="AX145" s="13" t="s">
        <v>77</v>
      </c>
      <c r="AY145" s="286" t="s">
        <v>151</v>
      </c>
    </row>
    <row r="146" spans="1:51" s="14" customFormat="1" ht="12">
      <c r="A146" s="14"/>
      <c r="B146" s="287"/>
      <c r="C146" s="288"/>
      <c r="D146" s="278" t="s">
        <v>191</v>
      </c>
      <c r="E146" s="289" t="s">
        <v>1</v>
      </c>
      <c r="F146" s="290" t="s">
        <v>194</v>
      </c>
      <c r="G146" s="288"/>
      <c r="H146" s="291">
        <v>30</v>
      </c>
      <c r="I146" s="292"/>
      <c r="J146" s="288"/>
      <c r="K146" s="288"/>
      <c r="L146" s="293"/>
      <c r="M146" s="294"/>
      <c r="N146" s="295"/>
      <c r="O146" s="295"/>
      <c r="P146" s="295"/>
      <c r="Q146" s="295"/>
      <c r="R146" s="295"/>
      <c r="S146" s="295"/>
      <c r="T146" s="29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97" t="s">
        <v>191</v>
      </c>
      <c r="AU146" s="297" t="s">
        <v>87</v>
      </c>
      <c r="AV146" s="14" t="s">
        <v>87</v>
      </c>
      <c r="AW146" s="14" t="s">
        <v>32</v>
      </c>
      <c r="AX146" s="14" t="s">
        <v>77</v>
      </c>
      <c r="AY146" s="297" t="s">
        <v>151</v>
      </c>
    </row>
    <row r="147" spans="1:51" s="15" customFormat="1" ht="12">
      <c r="A147" s="15"/>
      <c r="B147" s="298"/>
      <c r="C147" s="299"/>
      <c r="D147" s="278" t="s">
        <v>191</v>
      </c>
      <c r="E147" s="300" t="s">
        <v>1</v>
      </c>
      <c r="F147" s="301" t="s">
        <v>196</v>
      </c>
      <c r="G147" s="299"/>
      <c r="H147" s="302">
        <v>60</v>
      </c>
      <c r="I147" s="303"/>
      <c r="J147" s="299"/>
      <c r="K147" s="299"/>
      <c r="L147" s="304"/>
      <c r="M147" s="305"/>
      <c r="N147" s="306"/>
      <c r="O147" s="306"/>
      <c r="P147" s="306"/>
      <c r="Q147" s="306"/>
      <c r="R147" s="306"/>
      <c r="S147" s="306"/>
      <c r="T147" s="30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308" t="s">
        <v>191</v>
      </c>
      <c r="AU147" s="308" t="s">
        <v>87</v>
      </c>
      <c r="AV147" s="15" t="s">
        <v>156</v>
      </c>
      <c r="AW147" s="15" t="s">
        <v>32</v>
      </c>
      <c r="AX147" s="15" t="s">
        <v>85</v>
      </c>
      <c r="AY147" s="308" t="s">
        <v>151</v>
      </c>
    </row>
    <row r="148" spans="1:65" s="2" customFormat="1" ht="24" customHeight="1">
      <c r="A148" s="40"/>
      <c r="B148" s="41"/>
      <c r="C148" s="262" t="s">
        <v>197</v>
      </c>
      <c r="D148" s="262" t="s">
        <v>152</v>
      </c>
      <c r="E148" s="263" t="s">
        <v>198</v>
      </c>
      <c r="F148" s="264" t="s">
        <v>199</v>
      </c>
      <c r="G148" s="265" t="s">
        <v>154</v>
      </c>
      <c r="H148" s="266">
        <v>1</v>
      </c>
      <c r="I148" s="267"/>
      <c r="J148" s="268">
        <f>ROUND(I148*H148,2)</f>
        <v>0</v>
      </c>
      <c r="K148" s="269"/>
      <c r="L148" s="270"/>
      <c r="M148" s="271" t="s">
        <v>1</v>
      </c>
      <c r="N148" s="272" t="s">
        <v>42</v>
      </c>
      <c r="O148" s="93"/>
      <c r="P148" s="273">
        <f>O148*H148</f>
        <v>0</v>
      </c>
      <c r="Q148" s="273">
        <v>0</v>
      </c>
      <c r="R148" s="273">
        <f>Q148*H148</f>
        <v>0</v>
      </c>
      <c r="S148" s="273">
        <v>0</v>
      </c>
      <c r="T148" s="27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75" t="s">
        <v>155</v>
      </c>
      <c r="AT148" s="275" t="s">
        <v>152</v>
      </c>
      <c r="AU148" s="275" t="s">
        <v>87</v>
      </c>
      <c r="AY148" s="17" t="s">
        <v>151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85</v>
      </c>
      <c r="BK148" s="145">
        <f>ROUND(I148*H148,2)</f>
        <v>0</v>
      </c>
      <c r="BL148" s="17" t="s">
        <v>156</v>
      </c>
      <c r="BM148" s="275" t="s">
        <v>200</v>
      </c>
    </row>
    <row r="149" spans="1:65" s="2" customFormat="1" ht="48" customHeight="1">
      <c r="A149" s="40"/>
      <c r="B149" s="41"/>
      <c r="C149" s="262" t="s">
        <v>201</v>
      </c>
      <c r="D149" s="262" t="s">
        <v>152</v>
      </c>
      <c r="E149" s="263" t="s">
        <v>202</v>
      </c>
      <c r="F149" s="264" t="s">
        <v>203</v>
      </c>
      <c r="G149" s="265" t="s">
        <v>154</v>
      </c>
      <c r="H149" s="266">
        <v>1</v>
      </c>
      <c r="I149" s="267"/>
      <c r="J149" s="268">
        <f>ROUND(I149*H149,2)</f>
        <v>0</v>
      </c>
      <c r="K149" s="269"/>
      <c r="L149" s="270"/>
      <c r="M149" s="271" t="s">
        <v>1</v>
      </c>
      <c r="N149" s="272" t="s">
        <v>42</v>
      </c>
      <c r="O149" s="93"/>
      <c r="P149" s="273">
        <f>O149*H149</f>
        <v>0</v>
      </c>
      <c r="Q149" s="273">
        <v>0</v>
      </c>
      <c r="R149" s="273">
        <f>Q149*H149</f>
        <v>0</v>
      </c>
      <c r="S149" s="273">
        <v>0</v>
      </c>
      <c r="T149" s="27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75" t="s">
        <v>155</v>
      </c>
      <c r="AT149" s="275" t="s">
        <v>152</v>
      </c>
      <c r="AU149" s="275" t="s">
        <v>87</v>
      </c>
      <c r="AY149" s="17" t="s">
        <v>151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85</v>
      </c>
      <c r="BK149" s="145">
        <f>ROUND(I149*H149,2)</f>
        <v>0</v>
      </c>
      <c r="BL149" s="17" t="s">
        <v>156</v>
      </c>
      <c r="BM149" s="275" t="s">
        <v>204</v>
      </c>
    </row>
    <row r="150" spans="1:65" s="2" customFormat="1" ht="24" customHeight="1">
      <c r="A150" s="40"/>
      <c r="B150" s="41"/>
      <c r="C150" s="262" t="s">
        <v>205</v>
      </c>
      <c r="D150" s="262" t="s">
        <v>152</v>
      </c>
      <c r="E150" s="263" t="s">
        <v>206</v>
      </c>
      <c r="F150" s="264" t="s">
        <v>207</v>
      </c>
      <c r="G150" s="265" t="s">
        <v>189</v>
      </c>
      <c r="H150" s="266">
        <v>2</v>
      </c>
      <c r="I150" s="267"/>
      <c r="J150" s="268">
        <f>ROUND(I150*H150,2)</f>
        <v>0</v>
      </c>
      <c r="K150" s="269"/>
      <c r="L150" s="270"/>
      <c r="M150" s="271" t="s">
        <v>1</v>
      </c>
      <c r="N150" s="272" t="s">
        <v>42</v>
      </c>
      <c r="O150" s="93"/>
      <c r="P150" s="273">
        <f>O150*H150</f>
        <v>0</v>
      </c>
      <c r="Q150" s="273">
        <v>0</v>
      </c>
      <c r="R150" s="273">
        <f>Q150*H150</f>
        <v>0</v>
      </c>
      <c r="S150" s="273">
        <v>0</v>
      </c>
      <c r="T150" s="27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75" t="s">
        <v>155</v>
      </c>
      <c r="AT150" s="275" t="s">
        <v>152</v>
      </c>
      <c r="AU150" s="275" t="s">
        <v>87</v>
      </c>
      <c r="AY150" s="17" t="s">
        <v>151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85</v>
      </c>
      <c r="BK150" s="145">
        <f>ROUND(I150*H150,2)</f>
        <v>0</v>
      </c>
      <c r="BL150" s="17" t="s">
        <v>156</v>
      </c>
      <c r="BM150" s="275" t="s">
        <v>208</v>
      </c>
    </row>
    <row r="151" spans="1:65" s="2" customFormat="1" ht="24" customHeight="1">
      <c r="A151" s="40"/>
      <c r="B151" s="41"/>
      <c r="C151" s="262" t="s">
        <v>8</v>
      </c>
      <c r="D151" s="262" t="s">
        <v>152</v>
      </c>
      <c r="E151" s="263" t="s">
        <v>209</v>
      </c>
      <c r="F151" s="264" t="s">
        <v>210</v>
      </c>
      <c r="G151" s="265" t="s">
        <v>154</v>
      </c>
      <c r="H151" s="266">
        <v>1</v>
      </c>
      <c r="I151" s="267"/>
      <c r="J151" s="268">
        <f>ROUND(I151*H151,2)</f>
        <v>0</v>
      </c>
      <c r="K151" s="269"/>
      <c r="L151" s="270"/>
      <c r="M151" s="271" t="s">
        <v>1</v>
      </c>
      <c r="N151" s="272" t="s">
        <v>42</v>
      </c>
      <c r="O151" s="93"/>
      <c r="P151" s="273">
        <f>O151*H151</f>
        <v>0</v>
      </c>
      <c r="Q151" s="273">
        <v>0</v>
      </c>
      <c r="R151" s="273">
        <f>Q151*H151</f>
        <v>0</v>
      </c>
      <c r="S151" s="273">
        <v>0</v>
      </c>
      <c r="T151" s="27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75" t="s">
        <v>155</v>
      </c>
      <c r="AT151" s="275" t="s">
        <v>152</v>
      </c>
      <c r="AU151" s="275" t="s">
        <v>87</v>
      </c>
      <c r="AY151" s="17" t="s">
        <v>151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85</v>
      </c>
      <c r="BK151" s="145">
        <f>ROUND(I151*H151,2)</f>
        <v>0</v>
      </c>
      <c r="BL151" s="17" t="s">
        <v>156</v>
      </c>
      <c r="BM151" s="275" t="s">
        <v>211</v>
      </c>
    </row>
    <row r="152" spans="1:65" s="2" customFormat="1" ht="24" customHeight="1">
      <c r="A152" s="40"/>
      <c r="B152" s="41"/>
      <c r="C152" s="262" t="s">
        <v>212</v>
      </c>
      <c r="D152" s="262" t="s">
        <v>152</v>
      </c>
      <c r="E152" s="263" t="s">
        <v>213</v>
      </c>
      <c r="F152" s="264" t="s">
        <v>214</v>
      </c>
      <c r="G152" s="265" t="s">
        <v>154</v>
      </c>
      <c r="H152" s="266">
        <v>1</v>
      </c>
      <c r="I152" s="267"/>
      <c r="J152" s="268">
        <f>ROUND(I152*H152,2)</f>
        <v>0</v>
      </c>
      <c r="K152" s="269"/>
      <c r="L152" s="270"/>
      <c r="M152" s="271" t="s">
        <v>1</v>
      </c>
      <c r="N152" s="272" t="s">
        <v>42</v>
      </c>
      <c r="O152" s="93"/>
      <c r="P152" s="273">
        <f>O152*H152</f>
        <v>0</v>
      </c>
      <c r="Q152" s="273">
        <v>0</v>
      </c>
      <c r="R152" s="273">
        <f>Q152*H152</f>
        <v>0</v>
      </c>
      <c r="S152" s="273">
        <v>0</v>
      </c>
      <c r="T152" s="27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75" t="s">
        <v>155</v>
      </c>
      <c r="AT152" s="275" t="s">
        <v>152</v>
      </c>
      <c r="AU152" s="275" t="s">
        <v>87</v>
      </c>
      <c r="AY152" s="17" t="s">
        <v>151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85</v>
      </c>
      <c r="BK152" s="145">
        <f>ROUND(I152*H152,2)</f>
        <v>0</v>
      </c>
      <c r="BL152" s="17" t="s">
        <v>156</v>
      </c>
      <c r="BM152" s="275" t="s">
        <v>215</v>
      </c>
    </row>
    <row r="153" spans="1:65" s="2" customFormat="1" ht="16.5" customHeight="1">
      <c r="A153" s="40"/>
      <c r="B153" s="41"/>
      <c r="C153" s="262" t="s">
        <v>216</v>
      </c>
      <c r="D153" s="262" t="s">
        <v>152</v>
      </c>
      <c r="E153" s="263" t="s">
        <v>217</v>
      </c>
      <c r="F153" s="264" t="s">
        <v>218</v>
      </c>
      <c r="G153" s="265" t="s">
        <v>154</v>
      </c>
      <c r="H153" s="266">
        <v>1</v>
      </c>
      <c r="I153" s="267"/>
      <c r="J153" s="268">
        <f>ROUND(I153*H153,2)</f>
        <v>0</v>
      </c>
      <c r="K153" s="269"/>
      <c r="L153" s="270"/>
      <c r="M153" s="271" t="s">
        <v>1</v>
      </c>
      <c r="N153" s="272" t="s">
        <v>42</v>
      </c>
      <c r="O153" s="93"/>
      <c r="P153" s="273">
        <f>O153*H153</f>
        <v>0</v>
      </c>
      <c r="Q153" s="273">
        <v>0</v>
      </c>
      <c r="R153" s="273">
        <f>Q153*H153</f>
        <v>0</v>
      </c>
      <c r="S153" s="273">
        <v>0</v>
      </c>
      <c r="T153" s="27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75" t="s">
        <v>155</v>
      </c>
      <c r="AT153" s="275" t="s">
        <v>152</v>
      </c>
      <c r="AU153" s="275" t="s">
        <v>87</v>
      </c>
      <c r="AY153" s="17" t="s">
        <v>151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85</v>
      </c>
      <c r="BK153" s="145">
        <f>ROUND(I153*H153,2)</f>
        <v>0</v>
      </c>
      <c r="BL153" s="17" t="s">
        <v>156</v>
      </c>
      <c r="BM153" s="275" t="s">
        <v>219</v>
      </c>
    </row>
    <row r="154" spans="1:65" s="2" customFormat="1" ht="16.5" customHeight="1">
      <c r="A154" s="40"/>
      <c r="B154" s="41"/>
      <c r="C154" s="262" t="s">
        <v>220</v>
      </c>
      <c r="D154" s="262" t="s">
        <v>152</v>
      </c>
      <c r="E154" s="263" t="s">
        <v>221</v>
      </c>
      <c r="F154" s="264" t="s">
        <v>222</v>
      </c>
      <c r="G154" s="265" t="s">
        <v>154</v>
      </c>
      <c r="H154" s="266">
        <v>1</v>
      </c>
      <c r="I154" s="267"/>
      <c r="J154" s="268">
        <f>ROUND(I154*H154,2)</f>
        <v>0</v>
      </c>
      <c r="K154" s="269"/>
      <c r="L154" s="270"/>
      <c r="M154" s="271" t="s">
        <v>1</v>
      </c>
      <c r="N154" s="272" t="s">
        <v>42</v>
      </c>
      <c r="O154" s="93"/>
      <c r="P154" s="273">
        <f>O154*H154</f>
        <v>0</v>
      </c>
      <c r="Q154" s="273">
        <v>0</v>
      </c>
      <c r="R154" s="273">
        <f>Q154*H154</f>
        <v>0</v>
      </c>
      <c r="S154" s="273">
        <v>0</v>
      </c>
      <c r="T154" s="27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75" t="s">
        <v>155</v>
      </c>
      <c r="AT154" s="275" t="s">
        <v>152</v>
      </c>
      <c r="AU154" s="275" t="s">
        <v>87</v>
      </c>
      <c r="AY154" s="17" t="s">
        <v>151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85</v>
      </c>
      <c r="BK154" s="145">
        <f>ROUND(I154*H154,2)</f>
        <v>0</v>
      </c>
      <c r="BL154" s="17" t="s">
        <v>156</v>
      </c>
      <c r="BM154" s="275" t="s">
        <v>223</v>
      </c>
    </row>
    <row r="155" spans="1:65" s="2" customFormat="1" ht="16.5" customHeight="1">
      <c r="A155" s="40"/>
      <c r="B155" s="41"/>
      <c r="C155" s="262" t="s">
        <v>224</v>
      </c>
      <c r="D155" s="262" t="s">
        <v>152</v>
      </c>
      <c r="E155" s="263" t="s">
        <v>225</v>
      </c>
      <c r="F155" s="264" t="s">
        <v>226</v>
      </c>
      <c r="G155" s="265" t="s">
        <v>154</v>
      </c>
      <c r="H155" s="266">
        <v>1</v>
      </c>
      <c r="I155" s="267"/>
      <c r="J155" s="268">
        <f>ROUND(I155*H155,2)</f>
        <v>0</v>
      </c>
      <c r="K155" s="269"/>
      <c r="L155" s="270"/>
      <c r="M155" s="271" t="s">
        <v>1</v>
      </c>
      <c r="N155" s="272" t="s">
        <v>42</v>
      </c>
      <c r="O155" s="93"/>
      <c r="P155" s="273">
        <f>O155*H155</f>
        <v>0</v>
      </c>
      <c r="Q155" s="273">
        <v>0</v>
      </c>
      <c r="R155" s="273">
        <f>Q155*H155</f>
        <v>0</v>
      </c>
      <c r="S155" s="273">
        <v>0</v>
      </c>
      <c r="T155" s="27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75" t="s">
        <v>155</v>
      </c>
      <c r="AT155" s="275" t="s">
        <v>152</v>
      </c>
      <c r="AU155" s="275" t="s">
        <v>87</v>
      </c>
      <c r="AY155" s="17" t="s">
        <v>151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85</v>
      </c>
      <c r="BK155" s="145">
        <f>ROUND(I155*H155,2)</f>
        <v>0</v>
      </c>
      <c r="BL155" s="17" t="s">
        <v>156</v>
      </c>
      <c r="BM155" s="275" t="s">
        <v>227</v>
      </c>
    </row>
    <row r="156" spans="1:65" s="2" customFormat="1" ht="24" customHeight="1">
      <c r="A156" s="40"/>
      <c r="B156" s="41"/>
      <c r="C156" s="262" t="s">
        <v>228</v>
      </c>
      <c r="D156" s="262" t="s">
        <v>152</v>
      </c>
      <c r="E156" s="263" t="s">
        <v>229</v>
      </c>
      <c r="F156" s="264" t="s">
        <v>230</v>
      </c>
      <c r="G156" s="265" t="s">
        <v>154</v>
      </c>
      <c r="H156" s="266">
        <v>1</v>
      </c>
      <c r="I156" s="267"/>
      <c r="J156" s="268">
        <f>ROUND(I156*H156,2)</f>
        <v>0</v>
      </c>
      <c r="K156" s="269"/>
      <c r="L156" s="270"/>
      <c r="M156" s="271" t="s">
        <v>1</v>
      </c>
      <c r="N156" s="272" t="s">
        <v>42</v>
      </c>
      <c r="O156" s="93"/>
      <c r="P156" s="273">
        <f>O156*H156</f>
        <v>0</v>
      </c>
      <c r="Q156" s="273">
        <v>0</v>
      </c>
      <c r="R156" s="273">
        <f>Q156*H156</f>
        <v>0</v>
      </c>
      <c r="S156" s="273">
        <v>0</v>
      </c>
      <c r="T156" s="27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75" t="s">
        <v>155</v>
      </c>
      <c r="AT156" s="275" t="s">
        <v>152</v>
      </c>
      <c r="AU156" s="275" t="s">
        <v>87</v>
      </c>
      <c r="AY156" s="17" t="s">
        <v>151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85</v>
      </c>
      <c r="BK156" s="145">
        <f>ROUND(I156*H156,2)</f>
        <v>0</v>
      </c>
      <c r="BL156" s="17" t="s">
        <v>156</v>
      </c>
      <c r="BM156" s="275" t="s">
        <v>231</v>
      </c>
    </row>
    <row r="157" spans="1:65" s="2" customFormat="1" ht="24" customHeight="1">
      <c r="A157" s="40"/>
      <c r="B157" s="41"/>
      <c r="C157" s="262" t="s">
        <v>7</v>
      </c>
      <c r="D157" s="262" t="s">
        <v>152</v>
      </c>
      <c r="E157" s="263" t="s">
        <v>232</v>
      </c>
      <c r="F157" s="264" t="s">
        <v>233</v>
      </c>
      <c r="G157" s="265" t="s">
        <v>154</v>
      </c>
      <c r="H157" s="266">
        <v>1</v>
      </c>
      <c r="I157" s="267"/>
      <c r="J157" s="268">
        <f>ROUND(I157*H157,2)</f>
        <v>0</v>
      </c>
      <c r="K157" s="269"/>
      <c r="L157" s="270"/>
      <c r="M157" s="271" t="s">
        <v>1</v>
      </c>
      <c r="N157" s="272" t="s">
        <v>42</v>
      </c>
      <c r="O157" s="93"/>
      <c r="P157" s="273">
        <f>O157*H157</f>
        <v>0</v>
      </c>
      <c r="Q157" s="273">
        <v>0</v>
      </c>
      <c r="R157" s="273">
        <f>Q157*H157</f>
        <v>0</v>
      </c>
      <c r="S157" s="273">
        <v>0</v>
      </c>
      <c r="T157" s="27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75" t="s">
        <v>155</v>
      </c>
      <c r="AT157" s="275" t="s">
        <v>152</v>
      </c>
      <c r="AU157" s="275" t="s">
        <v>87</v>
      </c>
      <c r="AY157" s="17" t="s">
        <v>151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85</v>
      </c>
      <c r="BK157" s="145">
        <f>ROUND(I157*H157,2)</f>
        <v>0</v>
      </c>
      <c r="BL157" s="17" t="s">
        <v>156</v>
      </c>
      <c r="BM157" s="275" t="s">
        <v>234</v>
      </c>
    </row>
    <row r="158" spans="1:65" s="2" customFormat="1" ht="36" customHeight="1">
      <c r="A158" s="40"/>
      <c r="B158" s="41"/>
      <c r="C158" s="309" t="s">
        <v>235</v>
      </c>
      <c r="D158" s="309" t="s">
        <v>236</v>
      </c>
      <c r="E158" s="310" t="s">
        <v>237</v>
      </c>
      <c r="F158" s="311" t="s">
        <v>238</v>
      </c>
      <c r="G158" s="312" t="s">
        <v>113</v>
      </c>
      <c r="H158" s="313">
        <v>1250</v>
      </c>
      <c r="I158" s="314"/>
      <c r="J158" s="315">
        <f>ROUND(I158*H158,2)</f>
        <v>0</v>
      </c>
      <c r="K158" s="316"/>
      <c r="L158" s="43"/>
      <c r="M158" s="317" t="s">
        <v>1</v>
      </c>
      <c r="N158" s="318" t="s">
        <v>42</v>
      </c>
      <c r="O158" s="93"/>
      <c r="P158" s="273">
        <f>O158*H158</f>
        <v>0</v>
      </c>
      <c r="Q158" s="273">
        <v>0.00015</v>
      </c>
      <c r="R158" s="273">
        <f>Q158*H158</f>
        <v>0.18749999999999997</v>
      </c>
      <c r="S158" s="273">
        <v>0</v>
      </c>
      <c r="T158" s="27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75" t="s">
        <v>156</v>
      </c>
      <c r="AT158" s="275" t="s">
        <v>236</v>
      </c>
      <c r="AU158" s="275" t="s">
        <v>87</v>
      </c>
      <c r="AY158" s="17" t="s">
        <v>151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85</v>
      </c>
      <c r="BK158" s="145">
        <f>ROUND(I158*H158,2)</f>
        <v>0</v>
      </c>
      <c r="BL158" s="17" t="s">
        <v>156</v>
      </c>
      <c r="BM158" s="275" t="s">
        <v>239</v>
      </c>
    </row>
    <row r="159" spans="1:51" s="13" customFormat="1" ht="12">
      <c r="A159" s="13"/>
      <c r="B159" s="276"/>
      <c r="C159" s="277"/>
      <c r="D159" s="278" t="s">
        <v>191</v>
      </c>
      <c r="E159" s="279" t="s">
        <v>1</v>
      </c>
      <c r="F159" s="280" t="s">
        <v>240</v>
      </c>
      <c r="G159" s="277"/>
      <c r="H159" s="279" t="s">
        <v>1</v>
      </c>
      <c r="I159" s="281"/>
      <c r="J159" s="277"/>
      <c r="K159" s="277"/>
      <c r="L159" s="282"/>
      <c r="M159" s="283"/>
      <c r="N159" s="284"/>
      <c r="O159" s="284"/>
      <c r="P159" s="284"/>
      <c r="Q159" s="284"/>
      <c r="R159" s="284"/>
      <c r="S159" s="284"/>
      <c r="T159" s="28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86" t="s">
        <v>191</v>
      </c>
      <c r="AU159" s="286" t="s">
        <v>87</v>
      </c>
      <c r="AV159" s="13" t="s">
        <v>85</v>
      </c>
      <c r="AW159" s="13" t="s">
        <v>32</v>
      </c>
      <c r="AX159" s="13" t="s">
        <v>77</v>
      </c>
      <c r="AY159" s="286" t="s">
        <v>151</v>
      </c>
    </row>
    <row r="160" spans="1:51" s="14" customFormat="1" ht="12">
      <c r="A160" s="14"/>
      <c r="B160" s="287"/>
      <c r="C160" s="288"/>
      <c r="D160" s="278" t="s">
        <v>191</v>
      </c>
      <c r="E160" s="289" t="s">
        <v>1</v>
      </c>
      <c r="F160" s="290" t="s">
        <v>241</v>
      </c>
      <c r="G160" s="288"/>
      <c r="H160" s="291">
        <v>1250</v>
      </c>
      <c r="I160" s="292"/>
      <c r="J160" s="288"/>
      <c r="K160" s="288"/>
      <c r="L160" s="293"/>
      <c r="M160" s="294"/>
      <c r="N160" s="295"/>
      <c r="O160" s="295"/>
      <c r="P160" s="295"/>
      <c r="Q160" s="295"/>
      <c r="R160" s="295"/>
      <c r="S160" s="295"/>
      <c r="T160" s="29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97" t="s">
        <v>191</v>
      </c>
      <c r="AU160" s="297" t="s">
        <v>87</v>
      </c>
      <c r="AV160" s="14" t="s">
        <v>87</v>
      </c>
      <c r="AW160" s="14" t="s">
        <v>32</v>
      </c>
      <c r="AX160" s="14" t="s">
        <v>85</v>
      </c>
      <c r="AY160" s="297" t="s">
        <v>151</v>
      </c>
    </row>
    <row r="161" spans="1:65" s="2" customFormat="1" ht="36" customHeight="1">
      <c r="A161" s="40"/>
      <c r="B161" s="41"/>
      <c r="C161" s="309" t="s">
        <v>242</v>
      </c>
      <c r="D161" s="309" t="s">
        <v>236</v>
      </c>
      <c r="E161" s="310" t="s">
        <v>243</v>
      </c>
      <c r="F161" s="311" t="s">
        <v>244</v>
      </c>
      <c r="G161" s="312" t="s">
        <v>113</v>
      </c>
      <c r="H161" s="313">
        <v>1250</v>
      </c>
      <c r="I161" s="314"/>
      <c r="J161" s="315">
        <f>ROUND(I161*H161,2)</f>
        <v>0</v>
      </c>
      <c r="K161" s="316"/>
      <c r="L161" s="43"/>
      <c r="M161" s="317" t="s">
        <v>1</v>
      </c>
      <c r="N161" s="318" t="s">
        <v>42</v>
      </c>
      <c r="O161" s="93"/>
      <c r="P161" s="273">
        <f>O161*H161</f>
        <v>0</v>
      </c>
      <c r="Q161" s="273">
        <v>0</v>
      </c>
      <c r="R161" s="273">
        <f>Q161*H161</f>
        <v>0</v>
      </c>
      <c r="S161" s="273">
        <v>0</v>
      </c>
      <c r="T161" s="27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75" t="s">
        <v>156</v>
      </c>
      <c r="AT161" s="275" t="s">
        <v>236</v>
      </c>
      <c r="AU161" s="275" t="s">
        <v>87</v>
      </c>
      <c r="AY161" s="17" t="s">
        <v>151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85</v>
      </c>
      <c r="BK161" s="145">
        <f>ROUND(I161*H161,2)</f>
        <v>0</v>
      </c>
      <c r="BL161" s="17" t="s">
        <v>156</v>
      </c>
      <c r="BM161" s="275" t="s">
        <v>245</v>
      </c>
    </row>
    <row r="162" spans="1:51" s="14" customFormat="1" ht="12">
      <c r="A162" s="14"/>
      <c r="B162" s="287"/>
      <c r="C162" s="288"/>
      <c r="D162" s="278" t="s">
        <v>191</v>
      </c>
      <c r="E162" s="289" t="s">
        <v>1</v>
      </c>
      <c r="F162" s="290" t="s">
        <v>112</v>
      </c>
      <c r="G162" s="288"/>
      <c r="H162" s="291">
        <v>1250</v>
      </c>
      <c r="I162" s="292"/>
      <c r="J162" s="288"/>
      <c r="K162" s="288"/>
      <c r="L162" s="293"/>
      <c r="M162" s="294"/>
      <c r="N162" s="295"/>
      <c r="O162" s="295"/>
      <c r="P162" s="295"/>
      <c r="Q162" s="295"/>
      <c r="R162" s="295"/>
      <c r="S162" s="295"/>
      <c r="T162" s="29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7" t="s">
        <v>191</v>
      </c>
      <c r="AU162" s="297" t="s">
        <v>87</v>
      </c>
      <c r="AV162" s="14" t="s">
        <v>87</v>
      </c>
      <c r="AW162" s="14" t="s">
        <v>32</v>
      </c>
      <c r="AX162" s="14" t="s">
        <v>85</v>
      </c>
      <c r="AY162" s="297" t="s">
        <v>151</v>
      </c>
    </row>
    <row r="163" spans="1:65" s="2" customFormat="1" ht="24" customHeight="1">
      <c r="A163" s="40"/>
      <c r="B163" s="41"/>
      <c r="C163" s="309" t="s">
        <v>246</v>
      </c>
      <c r="D163" s="309" t="s">
        <v>236</v>
      </c>
      <c r="E163" s="310" t="s">
        <v>247</v>
      </c>
      <c r="F163" s="311" t="s">
        <v>248</v>
      </c>
      <c r="G163" s="312" t="s">
        <v>154</v>
      </c>
      <c r="H163" s="313">
        <v>1</v>
      </c>
      <c r="I163" s="314"/>
      <c r="J163" s="315">
        <f>ROUND(I163*H163,2)</f>
        <v>0</v>
      </c>
      <c r="K163" s="316"/>
      <c r="L163" s="43"/>
      <c r="M163" s="319" t="s">
        <v>1</v>
      </c>
      <c r="N163" s="320" t="s">
        <v>42</v>
      </c>
      <c r="O163" s="321"/>
      <c r="P163" s="322">
        <f>O163*H163</f>
        <v>0</v>
      </c>
      <c r="Q163" s="322">
        <v>0</v>
      </c>
      <c r="R163" s="322">
        <f>Q163*H163</f>
        <v>0</v>
      </c>
      <c r="S163" s="322">
        <v>0</v>
      </c>
      <c r="T163" s="323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75" t="s">
        <v>156</v>
      </c>
      <c r="AT163" s="275" t="s">
        <v>236</v>
      </c>
      <c r="AU163" s="275" t="s">
        <v>87</v>
      </c>
      <c r="AY163" s="17" t="s">
        <v>151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85</v>
      </c>
      <c r="BK163" s="145">
        <f>ROUND(I163*H163,2)</f>
        <v>0</v>
      </c>
      <c r="BL163" s="17" t="s">
        <v>156</v>
      </c>
      <c r="BM163" s="275" t="s">
        <v>249</v>
      </c>
    </row>
    <row r="164" spans="1:31" s="2" customFormat="1" ht="6.95" customHeight="1">
      <c r="A164" s="40"/>
      <c r="B164" s="68"/>
      <c r="C164" s="69"/>
      <c r="D164" s="69"/>
      <c r="E164" s="69"/>
      <c r="F164" s="69"/>
      <c r="G164" s="69"/>
      <c r="H164" s="69"/>
      <c r="I164" s="203"/>
      <c r="J164" s="69"/>
      <c r="K164" s="69"/>
      <c r="L164" s="43"/>
      <c r="M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</row>
  </sheetData>
  <sheetProtection password="CC35" sheet="1" objects="1" scenarios="1" formatColumns="0" formatRows="0" autoFilter="0"/>
  <autoFilter ref="C127:K163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  <c r="AZ2" s="154" t="s">
        <v>250</v>
      </c>
      <c r="BA2" s="154" t="s">
        <v>250</v>
      </c>
      <c r="BB2" s="154" t="s">
        <v>1</v>
      </c>
      <c r="BC2" s="154" t="s">
        <v>251</v>
      </c>
      <c r="BD2" s="154" t="s">
        <v>87</v>
      </c>
    </row>
    <row r="3" spans="2:56" s="1" customFormat="1" ht="6.95" customHeight="1">
      <c r="B3" s="155"/>
      <c r="C3" s="156"/>
      <c r="D3" s="156"/>
      <c r="E3" s="156"/>
      <c r="F3" s="156"/>
      <c r="G3" s="156"/>
      <c r="H3" s="156"/>
      <c r="I3" s="157"/>
      <c r="J3" s="156"/>
      <c r="K3" s="156"/>
      <c r="L3" s="20"/>
      <c r="AT3" s="17" t="s">
        <v>87</v>
      </c>
      <c r="AZ3" s="154" t="s">
        <v>252</v>
      </c>
      <c r="BA3" s="154" t="s">
        <v>252</v>
      </c>
      <c r="BB3" s="154" t="s">
        <v>253</v>
      </c>
      <c r="BC3" s="154" t="s">
        <v>254</v>
      </c>
      <c r="BD3" s="154" t="s">
        <v>87</v>
      </c>
    </row>
    <row r="4" spans="2:56" s="1" customFormat="1" ht="24.95" customHeight="1">
      <c r="B4" s="20"/>
      <c r="D4" s="158" t="s">
        <v>115</v>
      </c>
      <c r="I4" s="153"/>
      <c r="L4" s="20"/>
      <c r="M4" s="159" t="s">
        <v>10</v>
      </c>
      <c r="AT4" s="17" t="s">
        <v>4</v>
      </c>
      <c r="AZ4" s="154" t="s">
        <v>255</v>
      </c>
      <c r="BA4" s="154" t="s">
        <v>255</v>
      </c>
      <c r="BB4" s="154" t="s">
        <v>253</v>
      </c>
      <c r="BC4" s="154" t="s">
        <v>256</v>
      </c>
      <c r="BD4" s="154" t="s">
        <v>87</v>
      </c>
    </row>
    <row r="5" spans="2:56" s="1" customFormat="1" ht="6.95" customHeight="1">
      <c r="B5" s="20"/>
      <c r="I5" s="153"/>
      <c r="L5" s="20"/>
      <c r="AZ5" s="154" t="s">
        <v>257</v>
      </c>
      <c r="BA5" s="154" t="s">
        <v>257</v>
      </c>
      <c r="BB5" s="154" t="s">
        <v>253</v>
      </c>
      <c r="BC5" s="154" t="s">
        <v>258</v>
      </c>
      <c r="BD5" s="154" t="s">
        <v>87</v>
      </c>
    </row>
    <row r="6" spans="2:56" s="1" customFormat="1" ht="12" customHeight="1">
      <c r="B6" s="20"/>
      <c r="D6" s="160" t="s">
        <v>16</v>
      </c>
      <c r="I6" s="153"/>
      <c r="L6" s="20"/>
      <c r="AZ6" s="154" t="s">
        <v>259</v>
      </c>
      <c r="BA6" s="154" t="s">
        <v>259</v>
      </c>
      <c r="BB6" s="154" t="s">
        <v>260</v>
      </c>
      <c r="BC6" s="154" t="s">
        <v>261</v>
      </c>
      <c r="BD6" s="154" t="s">
        <v>87</v>
      </c>
    </row>
    <row r="7" spans="2:56" s="1" customFormat="1" ht="16.5" customHeight="1">
      <c r="B7" s="20"/>
      <c r="E7" s="161" t="str">
        <f>'Rekapitulace stavby'!K6</f>
        <v>Rekonstrukce ulice Mjr. Nováka - neuznatelné</v>
      </c>
      <c r="F7" s="160"/>
      <c r="G7" s="160"/>
      <c r="H7" s="160"/>
      <c r="I7" s="153"/>
      <c r="L7" s="20"/>
      <c r="AZ7" s="154" t="s">
        <v>262</v>
      </c>
      <c r="BA7" s="154" t="s">
        <v>262</v>
      </c>
      <c r="BB7" s="154" t="s">
        <v>253</v>
      </c>
      <c r="BC7" s="154" t="s">
        <v>263</v>
      </c>
      <c r="BD7" s="154" t="s">
        <v>87</v>
      </c>
    </row>
    <row r="8" spans="1:56" s="2" customFormat="1" ht="12" customHeight="1">
      <c r="A8" s="40"/>
      <c r="B8" s="43"/>
      <c r="C8" s="40"/>
      <c r="D8" s="160" t="s">
        <v>116</v>
      </c>
      <c r="E8" s="40"/>
      <c r="F8" s="40"/>
      <c r="G8" s="40"/>
      <c r="H8" s="40"/>
      <c r="I8" s="162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54" t="s">
        <v>264</v>
      </c>
      <c r="BA8" s="154" t="s">
        <v>264</v>
      </c>
      <c r="BB8" s="154" t="s">
        <v>113</v>
      </c>
      <c r="BC8" s="154" t="s">
        <v>265</v>
      </c>
      <c r="BD8" s="154" t="s">
        <v>87</v>
      </c>
    </row>
    <row r="9" spans="1:56" s="2" customFormat="1" ht="16.5" customHeight="1">
      <c r="A9" s="40"/>
      <c r="B9" s="43"/>
      <c r="C9" s="40"/>
      <c r="D9" s="40"/>
      <c r="E9" s="163" t="s">
        <v>266</v>
      </c>
      <c r="F9" s="40"/>
      <c r="G9" s="40"/>
      <c r="H9" s="40"/>
      <c r="I9" s="162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54" t="s">
        <v>267</v>
      </c>
      <c r="BA9" s="154" t="s">
        <v>267</v>
      </c>
      <c r="BB9" s="154" t="s">
        <v>260</v>
      </c>
      <c r="BC9" s="154" t="s">
        <v>268</v>
      </c>
      <c r="BD9" s="154" t="s">
        <v>87</v>
      </c>
    </row>
    <row r="10" spans="1:56" s="2" customFormat="1" ht="12">
      <c r="A10" s="40"/>
      <c r="B10" s="43"/>
      <c r="C10" s="40"/>
      <c r="D10" s="40"/>
      <c r="E10" s="40"/>
      <c r="F10" s="40"/>
      <c r="G10" s="40"/>
      <c r="H10" s="40"/>
      <c r="I10" s="162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54" t="s">
        <v>269</v>
      </c>
      <c r="BA10" s="154" t="s">
        <v>269</v>
      </c>
      <c r="BB10" s="154" t="s">
        <v>260</v>
      </c>
      <c r="BC10" s="154" t="s">
        <v>270</v>
      </c>
      <c r="BD10" s="154" t="s">
        <v>87</v>
      </c>
    </row>
    <row r="11" spans="1:56" s="2" customFormat="1" ht="12" customHeight="1">
      <c r="A11" s="40"/>
      <c r="B11" s="43"/>
      <c r="C11" s="40"/>
      <c r="D11" s="160" t="s">
        <v>18</v>
      </c>
      <c r="E11" s="40"/>
      <c r="F11" s="164" t="s">
        <v>1</v>
      </c>
      <c r="G11" s="40"/>
      <c r="H11" s="40"/>
      <c r="I11" s="165" t="s">
        <v>19</v>
      </c>
      <c r="J11" s="164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54" t="s">
        <v>271</v>
      </c>
      <c r="BA11" s="154" t="s">
        <v>271</v>
      </c>
      <c r="BB11" s="154" t="s">
        <v>260</v>
      </c>
      <c r="BC11" s="154" t="s">
        <v>272</v>
      </c>
      <c r="BD11" s="154" t="s">
        <v>87</v>
      </c>
    </row>
    <row r="12" spans="1:56" s="2" customFormat="1" ht="12" customHeight="1">
      <c r="A12" s="40"/>
      <c r="B12" s="43"/>
      <c r="C12" s="40"/>
      <c r="D12" s="160" t="s">
        <v>20</v>
      </c>
      <c r="E12" s="40"/>
      <c r="F12" s="164" t="s">
        <v>21</v>
      </c>
      <c r="G12" s="40"/>
      <c r="H12" s="40"/>
      <c r="I12" s="165" t="s">
        <v>22</v>
      </c>
      <c r="J12" s="166" t="str">
        <f>'Rekapitulace stavby'!AN8</f>
        <v>4. 4. 2019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54" t="s">
        <v>273</v>
      </c>
      <c r="BA12" s="154" t="s">
        <v>273</v>
      </c>
      <c r="BB12" s="154" t="s">
        <v>253</v>
      </c>
      <c r="BC12" s="154" t="s">
        <v>274</v>
      </c>
      <c r="BD12" s="154" t="s">
        <v>87</v>
      </c>
    </row>
    <row r="13" spans="1:56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2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54" t="s">
        <v>275</v>
      </c>
      <c r="BA13" s="154" t="s">
        <v>275</v>
      </c>
      <c r="BB13" s="154" t="s">
        <v>253</v>
      </c>
      <c r="BC13" s="154" t="s">
        <v>276</v>
      </c>
      <c r="BD13" s="154" t="s">
        <v>87</v>
      </c>
    </row>
    <row r="14" spans="1:56" s="2" customFormat="1" ht="12" customHeight="1">
      <c r="A14" s="40"/>
      <c r="B14" s="43"/>
      <c r="C14" s="40"/>
      <c r="D14" s="160" t="s">
        <v>24</v>
      </c>
      <c r="E14" s="40"/>
      <c r="F14" s="40"/>
      <c r="G14" s="40"/>
      <c r="H14" s="40"/>
      <c r="I14" s="165" t="s">
        <v>25</v>
      </c>
      <c r="J14" s="164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54" t="s">
        <v>277</v>
      </c>
      <c r="BA14" s="154" t="s">
        <v>277</v>
      </c>
      <c r="BB14" s="154" t="s">
        <v>253</v>
      </c>
      <c r="BC14" s="154" t="s">
        <v>278</v>
      </c>
      <c r="BD14" s="154" t="s">
        <v>87</v>
      </c>
    </row>
    <row r="15" spans="1:56" s="2" customFormat="1" ht="18" customHeight="1">
      <c r="A15" s="40"/>
      <c r="B15" s="43"/>
      <c r="C15" s="40"/>
      <c r="D15" s="40"/>
      <c r="E15" s="164" t="s">
        <v>26</v>
      </c>
      <c r="F15" s="40"/>
      <c r="G15" s="40"/>
      <c r="H15" s="40"/>
      <c r="I15" s="165" t="s">
        <v>27</v>
      </c>
      <c r="J15" s="164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54" t="s">
        <v>279</v>
      </c>
      <c r="BA15" s="154" t="s">
        <v>279</v>
      </c>
      <c r="BB15" s="154" t="s">
        <v>253</v>
      </c>
      <c r="BC15" s="154" t="s">
        <v>280</v>
      </c>
      <c r="BD15" s="154" t="s">
        <v>87</v>
      </c>
    </row>
    <row r="16" spans="1:56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2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54" t="s">
        <v>281</v>
      </c>
      <c r="BA16" s="154" t="s">
        <v>281</v>
      </c>
      <c r="BB16" s="154" t="s">
        <v>253</v>
      </c>
      <c r="BC16" s="154" t="s">
        <v>228</v>
      </c>
      <c r="BD16" s="154" t="s">
        <v>87</v>
      </c>
    </row>
    <row r="17" spans="1:56" s="2" customFormat="1" ht="12" customHeight="1">
      <c r="A17" s="40"/>
      <c r="B17" s="43"/>
      <c r="C17" s="40"/>
      <c r="D17" s="160" t="s">
        <v>28</v>
      </c>
      <c r="E17" s="40"/>
      <c r="F17" s="40"/>
      <c r="G17" s="40"/>
      <c r="H17" s="40"/>
      <c r="I17" s="165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54" t="s">
        <v>282</v>
      </c>
      <c r="BA17" s="154" t="s">
        <v>282</v>
      </c>
      <c r="BB17" s="154" t="s">
        <v>253</v>
      </c>
      <c r="BC17" s="154" t="s">
        <v>283</v>
      </c>
      <c r="BD17" s="154" t="s">
        <v>87</v>
      </c>
    </row>
    <row r="18" spans="1:56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4"/>
      <c r="G18" s="164"/>
      <c r="H18" s="164"/>
      <c r="I18" s="165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54" t="s">
        <v>284</v>
      </c>
      <c r="BA18" s="154" t="s">
        <v>284</v>
      </c>
      <c r="BB18" s="154" t="s">
        <v>260</v>
      </c>
      <c r="BC18" s="154" t="s">
        <v>285</v>
      </c>
      <c r="BD18" s="154" t="s">
        <v>87</v>
      </c>
    </row>
    <row r="19" spans="1:56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2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54" t="s">
        <v>286</v>
      </c>
      <c r="BA19" s="154" t="s">
        <v>286</v>
      </c>
      <c r="BB19" s="154" t="s">
        <v>260</v>
      </c>
      <c r="BC19" s="154" t="s">
        <v>287</v>
      </c>
      <c r="BD19" s="154" t="s">
        <v>87</v>
      </c>
    </row>
    <row r="20" spans="1:56" s="2" customFormat="1" ht="12" customHeight="1">
      <c r="A20" s="40"/>
      <c r="B20" s="43"/>
      <c r="C20" s="40"/>
      <c r="D20" s="160" t="s">
        <v>30</v>
      </c>
      <c r="E20" s="40"/>
      <c r="F20" s="40"/>
      <c r="G20" s="40"/>
      <c r="H20" s="40"/>
      <c r="I20" s="165" t="s">
        <v>25</v>
      </c>
      <c r="J20" s="164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54" t="s">
        <v>288</v>
      </c>
      <c r="BA20" s="154" t="s">
        <v>288</v>
      </c>
      <c r="BB20" s="154" t="s">
        <v>253</v>
      </c>
      <c r="BC20" s="154" t="s">
        <v>289</v>
      </c>
      <c r="BD20" s="154" t="s">
        <v>87</v>
      </c>
    </row>
    <row r="21" spans="1:56" s="2" customFormat="1" ht="18" customHeight="1">
      <c r="A21" s="40"/>
      <c r="B21" s="43"/>
      <c r="C21" s="40"/>
      <c r="D21" s="40"/>
      <c r="E21" s="164" t="s">
        <v>31</v>
      </c>
      <c r="F21" s="40"/>
      <c r="G21" s="40"/>
      <c r="H21" s="40"/>
      <c r="I21" s="165" t="s">
        <v>27</v>
      </c>
      <c r="J21" s="164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54" t="s">
        <v>290</v>
      </c>
      <c r="BA21" s="154" t="s">
        <v>290</v>
      </c>
      <c r="BB21" s="154" t="s">
        <v>113</v>
      </c>
      <c r="BC21" s="154" t="s">
        <v>291</v>
      </c>
      <c r="BD21" s="154" t="s">
        <v>87</v>
      </c>
    </row>
    <row r="22" spans="1:56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2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54" t="s">
        <v>292</v>
      </c>
      <c r="BA22" s="154" t="s">
        <v>292</v>
      </c>
      <c r="BB22" s="154" t="s">
        <v>113</v>
      </c>
      <c r="BC22" s="154" t="s">
        <v>293</v>
      </c>
      <c r="BD22" s="154" t="s">
        <v>87</v>
      </c>
    </row>
    <row r="23" spans="1:56" s="2" customFormat="1" ht="12" customHeight="1">
      <c r="A23" s="40"/>
      <c r="B23" s="43"/>
      <c r="C23" s="40"/>
      <c r="D23" s="160" t="s">
        <v>33</v>
      </c>
      <c r="E23" s="40"/>
      <c r="F23" s="40"/>
      <c r="G23" s="40"/>
      <c r="H23" s="40"/>
      <c r="I23" s="165" t="s">
        <v>25</v>
      </c>
      <c r="J23" s="164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54" t="s">
        <v>294</v>
      </c>
      <c r="BA23" s="154" t="s">
        <v>294</v>
      </c>
      <c r="BB23" s="154" t="s">
        <v>113</v>
      </c>
      <c r="BC23" s="154" t="s">
        <v>295</v>
      </c>
      <c r="BD23" s="154" t="s">
        <v>87</v>
      </c>
    </row>
    <row r="24" spans="1:56" s="2" customFormat="1" ht="18" customHeight="1">
      <c r="A24" s="40"/>
      <c r="B24" s="43"/>
      <c r="C24" s="40"/>
      <c r="D24" s="40"/>
      <c r="E24" s="164" t="s">
        <v>31</v>
      </c>
      <c r="F24" s="40"/>
      <c r="G24" s="40"/>
      <c r="H24" s="40"/>
      <c r="I24" s="165" t="s">
        <v>27</v>
      </c>
      <c r="J24" s="164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54" t="s">
        <v>296</v>
      </c>
      <c r="BA24" s="154" t="s">
        <v>296</v>
      </c>
      <c r="BB24" s="154" t="s">
        <v>113</v>
      </c>
      <c r="BC24" s="154" t="s">
        <v>297</v>
      </c>
      <c r="BD24" s="154" t="s">
        <v>87</v>
      </c>
    </row>
    <row r="25" spans="1:56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2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54" t="s">
        <v>298</v>
      </c>
      <c r="BA25" s="154" t="s">
        <v>298</v>
      </c>
      <c r="BB25" s="154" t="s">
        <v>253</v>
      </c>
      <c r="BC25" s="154" t="s">
        <v>299</v>
      </c>
      <c r="BD25" s="154" t="s">
        <v>87</v>
      </c>
    </row>
    <row r="26" spans="1:56" s="2" customFormat="1" ht="12" customHeight="1">
      <c r="A26" s="40"/>
      <c r="B26" s="43"/>
      <c r="C26" s="40"/>
      <c r="D26" s="160" t="s">
        <v>34</v>
      </c>
      <c r="E26" s="40"/>
      <c r="F26" s="40"/>
      <c r="G26" s="40"/>
      <c r="H26" s="40"/>
      <c r="I26" s="162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54" t="s">
        <v>300</v>
      </c>
      <c r="BA26" s="154" t="s">
        <v>300</v>
      </c>
      <c r="BB26" s="154" t="s">
        <v>113</v>
      </c>
      <c r="BC26" s="154" t="s">
        <v>301</v>
      </c>
      <c r="BD26" s="154" t="s">
        <v>87</v>
      </c>
    </row>
    <row r="27" spans="1:56" s="8" customFormat="1" ht="16.5" customHeight="1">
      <c r="A27" s="167"/>
      <c r="B27" s="168"/>
      <c r="C27" s="167"/>
      <c r="D27" s="167"/>
      <c r="E27" s="169" t="s">
        <v>1</v>
      </c>
      <c r="F27" s="169"/>
      <c r="G27" s="169"/>
      <c r="H27" s="169"/>
      <c r="I27" s="170"/>
      <c r="J27" s="167"/>
      <c r="K27" s="167"/>
      <c r="L27" s="171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Z27" s="324" t="s">
        <v>302</v>
      </c>
      <c r="BA27" s="324" t="s">
        <v>302</v>
      </c>
      <c r="BB27" s="324" t="s">
        <v>113</v>
      </c>
      <c r="BC27" s="324" t="s">
        <v>303</v>
      </c>
      <c r="BD27" s="324" t="s">
        <v>87</v>
      </c>
    </row>
    <row r="28" spans="1:56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2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54" t="s">
        <v>304</v>
      </c>
      <c r="BA28" s="154" t="s">
        <v>304</v>
      </c>
      <c r="BB28" s="154" t="s">
        <v>253</v>
      </c>
      <c r="BC28" s="154" t="s">
        <v>305</v>
      </c>
      <c r="BD28" s="154" t="s">
        <v>87</v>
      </c>
    </row>
    <row r="29" spans="1:56" s="2" customFormat="1" ht="6.95" customHeight="1">
      <c r="A29" s="40"/>
      <c r="B29" s="43"/>
      <c r="C29" s="40"/>
      <c r="D29" s="172"/>
      <c r="E29" s="172"/>
      <c r="F29" s="172"/>
      <c r="G29" s="172"/>
      <c r="H29" s="172"/>
      <c r="I29" s="173"/>
      <c r="J29" s="172"/>
      <c r="K29" s="172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54" t="s">
        <v>306</v>
      </c>
      <c r="BA29" s="154" t="s">
        <v>306</v>
      </c>
      <c r="BB29" s="154" t="s">
        <v>253</v>
      </c>
      <c r="BC29" s="154" t="s">
        <v>307</v>
      </c>
      <c r="BD29" s="154" t="s">
        <v>87</v>
      </c>
    </row>
    <row r="30" spans="1:56" s="2" customFormat="1" ht="14.4" customHeight="1">
      <c r="A30" s="40"/>
      <c r="B30" s="43"/>
      <c r="C30" s="40"/>
      <c r="D30" s="164" t="s">
        <v>118</v>
      </c>
      <c r="E30" s="40"/>
      <c r="F30" s="40"/>
      <c r="G30" s="40"/>
      <c r="H30" s="40"/>
      <c r="I30" s="162"/>
      <c r="J30" s="174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54" t="s">
        <v>308</v>
      </c>
      <c r="BA30" s="154" t="s">
        <v>308</v>
      </c>
      <c r="BB30" s="154" t="s">
        <v>253</v>
      </c>
      <c r="BC30" s="154" t="s">
        <v>309</v>
      </c>
      <c r="BD30" s="154" t="s">
        <v>87</v>
      </c>
    </row>
    <row r="31" spans="1:56" s="2" customFormat="1" ht="14.4" customHeight="1">
      <c r="A31" s="40"/>
      <c r="B31" s="43"/>
      <c r="C31" s="40"/>
      <c r="D31" s="175" t="s">
        <v>106</v>
      </c>
      <c r="E31" s="40"/>
      <c r="F31" s="40"/>
      <c r="G31" s="40"/>
      <c r="H31" s="40"/>
      <c r="I31" s="162"/>
      <c r="J31" s="174">
        <f>J110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54" t="s">
        <v>310</v>
      </c>
      <c r="BA31" s="154" t="s">
        <v>310</v>
      </c>
      <c r="BB31" s="154" t="s">
        <v>253</v>
      </c>
      <c r="BC31" s="154" t="s">
        <v>311</v>
      </c>
      <c r="BD31" s="154" t="s">
        <v>87</v>
      </c>
    </row>
    <row r="32" spans="1:56" s="2" customFormat="1" ht="25.4" customHeight="1">
      <c r="A32" s="40"/>
      <c r="B32" s="43"/>
      <c r="C32" s="40"/>
      <c r="D32" s="176" t="s">
        <v>37</v>
      </c>
      <c r="E32" s="40"/>
      <c r="F32" s="40"/>
      <c r="G32" s="40"/>
      <c r="H32" s="40"/>
      <c r="I32" s="162"/>
      <c r="J32" s="177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54" t="s">
        <v>312</v>
      </c>
      <c r="BA32" s="154" t="s">
        <v>312</v>
      </c>
      <c r="BB32" s="154" t="s">
        <v>253</v>
      </c>
      <c r="BC32" s="154" t="s">
        <v>313</v>
      </c>
      <c r="BD32" s="154" t="s">
        <v>87</v>
      </c>
    </row>
    <row r="33" spans="1:56" s="2" customFormat="1" ht="6.95" customHeight="1">
      <c r="A33" s="40"/>
      <c r="B33" s="43"/>
      <c r="C33" s="40"/>
      <c r="D33" s="172"/>
      <c r="E33" s="172"/>
      <c r="F33" s="172"/>
      <c r="G33" s="172"/>
      <c r="H33" s="172"/>
      <c r="I33" s="173"/>
      <c r="J33" s="172"/>
      <c r="K33" s="172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54" t="s">
        <v>314</v>
      </c>
      <c r="BA33" s="154" t="s">
        <v>314</v>
      </c>
      <c r="BB33" s="154" t="s">
        <v>113</v>
      </c>
      <c r="BC33" s="154" t="s">
        <v>315</v>
      </c>
      <c r="BD33" s="154" t="s">
        <v>87</v>
      </c>
    </row>
    <row r="34" spans="1:56" s="2" customFormat="1" ht="14.4" customHeight="1">
      <c r="A34" s="40"/>
      <c r="B34" s="43"/>
      <c r="C34" s="40"/>
      <c r="D34" s="40"/>
      <c r="E34" s="40"/>
      <c r="F34" s="178" t="s">
        <v>39</v>
      </c>
      <c r="G34" s="40"/>
      <c r="H34" s="40"/>
      <c r="I34" s="179" t="s">
        <v>38</v>
      </c>
      <c r="J34" s="178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54" t="s">
        <v>316</v>
      </c>
      <c r="BA34" s="154" t="s">
        <v>316</v>
      </c>
      <c r="BB34" s="154" t="s">
        <v>113</v>
      </c>
      <c r="BC34" s="154" t="s">
        <v>317</v>
      </c>
      <c r="BD34" s="154" t="s">
        <v>87</v>
      </c>
    </row>
    <row r="35" spans="1:56" s="2" customFormat="1" ht="14.4" customHeight="1">
      <c r="A35" s="40"/>
      <c r="B35" s="43"/>
      <c r="C35" s="40"/>
      <c r="D35" s="180" t="s">
        <v>41</v>
      </c>
      <c r="E35" s="160" t="s">
        <v>42</v>
      </c>
      <c r="F35" s="181">
        <f>ROUND((SUM(BE110:BE117)+SUM(BE137:BE748)),2)</f>
        <v>0</v>
      </c>
      <c r="G35" s="40"/>
      <c r="H35" s="40"/>
      <c r="I35" s="182">
        <v>0.21</v>
      </c>
      <c r="J35" s="181">
        <f>ROUND(((SUM(BE110:BE117)+SUM(BE137:BE748))*I35),2)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54" t="s">
        <v>318</v>
      </c>
      <c r="BA35" s="154" t="s">
        <v>318</v>
      </c>
      <c r="BB35" s="154" t="s">
        <v>113</v>
      </c>
      <c r="BC35" s="154" t="s">
        <v>319</v>
      </c>
      <c r="BD35" s="154" t="s">
        <v>87</v>
      </c>
    </row>
    <row r="36" spans="1:56" s="2" customFormat="1" ht="14.4" customHeight="1">
      <c r="A36" s="40"/>
      <c r="B36" s="43"/>
      <c r="C36" s="40"/>
      <c r="D36" s="40"/>
      <c r="E36" s="160" t="s">
        <v>43</v>
      </c>
      <c r="F36" s="181">
        <f>ROUND((SUM(BF110:BF117)+SUM(BF137:BF748)),2)</f>
        <v>0</v>
      </c>
      <c r="G36" s="40"/>
      <c r="H36" s="40"/>
      <c r="I36" s="182">
        <v>0.15</v>
      </c>
      <c r="J36" s="181">
        <f>ROUND(((SUM(BF110:BF117)+SUM(BF137:BF748))*I36),2)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54" t="s">
        <v>320</v>
      </c>
      <c r="BA36" s="154" t="s">
        <v>320</v>
      </c>
      <c r="BB36" s="154" t="s">
        <v>253</v>
      </c>
      <c r="BC36" s="154" t="s">
        <v>321</v>
      </c>
      <c r="BD36" s="154" t="s">
        <v>87</v>
      </c>
    </row>
    <row r="37" spans="1:56" s="2" customFormat="1" ht="14.4" customHeight="1" hidden="1">
      <c r="A37" s="40"/>
      <c r="B37" s="43"/>
      <c r="C37" s="40"/>
      <c r="D37" s="40"/>
      <c r="E37" s="160" t="s">
        <v>44</v>
      </c>
      <c r="F37" s="181">
        <f>ROUND((SUM(BG110:BG117)+SUM(BG137:BG748)),2)</f>
        <v>0</v>
      </c>
      <c r="G37" s="40"/>
      <c r="H37" s="40"/>
      <c r="I37" s="182">
        <v>0.21</v>
      </c>
      <c r="J37" s="181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54" t="s">
        <v>322</v>
      </c>
      <c r="BA37" s="154" t="s">
        <v>322</v>
      </c>
      <c r="BB37" s="154" t="s">
        <v>253</v>
      </c>
      <c r="BC37" s="154" t="s">
        <v>323</v>
      </c>
      <c r="BD37" s="154" t="s">
        <v>87</v>
      </c>
    </row>
    <row r="38" spans="1:31" s="2" customFormat="1" ht="14.4" customHeight="1" hidden="1">
      <c r="A38" s="40"/>
      <c r="B38" s="43"/>
      <c r="C38" s="40"/>
      <c r="D38" s="40"/>
      <c r="E38" s="160" t="s">
        <v>45</v>
      </c>
      <c r="F38" s="181">
        <f>ROUND((SUM(BH110:BH117)+SUM(BH137:BH748)),2)</f>
        <v>0</v>
      </c>
      <c r="G38" s="40"/>
      <c r="H38" s="40"/>
      <c r="I38" s="182">
        <v>0.15</v>
      </c>
      <c r="J38" s="181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0" t="s">
        <v>46</v>
      </c>
      <c r="F39" s="181">
        <f>ROUND((SUM(BI110:BI117)+SUM(BI137:BI748)),2)</f>
        <v>0</v>
      </c>
      <c r="G39" s="40"/>
      <c r="H39" s="40"/>
      <c r="I39" s="182">
        <v>0</v>
      </c>
      <c r="J39" s="181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2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3"/>
      <c r="D41" s="184" t="s">
        <v>47</v>
      </c>
      <c r="E41" s="185"/>
      <c r="F41" s="185"/>
      <c r="G41" s="186" t="s">
        <v>48</v>
      </c>
      <c r="H41" s="187" t="s">
        <v>49</v>
      </c>
      <c r="I41" s="188"/>
      <c r="J41" s="189">
        <f>SUM(J32:J39)</f>
        <v>0</v>
      </c>
      <c r="K41" s="19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2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1" t="s">
        <v>50</v>
      </c>
      <c r="E50" s="192"/>
      <c r="F50" s="192"/>
      <c r="G50" s="191" t="s">
        <v>51</v>
      </c>
      <c r="H50" s="192"/>
      <c r="I50" s="193"/>
      <c r="J50" s="192"/>
      <c r="K50" s="192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4" t="s">
        <v>52</v>
      </c>
      <c r="E61" s="195"/>
      <c r="F61" s="196" t="s">
        <v>53</v>
      </c>
      <c r="G61" s="194" t="s">
        <v>52</v>
      </c>
      <c r="H61" s="195"/>
      <c r="I61" s="197"/>
      <c r="J61" s="198" t="s">
        <v>53</v>
      </c>
      <c r="K61" s="19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1" t="s">
        <v>54</v>
      </c>
      <c r="E65" s="199"/>
      <c r="F65" s="199"/>
      <c r="G65" s="191" t="s">
        <v>55</v>
      </c>
      <c r="H65" s="199"/>
      <c r="I65" s="200"/>
      <c r="J65" s="199"/>
      <c r="K65" s="19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4" t="s">
        <v>52</v>
      </c>
      <c r="E76" s="195"/>
      <c r="F76" s="196" t="s">
        <v>53</v>
      </c>
      <c r="G76" s="194" t="s">
        <v>52</v>
      </c>
      <c r="H76" s="195"/>
      <c r="I76" s="197"/>
      <c r="J76" s="198" t="s">
        <v>53</v>
      </c>
      <c r="K76" s="19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1"/>
      <c r="C77" s="202"/>
      <c r="D77" s="202"/>
      <c r="E77" s="202"/>
      <c r="F77" s="202"/>
      <c r="G77" s="202"/>
      <c r="H77" s="202"/>
      <c r="I77" s="203"/>
      <c r="J77" s="202"/>
      <c r="K77" s="202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4"/>
      <c r="C81" s="205"/>
      <c r="D81" s="205"/>
      <c r="E81" s="205"/>
      <c r="F81" s="205"/>
      <c r="G81" s="205"/>
      <c r="H81" s="205"/>
      <c r="I81" s="206"/>
      <c r="J81" s="205"/>
      <c r="K81" s="20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119</v>
      </c>
      <c r="D82" s="42"/>
      <c r="E82" s="42"/>
      <c r="F82" s="42"/>
      <c r="G82" s="42"/>
      <c r="H82" s="42"/>
      <c r="I82" s="16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7" t="str">
        <f>E7</f>
        <v>Rekonstrukce ulice Mjr. Nováka - neuznatelné</v>
      </c>
      <c r="F85" s="32"/>
      <c r="G85" s="32"/>
      <c r="H85" s="32"/>
      <c r="I85" s="16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116</v>
      </c>
      <c r="D86" s="42"/>
      <c r="E86" s="42"/>
      <c r="F86" s="42"/>
      <c r="G86" s="42"/>
      <c r="H86" s="42"/>
      <c r="I86" s="16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001 - SO 101 KOMUNIKACE</v>
      </c>
      <c r="F87" s="42"/>
      <c r="G87" s="42"/>
      <c r="H87" s="42"/>
      <c r="I87" s="16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ul. Mjr. Nováka  </v>
      </c>
      <c r="G89" s="42"/>
      <c r="H89" s="42"/>
      <c r="I89" s="165" t="s">
        <v>22</v>
      </c>
      <c r="J89" s="81" t="str">
        <f>IF(J12="","",J12)</f>
        <v>4. 4. 2019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Městský obvod Ostrava – Jih</v>
      </c>
      <c r="G91" s="42"/>
      <c r="H91" s="42"/>
      <c r="I91" s="165" t="s">
        <v>30</v>
      </c>
      <c r="J91" s="36" t="str">
        <f>E21</f>
        <v>Roman Fildán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165" t="s">
        <v>33</v>
      </c>
      <c r="J92" s="36" t="str">
        <f>E24</f>
        <v>Roman Fildán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8" t="s">
        <v>120</v>
      </c>
      <c r="D94" s="151"/>
      <c r="E94" s="151"/>
      <c r="F94" s="151"/>
      <c r="G94" s="151"/>
      <c r="H94" s="151"/>
      <c r="I94" s="209"/>
      <c r="J94" s="210" t="s">
        <v>121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1" t="s">
        <v>122</v>
      </c>
      <c r="D96" s="42"/>
      <c r="E96" s="42"/>
      <c r="F96" s="42"/>
      <c r="G96" s="42"/>
      <c r="H96" s="42"/>
      <c r="I96" s="162"/>
      <c r="J96" s="112">
        <f>J137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123</v>
      </c>
    </row>
    <row r="97" spans="1:31" s="9" customFormat="1" ht="24.95" customHeight="1">
      <c r="A97" s="9"/>
      <c r="B97" s="212"/>
      <c r="C97" s="213"/>
      <c r="D97" s="214" t="s">
        <v>124</v>
      </c>
      <c r="E97" s="215"/>
      <c r="F97" s="215"/>
      <c r="G97" s="215"/>
      <c r="H97" s="215"/>
      <c r="I97" s="216"/>
      <c r="J97" s="217">
        <f>J138</f>
        <v>0</v>
      </c>
      <c r="K97" s="213"/>
      <c r="L97" s="21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9"/>
      <c r="C98" s="220"/>
      <c r="D98" s="221" t="s">
        <v>324</v>
      </c>
      <c r="E98" s="222"/>
      <c r="F98" s="222"/>
      <c r="G98" s="222"/>
      <c r="H98" s="222"/>
      <c r="I98" s="223"/>
      <c r="J98" s="224">
        <f>J139</f>
        <v>0</v>
      </c>
      <c r="K98" s="220"/>
      <c r="L98" s="22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9"/>
      <c r="C99" s="220"/>
      <c r="D99" s="221" t="s">
        <v>325</v>
      </c>
      <c r="E99" s="222"/>
      <c r="F99" s="222"/>
      <c r="G99" s="222"/>
      <c r="H99" s="222"/>
      <c r="I99" s="223"/>
      <c r="J99" s="224">
        <f>J387</f>
        <v>0</v>
      </c>
      <c r="K99" s="220"/>
      <c r="L99" s="22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9"/>
      <c r="C100" s="220"/>
      <c r="D100" s="221" t="s">
        <v>326</v>
      </c>
      <c r="E100" s="222"/>
      <c r="F100" s="222"/>
      <c r="G100" s="222"/>
      <c r="H100" s="222"/>
      <c r="I100" s="223"/>
      <c r="J100" s="224">
        <f>J416</f>
        <v>0</v>
      </c>
      <c r="K100" s="220"/>
      <c r="L100" s="22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9"/>
      <c r="C101" s="220"/>
      <c r="D101" s="221" t="s">
        <v>327</v>
      </c>
      <c r="E101" s="222"/>
      <c r="F101" s="222"/>
      <c r="G101" s="222"/>
      <c r="H101" s="222"/>
      <c r="I101" s="223"/>
      <c r="J101" s="224">
        <f>J423</f>
        <v>0</v>
      </c>
      <c r="K101" s="220"/>
      <c r="L101" s="22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9"/>
      <c r="C102" s="220"/>
      <c r="D102" s="221" t="s">
        <v>328</v>
      </c>
      <c r="E102" s="222"/>
      <c r="F102" s="222"/>
      <c r="G102" s="222"/>
      <c r="H102" s="222"/>
      <c r="I102" s="223"/>
      <c r="J102" s="224">
        <f>J426</f>
        <v>0</v>
      </c>
      <c r="K102" s="220"/>
      <c r="L102" s="22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9"/>
      <c r="C103" s="220"/>
      <c r="D103" s="221" t="s">
        <v>329</v>
      </c>
      <c r="E103" s="222"/>
      <c r="F103" s="222"/>
      <c r="G103" s="222"/>
      <c r="H103" s="222"/>
      <c r="I103" s="223"/>
      <c r="J103" s="224">
        <f>J524</f>
        <v>0</v>
      </c>
      <c r="K103" s="220"/>
      <c r="L103" s="22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9"/>
      <c r="C104" s="220"/>
      <c r="D104" s="221" t="s">
        <v>330</v>
      </c>
      <c r="E104" s="222"/>
      <c r="F104" s="222"/>
      <c r="G104" s="222"/>
      <c r="H104" s="222"/>
      <c r="I104" s="223"/>
      <c r="J104" s="224">
        <f>J702</f>
        <v>0</v>
      </c>
      <c r="K104" s="220"/>
      <c r="L104" s="22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9"/>
      <c r="C105" s="220"/>
      <c r="D105" s="221" t="s">
        <v>331</v>
      </c>
      <c r="E105" s="222"/>
      <c r="F105" s="222"/>
      <c r="G105" s="222"/>
      <c r="H105" s="222"/>
      <c r="I105" s="223"/>
      <c r="J105" s="224">
        <f>J719</f>
        <v>0</v>
      </c>
      <c r="K105" s="220"/>
      <c r="L105" s="22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212"/>
      <c r="C106" s="213"/>
      <c r="D106" s="214" t="s">
        <v>332</v>
      </c>
      <c r="E106" s="215"/>
      <c r="F106" s="215"/>
      <c r="G106" s="215"/>
      <c r="H106" s="215"/>
      <c r="I106" s="216"/>
      <c r="J106" s="217">
        <f>J721</f>
        <v>0</v>
      </c>
      <c r="K106" s="213"/>
      <c r="L106" s="21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19"/>
      <c r="C107" s="220"/>
      <c r="D107" s="221" t="s">
        <v>333</v>
      </c>
      <c r="E107" s="222"/>
      <c r="F107" s="222"/>
      <c r="G107" s="222"/>
      <c r="H107" s="222"/>
      <c r="I107" s="223"/>
      <c r="J107" s="224">
        <f>J722</f>
        <v>0</v>
      </c>
      <c r="K107" s="220"/>
      <c r="L107" s="22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40"/>
      <c r="B108" s="41"/>
      <c r="C108" s="42"/>
      <c r="D108" s="42"/>
      <c r="E108" s="42"/>
      <c r="F108" s="42"/>
      <c r="G108" s="42"/>
      <c r="H108" s="42"/>
      <c r="I108" s="16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16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9.25" customHeight="1">
      <c r="A110" s="40"/>
      <c r="B110" s="41"/>
      <c r="C110" s="211" t="s">
        <v>126</v>
      </c>
      <c r="D110" s="42"/>
      <c r="E110" s="42"/>
      <c r="F110" s="42"/>
      <c r="G110" s="42"/>
      <c r="H110" s="42"/>
      <c r="I110" s="162"/>
      <c r="J110" s="226">
        <f>ROUND(J111+J112+J113+J114+J115+J116,2)</f>
        <v>0</v>
      </c>
      <c r="K110" s="42"/>
      <c r="L110" s="65"/>
      <c r="N110" s="227" t="s">
        <v>41</v>
      </c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65" s="2" customFormat="1" ht="18" customHeight="1">
      <c r="A111" s="40"/>
      <c r="B111" s="41"/>
      <c r="C111" s="42"/>
      <c r="D111" s="146" t="s">
        <v>127</v>
      </c>
      <c r="E111" s="139"/>
      <c r="F111" s="139"/>
      <c r="G111" s="42"/>
      <c r="H111" s="42"/>
      <c r="I111" s="162"/>
      <c r="J111" s="140">
        <v>0</v>
      </c>
      <c r="K111" s="42"/>
      <c r="L111" s="228"/>
      <c r="M111" s="229"/>
      <c r="N111" s="230" t="s">
        <v>42</v>
      </c>
      <c r="O111" s="229"/>
      <c r="P111" s="229"/>
      <c r="Q111" s="229"/>
      <c r="R111" s="229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31" t="s">
        <v>128</v>
      </c>
      <c r="AZ111" s="229"/>
      <c r="BA111" s="229"/>
      <c r="BB111" s="229"/>
      <c r="BC111" s="229"/>
      <c r="BD111" s="229"/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1" t="s">
        <v>85</v>
      </c>
      <c r="BK111" s="229"/>
      <c r="BL111" s="229"/>
      <c r="BM111" s="229"/>
    </row>
    <row r="112" spans="1:65" s="2" customFormat="1" ht="18" customHeight="1">
      <c r="A112" s="40"/>
      <c r="B112" s="41"/>
      <c r="C112" s="42"/>
      <c r="D112" s="146" t="s">
        <v>129</v>
      </c>
      <c r="E112" s="139"/>
      <c r="F112" s="139"/>
      <c r="G112" s="42"/>
      <c r="H112" s="42"/>
      <c r="I112" s="162"/>
      <c r="J112" s="140">
        <v>0</v>
      </c>
      <c r="K112" s="42"/>
      <c r="L112" s="228"/>
      <c r="M112" s="229"/>
      <c r="N112" s="230" t="s">
        <v>42</v>
      </c>
      <c r="O112" s="229"/>
      <c r="P112" s="229"/>
      <c r="Q112" s="229"/>
      <c r="R112" s="229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31" t="s">
        <v>128</v>
      </c>
      <c r="AZ112" s="229"/>
      <c r="BA112" s="229"/>
      <c r="BB112" s="229"/>
      <c r="BC112" s="229"/>
      <c r="BD112" s="229"/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1" t="s">
        <v>85</v>
      </c>
      <c r="BK112" s="229"/>
      <c r="BL112" s="229"/>
      <c r="BM112" s="229"/>
    </row>
    <row r="113" spans="1:65" s="2" customFormat="1" ht="18" customHeight="1">
      <c r="A113" s="40"/>
      <c r="B113" s="41"/>
      <c r="C113" s="42"/>
      <c r="D113" s="146" t="s">
        <v>130</v>
      </c>
      <c r="E113" s="139"/>
      <c r="F113" s="139"/>
      <c r="G113" s="42"/>
      <c r="H113" s="42"/>
      <c r="I113" s="162"/>
      <c r="J113" s="140">
        <v>0</v>
      </c>
      <c r="K113" s="42"/>
      <c r="L113" s="228"/>
      <c r="M113" s="229"/>
      <c r="N113" s="230" t="s">
        <v>42</v>
      </c>
      <c r="O113" s="229"/>
      <c r="P113" s="229"/>
      <c r="Q113" s="229"/>
      <c r="R113" s="229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31" t="s">
        <v>128</v>
      </c>
      <c r="AZ113" s="229"/>
      <c r="BA113" s="229"/>
      <c r="BB113" s="229"/>
      <c r="BC113" s="229"/>
      <c r="BD113" s="229"/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1" t="s">
        <v>85</v>
      </c>
      <c r="BK113" s="229"/>
      <c r="BL113" s="229"/>
      <c r="BM113" s="229"/>
    </row>
    <row r="114" spans="1:65" s="2" customFormat="1" ht="18" customHeight="1">
      <c r="A114" s="40"/>
      <c r="B114" s="41"/>
      <c r="C114" s="42"/>
      <c r="D114" s="146" t="s">
        <v>131</v>
      </c>
      <c r="E114" s="139"/>
      <c r="F114" s="139"/>
      <c r="G114" s="42"/>
      <c r="H114" s="42"/>
      <c r="I114" s="162"/>
      <c r="J114" s="140">
        <v>0</v>
      </c>
      <c r="K114" s="42"/>
      <c r="L114" s="228"/>
      <c r="M114" s="229"/>
      <c r="N114" s="230" t="s">
        <v>42</v>
      </c>
      <c r="O114" s="229"/>
      <c r="P114" s="229"/>
      <c r="Q114" s="229"/>
      <c r="R114" s="229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31" t="s">
        <v>128</v>
      </c>
      <c r="AZ114" s="229"/>
      <c r="BA114" s="229"/>
      <c r="BB114" s="229"/>
      <c r="BC114" s="229"/>
      <c r="BD114" s="229"/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1" t="s">
        <v>85</v>
      </c>
      <c r="BK114" s="229"/>
      <c r="BL114" s="229"/>
      <c r="BM114" s="229"/>
    </row>
    <row r="115" spans="1:65" s="2" customFormat="1" ht="18" customHeight="1">
      <c r="A115" s="40"/>
      <c r="B115" s="41"/>
      <c r="C115" s="42"/>
      <c r="D115" s="146" t="s">
        <v>132</v>
      </c>
      <c r="E115" s="139"/>
      <c r="F115" s="139"/>
      <c r="G115" s="42"/>
      <c r="H115" s="42"/>
      <c r="I115" s="162"/>
      <c r="J115" s="140">
        <v>0</v>
      </c>
      <c r="K115" s="42"/>
      <c r="L115" s="228"/>
      <c r="M115" s="229"/>
      <c r="N115" s="230" t="s">
        <v>42</v>
      </c>
      <c r="O115" s="229"/>
      <c r="P115" s="229"/>
      <c r="Q115" s="229"/>
      <c r="R115" s="229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31" t="s">
        <v>128</v>
      </c>
      <c r="AZ115" s="229"/>
      <c r="BA115" s="229"/>
      <c r="BB115" s="229"/>
      <c r="BC115" s="229"/>
      <c r="BD115" s="229"/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1" t="s">
        <v>85</v>
      </c>
      <c r="BK115" s="229"/>
      <c r="BL115" s="229"/>
      <c r="BM115" s="229"/>
    </row>
    <row r="116" spans="1:65" s="2" customFormat="1" ht="18" customHeight="1">
      <c r="A116" s="40"/>
      <c r="B116" s="41"/>
      <c r="C116" s="42"/>
      <c r="D116" s="139" t="s">
        <v>133</v>
      </c>
      <c r="E116" s="42"/>
      <c r="F116" s="42"/>
      <c r="G116" s="42"/>
      <c r="H116" s="42"/>
      <c r="I116" s="162"/>
      <c r="J116" s="140">
        <f>ROUND(J30*T116,2)</f>
        <v>0</v>
      </c>
      <c r="K116" s="42"/>
      <c r="L116" s="228"/>
      <c r="M116" s="229"/>
      <c r="N116" s="230" t="s">
        <v>42</v>
      </c>
      <c r="O116" s="229"/>
      <c r="P116" s="229"/>
      <c r="Q116" s="229"/>
      <c r="R116" s="229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31" t="s">
        <v>134</v>
      </c>
      <c r="AZ116" s="229"/>
      <c r="BA116" s="229"/>
      <c r="BB116" s="229"/>
      <c r="BC116" s="229"/>
      <c r="BD116" s="229"/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31" t="s">
        <v>85</v>
      </c>
      <c r="BK116" s="229"/>
      <c r="BL116" s="229"/>
      <c r="BM116" s="229"/>
    </row>
    <row r="117" spans="1:31" s="2" customFormat="1" ht="12">
      <c r="A117" s="40"/>
      <c r="B117" s="41"/>
      <c r="C117" s="42"/>
      <c r="D117" s="42"/>
      <c r="E117" s="42"/>
      <c r="F117" s="42"/>
      <c r="G117" s="42"/>
      <c r="H117" s="42"/>
      <c r="I117" s="16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9.25" customHeight="1">
      <c r="A118" s="40"/>
      <c r="B118" s="41"/>
      <c r="C118" s="150" t="s">
        <v>111</v>
      </c>
      <c r="D118" s="151"/>
      <c r="E118" s="151"/>
      <c r="F118" s="151"/>
      <c r="G118" s="151"/>
      <c r="H118" s="151"/>
      <c r="I118" s="209"/>
      <c r="J118" s="152">
        <f>ROUND(J96+J110,2)</f>
        <v>0</v>
      </c>
      <c r="K118" s="151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68"/>
      <c r="C119" s="69"/>
      <c r="D119" s="69"/>
      <c r="E119" s="69"/>
      <c r="F119" s="69"/>
      <c r="G119" s="69"/>
      <c r="H119" s="69"/>
      <c r="I119" s="203"/>
      <c r="J119" s="69"/>
      <c r="K119" s="69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3" spans="1:31" s="2" customFormat="1" ht="6.95" customHeight="1">
      <c r="A123" s="40"/>
      <c r="B123" s="70"/>
      <c r="C123" s="71"/>
      <c r="D123" s="71"/>
      <c r="E123" s="71"/>
      <c r="F123" s="71"/>
      <c r="G123" s="71"/>
      <c r="H123" s="71"/>
      <c r="I123" s="206"/>
      <c r="J123" s="71"/>
      <c r="K123" s="71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24.95" customHeight="1">
      <c r="A124" s="40"/>
      <c r="B124" s="41"/>
      <c r="C124" s="23" t="s">
        <v>135</v>
      </c>
      <c r="D124" s="42"/>
      <c r="E124" s="42"/>
      <c r="F124" s="42"/>
      <c r="G124" s="42"/>
      <c r="H124" s="42"/>
      <c r="I124" s="16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41"/>
      <c r="C125" s="42"/>
      <c r="D125" s="42"/>
      <c r="E125" s="42"/>
      <c r="F125" s="42"/>
      <c r="G125" s="42"/>
      <c r="H125" s="42"/>
      <c r="I125" s="16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2" t="s">
        <v>16</v>
      </c>
      <c r="D126" s="42"/>
      <c r="E126" s="42"/>
      <c r="F126" s="42"/>
      <c r="G126" s="42"/>
      <c r="H126" s="42"/>
      <c r="I126" s="16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6.5" customHeight="1">
      <c r="A127" s="40"/>
      <c r="B127" s="41"/>
      <c r="C127" s="42"/>
      <c r="D127" s="42"/>
      <c r="E127" s="207" t="str">
        <f>E7</f>
        <v>Rekonstrukce ulice Mjr. Nováka - neuznatelné</v>
      </c>
      <c r="F127" s="32"/>
      <c r="G127" s="32"/>
      <c r="H127" s="32"/>
      <c r="I127" s="16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2" customHeight="1">
      <c r="A128" s="40"/>
      <c r="B128" s="41"/>
      <c r="C128" s="32" t="s">
        <v>116</v>
      </c>
      <c r="D128" s="42"/>
      <c r="E128" s="42"/>
      <c r="F128" s="42"/>
      <c r="G128" s="42"/>
      <c r="H128" s="42"/>
      <c r="I128" s="16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6.5" customHeight="1">
      <c r="A129" s="40"/>
      <c r="B129" s="41"/>
      <c r="C129" s="42"/>
      <c r="D129" s="42"/>
      <c r="E129" s="78" t="str">
        <f>E9</f>
        <v>001 - SO 101 KOMUNIKACE</v>
      </c>
      <c r="F129" s="42"/>
      <c r="G129" s="42"/>
      <c r="H129" s="42"/>
      <c r="I129" s="16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6.95" customHeight="1">
      <c r="A130" s="40"/>
      <c r="B130" s="41"/>
      <c r="C130" s="42"/>
      <c r="D130" s="42"/>
      <c r="E130" s="42"/>
      <c r="F130" s="42"/>
      <c r="G130" s="42"/>
      <c r="H130" s="42"/>
      <c r="I130" s="16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2" customHeight="1">
      <c r="A131" s="40"/>
      <c r="B131" s="41"/>
      <c r="C131" s="32" t="s">
        <v>20</v>
      </c>
      <c r="D131" s="42"/>
      <c r="E131" s="42"/>
      <c r="F131" s="27" t="str">
        <f>F12</f>
        <v xml:space="preserve"> ul. Mjr. Nováka  </v>
      </c>
      <c r="G131" s="42"/>
      <c r="H131" s="42"/>
      <c r="I131" s="165" t="s">
        <v>22</v>
      </c>
      <c r="J131" s="81" t="str">
        <f>IF(J12="","",J12)</f>
        <v>4. 4. 2019</v>
      </c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6.95" customHeight="1">
      <c r="A132" s="40"/>
      <c r="B132" s="41"/>
      <c r="C132" s="42"/>
      <c r="D132" s="42"/>
      <c r="E132" s="42"/>
      <c r="F132" s="42"/>
      <c r="G132" s="42"/>
      <c r="H132" s="42"/>
      <c r="I132" s="16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5.15" customHeight="1">
      <c r="A133" s="40"/>
      <c r="B133" s="41"/>
      <c r="C133" s="32" t="s">
        <v>24</v>
      </c>
      <c r="D133" s="42"/>
      <c r="E133" s="42"/>
      <c r="F133" s="27" t="str">
        <f>E15</f>
        <v>Městský obvod Ostrava – Jih</v>
      </c>
      <c r="G133" s="42"/>
      <c r="H133" s="42"/>
      <c r="I133" s="165" t="s">
        <v>30</v>
      </c>
      <c r="J133" s="36" t="str">
        <f>E21</f>
        <v>Roman Fildán</v>
      </c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5.15" customHeight="1">
      <c r="A134" s="40"/>
      <c r="B134" s="41"/>
      <c r="C134" s="32" t="s">
        <v>28</v>
      </c>
      <c r="D134" s="42"/>
      <c r="E134" s="42"/>
      <c r="F134" s="27" t="str">
        <f>IF(E18="","",E18)</f>
        <v>Vyplň údaj</v>
      </c>
      <c r="G134" s="42"/>
      <c r="H134" s="42"/>
      <c r="I134" s="165" t="s">
        <v>33</v>
      </c>
      <c r="J134" s="36" t="str">
        <f>E24</f>
        <v>Roman Fildán</v>
      </c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10.3" customHeight="1">
      <c r="A135" s="40"/>
      <c r="B135" s="41"/>
      <c r="C135" s="42"/>
      <c r="D135" s="42"/>
      <c r="E135" s="42"/>
      <c r="F135" s="42"/>
      <c r="G135" s="42"/>
      <c r="H135" s="42"/>
      <c r="I135" s="162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11" customFormat="1" ht="29.25" customHeight="1">
      <c r="A136" s="233"/>
      <c r="B136" s="234"/>
      <c r="C136" s="235" t="s">
        <v>136</v>
      </c>
      <c r="D136" s="236" t="s">
        <v>62</v>
      </c>
      <c r="E136" s="236" t="s">
        <v>58</v>
      </c>
      <c r="F136" s="236" t="s">
        <v>59</v>
      </c>
      <c r="G136" s="236" t="s">
        <v>137</v>
      </c>
      <c r="H136" s="236" t="s">
        <v>138</v>
      </c>
      <c r="I136" s="237" t="s">
        <v>139</v>
      </c>
      <c r="J136" s="238" t="s">
        <v>121</v>
      </c>
      <c r="K136" s="239" t="s">
        <v>140</v>
      </c>
      <c r="L136" s="240"/>
      <c r="M136" s="102" t="s">
        <v>1</v>
      </c>
      <c r="N136" s="103" t="s">
        <v>41</v>
      </c>
      <c r="O136" s="103" t="s">
        <v>141</v>
      </c>
      <c r="P136" s="103" t="s">
        <v>142</v>
      </c>
      <c r="Q136" s="103" t="s">
        <v>143</v>
      </c>
      <c r="R136" s="103" t="s">
        <v>144</v>
      </c>
      <c r="S136" s="103" t="s">
        <v>145</v>
      </c>
      <c r="T136" s="104" t="s">
        <v>146</v>
      </c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</row>
    <row r="137" spans="1:63" s="2" customFormat="1" ht="22.8" customHeight="1">
      <c r="A137" s="40"/>
      <c r="B137" s="41"/>
      <c r="C137" s="109" t="s">
        <v>147</v>
      </c>
      <c r="D137" s="42"/>
      <c r="E137" s="42"/>
      <c r="F137" s="42"/>
      <c r="G137" s="42"/>
      <c r="H137" s="42"/>
      <c r="I137" s="162"/>
      <c r="J137" s="241">
        <f>BK137</f>
        <v>0</v>
      </c>
      <c r="K137" s="42"/>
      <c r="L137" s="43"/>
      <c r="M137" s="105"/>
      <c r="N137" s="242"/>
      <c r="O137" s="106"/>
      <c r="P137" s="243">
        <f>P138+P721</f>
        <v>0</v>
      </c>
      <c r="Q137" s="106"/>
      <c r="R137" s="243">
        <f>R138+R721</f>
        <v>2429.92074322</v>
      </c>
      <c r="S137" s="106"/>
      <c r="T137" s="244">
        <f>T138+T721</f>
        <v>11294.3459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7" t="s">
        <v>76</v>
      </c>
      <c r="AU137" s="17" t="s">
        <v>123</v>
      </c>
      <c r="BK137" s="245">
        <f>BK138+BK721</f>
        <v>0</v>
      </c>
    </row>
    <row r="138" spans="1:63" s="12" customFormat="1" ht="25.9" customHeight="1">
      <c r="A138" s="12"/>
      <c r="B138" s="246"/>
      <c r="C138" s="247"/>
      <c r="D138" s="248" t="s">
        <v>76</v>
      </c>
      <c r="E138" s="249" t="s">
        <v>148</v>
      </c>
      <c r="F138" s="249" t="s">
        <v>149</v>
      </c>
      <c r="G138" s="247"/>
      <c r="H138" s="247"/>
      <c r="I138" s="250"/>
      <c r="J138" s="251">
        <f>BK138</f>
        <v>0</v>
      </c>
      <c r="K138" s="247"/>
      <c r="L138" s="252"/>
      <c r="M138" s="253"/>
      <c r="N138" s="254"/>
      <c r="O138" s="254"/>
      <c r="P138" s="255">
        <f>P139+P387+P416+P423+P426+P524+P702+P719</f>
        <v>0</v>
      </c>
      <c r="Q138" s="254"/>
      <c r="R138" s="255">
        <f>R139+R387+R416+R423+R426+R524+R702+R719</f>
        <v>2425.45302772</v>
      </c>
      <c r="S138" s="254"/>
      <c r="T138" s="256">
        <f>T139+T387+T416+T423+T426+T524+T702+T719</f>
        <v>11294.3459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57" t="s">
        <v>85</v>
      </c>
      <c r="AT138" s="258" t="s">
        <v>76</v>
      </c>
      <c r="AU138" s="258" t="s">
        <v>77</v>
      </c>
      <c r="AY138" s="257" t="s">
        <v>151</v>
      </c>
      <c r="BK138" s="259">
        <f>BK139+BK387+BK416+BK423+BK426+BK524+BK702+BK719</f>
        <v>0</v>
      </c>
    </row>
    <row r="139" spans="1:63" s="12" customFormat="1" ht="22.8" customHeight="1">
      <c r="A139" s="12"/>
      <c r="B139" s="246"/>
      <c r="C139" s="247"/>
      <c r="D139" s="248" t="s">
        <v>76</v>
      </c>
      <c r="E139" s="260" t="s">
        <v>85</v>
      </c>
      <c r="F139" s="260" t="s">
        <v>334</v>
      </c>
      <c r="G139" s="247"/>
      <c r="H139" s="247"/>
      <c r="I139" s="250"/>
      <c r="J139" s="261">
        <f>BK139</f>
        <v>0</v>
      </c>
      <c r="K139" s="247"/>
      <c r="L139" s="252"/>
      <c r="M139" s="253"/>
      <c r="N139" s="254"/>
      <c r="O139" s="254"/>
      <c r="P139" s="255">
        <f>SUM(P140:P386)</f>
        <v>0</v>
      </c>
      <c r="Q139" s="254"/>
      <c r="R139" s="255">
        <f>SUM(R140:R386)</f>
        <v>110.868624</v>
      </c>
      <c r="S139" s="254"/>
      <c r="T139" s="256">
        <f>SUM(T140:T386)</f>
        <v>10781.7199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57" t="s">
        <v>85</v>
      </c>
      <c r="AT139" s="258" t="s">
        <v>76</v>
      </c>
      <c r="AU139" s="258" t="s">
        <v>85</v>
      </c>
      <c r="AY139" s="257" t="s">
        <v>151</v>
      </c>
      <c r="BK139" s="259">
        <f>SUM(BK140:BK386)</f>
        <v>0</v>
      </c>
    </row>
    <row r="140" spans="1:65" s="2" customFormat="1" ht="24" customHeight="1">
      <c r="A140" s="40"/>
      <c r="B140" s="41"/>
      <c r="C140" s="309" t="s">
        <v>85</v>
      </c>
      <c r="D140" s="309" t="s">
        <v>236</v>
      </c>
      <c r="E140" s="310" t="s">
        <v>335</v>
      </c>
      <c r="F140" s="311" t="s">
        <v>336</v>
      </c>
      <c r="G140" s="312" t="s">
        <v>337</v>
      </c>
      <c r="H140" s="313">
        <v>0.331</v>
      </c>
      <c r="I140" s="314"/>
      <c r="J140" s="315">
        <f>ROUND(I140*H140,2)</f>
        <v>0</v>
      </c>
      <c r="K140" s="316"/>
      <c r="L140" s="43"/>
      <c r="M140" s="317" t="s">
        <v>1</v>
      </c>
      <c r="N140" s="318" t="s">
        <v>42</v>
      </c>
      <c r="O140" s="93"/>
      <c r="P140" s="273">
        <f>O140*H140</f>
        <v>0</v>
      </c>
      <c r="Q140" s="273">
        <v>0</v>
      </c>
      <c r="R140" s="273">
        <f>Q140*H140</f>
        <v>0</v>
      </c>
      <c r="S140" s="273">
        <v>0</v>
      </c>
      <c r="T140" s="27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75" t="s">
        <v>156</v>
      </c>
      <c r="AT140" s="275" t="s">
        <v>236</v>
      </c>
      <c r="AU140" s="275" t="s">
        <v>87</v>
      </c>
      <c r="AY140" s="17" t="s">
        <v>151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85</v>
      </c>
      <c r="BK140" s="145">
        <f>ROUND(I140*H140,2)</f>
        <v>0</v>
      </c>
      <c r="BL140" s="17" t="s">
        <v>156</v>
      </c>
      <c r="BM140" s="275" t="s">
        <v>338</v>
      </c>
    </row>
    <row r="141" spans="1:51" s="14" customFormat="1" ht="12">
      <c r="A141" s="14"/>
      <c r="B141" s="287"/>
      <c r="C141" s="288"/>
      <c r="D141" s="278" t="s">
        <v>191</v>
      </c>
      <c r="E141" s="289" t="s">
        <v>1</v>
      </c>
      <c r="F141" s="290" t="s">
        <v>339</v>
      </c>
      <c r="G141" s="288"/>
      <c r="H141" s="291">
        <v>0.331</v>
      </c>
      <c r="I141" s="292"/>
      <c r="J141" s="288"/>
      <c r="K141" s="288"/>
      <c r="L141" s="293"/>
      <c r="M141" s="294"/>
      <c r="N141" s="295"/>
      <c r="O141" s="295"/>
      <c r="P141" s="295"/>
      <c r="Q141" s="295"/>
      <c r="R141" s="295"/>
      <c r="S141" s="295"/>
      <c r="T141" s="29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97" t="s">
        <v>191</v>
      </c>
      <c r="AU141" s="297" t="s">
        <v>87</v>
      </c>
      <c r="AV141" s="14" t="s">
        <v>87</v>
      </c>
      <c r="AW141" s="14" t="s">
        <v>32</v>
      </c>
      <c r="AX141" s="14" t="s">
        <v>85</v>
      </c>
      <c r="AY141" s="297" t="s">
        <v>151</v>
      </c>
    </row>
    <row r="142" spans="1:65" s="2" customFormat="1" ht="24" customHeight="1">
      <c r="A142" s="40"/>
      <c r="B142" s="41"/>
      <c r="C142" s="309" t="s">
        <v>87</v>
      </c>
      <c r="D142" s="309" t="s">
        <v>236</v>
      </c>
      <c r="E142" s="310" t="s">
        <v>340</v>
      </c>
      <c r="F142" s="311" t="s">
        <v>341</v>
      </c>
      <c r="G142" s="312" t="s">
        <v>253</v>
      </c>
      <c r="H142" s="313">
        <v>14067</v>
      </c>
      <c r="I142" s="314"/>
      <c r="J142" s="315">
        <f>ROUND(I142*H142,2)</f>
        <v>0</v>
      </c>
      <c r="K142" s="316"/>
      <c r="L142" s="43"/>
      <c r="M142" s="317" t="s">
        <v>1</v>
      </c>
      <c r="N142" s="318" t="s">
        <v>42</v>
      </c>
      <c r="O142" s="93"/>
      <c r="P142" s="273">
        <f>O142*H142</f>
        <v>0</v>
      </c>
      <c r="Q142" s="273">
        <v>0</v>
      </c>
      <c r="R142" s="273">
        <f>Q142*H142</f>
        <v>0</v>
      </c>
      <c r="S142" s="273">
        <v>0</v>
      </c>
      <c r="T142" s="27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75" t="s">
        <v>156</v>
      </c>
      <c r="AT142" s="275" t="s">
        <v>236</v>
      </c>
      <c r="AU142" s="275" t="s">
        <v>87</v>
      </c>
      <c r="AY142" s="17" t="s">
        <v>151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85</v>
      </c>
      <c r="BK142" s="145">
        <f>ROUND(I142*H142,2)</f>
        <v>0</v>
      </c>
      <c r="BL142" s="17" t="s">
        <v>156</v>
      </c>
      <c r="BM142" s="275" t="s">
        <v>342</v>
      </c>
    </row>
    <row r="143" spans="1:51" s="14" customFormat="1" ht="12">
      <c r="A143" s="14"/>
      <c r="B143" s="287"/>
      <c r="C143" s="288"/>
      <c r="D143" s="278" t="s">
        <v>191</v>
      </c>
      <c r="E143" s="289" t="s">
        <v>1</v>
      </c>
      <c r="F143" s="290" t="s">
        <v>343</v>
      </c>
      <c r="G143" s="288"/>
      <c r="H143" s="291">
        <v>14067</v>
      </c>
      <c r="I143" s="292"/>
      <c r="J143" s="288"/>
      <c r="K143" s="288"/>
      <c r="L143" s="293"/>
      <c r="M143" s="294"/>
      <c r="N143" s="295"/>
      <c r="O143" s="295"/>
      <c r="P143" s="295"/>
      <c r="Q143" s="295"/>
      <c r="R143" s="295"/>
      <c r="S143" s="295"/>
      <c r="T143" s="29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97" t="s">
        <v>191</v>
      </c>
      <c r="AU143" s="297" t="s">
        <v>87</v>
      </c>
      <c r="AV143" s="14" t="s">
        <v>87</v>
      </c>
      <c r="AW143" s="14" t="s">
        <v>32</v>
      </c>
      <c r="AX143" s="14" t="s">
        <v>85</v>
      </c>
      <c r="AY143" s="297" t="s">
        <v>151</v>
      </c>
    </row>
    <row r="144" spans="1:65" s="2" customFormat="1" ht="36" customHeight="1">
      <c r="A144" s="40"/>
      <c r="B144" s="41"/>
      <c r="C144" s="309" t="s">
        <v>160</v>
      </c>
      <c r="D144" s="309" t="s">
        <v>236</v>
      </c>
      <c r="E144" s="310" t="s">
        <v>344</v>
      </c>
      <c r="F144" s="311" t="s">
        <v>345</v>
      </c>
      <c r="G144" s="312" t="s">
        <v>253</v>
      </c>
      <c r="H144" s="313">
        <v>5</v>
      </c>
      <c r="I144" s="314"/>
      <c r="J144" s="315">
        <f>ROUND(I144*H144,2)</f>
        <v>0</v>
      </c>
      <c r="K144" s="316"/>
      <c r="L144" s="43"/>
      <c r="M144" s="317" t="s">
        <v>1</v>
      </c>
      <c r="N144" s="318" t="s">
        <v>42</v>
      </c>
      <c r="O144" s="93"/>
      <c r="P144" s="273">
        <f>O144*H144</f>
        <v>0</v>
      </c>
      <c r="Q144" s="273">
        <v>0</v>
      </c>
      <c r="R144" s="273">
        <f>Q144*H144</f>
        <v>0</v>
      </c>
      <c r="S144" s="273">
        <v>0</v>
      </c>
      <c r="T144" s="27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75" t="s">
        <v>156</v>
      </c>
      <c r="AT144" s="275" t="s">
        <v>236</v>
      </c>
      <c r="AU144" s="275" t="s">
        <v>87</v>
      </c>
      <c r="AY144" s="17" t="s">
        <v>151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85</v>
      </c>
      <c r="BK144" s="145">
        <f>ROUND(I144*H144,2)</f>
        <v>0</v>
      </c>
      <c r="BL144" s="17" t="s">
        <v>156</v>
      </c>
      <c r="BM144" s="275" t="s">
        <v>346</v>
      </c>
    </row>
    <row r="145" spans="1:51" s="13" customFormat="1" ht="12">
      <c r="A145" s="13"/>
      <c r="B145" s="276"/>
      <c r="C145" s="277"/>
      <c r="D145" s="278" t="s">
        <v>191</v>
      </c>
      <c r="E145" s="279" t="s">
        <v>1</v>
      </c>
      <c r="F145" s="280" t="s">
        <v>347</v>
      </c>
      <c r="G145" s="277"/>
      <c r="H145" s="279" t="s">
        <v>1</v>
      </c>
      <c r="I145" s="281"/>
      <c r="J145" s="277"/>
      <c r="K145" s="277"/>
      <c r="L145" s="282"/>
      <c r="M145" s="283"/>
      <c r="N145" s="284"/>
      <c r="O145" s="284"/>
      <c r="P145" s="284"/>
      <c r="Q145" s="284"/>
      <c r="R145" s="284"/>
      <c r="S145" s="284"/>
      <c r="T145" s="28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86" t="s">
        <v>191</v>
      </c>
      <c r="AU145" s="286" t="s">
        <v>87</v>
      </c>
      <c r="AV145" s="13" t="s">
        <v>85</v>
      </c>
      <c r="AW145" s="13" t="s">
        <v>32</v>
      </c>
      <c r="AX145" s="13" t="s">
        <v>77</v>
      </c>
      <c r="AY145" s="286" t="s">
        <v>151</v>
      </c>
    </row>
    <row r="146" spans="1:51" s="14" customFormat="1" ht="12">
      <c r="A146" s="14"/>
      <c r="B146" s="287"/>
      <c r="C146" s="288"/>
      <c r="D146" s="278" t="s">
        <v>191</v>
      </c>
      <c r="E146" s="289" t="s">
        <v>1</v>
      </c>
      <c r="F146" s="290" t="s">
        <v>348</v>
      </c>
      <c r="G146" s="288"/>
      <c r="H146" s="291">
        <v>7</v>
      </c>
      <c r="I146" s="292"/>
      <c r="J146" s="288"/>
      <c r="K146" s="288"/>
      <c r="L146" s="293"/>
      <c r="M146" s="294"/>
      <c r="N146" s="295"/>
      <c r="O146" s="295"/>
      <c r="P146" s="295"/>
      <c r="Q146" s="295"/>
      <c r="R146" s="295"/>
      <c r="S146" s="295"/>
      <c r="T146" s="29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97" t="s">
        <v>191</v>
      </c>
      <c r="AU146" s="297" t="s">
        <v>87</v>
      </c>
      <c r="AV146" s="14" t="s">
        <v>87</v>
      </c>
      <c r="AW146" s="14" t="s">
        <v>32</v>
      </c>
      <c r="AX146" s="14" t="s">
        <v>77</v>
      </c>
      <c r="AY146" s="297" t="s">
        <v>151</v>
      </c>
    </row>
    <row r="147" spans="1:51" s="13" customFormat="1" ht="12">
      <c r="A147" s="13"/>
      <c r="B147" s="276"/>
      <c r="C147" s="277"/>
      <c r="D147" s="278" t="s">
        <v>191</v>
      </c>
      <c r="E147" s="279" t="s">
        <v>1</v>
      </c>
      <c r="F147" s="280" t="s">
        <v>349</v>
      </c>
      <c r="G147" s="277"/>
      <c r="H147" s="279" t="s">
        <v>1</v>
      </c>
      <c r="I147" s="281"/>
      <c r="J147" s="277"/>
      <c r="K147" s="277"/>
      <c r="L147" s="282"/>
      <c r="M147" s="283"/>
      <c r="N147" s="284"/>
      <c r="O147" s="284"/>
      <c r="P147" s="284"/>
      <c r="Q147" s="284"/>
      <c r="R147" s="284"/>
      <c r="S147" s="284"/>
      <c r="T147" s="28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86" t="s">
        <v>191</v>
      </c>
      <c r="AU147" s="286" t="s">
        <v>87</v>
      </c>
      <c r="AV147" s="13" t="s">
        <v>85</v>
      </c>
      <c r="AW147" s="13" t="s">
        <v>32</v>
      </c>
      <c r="AX147" s="13" t="s">
        <v>77</v>
      </c>
      <c r="AY147" s="286" t="s">
        <v>151</v>
      </c>
    </row>
    <row r="148" spans="1:51" s="14" customFormat="1" ht="12">
      <c r="A148" s="14"/>
      <c r="B148" s="287"/>
      <c r="C148" s="288"/>
      <c r="D148" s="278" t="s">
        <v>191</v>
      </c>
      <c r="E148" s="289" t="s">
        <v>1</v>
      </c>
      <c r="F148" s="290" t="s">
        <v>350</v>
      </c>
      <c r="G148" s="288"/>
      <c r="H148" s="291">
        <v>-2</v>
      </c>
      <c r="I148" s="292"/>
      <c r="J148" s="288"/>
      <c r="K148" s="288"/>
      <c r="L148" s="293"/>
      <c r="M148" s="294"/>
      <c r="N148" s="295"/>
      <c r="O148" s="295"/>
      <c r="P148" s="295"/>
      <c r="Q148" s="295"/>
      <c r="R148" s="295"/>
      <c r="S148" s="295"/>
      <c r="T148" s="29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97" t="s">
        <v>191</v>
      </c>
      <c r="AU148" s="297" t="s">
        <v>87</v>
      </c>
      <c r="AV148" s="14" t="s">
        <v>87</v>
      </c>
      <c r="AW148" s="14" t="s">
        <v>32</v>
      </c>
      <c r="AX148" s="14" t="s">
        <v>77</v>
      </c>
      <c r="AY148" s="297" t="s">
        <v>151</v>
      </c>
    </row>
    <row r="149" spans="1:51" s="15" customFormat="1" ht="12">
      <c r="A149" s="15"/>
      <c r="B149" s="298"/>
      <c r="C149" s="299"/>
      <c r="D149" s="278" t="s">
        <v>191</v>
      </c>
      <c r="E149" s="300" t="s">
        <v>1</v>
      </c>
      <c r="F149" s="301" t="s">
        <v>196</v>
      </c>
      <c r="G149" s="299"/>
      <c r="H149" s="302">
        <v>5</v>
      </c>
      <c r="I149" s="303"/>
      <c r="J149" s="299"/>
      <c r="K149" s="299"/>
      <c r="L149" s="304"/>
      <c r="M149" s="305"/>
      <c r="N149" s="306"/>
      <c r="O149" s="306"/>
      <c r="P149" s="306"/>
      <c r="Q149" s="306"/>
      <c r="R149" s="306"/>
      <c r="S149" s="306"/>
      <c r="T149" s="30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308" t="s">
        <v>191</v>
      </c>
      <c r="AU149" s="308" t="s">
        <v>87</v>
      </c>
      <c r="AV149" s="15" t="s">
        <v>156</v>
      </c>
      <c r="AW149" s="15" t="s">
        <v>32</v>
      </c>
      <c r="AX149" s="15" t="s">
        <v>85</v>
      </c>
      <c r="AY149" s="308" t="s">
        <v>151</v>
      </c>
    </row>
    <row r="150" spans="1:65" s="2" customFormat="1" ht="36" customHeight="1">
      <c r="A150" s="40"/>
      <c r="B150" s="41"/>
      <c r="C150" s="309" t="s">
        <v>156</v>
      </c>
      <c r="D150" s="309" t="s">
        <v>236</v>
      </c>
      <c r="E150" s="310" t="s">
        <v>351</v>
      </c>
      <c r="F150" s="311" t="s">
        <v>352</v>
      </c>
      <c r="G150" s="312" t="s">
        <v>189</v>
      </c>
      <c r="H150" s="313">
        <v>2</v>
      </c>
      <c r="I150" s="314"/>
      <c r="J150" s="315">
        <f>ROUND(I150*H150,2)</f>
        <v>0</v>
      </c>
      <c r="K150" s="316"/>
      <c r="L150" s="43"/>
      <c r="M150" s="317" t="s">
        <v>1</v>
      </c>
      <c r="N150" s="318" t="s">
        <v>42</v>
      </c>
      <c r="O150" s="93"/>
      <c r="P150" s="273">
        <f>O150*H150</f>
        <v>0</v>
      </c>
      <c r="Q150" s="273">
        <v>0</v>
      </c>
      <c r="R150" s="273">
        <f>Q150*H150</f>
        <v>0</v>
      </c>
      <c r="S150" s="273">
        <v>0</v>
      </c>
      <c r="T150" s="27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75" t="s">
        <v>156</v>
      </c>
      <c r="AT150" s="275" t="s">
        <v>236</v>
      </c>
      <c r="AU150" s="275" t="s">
        <v>87</v>
      </c>
      <c r="AY150" s="17" t="s">
        <v>151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85</v>
      </c>
      <c r="BK150" s="145">
        <f>ROUND(I150*H150,2)</f>
        <v>0</v>
      </c>
      <c r="BL150" s="17" t="s">
        <v>156</v>
      </c>
      <c r="BM150" s="275" t="s">
        <v>353</v>
      </c>
    </row>
    <row r="151" spans="1:51" s="13" customFormat="1" ht="12">
      <c r="A151" s="13"/>
      <c r="B151" s="276"/>
      <c r="C151" s="277"/>
      <c r="D151" s="278" t="s">
        <v>191</v>
      </c>
      <c r="E151" s="279" t="s">
        <v>1</v>
      </c>
      <c r="F151" s="280" t="s">
        <v>354</v>
      </c>
      <c r="G151" s="277"/>
      <c r="H151" s="279" t="s">
        <v>1</v>
      </c>
      <c r="I151" s="281"/>
      <c r="J151" s="277"/>
      <c r="K151" s="277"/>
      <c r="L151" s="282"/>
      <c r="M151" s="283"/>
      <c r="N151" s="284"/>
      <c r="O151" s="284"/>
      <c r="P151" s="284"/>
      <c r="Q151" s="284"/>
      <c r="R151" s="284"/>
      <c r="S151" s="284"/>
      <c r="T151" s="28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86" t="s">
        <v>191</v>
      </c>
      <c r="AU151" s="286" t="s">
        <v>87</v>
      </c>
      <c r="AV151" s="13" t="s">
        <v>85</v>
      </c>
      <c r="AW151" s="13" t="s">
        <v>32</v>
      </c>
      <c r="AX151" s="13" t="s">
        <v>77</v>
      </c>
      <c r="AY151" s="286" t="s">
        <v>151</v>
      </c>
    </row>
    <row r="152" spans="1:51" s="14" customFormat="1" ht="12">
      <c r="A152" s="14"/>
      <c r="B152" s="287"/>
      <c r="C152" s="288"/>
      <c r="D152" s="278" t="s">
        <v>191</v>
      </c>
      <c r="E152" s="289" t="s">
        <v>1</v>
      </c>
      <c r="F152" s="290" t="s">
        <v>178</v>
      </c>
      <c r="G152" s="288"/>
      <c r="H152" s="291">
        <v>9</v>
      </c>
      <c r="I152" s="292"/>
      <c r="J152" s="288"/>
      <c r="K152" s="288"/>
      <c r="L152" s="293"/>
      <c r="M152" s="294"/>
      <c r="N152" s="295"/>
      <c r="O152" s="295"/>
      <c r="P152" s="295"/>
      <c r="Q152" s="295"/>
      <c r="R152" s="295"/>
      <c r="S152" s="295"/>
      <c r="T152" s="29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97" t="s">
        <v>191</v>
      </c>
      <c r="AU152" s="297" t="s">
        <v>87</v>
      </c>
      <c r="AV152" s="14" t="s">
        <v>87</v>
      </c>
      <c r="AW152" s="14" t="s">
        <v>32</v>
      </c>
      <c r="AX152" s="14" t="s">
        <v>77</v>
      </c>
      <c r="AY152" s="297" t="s">
        <v>151</v>
      </c>
    </row>
    <row r="153" spans="1:51" s="13" customFormat="1" ht="12">
      <c r="A153" s="13"/>
      <c r="B153" s="276"/>
      <c r="C153" s="277"/>
      <c r="D153" s="278" t="s">
        <v>191</v>
      </c>
      <c r="E153" s="279" t="s">
        <v>1</v>
      </c>
      <c r="F153" s="280" t="s">
        <v>349</v>
      </c>
      <c r="G153" s="277"/>
      <c r="H153" s="279" t="s">
        <v>1</v>
      </c>
      <c r="I153" s="281"/>
      <c r="J153" s="277"/>
      <c r="K153" s="277"/>
      <c r="L153" s="282"/>
      <c r="M153" s="283"/>
      <c r="N153" s="284"/>
      <c r="O153" s="284"/>
      <c r="P153" s="284"/>
      <c r="Q153" s="284"/>
      <c r="R153" s="284"/>
      <c r="S153" s="284"/>
      <c r="T153" s="28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86" t="s">
        <v>191</v>
      </c>
      <c r="AU153" s="286" t="s">
        <v>87</v>
      </c>
      <c r="AV153" s="13" t="s">
        <v>85</v>
      </c>
      <c r="AW153" s="13" t="s">
        <v>32</v>
      </c>
      <c r="AX153" s="13" t="s">
        <v>77</v>
      </c>
      <c r="AY153" s="286" t="s">
        <v>151</v>
      </c>
    </row>
    <row r="154" spans="1:51" s="14" customFormat="1" ht="12">
      <c r="A154" s="14"/>
      <c r="B154" s="287"/>
      <c r="C154" s="288"/>
      <c r="D154" s="278" t="s">
        <v>191</v>
      </c>
      <c r="E154" s="289" t="s">
        <v>1</v>
      </c>
      <c r="F154" s="290" t="s">
        <v>355</v>
      </c>
      <c r="G154" s="288"/>
      <c r="H154" s="291">
        <v>-7</v>
      </c>
      <c r="I154" s="292"/>
      <c r="J154" s="288"/>
      <c r="K154" s="288"/>
      <c r="L154" s="293"/>
      <c r="M154" s="294"/>
      <c r="N154" s="295"/>
      <c r="O154" s="295"/>
      <c r="P154" s="295"/>
      <c r="Q154" s="295"/>
      <c r="R154" s="295"/>
      <c r="S154" s="295"/>
      <c r="T154" s="29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97" t="s">
        <v>191</v>
      </c>
      <c r="AU154" s="297" t="s">
        <v>87</v>
      </c>
      <c r="AV154" s="14" t="s">
        <v>87</v>
      </c>
      <c r="AW154" s="14" t="s">
        <v>32</v>
      </c>
      <c r="AX154" s="14" t="s">
        <v>77</v>
      </c>
      <c r="AY154" s="297" t="s">
        <v>151</v>
      </c>
    </row>
    <row r="155" spans="1:51" s="15" customFormat="1" ht="12">
      <c r="A155" s="15"/>
      <c r="B155" s="298"/>
      <c r="C155" s="299"/>
      <c r="D155" s="278" t="s">
        <v>191</v>
      </c>
      <c r="E155" s="300" t="s">
        <v>1</v>
      </c>
      <c r="F155" s="301" t="s">
        <v>196</v>
      </c>
      <c r="G155" s="299"/>
      <c r="H155" s="302">
        <v>2</v>
      </c>
      <c r="I155" s="303"/>
      <c r="J155" s="299"/>
      <c r="K155" s="299"/>
      <c r="L155" s="304"/>
      <c r="M155" s="305"/>
      <c r="N155" s="306"/>
      <c r="O155" s="306"/>
      <c r="P155" s="306"/>
      <c r="Q155" s="306"/>
      <c r="R155" s="306"/>
      <c r="S155" s="306"/>
      <c r="T155" s="307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308" t="s">
        <v>191</v>
      </c>
      <c r="AU155" s="308" t="s">
        <v>87</v>
      </c>
      <c r="AV155" s="15" t="s">
        <v>156</v>
      </c>
      <c r="AW155" s="15" t="s">
        <v>32</v>
      </c>
      <c r="AX155" s="15" t="s">
        <v>85</v>
      </c>
      <c r="AY155" s="308" t="s">
        <v>151</v>
      </c>
    </row>
    <row r="156" spans="1:65" s="2" customFormat="1" ht="36" customHeight="1">
      <c r="A156" s="40"/>
      <c r="B156" s="41"/>
      <c r="C156" s="309" t="s">
        <v>150</v>
      </c>
      <c r="D156" s="309" t="s">
        <v>236</v>
      </c>
      <c r="E156" s="310" t="s">
        <v>356</v>
      </c>
      <c r="F156" s="311" t="s">
        <v>357</v>
      </c>
      <c r="G156" s="312" t="s">
        <v>189</v>
      </c>
      <c r="H156" s="313">
        <v>7</v>
      </c>
      <c r="I156" s="314"/>
      <c r="J156" s="315">
        <f>ROUND(I156*H156,2)</f>
        <v>0</v>
      </c>
      <c r="K156" s="316"/>
      <c r="L156" s="43"/>
      <c r="M156" s="317" t="s">
        <v>1</v>
      </c>
      <c r="N156" s="318" t="s">
        <v>42</v>
      </c>
      <c r="O156" s="93"/>
      <c r="P156" s="273">
        <f>O156*H156</f>
        <v>0</v>
      </c>
      <c r="Q156" s="273">
        <v>0</v>
      </c>
      <c r="R156" s="273">
        <f>Q156*H156</f>
        <v>0</v>
      </c>
      <c r="S156" s="273">
        <v>0</v>
      </c>
      <c r="T156" s="27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75" t="s">
        <v>156</v>
      </c>
      <c r="AT156" s="275" t="s">
        <v>236</v>
      </c>
      <c r="AU156" s="275" t="s">
        <v>87</v>
      </c>
      <c r="AY156" s="17" t="s">
        <v>151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85</v>
      </c>
      <c r="BK156" s="145">
        <f>ROUND(I156*H156,2)</f>
        <v>0</v>
      </c>
      <c r="BL156" s="17" t="s">
        <v>156</v>
      </c>
      <c r="BM156" s="275" t="s">
        <v>358</v>
      </c>
    </row>
    <row r="157" spans="1:51" s="13" customFormat="1" ht="12">
      <c r="A157" s="13"/>
      <c r="B157" s="276"/>
      <c r="C157" s="277"/>
      <c r="D157" s="278" t="s">
        <v>191</v>
      </c>
      <c r="E157" s="279" t="s">
        <v>1</v>
      </c>
      <c r="F157" s="280" t="s">
        <v>354</v>
      </c>
      <c r="G157" s="277"/>
      <c r="H157" s="279" t="s">
        <v>1</v>
      </c>
      <c r="I157" s="281"/>
      <c r="J157" s="277"/>
      <c r="K157" s="277"/>
      <c r="L157" s="282"/>
      <c r="M157" s="283"/>
      <c r="N157" s="284"/>
      <c r="O157" s="284"/>
      <c r="P157" s="284"/>
      <c r="Q157" s="284"/>
      <c r="R157" s="284"/>
      <c r="S157" s="284"/>
      <c r="T157" s="28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86" t="s">
        <v>191</v>
      </c>
      <c r="AU157" s="286" t="s">
        <v>87</v>
      </c>
      <c r="AV157" s="13" t="s">
        <v>85</v>
      </c>
      <c r="AW157" s="13" t="s">
        <v>32</v>
      </c>
      <c r="AX157" s="13" t="s">
        <v>77</v>
      </c>
      <c r="AY157" s="286" t="s">
        <v>151</v>
      </c>
    </row>
    <row r="158" spans="1:51" s="14" customFormat="1" ht="12">
      <c r="A158" s="14"/>
      <c r="B158" s="287"/>
      <c r="C158" s="288"/>
      <c r="D158" s="278" t="s">
        <v>191</v>
      </c>
      <c r="E158" s="289" t="s">
        <v>1</v>
      </c>
      <c r="F158" s="290" t="s">
        <v>212</v>
      </c>
      <c r="G158" s="288"/>
      <c r="H158" s="291">
        <v>16</v>
      </c>
      <c r="I158" s="292"/>
      <c r="J158" s="288"/>
      <c r="K158" s="288"/>
      <c r="L158" s="293"/>
      <c r="M158" s="294"/>
      <c r="N158" s="295"/>
      <c r="O158" s="295"/>
      <c r="P158" s="295"/>
      <c r="Q158" s="295"/>
      <c r="R158" s="295"/>
      <c r="S158" s="295"/>
      <c r="T158" s="29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97" t="s">
        <v>191</v>
      </c>
      <c r="AU158" s="297" t="s">
        <v>87</v>
      </c>
      <c r="AV158" s="14" t="s">
        <v>87</v>
      </c>
      <c r="AW158" s="14" t="s">
        <v>32</v>
      </c>
      <c r="AX158" s="14" t="s">
        <v>77</v>
      </c>
      <c r="AY158" s="297" t="s">
        <v>151</v>
      </c>
    </row>
    <row r="159" spans="1:51" s="13" customFormat="1" ht="12">
      <c r="A159" s="13"/>
      <c r="B159" s="276"/>
      <c r="C159" s="277"/>
      <c r="D159" s="278" t="s">
        <v>191</v>
      </c>
      <c r="E159" s="279" t="s">
        <v>1</v>
      </c>
      <c r="F159" s="280" t="s">
        <v>349</v>
      </c>
      <c r="G159" s="277"/>
      <c r="H159" s="279" t="s">
        <v>1</v>
      </c>
      <c r="I159" s="281"/>
      <c r="J159" s="277"/>
      <c r="K159" s="277"/>
      <c r="L159" s="282"/>
      <c r="M159" s="283"/>
      <c r="N159" s="284"/>
      <c r="O159" s="284"/>
      <c r="P159" s="284"/>
      <c r="Q159" s="284"/>
      <c r="R159" s="284"/>
      <c r="S159" s="284"/>
      <c r="T159" s="28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86" t="s">
        <v>191</v>
      </c>
      <c r="AU159" s="286" t="s">
        <v>87</v>
      </c>
      <c r="AV159" s="13" t="s">
        <v>85</v>
      </c>
      <c r="AW159" s="13" t="s">
        <v>32</v>
      </c>
      <c r="AX159" s="13" t="s">
        <v>77</v>
      </c>
      <c r="AY159" s="286" t="s">
        <v>151</v>
      </c>
    </row>
    <row r="160" spans="1:51" s="14" customFormat="1" ht="12">
      <c r="A160" s="14"/>
      <c r="B160" s="287"/>
      <c r="C160" s="288"/>
      <c r="D160" s="278" t="s">
        <v>191</v>
      </c>
      <c r="E160" s="289" t="s">
        <v>1</v>
      </c>
      <c r="F160" s="290" t="s">
        <v>359</v>
      </c>
      <c r="G160" s="288"/>
      <c r="H160" s="291">
        <v>-9</v>
      </c>
      <c r="I160" s="292"/>
      <c r="J160" s="288"/>
      <c r="K160" s="288"/>
      <c r="L160" s="293"/>
      <c r="M160" s="294"/>
      <c r="N160" s="295"/>
      <c r="O160" s="295"/>
      <c r="P160" s="295"/>
      <c r="Q160" s="295"/>
      <c r="R160" s="295"/>
      <c r="S160" s="295"/>
      <c r="T160" s="29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97" t="s">
        <v>191</v>
      </c>
      <c r="AU160" s="297" t="s">
        <v>87</v>
      </c>
      <c r="AV160" s="14" t="s">
        <v>87</v>
      </c>
      <c r="AW160" s="14" t="s">
        <v>32</v>
      </c>
      <c r="AX160" s="14" t="s">
        <v>77</v>
      </c>
      <c r="AY160" s="297" t="s">
        <v>151</v>
      </c>
    </row>
    <row r="161" spans="1:51" s="15" customFormat="1" ht="12">
      <c r="A161" s="15"/>
      <c r="B161" s="298"/>
      <c r="C161" s="299"/>
      <c r="D161" s="278" t="s">
        <v>191</v>
      </c>
      <c r="E161" s="300" t="s">
        <v>1</v>
      </c>
      <c r="F161" s="301" t="s">
        <v>196</v>
      </c>
      <c r="G161" s="299"/>
      <c r="H161" s="302">
        <v>7</v>
      </c>
      <c r="I161" s="303"/>
      <c r="J161" s="299"/>
      <c r="K161" s="299"/>
      <c r="L161" s="304"/>
      <c r="M161" s="305"/>
      <c r="N161" s="306"/>
      <c r="O161" s="306"/>
      <c r="P161" s="306"/>
      <c r="Q161" s="306"/>
      <c r="R161" s="306"/>
      <c r="S161" s="306"/>
      <c r="T161" s="30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308" t="s">
        <v>191</v>
      </c>
      <c r="AU161" s="308" t="s">
        <v>87</v>
      </c>
      <c r="AV161" s="15" t="s">
        <v>156</v>
      </c>
      <c r="AW161" s="15" t="s">
        <v>32</v>
      </c>
      <c r="AX161" s="15" t="s">
        <v>85</v>
      </c>
      <c r="AY161" s="308" t="s">
        <v>151</v>
      </c>
    </row>
    <row r="162" spans="1:65" s="2" customFormat="1" ht="36" customHeight="1">
      <c r="A162" s="40"/>
      <c r="B162" s="41"/>
      <c r="C162" s="309" t="s">
        <v>169</v>
      </c>
      <c r="D162" s="309" t="s">
        <v>236</v>
      </c>
      <c r="E162" s="310" t="s">
        <v>360</v>
      </c>
      <c r="F162" s="311" t="s">
        <v>361</v>
      </c>
      <c r="G162" s="312" t="s">
        <v>189</v>
      </c>
      <c r="H162" s="313">
        <v>3</v>
      </c>
      <c r="I162" s="314"/>
      <c r="J162" s="315">
        <f>ROUND(I162*H162,2)</f>
        <v>0</v>
      </c>
      <c r="K162" s="316"/>
      <c r="L162" s="43"/>
      <c r="M162" s="317" t="s">
        <v>1</v>
      </c>
      <c r="N162" s="318" t="s">
        <v>42</v>
      </c>
      <c r="O162" s="93"/>
      <c r="P162" s="273">
        <f>O162*H162</f>
        <v>0</v>
      </c>
      <c r="Q162" s="273">
        <v>0</v>
      </c>
      <c r="R162" s="273">
        <f>Q162*H162</f>
        <v>0</v>
      </c>
      <c r="S162" s="273">
        <v>0</v>
      </c>
      <c r="T162" s="27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75" t="s">
        <v>156</v>
      </c>
      <c r="AT162" s="275" t="s">
        <v>236</v>
      </c>
      <c r="AU162" s="275" t="s">
        <v>87</v>
      </c>
      <c r="AY162" s="17" t="s">
        <v>151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85</v>
      </c>
      <c r="BK162" s="145">
        <f>ROUND(I162*H162,2)</f>
        <v>0</v>
      </c>
      <c r="BL162" s="17" t="s">
        <v>156</v>
      </c>
      <c r="BM162" s="275" t="s">
        <v>362</v>
      </c>
    </row>
    <row r="163" spans="1:51" s="13" customFormat="1" ht="12">
      <c r="A163" s="13"/>
      <c r="B163" s="276"/>
      <c r="C163" s="277"/>
      <c r="D163" s="278" t="s">
        <v>191</v>
      </c>
      <c r="E163" s="279" t="s">
        <v>1</v>
      </c>
      <c r="F163" s="280" t="s">
        <v>354</v>
      </c>
      <c r="G163" s="277"/>
      <c r="H163" s="279" t="s">
        <v>1</v>
      </c>
      <c r="I163" s="281"/>
      <c r="J163" s="277"/>
      <c r="K163" s="277"/>
      <c r="L163" s="282"/>
      <c r="M163" s="283"/>
      <c r="N163" s="284"/>
      <c r="O163" s="284"/>
      <c r="P163" s="284"/>
      <c r="Q163" s="284"/>
      <c r="R163" s="284"/>
      <c r="S163" s="284"/>
      <c r="T163" s="28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86" t="s">
        <v>191</v>
      </c>
      <c r="AU163" s="286" t="s">
        <v>87</v>
      </c>
      <c r="AV163" s="13" t="s">
        <v>85</v>
      </c>
      <c r="AW163" s="13" t="s">
        <v>32</v>
      </c>
      <c r="AX163" s="13" t="s">
        <v>77</v>
      </c>
      <c r="AY163" s="286" t="s">
        <v>151</v>
      </c>
    </row>
    <row r="164" spans="1:51" s="14" customFormat="1" ht="12">
      <c r="A164" s="14"/>
      <c r="B164" s="287"/>
      <c r="C164" s="288"/>
      <c r="D164" s="278" t="s">
        <v>191</v>
      </c>
      <c r="E164" s="289" t="s">
        <v>1</v>
      </c>
      <c r="F164" s="290" t="s">
        <v>160</v>
      </c>
      <c r="G164" s="288"/>
      <c r="H164" s="291">
        <v>3</v>
      </c>
      <c r="I164" s="292"/>
      <c r="J164" s="288"/>
      <c r="K164" s="288"/>
      <c r="L164" s="293"/>
      <c r="M164" s="294"/>
      <c r="N164" s="295"/>
      <c r="O164" s="295"/>
      <c r="P164" s="295"/>
      <c r="Q164" s="295"/>
      <c r="R164" s="295"/>
      <c r="S164" s="295"/>
      <c r="T164" s="29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97" t="s">
        <v>191</v>
      </c>
      <c r="AU164" s="297" t="s">
        <v>87</v>
      </c>
      <c r="AV164" s="14" t="s">
        <v>87</v>
      </c>
      <c r="AW164" s="14" t="s">
        <v>32</v>
      </c>
      <c r="AX164" s="14" t="s">
        <v>85</v>
      </c>
      <c r="AY164" s="297" t="s">
        <v>151</v>
      </c>
    </row>
    <row r="165" spans="1:65" s="2" customFormat="1" ht="24" customHeight="1">
      <c r="A165" s="40"/>
      <c r="B165" s="41"/>
      <c r="C165" s="309" t="s">
        <v>172</v>
      </c>
      <c r="D165" s="309" t="s">
        <v>236</v>
      </c>
      <c r="E165" s="310" t="s">
        <v>363</v>
      </c>
      <c r="F165" s="311" t="s">
        <v>364</v>
      </c>
      <c r="G165" s="312" t="s">
        <v>189</v>
      </c>
      <c r="H165" s="313">
        <v>2</v>
      </c>
      <c r="I165" s="314"/>
      <c r="J165" s="315">
        <f>ROUND(I165*H165,2)</f>
        <v>0</v>
      </c>
      <c r="K165" s="316"/>
      <c r="L165" s="43"/>
      <c r="M165" s="317" t="s">
        <v>1</v>
      </c>
      <c r="N165" s="318" t="s">
        <v>42</v>
      </c>
      <c r="O165" s="93"/>
      <c r="P165" s="273">
        <f>O165*H165</f>
        <v>0</v>
      </c>
      <c r="Q165" s="273">
        <v>0</v>
      </c>
      <c r="R165" s="273">
        <f>Q165*H165</f>
        <v>0</v>
      </c>
      <c r="S165" s="273">
        <v>0</v>
      </c>
      <c r="T165" s="27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75" t="s">
        <v>156</v>
      </c>
      <c r="AT165" s="275" t="s">
        <v>236</v>
      </c>
      <c r="AU165" s="275" t="s">
        <v>87</v>
      </c>
      <c r="AY165" s="17" t="s">
        <v>151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85</v>
      </c>
      <c r="BK165" s="145">
        <f>ROUND(I165*H165,2)</f>
        <v>0</v>
      </c>
      <c r="BL165" s="17" t="s">
        <v>156</v>
      </c>
      <c r="BM165" s="275" t="s">
        <v>365</v>
      </c>
    </row>
    <row r="166" spans="1:51" s="14" customFormat="1" ht="12">
      <c r="A166" s="14"/>
      <c r="B166" s="287"/>
      <c r="C166" s="288"/>
      <c r="D166" s="278" t="s">
        <v>191</v>
      </c>
      <c r="E166" s="289" t="s">
        <v>1</v>
      </c>
      <c r="F166" s="290" t="s">
        <v>182</v>
      </c>
      <c r="G166" s="288"/>
      <c r="H166" s="291">
        <v>10</v>
      </c>
      <c r="I166" s="292"/>
      <c r="J166" s="288"/>
      <c r="K166" s="288"/>
      <c r="L166" s="293"/>
      <c r="M166" s="294"/>
      <c r="N166" s="295"/>
      <c r="O166" s="295"/>
      <c r="P166" s="295"/>
      <c r="Q166" s="295"/>
      <c r="R166" s="295"/>
      <c r="S166" s="295"/>
      <c r="T166" s="29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97" t="s">
        <v>191</v>
      </c>
      <c r="AU166" s="297" t="s">
        <v>87</v>
      </c>
      <c r="AV166" s="14" t="s">
        <v>87</v>
      </c>
      <c r="AW166" s="14" t="s">
        <v>32</v>
      </c>
      <c r="AX166" s="14" t="s">
        <v>77</v>
      </c>
      <c r="AY166" s="297" t="s">
        <v>151</v>
      </c>
    </row>
    <row r="167" spans="1:51" s="13" customFormat="1" ht="12">
      <c r="A167" s="13"/>
      <c r="B167" s="276"/>
      <c r="C167" s="277"/>
      <c r="D167" s="278" t="s">
        <v>191</v>
      </c>
      <c r="E167" s="279" t="s">
        <v>1</v>
      </c>
      <c r="F167" s="280" t="s">
        <v>349</v>
      </c>
      <c r="G167" s="277"/>
      <c r="H167" s="279" t="s">
        <v>1</v>
      </c>
      <c r="I167" s="281"/>
      <c r="J167" s="277"/>
      <c r="K167" s="277"/>
      <c r="L167" s="282"/>
      <c r="M167" s="283"/>
      <c r="N167" s="284"/>
      <c r="O167" s="284"/>
      <c r="P167" s="284"/>
      <c r="Q167" s="284"/>
      <c r="R167" s="284"/>
      <c r="S167" s="284"/>
      <c r="T167" s="28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86" t="s">
        <v>191</v>
      </c>
      <c r="AU167" s="286" t="s">
        <v>87</v>
      </c>
      <c r="AV167" s="13" t="s">
        <v>85</v>
      </c>
      <c r="AW167" s="13" t="s">
        <v>32</v>
      </c>
      <c r="AX167" s="13" t="s">
        <v>77</v>
      </c>
      <c r="AY167" s="286" t="s">
        <v>151</v>
      </c>
    </row>
    <row r="168" spans="1:51" s="14" customFormat="1" ht="12">
      <c r="A168" s="14"/>
      <c r="B168" s="287"/>
      <c r="C168" s="288"/>
      <c r="D168" s="278" t="s">
        <v>191</v>
      </c>
      <c r="E168" s="289" t="s">
        <v>1</v>
      </c>
      <c r="F168" s="290" t="s">
        <v>366</v>
      </c>
      <c r="G168" s="288"/>
      <c r="H168" s="291">
        <v>-8</v>
      </c>
      <c r="I168" s="292"/>
      <c r="J168" s="288"/>
      <c r="K168" s="288"/>
      <c r="L168" s="293"/>
      <c r="M168" s="294"/>
      <c r="N168" s="295"/>
      <c r="O168" s="295"/>
      <c r="P168" s="295"/>
      <c r="Q168" s="295"/>
      <c r="R168" s="295"/>
      <c r="S168" s="295"/>
      <c r="T168" s="29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97" t="s">
        <v>191</v>
      </c>
      <c r="AU168" s="297" t="s">
        <v>87</v>
      </c>
      <c r="AV168" s="14" t="s">
        <v>87</v>
      </c>
      <c r="AW168" s="14" t="s">
        <v>32</v>
      </c>
      <c r="AX168" s="14" t="s">
        <v>77</v>
      </c>
      <c r="AY168" s="297" t="s">
        <v>151</v>
      </c>
    </row>
    <row r="169" spans="1:51" s="15" customFormat="1" ht="12">
      <c r="A169" s="15"/>
      <c r="B169" s="298"/>
      <c r="C169" s="299"/>
      <c r="D169" s="278" t="s">
        <v>191</v>
      </c>
      <c r="E169" s="300" t="s">
        <v>1</v>
      </c>
      <c r="F169" s="301" t="s">
        <v>196</v>
      </c>
      <c r="G169" s="299"/>
      <c r="H169" s="302">
        <v>2</v>
      </c>
      <c r="I169" s="303"/>
      <c r="J169" s="299"/>
      <c r="K169" s="299"/>
      <c r="L169" s="304"/>
      <c r="M169" s="305"/>
      <c r="N169" s="306"/>
      <c r="O169" s="306"/>
      <c r="P169" s="306"/>
      <c r="Q169" s="306"/>
      <c r="R169" s="306"/>
      <c r="S169" s="306"/>
      <c r="T169" s="30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308" t="s">
        <v>191</v>
      </c>
      <c r="AU169" s="308" t="s">
        <v>87</v>
      </c>
      <c r="AV169" s="15" t="s">
        <v>156</v>
      </c>
      <c r="AW169" s="15" t="s">
        <v>32</v>
      </c>
      <c r="AX169" s="15" t="s">
        <v>85</v>
      </c>
      <c r="AY169" s="308" t="s">
        <v>151</v>
      </c>
    </row>
    <row r="170" spans="1:65" s="2" customFormat="1" ht="24" customHeight="1">
      <c r="A170" s="40"/>
      <c r="B170" s="41"/>
      <c r="C170" s="309" t="s">
        <v>155</v>
      </c>
      <c r="D170" s="309" t="s">
        <v>236</v>
      </c>
      <c r="E170" s="310" t="s">
        <v>367</v>
      </c>
      <c r="F170" s="311" t="s">
        <v>368</v>
      </c>
      <c r="G170" s="312" t="s">
        <v>189</v>
      </c>
      <c r="H170" s="313">
        <v>7</v>
      </c>
      <c r="I170" s="314"/>
      <c r="J170" s="315">
        <f>ROUND(I170*H170,2)</f>
        <v>0</v>
      </c>
      <c r="K170" s="316"/>
      <c r="L170" s="43"/>
      <c r="M170" s="317" t="s">
        <v>1</v>
      </c>
      <c r="N170" s="318" t="s">
        <v>42</v>
      </c>
      <c r="O170" s="93"/>
      <c r="P170" s="273">
        <f>O170*H170</f>
        <v>0</v>
      </c>
      <c r="Q170" s="273">
        <v>0</v>
      </c>
      <c r="R170" s="273">
        <f>Q170*H170</f>
        <v>0</v>
      </c>
      <c r="S170" s="273">
        <v>0</v>
      </c>
      <c r="T170" s="27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75" t="s">
        <v>156</v>
      </c>
      <c r="AT170" s="275" t="s">
        <v>236</v>
      </c>
      <c r="AU170" s="275" t="s">
        <v>87</v>
      </c>
      <c r="AY170" s="17" t="s">
        <v>151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85</v>
      </c>
      <c r="BK170" s="145">
        <f>ROUND(I170*H170,2)</f>
        <v>0</v>
      </c>
      <c r="BL170" s="17" t="s">
        <v>156</v>
      </c>
      <c r="BM170" s="275" t="s">
        <v>369</v>
      </c>
    </row>
    <row r="171" spans="1:51" s="14" customFormat="1" ht="12">
      <c r="A171" s="14"/>
      <c r="B171" s="287"/>
      <c r="C171" s="288"/>
      <c r="D171" s="278" t="s">
        <v>191</v>
      </c>
      <c r="E171" s="289" t="s">
        <v>1</v>
      </c>
      <c r="F171" s="290" t="s">
        <v>212</v>
      </c>
      <c r="G171" s="288"/>
      <c r="H171" s="291">
        <v>16</v>
      </c>
      <c r="I171" s="292"/>
      <c r="J171" s="288"/>
      <c r="K171" s="288"/>
      <c r="L171" s="293"/>
      <c r="M171" s="294"/>
      <c r="N171" s="295"/>
      <c r="O171" s="295"/>
      <c r="P171" s="295"/>
      <c r="Q171" s="295"/>
      <c r="R171" s="295"/>
      <c r="S171" s="295"/>
      <c r="T171" s="29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97" t="s">
        <v>191</v>
      </c>
      <c r="AU171" s="297" t="s">
        <v>87</v>
      </c>
      <c r="AV171" s="14" t="s">
        <v>87</v>
      </c>
      <c r="AW171" s="14" t="s">
        <v>32</v>
      </c>
      <c r="AX171" s="14" t="s">
        <v>77</v>
      </c>
      <c r="AY171" s="297" t="s">
        <v>151</v>
      </c>
    </row>
    <row r="172" spans="1:51" s="13" customFormat="1" ht="12">
      <c r="A172" s="13"/>
      <c r="B172" s="276"/>
      <c r="C172" s="277"/>
      <c r="D172" s="278" t="s">
        <v>191</v>
      </c>
      <c r="E172" s="279" t="s">
        <v>1</v>
      </c>
      <c r="F172" s="280" t="s">
        <v>349</v>
      </c>
      <c r="G172" s="277"/>
      <c r="H172" s="279" t="s">
        <v>1</v>
      </c>
      <c r="I172" s="281"/>
      <c r="J172" s="277"/>
      <c r="K172" s="277"/>
      <c r="L172" s="282"/>
      <c r="M172" s="283"/>
      <c r="N172" s="284"/>
      <c r="O172" s="284"/>
      <c r="P172" s="284"/>
      <c r="Q172" s="284"/>
      <c r="R172" s="284"/>
      <c r="S172" s="284"/>
      <c r="T172" s="28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86" t="s">
        <v>191</v>
      </c>
      <c r="AU172" s="286" t="s">
        <v>87</v>
      </c>
      <c r="AV172" s="13" t="s">
        <v>85</v>
      </c>
      <c r="AW172" s="13" t="s">
        <v>32</v>
      </c>
      <c r="AX172" s="13" t="s">
        <v>77</v>
      </c>
      <c r="AY172" s="286" t="s">
        <v>151</v>
      </c>
    </row>
    <row r="173" spans="1:51" s="14" customFormat="1" ht="12">
      <c r="A173" s="14"/>
      <c r="B173" s="287"/>
      <c r="C173" s="288"/>
      <c r="D173" s="278" t="s">
        <v>191</v>
      </c>
      <c r="E173" s="289" t="s">
        <v>1</v>
      </c>
      <c r="F173" s="290" t="s">
        <v>359</v>
      </c>
      <c r="G173" s="288"/>
      <c r="H173" s="291">
        <v>-9</v>
      </c>
      <c r="I173" s="292"/>
      <c r="J173" s="288"/>
      <c r="K173" s="288"/>
      <c r="L173" s="293"/>
      <c r="M173" s="294"/>
      <c r="N173" s="295"/>
      <c r="O173" s="295"/>
      <c r="P173" s="295"/>
      <c r="Q173" s="295"/>
      <c r="R173" s="295"/>
      <c r="S173" s="295"/>
      <c r="T173" s="29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97" t="s">
        <v>191</v>
      </c>
      <c r="AU173" s="297" t="s">
        <v>87</v>
      </c>
      <c r="AV173" s="14" t="s">
        <v>87</v>
      </c>
      <c r="AW173" s="14" t="s">
        <v>32</v>
      </c>
      <c r="AX173" s="14" t="s">
        <v>77</v>
      </c>
      <c r="AY173" s="297" t="s">
        <v>151</v>
      </c>
    </row>
    <row r="174" spans="1:51" s="15" customFormat="1" ht="12">
      <c r="A174" s="15"/>
      <c r="B174" s="298"/>
      <c r="C174" s="299"/>
      <c r="D174" s="278" t="s">
        <v>191</v>
      </c>
      <c r="E174" s="300" t="s">
        <v>1</v>
      </c>
      <c r="F174" s="301" t="s">
        <v>196</v>
      </c>
      <c r="G174" s="299"/>
      <c r="H174" s="302">
        <v>7</v>
      </c>
      <c r="I174" s="303"/>
      <c r="J174" s="299"/>
      <c r="K174" s="299"/>
      <c r="L174" s="304"/>
      <c r="M174" s="305"/>
      <c r="N174" s="306"/>
      <c r="O174" s="306"/>
      <c r="P174" s="306"/>
      <c r="Q174" s="306"/>
      <c r="R174" s="306"/>
      <c r="S174" s="306"/>
      <c r="T174" s="30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308" t="s">
        <v>191</v>
      </c>
      <c r="AU174" s="308" t="s">
        <v>87</v>
      </c>
      <c r="AV174" s="15" t="s">
        <v>156</v>
      </c>
      <c r="AW174" s="15" t="s">
        <v>32</v>
      </c>
      <c r="AX174" s="15" t="s">
        <v>85</v>
      </c>
      <c r="AY174" s="308" t="s">
        <v>151</v>
      </c>
    </row>
    <row r="175" spans="1:65" s="2" customFormat="1" ht="24" customHeight="1">
      <c r="A175" s="40"/>
      <c r="B175" s="41"/>
      <c r="C175" s="309" t="s">
        <v>178</v>
      </c>
      <c r="D175" s="309" t="s">
        <v>236</v>
      </c>
      <c r="E175" s="310" t="s">
        <v>370</v>
      </c>
      <c r="F175" s="311" t="s">
        <v>371</v>
      </c>
      <c r="G175" s="312" t="s">
        <v>189</v>
      </c>
      <c r="H175" s="313">
        <v>3</v>
      </c>
      <c r="I175" s="314"/>
      <c r="J175" s="315">
        <f>ROUND(I175*H175,2)</f>
        <v>0</v>
      </c>
      <c r="K175" s="316"/>
      <c r="L175" s="43"/>
      <c r="M175" s="317" t="s">
        <v>1</v>
      </c>
      <c r="N175" s="318" t="s">
        <v>42</v>
      </c>
      <c r="O175" s="93"/>
      <c r="P175" s="273">
        <f>O175*H175</f>
        <v>0</v>
      </c>
      <c r="Q175" s="273">
        <v>0</v>
      </c>
      <c r="R175" s="273">
        <f>Q175*H175</f>
        <v>0</v>
      </c>
      <c r="S175" s="273">
        <v>0</v>
      </c>
      <c r="T175" s="274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75" t="s">
        <v>156</v>
      </c>
      <c r="AT175" s="275" t="s">
        <v>236</v>
      </c>
      <c r="AU175" s="275" t="s">
        <v>87</v>
      </c>
      <c r="AY175" s="17" t="s">
        <v>151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85</v>
      </c>
      <c r="BK175" s="145">
        <f>ROUND(I175*H175,2)</f>
        <v>0</v>
      </c>
      <c r="BL175" s="17" t="s">
        <v>156</v>
      </c>
      <c r="BM175" s="275" t="s">
        <v>372</v>
      </c>
    </row>
    <row r="176" spans="1:65" s="2" customFormat="1" ht="72" customHeight="1">
      <c r="A176" s="40"/>
      <c r="B176" s="41"/>
      <c r="C176" s="309" t="s">
        <v>182</v>
      </c>
      <c r="D176" s="309" t="s">
        <v>236</v>
      </c>
      <c r="E176" s="310" t="s">
        <v>373</v>
      </c>
      <c r="F176" s="311" t="s">
        <v>374</v>
      </c>
      <c r="G176" s="312" t="s">
        <v>253</v>
      </c>
      <c r="H176" s="313">
        <v>780</v>
      </c>
      <c r="I176" s="314"/>
      <c r="J176" s="315">
        <f>ROUND(I176*H176,2)</f>
        <v>0</v>
      </c>
      <c r="K176" s="316"/>
      <c r="L176" s="43"/>
      <c r="M176" s="317" t="s">
        <v>1</v>
      </c>
      <c r="N176" s="318" t="s">
        <v>42</v>
      </c>
      <c r="O176" s="93"/>
      <c r="P176" s="273">
        <f>O176*H176</f>
        <v>0</v>
      </c>
      <c r="Q176" s="273">
        <v>0</v>
      </c>
      <c r="R176" s="273">
        <f>Q176*H176</f>
        <v>0</v>
      </c>
      <c r="S176" s="273">
        <v>0.255</v>
      </c>
      <c r="T176" s="274">
        <f>S176*H176</f>
        <v>198.9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75" t="s">
        <v>156</v>
      </c>
      <c r="AT176" s="275" t="s">
        <v>236</v>
      </c>
      <c r="AU176" s="275" t="s">
        <v>87</v>
      </c>
      <c r="AY176" s="17" t="s">
        <v>151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85</v>
      </c>
      <c r="BK176" s="145">
        <f>ROUND(I176*H176,2)</f>
        <v>0</v>
      </c>
      <c r="BL176" s="17" t="s">
        <v>156</v>
      </c>
      <c r="BM176" s="275" t="s">
        <v>375</v>
      </c>
    </row>
    <row r="177" spans="1:51" s="13" customFormat="1" ht="12">
      <c r="A177" s="13"/>
      <c r="B177" s="276"/>
      <c r="C177" s="277"/>
      <c r="D177" s="278" t="s">
        <v>191</v>
      </c>
      <c r="E177" s="279" t="s">
        <v>1</v>
      </c>
      <c r="F177" s="280" t="s">
        <v>376</v>
      </c>
      <c r="G177" s="277"/>
      <c r="H177" s="279" t="s">
        <v>1</v>
      </c>
      <c r="I177" s="281"/>
      <c r="J177" s="277"/>
      <c r="K177" s="277"/>
      <c r="L177" s="282"/>
      <c r="M177" s="283"/>
      <c r="N177" s="284"/>
      <c r="O177" s="284"/>
      <c r="P177" s="284"/>
      <c r="Q177" s="284"/>
      <c r="R177" s="284"/>
      <c r="S177" s="284"/>
      <c r="T177" s="28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86" t="s">
        <v>191</v>
      </c>
      <c r="AU177" s="286" t="s">
        <v>87</v>
      </c>
      <c r="AV177" s="13" t="s">
        <v>85</v>
      </c>
      <c r="AW177" s="13" t="s">
        <v>32</v>
      </c>
      <c r="AX177" s="13" t="s">
        <v>77</v>
      </c>
      <c r="AY177" s="286" t="s">
        <v>151</v>
      </c>
    </row>
    <row r="178" spans="1:51" s="14" customFormat="1" ht="12">
      <c r="A178" s="14"/>
      <c r="B178" s="287"/>
      <c r="C178" s="288"/>
      <c r="D178" s="278" t="s">
        <v>191</v>
      </c>
      <c r="E178" s="289" t="s">
        <v>252</v>
      </c>
      <c r="F178" s="290" t="s">
        <v>377</v>
      </c>
      <c r="G178" s="288"/>
      <c r="H178" s="291">
        <v>780</v>
      </c>
      <c r="I178" s="292"/>
      <c r="J178" s="288"/>
      <c r="K178" s="288"/>
      <c r="L178" s="293"/>
      <c r="M178" s="294"/>
      <c r="N178" s="295"/>
      <c r="O178" s="295"/>
      <c r="P178" s="295"/>
      <c r="Q178" s="295"/>
      <c r="R178" s="295"/>
      <c r="S178" s="295"/>
      <c r="T178" s="29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97" t="s">
        <v>191</v>
      </c>
      <c r="AU178" s="297" t="s">
        <v>87</v>
      </c>
      <c r="AV178" s="14" t="s">
        <v>87</v>
      </c>
      <c r="AW178" s="14" t="s">
        <v>32</v>
      </c>
      <c r="AX178" s="14" t="s">
        <v>85</v>
      </c>
      <c r="AY178" s="297" t="s">
        <v>151</v>
      </c>
    </row>
    <row r="179" spans="1:65" s="2" customFormat="1" ht="60" customHeight="1">
      <c r="A179" s="40"/>
      <c r="B179" s="41"/>
      <c r="C179" s="309" t="s">
        <v>186</v>
      </c>
      <c r="D179" s="309" t="s">
        <v>236</v>
      </c>
      <c r="E179" s="310" t="s">
        <v>378</v>
      </c>
      <c r="F179" s="311" t="s">
        <v>379</v>
      </c>
      <c r="G179" s="312" t="s">
        <v>253</v>
      </c>
      <c r="H179" s="313">
        <v>3875.4</v>
      </c>
      <c r="I179" s="314"/>
      <c r="J179" s="315">
        <f>ROUND(I179*H179,2)</f>
        <v>0</v>
      </c>
      <c r="K179" s="316"/>
      <c r="L179" s="43"/>
      <c r="M179" s="317" t="s">
        <v>1</v>
      </c>
      <c r="N179" s="318" t="s">
        <v>42</v>
      </c>
      <c r="O179" s="93"/>
      <c r="P179" s="273">
        <f>O179*H179</f>
        <v>0</v>
      </c>
      <c r="Q179" s="273">
        <v>0</v>
      </c>
      <c r="R179" s="273">
        <f>Q179*H179</f>
        <v>0</v>
      </c>
      <c r="S179" s="273">
        <v>0.625</v>
      </c>
      <c r="T179" s="274">
        <f>S179*H179</f>
        <v>2422.125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75" t="s">
        <v>156</v>
      </c>
      <c r="AT179" s="275" t="s">
        <v>236</v>
      </c>
      <c r="AU179" s="275" t="s">
        <v>87</v>
      </c>
      <c r="AY179" s="17" t="s">
        <v>151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85</v>
      </c>
      <c r="BK179" s="145">
        <f>ROUND(I179*H179,2)</f>
        <v>0</v>
      </c>
      <c r="BL179" s="17" t="s">
        <v>156</v>
      </c>
      <c r="BM179" s="275" t="s">
        <v>380</v>
      </c>
    </row>
    <row r="180" spans="1:51" s="13" customFormat="1" ht="12">
      <c r="A180" s="13"/>
      <c r="B180" s="276"/>
      <c r="C180" s="277"/>
      <c r="D180" s="278" t="s">
        <v>191</v>
      </c>
      <c r="E180" s="279" t="s">
        <v>1</v>
      </c>
      <c r="F180" s="280" t="s">
        <v>240</v>
      </c>
      <c r="G180" s="277"/>
      <c r="H180" s="279" t="s">
        <v>1</v>
      </c>
      <c r="I180" s="281"/>
      <c r="J180" s="277"/>
      <c r="K180" s="277"/>
      <c r="L180" s="282"/>
      <c r="M180" s="283"/>
      <c r="N180" s="284"/>
      <c r="O180" s="284"/>
      <c r="P180" s="284"/>
      <c r="Q180" s="284"/>
      <c r="R180" s="284"/>
      <c r="S180" s="284"/>
      <c r="T180" s="28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86" t="s">
        <v>191</v>
      </c>
      <c r="AU180" s="286" t="s">
        <v>87</v>
      </c>
      <c r="AV180" s="13" t="s">
        <v>85</v>
      </c>
      <c r="AW180" s="13" t="s">
        <v>32</v>
      </c>
      <c r="AX180" s="13" t="s">
        <v>77</v>
      </c>
      <c r="AY180" s="286" t="s">
        <v>151</v>
      </c>
    </row>
    <row r="181" spans="1:51" s="14" customFormat="1" ht="12">
      <c r="A181" s="14"/>
      <c r="B181" s="287"/>
      <c r="C181" s="288"/>
      <c r="D181" s="278" t="s">
        <v>191</v>
      </c>
      <c r="E181" s="289" t="s">
        <v>1</v>
      </c>
      <c r="F181" s="290" t="s">
        <v>257</v>
      </c>
      <c r="G181" s="288"/>
      <c r="H181" s="291">
        <v>3875.4</v>
      </c>
      <c r="I181" s="292"/>
      <c r="J181" s="288"/>
      <c r="K181" s="288"/>
      <c r="L181" s="293"/>
      <c r="M181" s="294"/>
      <c r="N181" s="295"/>
      <c r="O181" s="295"/>
      <c r="P181" s="295"/>
      <c r="Q181" s="295"/>
      <c r="R181" s="295"/>
      <c r="S181" s="295"/>
      <c r="T181" s="29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97" t="s">
        <v>191</v>
      </c>
      <c r="AU181" s="297" t="s">
        <v>87</v>
      </c>
      <c r="AV181" s="14" t="s">
        <v>87</v>
      </c>
      <c r="AW181" s="14" t="s">
        <v>32</v>
      </c>
      <c r="AX181" s="14" t="s">
        <v>85</v>
      </c>
      <c r="AY181" s="297" t="s">
        <v>151</v>
      </c>
    </row>
    <row r="182" spans="1:65" s="2" customFormat="1" ht="60" customHeight="1">
      <c r="A182" s="40"/>
      <c r="B182" s="41"/>
      <c r="C182" s="309" t="s">
        <v>197</v>
      </c>
      <c r="D182" s="309" t="s">
        <v>236</v>
      </c>
      <c r="E182" s="310" t="s">
        <v>381</v>
      </c>
      <c r="F182" s="311" t="s">
        <v>382</v>
      </c>
      <c r="G182" s="312" t="s">
        <v>253</v>
      </c>
      <c r="H182" s="313">
        <v>176</v>
      </c>
      <c r="I182" s="314"/>
      <c r="J182" s="315">
        <f>ROUND(I182*H182,2)</f>
        <v>0</v>
      </c>
      <c r="K182" s="316"/>
      <c r="L182" s="43"/>
      <c r="M182" s="317" t="s">
        <v>1</v>
      </c>
      <c r="N182" s="318" t="s">
        <v>42</v>
      </c>
      <c r="O182" s="93"/>
      <c r="P182" s="273">
        <f>O182*H182</f>
        <v>0</v>
      </c>
      <c r="Q182" s="273">
        <v>0</v>
      </c>
      <c r="R182" s="273">
        <f>Q182*H182</f>
        <v>0</v>
      </c>
      <c r="S182" s="273">
        <v>0.93</v>
      </c>
      <c r="T182" s="274">
        <f>S182*H182</f>
        <v>163.68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75" t="s">
        <v>156</v>
      </c>
      <c r="AT182" s="275" t="s">
        <v>236</v>
      </c>
      <c r="AU182" s="275" t="s">
        <v>87</v>
      </c>
      <c r="AY182" s="17" t="s">
        <v>151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85</v>
      </c>
      <c r="BK182" s="145">
        <f>ROUND(I182*H182,2)</f>
        <v>0</v>
      </c>
      <c r="BL182" s="17" t="s">
        <v>156</v>
      </c>
      <c r="BM182" s="275" t="s">
        <v>383</v>
      </c>
    </row>
    <row r="183" spans="1:51" s="13" customFormat="1" ht="12">
      <c r="A183" s="13"/>
      <c r="B183" s="276"/>
      <c r="C183" s="277"/>
      <c r="D183" s="278" t="s">
        <v>191</v>
      </c>
      <c r="E183" s="279" t="s">
        <v>1</v>
      </c>
      <c r="F183" s="280" t="s">
        <v>240</v>
      </c>
      <c r="G183" s="277"/>
      <c r="H183" s="279" t="s">
        <v>1</v>
      </c>
      <c r="I183" s="281"/>
      <c r="J183" s="277"/>
      <c r="K183" s="277"/>
      <c r="L183" s="282"/>
      <c r="M183" s="283"/>
      <c r="N183" s="284"/>
      <c r="O183" s="284"/>
      <c r="P183" s="284"/>
      <c r="Q183" s="284"/>
      <c r="R183" s="284"/>
      <c r="S183" s="284"/>
      <c r="T183" s="28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86" t="s">
        <v>191</v>
      </c>
      <c r="AU183" s="286" t="s">
        <v>87</v>
      </c>
      <c r="AV183" s="13" t="s">
        <v>85</v>
      </c>
      <c r="AW183" s="13" t="s">
        <v>32</v>
      </c>
      <c r="AX183" s="13" t="s">
        <v>77</v>
      </c>
      <c r="AY183" s="286" t="s">
        <v>151</v>
      </c>
    </row>
    <row r="184" spans="1:51" s="14" customFormat="1" ht="12">
      <c r="A184" s="14"/>
      <c r="B184" s="287"/>
      <c r="C184" s="288"/>
      <c r="D184" s="278" t="s">
        <v>191</v>
      </c>
      <c r="E184" s="289" t="s">
        <v>1</v>
      </c>
      <c r="F184" s="290" t="s">
        <v>384</v>
      </c>
      <c r="G184" s="288"/>
      <c r="H184" s="291">
        <v>176</v>
      </c>
      <c r="I184" s="292"/>
      <c r="J184" s="288"/>
      <c r="K184" s="288"/>
      <c r="L184" s="293"/>
      <c r="M184" s="294"/>
      <c r="N184" s="295"/>
      <c r="O184" s="295"/>
      <c r="P184" s="295"/>
      <c r="Q184" s="295"/>
      <c r="R184" s="295"/>
      <c r="S184" s="295"/>
      <c r="T184" s="29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97" t="s">
        <v>191</v>
      </c>
      <c r="AU184" s="297" t="s">
        <v>87</v>
      </c>
      <c r="AV184" s="14" t="s">
        <v>87</v>
      </c>
      <c r="AW184" s="14" t="s">
        <v>32</v>
      </c>
      <c r="AX184" s="14" t="s">
        <v>85</v>
      </c>
      <c r="AY184" s="297" t="s">
        <v>151</v>
      </c>
    </row>
    <row r="185" spans="1:65" s="2" customFormat="1" ht="48" customHeight="1">
      <c r="A185" s="40"/>
      <c r="B185" s="41"/>
      <c r="C185" s="309" t="s">
        <v>201</v>
      </c>
      <c r="D185" s="309" t="s">
        <v>236</v>
      </c>
      <c r="E185" s="310" t="s">
        <v>385</v>
      </c>
      <c r="F185" s="311" t="s">
        <v>386</v>
      </c>
      <c r="G185" s="312" t="s">
        <v>253</v>
      </c>
      <c r="H185" s="313">
        <v>3875.4</v>
      </c>
      <c r="I185" s="314"/>
      <c r="J185" s="315">
        <f>ROUND(I185*H185,2)</f>
        <v>0</v>
      </c>
      <c r="K185" s="316"/>
      <c r="L185" s="43"/>
      <c r="M185" s="317" t="s">
        <v>1</v>
      </c>
      <c r="N185" s="318" t="s">
        <v>42</v>
      </c>
      <c r="O185" s="93"/>
      <c r="P185" s="273">
        <f>O185*H185</f>
        <v>0</v>
      </c>
      <c r="Q185" s="273">
        <v>0</v>
      </c>
      <c r="R185" s="273">
        <f>Q185*H185</f>
        <v>0</v>
      </c>
      <c r="S185" s="273">
        <v>0.22</v>
      </c>
      <c r="T185" s="274">
        <f>S185*H185</f>
        <v>852.5880000000001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75" t="s">
        <v>156</v>
      </c>
      <c r="AT185" s="275" t="s">
        <v>236</v>
      </c>
      <c r="AU185" s="275" t="s">
        <v>87</v>
      </c>
      <c r="AY185" s="17" t="s">
        <v>151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85</v>
      </c>
      <c r="BK185" s="145">
        <f>ROUND(I185*H185,2)</f>
        <v>0</v>
      </c>
      <c r="BL185" s="17" t="s">
        <v>156</v>
      </c>
      <c r="BM185" s="275" t="s">
        <v>387</v>
      </c>
    </row>
    <row r="186" spans="1:51" s="13" customFormat="1" ht="12">
      <c r="A186" s="13"/>
      <c r="B186" s="276"/>
      <c r="C186" s="277"/>
      <c r="D186" s="278" t="s">
        <v>191</v>
      </c>
      <c r="E186" s="279" t="s">
        <v>1</v>
      </c>
      <c r="F186" s="280" t="s">
        <v>240</v>
      </c>
      <c r="G186" s="277"/>
      <c r="H186" s="279" t="s">
        <v>1</v>
      </c>
      <c r="I186" s="281"/>
      <c r="J186" s="277"/>
      <c r="K186" s="277"/>
      <c r="L186" s="282"/>
      <c r="M186" s="283"/>
      <c r="N186" s="284"/>
      <c r="O186" s="284"/>
      <c r="P186" s="284"/>
      <c r="Q186" s="284"/>
      <c r="R186" s="284"/>
      <c r="S186" s="284"/>
      <c r="T186" s="28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86" t="s">
        <v>191</v>
      </c>
      <c r="AU186" s="286" t="s">
        <v>87</v>
      </c>
      <c r="AV186" s="13" t="s">
        <v>85</v>
      </c>
      <c r="AW186" s="13" t="s">
        <v>32</v>
      </c>
      <c r="AX186" s="13" t="s">
        <v>77</v>
      </c>
      <c r="AY186" s="286" t="s">
        <v>151</v>
      </c>
    </row>
    <row r="187" spans="1:51" s="13" customFormat="1" ht="12">
      <c r="A187" s="13"/>
      <c r="B187" s="276"/>
      <c r="C187" s="277"/>
      <c r="D187" s="278" t="s">
        <v>191</v>
      </c>
      <c r="E187" s="279" t="s">
        <v>1</v>
      </c>
      <c r="F187" s="280" t="s">
        <v>388</v>
      </c>
      <c r="G187" s="277"/>
      <c r="H187" s="279" t="s">
        <v>1</v>
      </c>
      <c r="I187" s="281"/>
      <c r="J187" s="277"/>
      <c r="K187" s="277"/>
      <c r="L187" s="282"/>
      <c r="M187" s="283"/>
      <c r="N187" s="284"/>
      <c r="O187" s="284"/>
      <c r="P187" s="284"/>
      <c r="Q187" s="284"/>
      <c r="R187" s="284"/>
      <c r="S187" s="284"/>
      <c r="T187" s="28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86" t="s">
        <v>191</v>
      </c>
      <c r="AU187" s="286" t="s">
        <v>87</v>
      </c>
      <c r="AV187" s="13" t="s">
        <v>85</v>
      </c>
      <c r="AW187" s="13" t="s">
        <v>32</v>
      </c>
      <c r="AX187" s="13" t="s">
        <v>77</v>
      </c>
      <c r="AY187" s="286" t="s">
        <v>151</v>
      </c>
    </row>
    <row r="188" spans="1:51" s="14" customFormat="1" ht="12">
      <c r="A188" s="14"/>
      <c r="B188" s="287"/>
      <c r="C188" s="288"/>
      <c r="D188" s="278" t="s">
        <v>191</v>
      </c>
      <c r="E188" s="289" t="s">
        <v>257</v>
      </c>
      <c r="F188" s="290" t="s">
        <v>389</v>
      </c>
      <c r="G188" s="288"/>
      <c r="H188" s="291">
        <v>3875.4</v>
      </c>
      <c r="I188" s="292"/>
      <c r="J188" s="288"/>
      <c r="K188" s="288"/>
      <c r="L188" s="293"/>
      <c r="M188" s="294"/>
      <c r="N188" s="295"/>
      <c r="O188" s="295"/>
      <c r="P188" s="295"/>
      <c r="Q188" s="295"/>
      <c r="R188" s="295"/>
      <c r="S188" s="295"/>
      <c r="T188" s="29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97" t="s">
        <v>191</v>
      </c>
      <c r="AU188" s="297" t="s">
        <v>87</v>
      </c>
      <c r="AV188" s="14" t="s">
        <v>87</v>
      </c>
      <c r="AW188" s="14" t="s">
        <v>32</v>
      </c>
      <c r="AX188" s="14" t="s">
        <v>85</v>
      </c>
      <c r="AY188" s="297" t="s">
        <v>151</v>
      </c>
    </row>
    <row r="189" spans="1:65" s="2" customFormat="1" ht="36" customHeight="1">
      <c r="A189" s="40"/>
      <c r="B189" s="41"/>
      <c r="C189" s="309" t="s">
        <v>205</v>
      </c>
      <c r="D189" s="309" t="s">
        <v>236</v>
      </c>
      <c r="E189" s="310" t="s">
        <v>390</v>
      </c>
      <c r="F189" s="311" t="s">
        <v>391</v>
      </c>
      <c r="G189" s="312" t="s">
        <v>260</v>
      </c>
      <c r="H189" s="313">
        <v>3484.5</v>
      </c>
      <c r="I189" s="314"/>
      <c r="J189" s="315">
        <f>ROUND(I189*H189,2)</f>
        <v>0</v>
      </c>
      <c r="K189" s="316"/>
      <c r="L189" s="43"/>
      <c r="M189" s="317" t="s">
        <v>1</v>
      </c>
      <c r="N189" s="318" t="s">
        <v>42</v>
      </c>
      <c r="O189" s="93"/>
      <c r="P189" s="273">
        <f>O189*H189</f>
        <v>0</v>
      </c>
      <c r="Q189" s="273">
        <v>0</v>
      </c>
      <c r="R189" s="273">
        <f>Q189*H189</f>
        <v>0</v>
      </c>
      <c r="S189" s="273">
        <v>1.3</v>
      </c>
      <c r="T189" s="274">
        <f>S189*H189</f>
        <v>4529.85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75" t="s">
        <v>156</v>
      </c>
      <c r="AT189" s="275" t="s">
        <v>236</v>
      </c>
      <c r="AU189" s="275" t="s">
        <v>87</v>
      </c>
      <c r="AY189" s="17" t="s">
        <v>151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85</v>
      </c>
      <c r="BK189" s="145">
        <f>ROUND(I189*H189,2)</f>
        <v>0</v>
      </c>
      <c r="BL189" s="17" t="s">
        <v>156</v>
      </c>
      <c r="BM189" s="275" t="s">
        <v>392</v>
      </c>
    </row>
    <row r="190" spans="1:51" s="13" customFormat="1" ht="12">
      <c r="A190" s="13"/>
      <c r="B190" s="276"/>
      <c r="C190" s="277"/>
      <c r="D190" s="278" t="s">
        <v>191</v>
      </c>
      <c r="E190" s="279" t="s">
        <v>1</v>
      </c>
      <c r="F190" s="280" t="s">
        <v>393</v>
      </c>
      <c r="G190" s="277"/>
      <c r="H190" s="279" t="s">
        <v>1</v>
      </c>
      <c r="I190" s="281"/>
      <c r="J190" s="277"/>
      <c r="K190" s="277"/>
      <c r="L190" s="282"/>
      <c r="M190" s="283"/>
      <c r="N190" s="284"/>
      <c r="O190" s="284"/>
      <c r="P190" s="284"/>
      <c r="Q190" s="284"/>
      <c r="R190" s="284"/>
      <c r="S190" s="284"/>
      <c r="T190" s="28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86" t="s">
        <v>191</v>
      </c>
      <c r="AU190" s="286" t="s">
        <v>87</v>
      </c>
      <c r="AV190" s="13" t="s">
        <v>85</v>
      </c>
      <c r="AW190" s="13" t="s">
        <v>32</v>
      </c>
      <c r="AX190" s="13" t="s">
        <v>77</v>
      </c>
      <c r="AY190" s="286" t="s">
        <v>151</v>
      </c>
    </row>
    <row r="191" spans="1:51" s="14" customFormat="1" ht="12">
      <c r="A191" s="14"/>
      <c r="B191" s="287"/>
      <c r="C191" s="288"/>
      <c r="D191" s="278" t="s">
        <v>191</v>
      </c>
      <c r="E191" s="289" t="s">
        <v>1</v>
      </c>
      <c r="F191" s="290" t="s">
        <v>394</v>
      </c>
      <c r="G191" s="288"/>
      <c r="H191" s="291">
        <v>156</v>
      </c>
      <c r="I191" s="292"/>
      <c r="J191" s="288"/>
      <c r="K191" s="288"/>
      <c r="L191" s="293"/>
      <c r="M191" s="294"/>
      <c r="N191" s="295"/>
      <c r="O191" s="295"/>
      <c r="P191" s="295"/>
      <c r="Q191" s="295"/>
      <c r="R191" s="295"/>
      <c r="S191" s="295"/>
      <c r="T191" s="29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97" t="s">
        <v>191</v>
      </c>
      <c r="AU191" s="297" t="s">
        <v>87</v>
      </c>
      <c r="AV191" s="14" t="s">
        <v>87</v>
      </c>
      <c r="AW191" s="14" t="s">
        <v>32</v>
      </c>
      <c r="AX191" s="14" t="s">
        <v>77</v>
      </c>
      <c r="AY191" s="297" t="s">
        <v>151</v>
      </c>
    </row>
    <row r="192" spans="1:51" s="14" customFormat="1" ht="12">
      <c r="A192" s="14"/>
      <c r="B192" s="287"/>
      <c r="C192" s="288"/>
      <c r="D192" s="278" t="s">
        <v>191</v>
      </c>
      <c r="E192" s="289" t="s">
        <v>1</v>
      </c>
      <c r="F192" s="290" t="s">
        <v>395</v>
      </c>
      <c r="G192" s="288"/>
      <c r="H192" s="291">
        <v>2940.96</v>
      </c>
      <c r="I192" s="292"/>
      <c r="J192" s="288"/>
      <c r="K192" s="288"/>
      <c r="L192" s="293"/>
      <c r="M192" s="294"/>
      <c r="N192" s="295"/>
      <c r="O192" s="295"/>
      <c r="P192" s="295"/>
      <c r="Q192" s="295"/>
      <c r="R192" s="295"/>
      <c r="S192" s="295"/>
      <c r="T192" s="29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97" t="s">
        <v>191</v>
      </c>
      <c r="AU192" s="297" t="s">
        <v>87</v>
      </c>
      <c r="AV192" s="14" t="s">
        <v>87</v>
      </c>
      <c r="AW192" s="14" t="s">
        <v>32</v>
      </c>
      <c r="AX192" s="14" t="s">
        <v>77</v>
      </c>
      <c r="AY192" s="297" t="s">
        <v>151</v>
      </c>
    </row>
    <row r="193" spans="1:51" s="14" customFormat="1" ht="12">
      <c r="A193" s="14"/>
      <c r="B193" s="287"/>
      <c r="C193" s="288"/>
      <c r="D193" s="278" t="s">
        <v>191</v>
      </c>
      <c r="E193" s="289" t="s">
        <v>1</v>
      </c>
      <c r="F193" s="290" t="s">
        <v>396</v>
      </c>
      <c r="G193" s="288"/>
      <c r="H193" s="291">
        <v>387.54</v>
      </c>
      <c r="I193" s="292"/>
      <c r="J193" s="288"/>
      <c r="K193" s="288"/>
      <c r="L193" s="293"/>
      <c r="M193" s="294"/>
      <c r="N193" s="295"/>
      <c r="O193" s="295"/>
      <c r="P193" s="295"/>
      <c r="Q193" s="295"/>
      <c r="R193" s="295"/>
      <c r="S193" s="295"/>
      <c r="T193" s="29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97" t="s">
        <v>191</v>
      </c>
      <c r="AU193" s="297" t="s">
        <v>87</v>
      </c>
      <c r="AV193" s="14" t="s">
        <v>87</v>
      </c>
      <c r="AW193" s="14" t="s">
        <v>32</v>
      </c>
      <c r="AX193" s="14" t="s">
        <v>77</v>
      </c>
      <c r="AY193" s="297" t="s">
        <v>151</v>
      </c>
    </row>
    <row r="194" spans="1:51" s="15" customFormat="1" ht="12">
      <c r="A194" s="15"/>
      <c r="B194" s="298"/>
      <c r="C194" s="299"/>
      <c r="D194" s="278" t="s">
        <v>191</v>
      </c>
      <c r="E194" s="300" t="s">
        <v>1</v>
      </c>
      <c r="F194" s="301" t="s">
        <v>196</v>
      </c>
      <c r="G194" s="299"/>
      <c r="H194" s="302">
        <v>3484.5</v>
      </c>
      <c r="I194" s="303"/>
      <c r="J194" s="299"/>
      <c r="K194" s="299"/>
      <c r="L194" s="304"/>
      <c r="M194" s="305"/>
      <c r="N194" s="306"/>
      <c r="O194" s="306"/>
      <c r="P194" s="306"/>
      <c r="Q194" s="306"/>
      <c r="R194" s="306"/>
      <c r="S194" s="306"/>
      <c r="T194" s="30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308" t="s">
        <v>191</v>
      </c>
      <c r="AU194" s="308" t="s">
        <v>87</v>
      </c>
      <c r="AV194" s="15" t="s">
        <v>156</v>
      </c>
      <c r="AW194" s="15" t="s">
        <v>32</v>
      </c>
      <c r="AX194" s="15" t="s">
        <v>85</v>
      </c>
      <c r="AY194" s="308" t="s">
        <v>151</v>
      </c>
    </row>
    <row r="195" spans="1:65" s="2" customFormat="1" ht="48" customHeight="1">
      <c r="A195" s="40"/>
      <c r="B195" s="41"/>
      <c r="C195" s="309" t="s">
        <v>8</v>
      </c>
      <c r="D195" s="309" t="s">
        <v>236</v>
      </c>
      <c r="E195" s="310" t="s">
        <v>397</v>
      </c>
      <c r="F195" s="311" t="s">
        <v>398</v>
      </c>
      <c r="G195" s="312" t="s">
        <v>253</v>
      </c>
      <c r="H195" s="313">
        <v>14704.8</v>
      </c>
      <c r="I195" s="314"/>
      <c r="J195" s="315">
        <f>ROUND(I195*H195,2)</f>
        <v>0</v>
      </c>
      <c r="K195" s="316"/>
      <c r="L195" s="43"/>
      <c r="M195" s="317" t="s">
        <v>1</v>
      </c>
      <c r="N195" s="318" t="s">
        <v>42</v>
      </c>
      <c r="O195" s="93"/>
      <c r="P195" s="273">
        <f>O195*H195</f>
        <v>0</v>
      </c>
      <c r="Q195" s="273">
        <v>7E-05</v>
      </c>
      <c r="R195" s="273">
        <f>Q195*H195</f>
        <v>1.0293359999999998</v>
      </c>
      <c r="S195" s="273">
        <v>0.128</v>
      </c>
      <c r="T195" s="274">
        <f>S195*H195</f>
        <v>1882.2143999999998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75" t="s">
        <v>156</v>
      </c>
      <c r="AT195" s="275" t="s">
        <v>236</v>
      </c>
      <c r="AU195" s="275" t="s">
        <v>87</v>
      </c>
      <c r="AY195" s="17" t="s">
        <v>151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85</v>
      </c>
      <c r="BK195" s="145">
        <f>ROUND(I195*H195,2)</f>
        <v>0</v>
      </c>
      <c r="BL195" s="17" t="s">
        <v>156</v>
      </c>
      <c r="BM195" s="275" t="s">
        <v>399</v>
      </c>
    </row>
    <row r="196" spans="1:51" s="13" customFormat="1" ht="12">
      <c r="A196" s="13"/>
      <c r="B196" s="276"/>
      <c r="C196" s="277"/>
      <c r="D196" s="278" t="s">
        <v>191</v>
      </c>
      <c r="E196" s="279" t="s">
        <v>1</v>
      </c>
      <c r="F196" s="280" t="s">
        <v>240</v>
      </c>
      <c r="G196" s="277"/>
      <c r="H196" s="279" t="s">
        <v>1</v>
      </c>
      <c r="I196" s="281"/>
      <c r="J196" s="277"/>
      <c r="K196" s="277"/>
      <c r="L196" s="282"/>
      <c r="M196" s="283"/>
      <c r="N196" s="284"/>
      <c r="O196" s="284"/>
      <c r="P196" s="284"/>
      <c r="Q196" s="284"/>
      <c r="R196" s="284"/>
      <c r="S196" s="284"/>
      <c r="T196" s="28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86" t="s">
        <v>191</v>
      </c>
      <c r="AU196" s="286" t="s">
        <v>87</v>
      </c>
      <c r="AV196" s="13" t="s">
        <v>85</v>
      </c>
      <c r="AW196" s="13" t="s">
        <v>32</v>
      </c>
      <c r="AX196" s="13" t="s">
        <v>77</v>
      </c>
      <c r="AY196" s="286" t="s">
        <v>151</v>
      </c>
    </row>
    <row r="197" spans="1:51" s="13" customFormat="1" ht="12">
      <c r="A197" s="13"/>
      <c r="B197" s="276"/>
      <c r="C197" s="277"/>
      <c r="D197" s="278" t="s">
        <v>191</v>
      </c>
      <c r="E197" s="279" t="s">
        <v>1</v>
      </c>
      <c r="F197" s="280" t="s">
        <v>400</v>
      </c>
      <c r="G197" s="277"/>
      <c r="H197" s="279" t="s">
        <v>1</v>
      </c>
      <c r="I197" s="281"/>
      <c r="J197" s="277"/>
      <c r="K197" s="277"/>
      <c r="L197" s="282"/>
      <c r="M197" s="283"/>
      <c r="N197" s="284"/>
      <c r="O197" s="284"/>
      <c r="P197" s="284"/>
      <c r="Q197" s="284"/>
      <c r="R197" s="284"/>
      <c r="S197" s="284"/>
      <c r="T197" s="28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86" t="s">
        <v>191</v>
      </c>
      <c r="AU197" s="286" t="s">
        <v>87</v>
      </c>
      <c r="AV197" s="13" t="s">
        <v>85</v>
      </c>
      <c r="AW197" s="13" t="s">
        <v>32</v>
      </c>
      <c r="AX197" s="13" t="s">
        <v>77</v>
      </c>
      <c r="AY197" s="286" t="s">
        <v>151</v>
      </c>
    </row>
    <row r="198" spans="1:51" s="14" customFormat="1" ht="12">
      <c r="A198" s="14"/>
      <c r="B198" s="287"/>
      <c r="C198" s="288"/>
      <c r="D198" s="278" t="s">
        <v>191</v>
      </c>
      <c r="E198" s="289" t="s">
        <v>1</v>
      </c>
      <c r="F198" s="290" t="s">
        <v>401</v>
      </c>
      <c r="G198" s="288"/>
      <c r="H198" s="291">
        <v>14704.8</v>
      </c>
      <c r="I198" s="292"/>
      <c r="J198" s="288"/>
      <c r="K198" s="288"/>
      <c r="L198" s="293"/>
      <c r="M198" s="294"/>
      <c r="N198" s="295"/>
      <c r="O198" s="295"/>
      <c r="P198" s="295"/>
      <c r="Q198" s="295"/>
      <c r="R198" s="295"/>
      <c r="S198" s="295"/>
      <c r="T198" s="29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97" t="s">
        <v>191</v>
      </c>
      <c r="AU198" s="297" t="s">
        <v>87</v>
      </c>
      <c r="AV198" s="14" t="s">
        <v>87</v>
      </c>
      <c r="AW198" s="14" t="s">
        <v>32</v>
      </c>
      <c r="AX198" s="14" t="s">
        <v>77</v>
      </c>
      <c r="AY198" s="297" t="s">
        <v>151</v>
      </c>
    </row>
    <row r="199" spans="1:51" s="15" customFormat="1" ht="12">
      <c r="A199" s="15"/>
      <c r="B199" s="298"/>
      <c r="C199" s="299"/>
      <c r="D199" s="278" t="s">
        <v>191</v>
      </c>
      <c r="E199" s="300" t="s">
        <v>255</v>
      </c>
      <c r="F199" s="301" t="s">
        <v>196</v>
      </c>
      <c r="G199" s="299"/>
      <c r="H199" s="302">
        <v>14704.8</v>
      </c>
      <c r="I199" s="303"/>
      <c r="J199" s="299"/>
      <c r="K199" s="299"/>
      <c r="L199" s="304"/>
      <c r="M199" s="305"/>
      <c r="N199" s="306"/>
      <c r="O199" s="306"/>
      <c r="P199" s="306"/>
      <c r="Q199" s="306"/>
      <c r="R199" s="306"/>
      <c r="S199" s="306"/>
      <c r="T199" s="30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308" t="s">
        <v>191</v>
      </c>
      <c r="AU199" s="308" t="s">
        <v>87</v>
      </c>
      <c r="AV199" s="15" t="s">
        <v>156</v>
      </c>
      <c r="AW199" s="15" t="s">
        <v>32</v>
      </c>
      <c r="AX199" s="15" t="s">
        <v>85</v>
      </c>
      <c r="AY199" s="308" t="s">
        <v>151</v>
      </c>
    </row>
    <row r="200" spans="1:65" s="2" customFormat="1" ht="48" customHeight="1">
      <c r="A200" s="40"/>
      <c r="B200" s="41"/>
      <c r="C200" s="309" t="s">
        <v>212</v>
      </c>
      <c r="D200" s="309" t="s">
        <v>236</v>
      </c>
      <c r="E200" s="310" t="s">
        <v>402</v>
      </c>
      <c r="F200" s="311" t="s">
        <v>403</v>
      </c>
      <c r="G200" s="312" t="s">
        <v>113</v>
      </c>
      <c r="H200" s="313">
        <v>3572.5</v>
      </c>
      <c r="I200" s="314"/>
      <c r="J200" s="315">
        <f>ROUND(I200*H200,2)</f>
        <v>0</v>
      </c>
      <c r="K200" s="316"/>
      <c r="L200" s="43"/>
      <c r="M200" s="317" t="s">
        <v>1</v>
      </c>
      <c r="N200" s="318" t="s">
        <v>42</v>
      </c>
      <c r="O200" s="93"/>
      <c r="P200" s="273">
        <f>O200*H200</f>
        <v>0</v>
      </c>
      <c r="Q200" s="273">
        <v>0</v>
      </c>
      <c r="R200" s="273">
        <f>Q200*H200</f>
        <v>0</v>
      </c>
      <c r="S200" s="273">
        <v>0.205</v>
      </c>
      <c r="T200" s="274">
        <f>S200*H200</f>
        <v>732.3625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75" t="s">
        <v>156</v>
      </c>
      <c r="AT200" s="275" t="s">
        <v>236</v>
      </c>
      <c r="AU200" s="275" t="s">
        <v>87</v>
      </c>
      <c r="AY200" s="17" t="s">
        <v>151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85</v>
      </c>
      <c r="BK200" s="145">
        <f>ROUND(I200*H200,2)</f>
        <v>0</v>
      </c>
      <c r="BL200" s="17" t="s">
        <v>156</v>
      </c>
      <c r="BM200" s="275" t="s">
        <v>404</v>
      </c>
    </row>
    <row r="201" spans="1:51" s="13" customFormat="1" ht="12">
      <c r="A201" s="13"/>
      <c r="B201" s="276"/>
      <c r="C201" s="277"/>
      <c r="D201" s="278" t="s">
        <v>191</v>
      </c>
      <c r="E201" s="279" t="s">
        <v>1</v>
      </c>
      <c r="F201" s="280" t="s">
        <v>240</v>
      </c>
      <c r="G201" s="277"/>
      <c r="H201" s="279" t="s">
        <v>1</v>
      </c>
      <c r="I201" s="281"/>
      <c r="J201" s="277"/>
      <c r="K201" s="277"/>
      <c r="L201" s="282"/>
      <c r="M201" s="283"/>
      <c r="N201" s="284"/>
      <c r="O201" s="284"/>
      <c r="P201" s="284"/>
      <c r="Q201" s="284"/>
      <c r="R201" s="284"/>
      <c r="S201" s="284"/>
      <c r="T201" s="28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86" t="s">
        <v>191</v>
      </c>
      <c r="AU201" s="286" t="s">
        <v>87</v>
      </c>
      <c r="AV201" s="13" t="s">
        <v>85</v>
      </c>
      <c r="AW201" s="13" t="s">
        <v>32</v>
      </c>
      <c r="AX201" s="13" t="s">
        <v>77</v>
      </c>
      <c r="AY201" s="286" t="s">
        <v>151</v>
      </c>
    </row>
    <row r="202" spans="1:51" s="14" customFormat="1" ht="12">
      <c r="A202" s="14"/>
      <c r="B202" s="287"/>
      <c r="C202" s="288"/>
      <c r="D202" s="278" t="s">
        <v>191</v>
      </c>
      <c r="E202" s="289" t="s">
        <v>1</v>
      </c>
      <c r="F202" s="290" t="s">
        <v>405</v>
      </c>
      <c r="G202" s="288"/>
      <c r="H202" s="291">
        <v>689</v>
      </c>
      <c r="I202" s="292"/>
      <c r="J202" s="288"/>
      <c r="K202" s="288"/>
      <c r="L202" s="293"/>
      <c r="M202" s="294"/>
      <c r="N202" s="295"/>
      <c r="O202" s="295"/>
      <c r="P202" s="295"/>
      <c r="Q202" s="295"/>
      <c r="R202" s="295"/>
      <c r="S202" s="295"/>
      <c r="T202" s="29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97" t="s">
        <v>191</v>
      </c>
      <c r="AU202" s="297" t="s">
        <v>87</v>
      </c>
      <c r="AV202" s="14" t="s">
        <v>87</v>
      </c>
      <c r="AW202" s="14" t="s">
        <v>32</v>
      </c>
      <c r="AX202" s="14" t="s">
        <v>77</v>
      </c>
      <c r="AY202" s="297" t="s">
        <v>151</v>
      </c>
    </row>
    <row r="203" spans="1:51" s="14" customFormat="1" ht="12">
      <c r="A203" s="14"/>
      <c r="B203" s="287"/>
      <c r="C203" s="288"/>
      <c r="D203" s="278" t="s">
        <v>191</v>
      </c>
      <c r="E203" s="289" t="s">
        <v>1</v>
      </c>
      <c r="F203" s="290" t="s">
        <v>406</v>
      </c>
      <c r="G203" s="288"/>
      <c r="H203" s="291">
        <v>465</v>
      </c>
      <c r="I203" s="292"/>
      <c r="J203" s="288"/>
      <c r="K203" s="288"/>
      <c r="L203" s="293"/>
      <c r="M203" s="294"/>
      <c r="N203" s="295"/>
      <c r="O203" s="295"/>
      <c r="P203" s="295"/>
      <c r="Q203" s="295"/>
      <c r="R203" s="295"/>
      <c r="S203" s="295"/>
      <c r="T203" s="29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97" t="s">
        <v>191</v>
      </c>
      <c r="AU203" s="297" t="s">
        <v>87</v>
      </c>
      <c r="AV203" s="14" t="s">
        <v>87</v>
      </c>
      <c r="AW203" s="14" t="s">
        <v>32</v>
      </c>
      <c r="AX203" s="14" t="s">
        <v>77</v>
      </c>
      <c r="AY203" s="297" t="s">
        <v>151</v>
      </c>
    </row>
    <row r="204" spans="1:51" s="14" customFormat="1" ht="12">
      <c r="A204" s="14"/>
      <c r="B204" s="287"/>
      <c r="C204" s="288"/>
      <c r="D204" s="278" t="s">
        <v>191</v>
      </c>
      <c r="E204" s="289" t="s">
        <v>1</v>
      </c>
      <c r="F204" s="290" t="s">
        <v>407</v>
      </c>
      <c r="G204" s="288"/>
      <c r="H204" s="291">
        <v>363.5</v>
      </c>
      <c r="I204" s="292"/>
      <c r="J204" s="288"/>
      <c r="K204" s="288"/>
      <c r="L204" s="293"/>
      <c r="M204" s="294"/>
      <c r="N204" s="295"/>
      <c r="O204" s="295"/>
      <c r="P204" s="295"/>
      <c r="Q204" s="295"/>
      <c r="R204" s="295"/>
      <c r="S204" s="295"/>
      <c r="T204" s="29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97" t="s">
        <v>191</v>
      </c>
      <c r="AU204" s="297" t="s">
        <v>87</v>
      </c>
      <c r="AV204" s="14" t="s">
        <v>87</v>
      </c>
      <c r="AW204" s="14" t="s">
        <v>32</v>
      </c>
      <c r="AX204" s="14" t="s">
        <v>77</v>
      </c>
      <c r="AY204" s="297" t="s">
        <v>151</v>
      </c>
    </row>
    <row r="205" spans="1:51" s="14" customFormat="1" ht="12">
      <c r="A205" s="14"/>
      <c r="B205" s="287"/>
      <c r="C205" s="288"/>
      <c r="D205" s="278" t="s">
        <v>191</v>
      </c>
      <c r="E205" s="289" t="s">
        <v>1</v>
      </c>
      <c r="F205" s="290" t="s">
        <v>408</v>
      </c>
      <c r="G205" s="288"/>
      <c r="H205" s="291">
        <v>414.7</v>
      </c>
      <c r="I205" s="292"/>
      <c r="J205" s="288"/>
      <c r="K205" s="288"/>
      <c r="L205" s="293"/>
      <c r="M205" s="294"/>
      <c r="N205" s="295"/>
      <c r="O205" s="295"/>
      <c r="P205" s="295"/>
      <c r="Q205" s="295"/>
      <c r="R205" s="295"/>
      <c r="S205" s="295"/>
      <c r="T205" s="29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97" t="s">
        <v>191</v>
      </c>
      <c r="AU205" s="297" t="s">
        <v>87</v>
      </c>
      <c r="AV205" s="14" t="s">
        <v>87</v>
      </c>
      <c r="AW205" s="14" t="s">
        <v>32</v>
      </c>
      <c r="AX205" s="14" t="s">
        <v>77</v>
      </c>
      <c r="AY205" s="297" t="s">
        <v>151</v>
      </c>
    </row>
    <row r="206" spans="1:51" s="14" customFormat="1" ht="12">
      <c r="A206" s="14"/>
      <c r="B206" s="287"/>
      <c r="C206" s="288"/>
      <c r="D206" s="278" t="s">
        <v>191</v>
      </c>
      <c r="E206" s="289" t="s">
        <v>1</v>
      </c>
      <c r="F206" s="290" t="s">
        <v>409</v>
      </c>
      <c r="G206" s="288"/>
      <c r="H206" s="291">
        <v>596.5</v>
      </c>
      <c r="I206" s="292"/>
      <c r="J206" s="288"/>
      <c r="K206" s="288"/>
      <c r="L206" s="293"/>
      <c r="M206" s="294"/>
      <c r="N206" s="295"/>
      <c r="O206" s="295"/>
      <c r="P206" s="295"/>
      <c r="Q206" s="295"/>
      <c r="R206" s="295"/>
      <c r="S206" s="295"/>
      <c r="T206" s="29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97" t="s">
        <v>191</v>
      </c>
      <c r="AU206" s="297" t="s">
        <v>87</v>
      </c>
      <c r="AV206" s="14" t="s">
        <v>87</v>
      </c>
      <c r="AW206" s="14" t="s">
        <v>32</v>
      </c>
      <c r="AX206" s="14" t="s">
        <v>77</v>
      </c>
      <c r="AY206" s="297" t="s">
        <v>151</v>
      </c>
    </row>
    <row r="207" spans="1:51" s="14" customFormat="1" ht="12">
      <c r="A207" s="14"/>
      <c r="B207" s="287"/>
      <c r="C207" s="288"/>
      <c r="D207" s="278" t="s">
        <v>191</v>
      </c>
      <c r="E207" s="289" t="s">
        <v>1</v>
      </c>
      <c r="F207" s="290" t="s">
        <v>410</v>
      </c>
      <c r="G207" s="288"/>
      <c r="H207" s="291">
        <v>585.5</v>
      </c>
      <c r="I207" s="292"/>
      <c r="J207" s="288"/>
      <c r="K207" s="288"/>
      <c r="L207" s="293"/>
      <c r="M207" s="294"/>
      <c r="N207" s="295"/>
      <c r="O207" s="295"/>
      <c r="P207" s="295"/>
      <c r="Q207" s="295"/>
      <c r="R207" s="295"/>
      <c r="S207" s="295"/>
      <c r="T207" s="29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97" t="s">
        <v>191</v>
      </c>
      <c r="AU207" s="297" t="s">
        <v>87</v>
      </c>
      <c r="AV207" s="14" t="s">
        <v>87</v>
      </c>
      <c r="AW207" s="14" t="s">
        <v>32</v>
      </c>
      <c r="AX207" s="14" t="s">
        <v>77</v>
      </c>
      <c r="AY207" s="297" t="s">
        <v>151</v>
      </c>
    </row>
    <row r="208" spans="1:51" s="14" customFormat="1" ht="12">
      <c r="A208" s="14"/>
      <c r="B208" s="287"/>
      <c r="C208" s="288"/>
      <c r="D208" s="278" t="s">
        <v>191</v>
      </c>
      <c r="E208" s="289" t="s">
        <v>1</v>
      </c>
      <c r="F208" s="290" t="s">
        <v>411</v>
      </c>
      <c r="G208" s="288"/>
      <c r="H208" s="291">
        <v>434.5</v>
      </c>
      <c r="I208" s="292"/>
      <c r="J208" s="288"/>
      <c r="K208" s="288"/>
      <c r="L208" s="293"/>
      <c r="M208" s="294"/>
      <c r="N208" s="295"/>
      <c r="O208" s="295"/>
      <c r="P208" s="295"/>
      <c r="Q208" s="295"/>
      <c r="R208" s="295"/>
      <c r="S208" s="295"/>
      <c r="T208" s="29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97" t="s">
        <v>191</v>
      </c>
      <c r="AU208" s="297" t="s">
        <v>87</v>
      </c>
      <c r="AV208" s="14" t="s">
        <v>87</v>
      </c>
      <c r="AW208" s="14" t="s">
        <v>32</v>
      </c>
      <c r="AX208" s="14" t="s">
        <v>77</v>
      </c>
      <c r="AY208" s="297" t="s">
        <v>151</v>
      </c>
    </row>
    <row r="209" spans="1:51" s="14" customFormat="1" ht="12">
      <c r="A209" s="14"/>
      <c r="B209" s="287"/>
      <c r="C209" s="288"/>
      <c r="D209" s="278" t="s">
        <v>191</v>
      </c>
      <c r="E209" s="289" t="s">
        <v>1</v>
      </c>
      <c r="F209" s="290" t="s">
        <v>412</v>
      </c>
      <c r="G209" s="288"/>
      <c r="H209" s="291">
        <v>612</v>
      </c>
      <c r="I209" s="292"/>
      <c r="J209" s="288"/>
      <c r="K209" s="288"/>
      <c r="L209" s="293"/>
      <c r="M209" s="294"/>
      <c r="N209" s="295"/>
      <c r="O209" s="295"/>
      <c r="P209" s="295"/>
      <c r="Q209" s="295"/>
      <c r="R209" s="295"/>
      <c r="S209" s="295"/>
      <c r="T209" s="29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97" t="s">
        <v>191</v>
      </c>
      <c r="AU209" s="297" t="s">
        <v>87</v>
      </c>
      <c r="AV209" s="14" t="s">
        <v>87</v>
      </c>
      <c r="AW209" s="14" t="s">
        <v>32</v>
      </c>
      <c r="AX209" s="14" t="s">
        <v>77</v>
      </c>
      <c r="AY209" s="297" t="s">
        <v>151</v>
      </c>
    </row>
    <row r="210" spans="1:51" s="13" customFormat="1" ht="12">
      <c r="A210" s="13"/>
      <c r="B210" s="276"/>
      <c r="C210" s="277"/>
      <c r="D210" s="278" t="s">
        <v>191</v>
      </c>
      <c r="E210" s="279" t="s">
        <v>1</v>
      </c>
      <c r="F210" s="280" t="s">
        <v>413</v>
      </c>
      <c r="G210" s="277"/>
      <c r="H210" s="279" t="s">
        <v>1</v>
      </c>
      <c r="I210" s="281"/>
      <c r="J210" s="277"/>
      <c r="K210" s="277"/>
      <c r="L210" s="282"/>
      <c r="M210" s="283"/>
      <c r="N210" s="284"/>
      <c r="O210" s="284"/>
      <c r="P210" s="284"/>
      <c r="Q210" s="284"/>
      <c r="R210" s="284"/>
      <c r="S210" s="284"/>
      <c r="T210" s="28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86" t="s">
        <v>191</v>
      </c>
      <c r="AU210" s="286" t="s">
        <v>87</v>
      </c>
      <c r="AV210" s="13" t="s">
        <v>85</v>
      </c>
      <c r="AW210" s="13" t="s">
        <v>32</v>
      </c>
      <c r="AX210" s="13" t="s">
        <v>77</v>
      </c>
      <c r="AY210" s="286" t="s">
        <v>151</v>
      </c>
    </row>
    <row r="211" spans="1:51" s="14" customFormat="1" ht="12">
      <c r="A211" s="14"/>
      <c r="B211" s="287"/>
      <c r="C211" s="288"/>
      <c r="D211" s="278" t="s">
        <v>191</v>
      </c>
      <c r="E211" s="289" t="s">
        <v>1</v>
      </c>
      <c r="F211" s="290" t="s">
        <v>414</v>
      </c>
      <c r="G211" s="288"/>
      <c r="H211" s="291">
        <v>-588.2</v>
      </c>
      <c r="I211" s="292"/>
      <c r="J211" s="288"/>
      <c r="K211" s="288"/>
      <c r="L211" s="293"/>
      <c r="M211" s="294"/>
      <c r="N211" s="295"/>
      <c r="O211" s="295"/>
      <c r="P211" s="295"/>
      <c r="Q211" s="295"/>
      <c r="R211" s="295"/>
      <c r="S211" s="295"/>
      <c r="T211" s="29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97" t="s">
        <v>191</v>
      </c>
      <c r="AU211" s="297" t="s">
        <v>87</v>
      </c>
      <c r="AV211" s="14" t="s">
        <v>87</v>
      </c>
      <c r="AW211" s="14" t="s">
        <v>32</v>
      </c>
      <c r="AX211" s="14" t="s">
        <v>77</v>
      </c>
      <c r="AY211" s="297" t="s">
        <v>151</v>
      </c>
    </row>
    <row r="212" spans="1:51" s="15" customFormat="1" ht="12">
      <c r="A212" s="15"/>
      <c r="B212" s="298"/>
      <c r="C212" s="299"/>
      <c r="D212" s="278" t="s">
        <v>191</v>
      </c>
      <c r="E212" s="300" t="s">
        <v>1</v>
      </c>
      <c r="F212" s="301" t="s">
        <v>196</v>
      </c>
      <c r="G212" s="299"/>
      <c r="H212" s="302">
        <v>3572.5</v>
      </c>
      <c r="I212" s="303"/>
      <c r="J212" s="299"/>
      <c r="K212" s="299"/>
      <c r="L212" s="304"/>
      <c r="M212" s="305"/>
      <c r="N212" s="306"/>
      <c r="O212" s="306"/>
      <c r="P212" s="306"/>
      <c r="Q212" s="306"/>
      <c r="R212" s="306"/>
      <c r="S212" s="306"/>
      <c r="T212" s="30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308" t="s">
        <v>191</v>
      </c>
      <c r="AU212" s="308" t="s">
        <v>87</v>
      </c>
      <c r="AV212" s="15" t="s">
        <v>156</v>
      </c>
      <c r="AW212" s="15" t="s">
        <v>32</v>
      </c>
      <c r="AX212" s="15" t="s">
        <v>85</v>
      </c>
      <c r="AY212" s="308" t="s">
        <v>151</v>
      </c>
    </row>
    <row r="213" spans="1:65" s="2" customFormat="1" ht="84" customHeight="1">
      <c r="A213" s="40"/>
      <c r="B213" s="41"/>
      <c r="C213" s="309" t="s">
        <v>216</v>
      </c>
      <c r="D213" s="309" t="s">
        <v>236</v>
      </c>
      <c r="E213" s="310" t="s">
        <v>415</v>
      </c>
      <c r="F213" s="311" t="s">
        <v>416</v>
      </c>
      <c r="G213" s="312" t="s">
        <v>113</v>
      </c>
      <c r="H213" s="313">
        <v>1401.6</v>
      </c>
      <c r="I213" s="314"/>
      <c r="J213" s="315">
        <f>ROUND(I213*H213,2)</f>
        <v>0</v>
      </c>
      <c r="K213" s="316"/>
      <c r="L213" s="43"/>
      <c r="M213" s="317" t="s">
        <v>1</v>
      </c>
      <c r="N213" s="318" t="s">
        <v>42</v>
      </c>
      <c r="O213" s="93"/>
      <c r="P213" s="273">
        <f>O213*H213</f>
        <v>0</v>
      </c>
      <c r="Q213" s="273">
        <v>0.06053</v>
      </c>
      <c r="R213" s="273">
        <f>Q213*H213</f>
        <v>84.838848</v>
      </c>
      <c r="S213" s="273">
        <v>0</v>
      </c>
      <c r="T213" s="274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75" t="s">
        <v>156</v>
      </c>
      <c r="AT213" s="275" t="s">
        <v>236</v>
      </c>
      <c r="AU213" s="275" t="s">
        <v>87</v>
      </c>
      <c r="AY213" s="17" t="s">
        <v>151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85</v>
      </c>
      <c r="BK213" s="145">
        <f>ROUND(I213*H213,2)</f>
        <v>0</v>
      </c>
      <c r="BL213" s="17" t="s">
        <v>156</v>
      </c>
      <c r="BM213" s="275" t="s">
        <v>417</v>
      </c>
    </row>
    <row r="214" spans="1:51" s="13" customFormat="1" ht="12">
      <c r="A214" s="13"/>
      <c r="B214" s="276"/>
      <c r="C214" s="277"/>
      <c r="D214" s="278" t="s">
        <v>191</v>
      </c>
      <c r="E214" s="279" t="s">
        <v>1</v>
      </c>
      <c r="F214" s="280" t="s">
        <v>418</v>
      </c>
      <c r="G214" s="277"/>
      <c r="H214" s="279" t="s">
        <v>1</v>
      </c>
      <c r="I214" s="281"/>
      <c r="J214" s="277"/>
      <c r="K214" s="277"/>
      <c r="L214" s="282"/>
      <c r="M214" s="283"/>
      <c r="N214" s="284"/>
      <c r="O214" s="284"/>
      <c r="P214" s="284"/>
      <c r="Q214" s="284"/>
      <c r="R214" s="284"/>
      <c r="S214" s="284"/>
      <c r="T214" s="28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86" t="s">
        <v>191</v>
      </c>
      <c r="AU214" s="286" t="s">
        <v>87</v>
      </c>
      <c r="AV214" s="13" t="s">
        <v>85</v>
      </c>
      <c r="AW214" s="13" t="s">
        <v>32</v>
      </c>
      <c r="AX214" s="13" t="s">
        <v>77</v>
      </c>
      <c r="AY214" s="286" t="s">
        <v>151</v>
      </c>
    </row>
    <row r="215" spans="1:51" s="13" customFormat="1" ht="12">
      <c r="A215" s="13"/>
      <c r="B215" s="276"/>
      <c r="C215" s="277"/>
      <c r="D215" s="278" t="s">
        <v>191</v>
      </c>
      <c r="E215" s="279" t="s">
        <v>1</v>
      </c>
      <c r="F215" s="280" t="s">
        <v>419</v>
      </c>
      <c r="G215" s="277"/>
      <c r="H215" s="279" t="s">
        <v>1</v>
      </c>
      <c r="I215" s="281"/>
      <c r="J215" s="277"/>
      <c r="K215" s="277"/>
      <c r="L215" s="282"/>
      <c r="M215" s="283"/>
      <c r="N215" s="284"/>
      <c r="O215" s="284"/>
      <c r="P215" s="284"/>
      <c r="Q215" s="284"/>
      <c r="R215" s="284"/>
      <c r="S215" s="284"/>
      <c r="T215" s="28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86" t="s">
        <v>191</v>
      </c>
      <c r="AU215" s="286" t="s">
        <v>87</v>
      </c>
      <c r="AV215" s="13" t="s">
        <v>85</v>
      </c>
      <c r="AW215" s="13" t="s">
        <v>32</v>
      </c>
      <c r="AX215" s="13" t="s">
        <v>77</v>
      </c>
      <c r="AY215" s="286" t="s">
        <v>151</v>
      </c>
    </row>
    <row r="216" spans="1:51" s="14" customFormat="1" ht="12">
      <c r="A216" s="14"/>
      <c r="B216" s="287"/>
      <c r="C216" s="288"/>
      <c r="D216" s="278" t="s">
        <v>191</v>
      </c>
      <c r="E216" s="289" t="s">
        <v>1</v>
      </c>
      <c r="F216" s="290" t="s">
        <v>420</v>
      </c>
      <c r="G216" s="288"/>
      <c r="H216" s="291">
        <v>1401.6</v>
      </c>
      <c r="I216" s="292"/>
      <c r="J216" s="288"/>
      <c r="K216" s="288"/>
      <c r="L216" s="293"/>
      <c r="M216" s="294"/>
      <c r="N216" s="295"/>
      <c r="O216" s="295"/>
      <c r="P216" s="295"/>
      <c r="Q216" s="295"/>
      <c r="R216" s="295"/>
      <c r="S216" s="295"/>
      <c r="T216" s="29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97" t="s">
        <v>191</v>
      </c>
      <c r="AU216" s="297" t="s">
        <v>87</v>
      </c>
      <c r="AV216" s="14" t="s">
        <v>87</v>
      </c>
      <c r="AW216" s="14" t="s">
        <v>32</v>
      </c>
      <c r="AX216" s="14" t="s">
        <v>85</v>
      </c>
      <c r="AY216" s="297" t="s">
        <v>151</v>
      </c>
    </row>
    <row r="217" spans="1:65" s="2" customFormat="1" ht="36" customHeight="1">
      <c r="A217" s="40"/>
      <c r="B217" s="41"/>
      <c r="C217" s="309" t="s">
        <v>220</v>
      </c>
      <c r="D217" s="309" t="s">
        <v>236</v>
      </c>
      <c r="E217" s="310" t="s">
        <v>421</v>
      </c>
      <c r="F217" s="311" t="s">
        <v>422</v>
      </c>
      <c r="G217" s="312" t="s">
        <v>260</v>
      </c>
      <c r="H217" s="313">
        <v>1793.6</v>
      </c>
      <c r="I217" s="314"/>
      <c r="J217" s="315">
        <f>ROUND(I217*H217,2)</f>
        <v>0</v>
      </c>
      <c r="K217" s="316"/>
      <c r="L217" s="43"/>
      <c r="M217" s="317" t="s">
        <v>1</v>
      </c>
      <c r="N217" s="318" t="s">
        <v>42</v>
      </c>
      <c r="O217" s="93"/>
      <c r="P217" s="273">
        <f>O217*H217</f>
        <v>0</v>
      </c>
      <c r="Q217" s="273">
        <v>0</v>
      </c>
      <c r="R217" s="273">
        <f>Q217*H217</f>
        <v>0</v>
      </c>
      <c r="S217" s="273">
        <v>0</v>
      </c>
      <c r="T217" s="27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75" t="s">
        <v>156</v>
      </c>
      <c r="AT217" s="275" t="s">
        <v>236</v>
      </c>
      <c r="AU217" s="275" t="s">
        <v>87</v>
      </c>
      <c r="AY217" s="17" t="s">
        <v>151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85</v>
      </c>
      <c r="BK217" s="145">
        <f>ROUND(I217*H217,2)</f>
        <v>0</v>
      </c>
      <c r="BL217" s="17" t="s">
        <v>156</v>
      </c>
      <c r="BM217" s="275" t="s">
        <v>423</v>
      </c>
    </row>
    <row r="218" spans="1:51" s="13" customFormat="1" ht="12">
      <c r="A218" s="13"/>
      <c r="B218" s="276"/>
      <c r="C218" s="277"/>
      <c r="D218" s="278" t="s">
        <v>191</v>
      </c>
      <c r="E218" s="279" t="s">
        <v>1</v>
      </c>
      <c r="F218" s="280" t="s">
        <v>418</v>
      </c>
      <c r="G218" s="277"/>
      <c r="H218" s="279" t="s">
        <v>1</v>
      </c>
      <c r="I218" s="281"/>
      <c r="J218" s="277"/>
      <c r="K218" s="277"/>
      <c r="L218" s="282"/>
      <c r="M218" s="283"/>
      <c r="N218" s="284"/>
      <c r="O218" s="284"/>
      <c r="P218" s="284"/>
      <c r="Q218" s="284"/>
      <c r="R218" s="284"/>
      <c r="S218" s="284"/>
      <c r="T218" s="28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86" t="s">
        <v>191</v>
      </c>
      <c r="AU218" s="286" t="s">
        <v>87</v>
      </c>
      <c r="AV218" s="13" t="s">
        <v>85</v>
      </c>
      <c r="AW218" s="13" t="s">
        <v>32</v>
      </c>
      <c r="AX218" s="13" t="s">
        <v>77</v>
      </c>
      <c r="AY218" s="286" t="s">
        <v>151</v>
      </c>
    </row>
    <row r="219" spans="1:51" s="13" customFormat="1" ht="12">
      <c r="A219" s="13"/>
      <c r="B219" s="276"/>
      <c r="C219" s="277"/>
      <c r="D219" s="278" t="s">
        <v>191</v>
      </c>
      <c r="E219" s="279" t="s">
        <v>1</v>
      </c>
      <c r="F219" s="280" t="s">
        <v>424</v>
      </c>
      <c r="G219" s="277"/>
      <c r="H219" s="279" t="s">
        <v>1</v>
      </c>
      <c r="I219" s="281"/>
      <c r="J219" s="277"/>
      <c r="K219" s="277"/>
      <c r="L219" s="282"/>
      <c r="M219" s="283"/>
      <c r="N219" s="284"/>
      <c r="O219" s="284"/>
      <c r="P219" s="284"/>
      <c r="Q219" s="284"/>
      <c r="R219" s="284"/>
      <c r="S219" s="284"/>
      <c r="T219" s="28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86" t="s">
        <v>191</v>
      </c>
      <c r="AU219" s="286" t="s">
        <v>87</v>
      </c>
      <c r="AV219" s="13" t="s">
        <v>85</v>
      </c>
      <c r="AW219" s="13" t="s">
        <v>32</v>
      </c>
      <c r="AX219" s="13" t="s">
        <v>77</v>
      </c>
      <c r="AY219" s="286" t="s">
        <v>151</v>
      </c>
    </row>
    <row r="220" spans="1:51" s="14" customFormat="1" ht="12">
      <c r="A220" s="14"/>
      <c r="B220" s="287"/>
      <c r="C220" s="288"/>
      <c r="D220" s="278" t="s">
        <v>191</v>
      </c>
      <c r="E220" s="289" t="s">
        <v>1</v>
      </c>
      <c r="F220" s="290" t="s">
        <v>425</v>
      </c>
      <c r="G220" s="288"/>
      <c r="H220" s="291">
        <v>1793.6</v>
      </c>
      <c r="I220" s="292"/>
      <c r="J220" s="288"/>
      <c r="K220" s="288"/>
      <c r="L220" s="293"/>
      <c r="M220" s="294"/>
      <c r="N220" s="295"/>
      <c r="O220" s="295"/>
      <c r="P220" s="295"/>
      <c r="Q220" s="295"/>
      <c r="R220" s="295"/>
      <c r="S220" s="295"/>
      <c r="T220" s="29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97" t="s">
        <v>191</v>
      </c>
      <c r="AU220" s="297" t="s">
        <v>87</v>
      </c>
      <c r="AV220" s="14" t="s">
        <v>87</v>
      </c>
      <c r="AW220" s="14" t="s">
        <v>32</v>
      </c>
      <c r="AX220" s="14" t="s">
        <v>85</v>
      </c>
      <c r="AY220" s="297" t="s">
        <v>151</v>
      </c>
    </row>
    <row r="221" spans="1:65" s="2" customFormat="1" ht="48" customHeight="1">
      <c r="A221" s="40"/>
      <c r="B221" s="41"/>
      <c r="C221" s="309" t="s">
        <v>224</v>
      </c>
      <c r="D221" s="309" t="s">
        <v>236</v>
      </c>
      <c r="E221" s="310" t="s">
        <v>426</v>
      </c>
      <c r="F221" s="311" t="s">
        <v>427</v>
      </c>
      <c r="G221" s="312" t="s">
        <v>260</v>
      </c>
      <c r="H221" s="313">
        <v>661</v>
      </c>
      <c r="I221" s="314"/>
      <c r="J221" s="315">
        <f>ROUND(I221*H221,2)</f>
        <v>0</v>
      </c>
      <c r="K221" s="316"/>
      <c r="L221" s="43"/>
      <c r="M221" s="317" t="s">
        <v>1</v>
      </c>
      <c r="N221" s="318" t="s">
        <v>42</v>
      </c>
      <c r="O221" s="93"/>
      <c r="P221" s="273">
        <f>O221*H221</f>
        <v>0</v>
      </c>
      <c r="Q221" s="273">
        <v>0</v>
      </c>
      <c r="R221" s="273">
        <f>Q221*H221</f>
        <v>0</v>
      </c>
      <c r="S221" s="273">
        <v>0</v>
      </c>
      <c r="T221" s="274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75" t="s">
        <v>156</v>
      </c>
      <c r="AT221" s="275" t="s">
        <v>236</v>
      </c>
      <c r="AU221" s="275" t="s">
        <v>87</v>
      </c>
      <c r="AY221" s="17" t="s">
        <v>151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85</v>
      </c>
      <c r="BK221" s="145">
        <f>ROUND(I221*H221,2)</f>
        <v>0</v>
      </c>
      <c r="BL221" s="17" t="s">
        <v>156</v>
      </c>
      <c r="BM221" s="275" t="s">
        <v>428</v>
      </c>
    </row>
    <row r="222" spans="1:51" s="13" customFormat="1" ht="12">
      <c r="A222" s="13"/>
      <c r="B222" s="276"/>
      <c r="C222" s="277"/>
      <c r="D222" s="278" t="s">
        <v>191</v>
      </c>
      <c r="E222" s="279" t="s">
        <v>1</v>
      </c>
      <c r="F222" s="280" t="s">
        <v>429</v>
      </c>
      <c r="G222" s="277"/>
      <c r="H222" s="279" t="s">
        <v>1</v>
      </c>
      <c r="I222" s="281"/>
      <c r="J222" s="277"/>
      <c r="K222" s="277"/>
      <c r="L222" s="282"/>
      <c r="M222" s="283"/>
      <c r="N222" s="284"/>
      <c r="O222" s="284"/>
      <c r="P222" s="284"/>
      <c r="Q222" s="284"/>
      <c r="R222" s="284"/>
      <c r="S222" s="284"/>
      <c r="T222" s="28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86" t="s">
        <v>191</v>
      </c>
      <c r="AU222" s="286" t="s">
        <v>87</v>
      </c>
      <c r="AV222" s="13" t="s">
        <v>85</v>
      </c>
      <c r="AW222" s="13" t="s">
        <v>32</v>
      </c>
      <c r="AX222" s="13" t="s">
        <v>77</v>
      </c>
      <c r="AY222" s="286" t="s">
        <v>151</v>
      </c>
    </row>
    <row r="223" spans="1:51" s="14" customFormat="1" ht="12">
      <c r="A223" s="14"/>
      <c r="B223" s="287"/>
      <c r="C223" s="288"/>
      <c r="D223" s="278" t="s">
        <v>191</v>
      </c>
      <c r="E223" s="289" t="s">
        <v>259</v>
      </c>
      <c r="F223" s="290" t="s">
        <v>430</v>
      </c>
      <c r="G223" s="288"/>
      <c r="H223" s="291">
        <v>661</v>
      </c>
      <c r="I223" s="292"/>
      <c r="J223" s="288"/>
      <c r="K223" s="288"/>
      <c r="L223" s="293"/>
      <c r="M223" s="294"/>
      <c r="N223" s="295"/>
      <c r="O223" s="295"/>
      <c r="P223" s="295"/>
      <c r="Q223" s="295"/>
      <c r="R223" s="295"/>
      <c r="S223" s="295"/>
      <c r="T223" s="29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97" t="s">
        <v>191</v>
      </c>
      <c r="AU223" s="297" t="s">
        <v>87</v>
      </c>
      <c r="AV223" s="14" t="s">
        <v>87</v>
      </c>
      <c r="AW223" s="14" t="s">
        <v>32</v>
      </c>
      <c r="AX223" s="14" t="s">
        <v>85</v>
      </c>
      <c r="AY223" s="297" t="s">
        <v>151</v>
      </c>
    </row>
    <row r="224" spans="1:65" s="2" customFormat="1" ht="36" customHeight="1">
      <c r="A224" s="40"/>
      <c r="B224" s="41"/>
      <c r="C224" s="309" t="s">
        <v>228</v>
      </c>
      <c r="D224" s="309" t="s">
        <v>236</v>
      </c>
      <c r="E224" s="310" t="s">
        <v>431</v>
      </c>
      <c r="F224" s="311" t="s">
        <v>432</v>
      </c>
      <c r="G224" s="312" t="s">
        <v>260</v>
      </c>
      <c r="H224" s="313">
        <v>8118.778</v>
      </c>
      <c r="I224" s="314"/>
      <c r="J224" s="315">
        <f>ROUND(I224*H224,2)</f>
        <v>0</v>
      </c>
      <c r="K224" s="316"/>
      <c r="L224" s="43"/>
      <c r="M224" s="317" t="s">
        <v>1</v>
      </c>
      <c r="N224" s="318" t="s">
        <v>42</v>
      </c>
      <c r="O224" s="93"/>
      <c r="P224" s="273">
        <f>O224*H224</f>
        <v>0</v>
      </c>
      <c r="Q224" s="273">
        <v>0</v>
      </c>
      <c r="R224" s="273">
        <f>Q224*H224</f>
        <v>0</v>
      </c>
      <c r="S224" s="273">
        <v>0</v>
      </c>
      <c r="T224" s="27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75" t="s">
        <v>156</v>
      </c>
      <c r="AT224" s="275" t="s">
        <v>236</v>
      </c>
      <c r="AU224" s="275" t="s">
        <v>87</v>
      </c>
      <c r="AY224" s="17" t="s">
        <v>151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85</v>
      </c>
      <c r="BK224" s="145">
        <f>ROUND(I224*H224,2)</f>
        <v>0</v>
      </c>
      <c r="BL224" s="17" t="s">
        <v>156</v>
      </c>
      <c r="BM224" s="275" t="s">
        <v>433</v>
      </c>
    </row>
    <row r="225" spans="1:51" s="13" customFormat="1" ht="12">
      <c r="A225" s="13"/>
      <c r="B225" s="276"/>
      <c r="C225" s="277"/>
      <c r="D225" s="278" t="s">
        <v>191</v>
      </c>
      <c r="E225" s="279" t="s">
        <v>1</v>
      </c>
      <c r="F225" s="280" t="s">
        <v>192</v>
      </c>
      <c r="G225" s="277"/>
      <c r="H225" s="279" t="s">
        <v>1</v>
      </c>
      <c r="I225" s="281"/>
      <c r="J225" s="277"/>
      <c r="K225" s="277"/>
      <c r="L225" s="282"/>
      <c r="M225" s="283"/>
      <c r="N225" s="284"/>
      <c r="O225" s="284"/>
      <c r="P225" s="284"/>
      <c r="Q225" s="284"/>
      <c r="R225" s="284"/>
      <c r="S225" s="284"/>
      <c r="T225" s="28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86" t="s">
        <v>191</v>
      </c>
      <c r="AU225" s="286" t="s">
        <v>87</v>
      </c>
      <c r="AV225" s="13" t="s">
        <v>85</v>
      </c>
      <c r="AW225" s="13" t="s">
        <v>32</v>
      </c>
      <c r="AX225" s="13" t="s">
        <v>77</v>
      </c>
      <c r="AY225" s="286" t="s">
        <v>151</v>
      </c>
    </row>
    <row r="226" spans="1:51" s="14" customFormat="1" ht="12">
      <c r="A226" s="14"/>
      <c r="B226" s="287"/>
      <c r="C226" s="288"/>
      <c r="D226" s="278" t="s">
        <v>191</v>
      </c>
      <c r="E226" s="289" t="s">
        <v>1</v>
      </c>
      <c r="F226" s="290" t="s">
        <v>434</v>
      </c>
      <c r="G226" s="288"/>
      <c r="H226" s="291">
        <v>3733.2</v>
      </c>
      <c r="I226" s="292"/>
      <c r="J226" s="288"/>
      <c r="K226" s="288"/>
      <c r="L226" s="293"/>
      <c r="M226" s="294"/>
      <c r="N226" s="295"/>
      <c r="O226" s="295"/>
      <c r="P226" s="295"/>
      <c r="Q226" s="295"/>
      <c r="R226" s="295"/>
      <c r="S226" s="295"/>
      <c r="T226" s="29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97" t="s">
        <v>191</v>
      </c>
      <c r="AU226" s="297" t="s">
        <v>87</v>
      </c>
      <c r="AV226" s="14" t="s">
        <v>87</v>
      </c>
      <c r="AW226" s="14" t="s">
        <v>32</v>
      </c>
      <c r="AX226" s="14" t="s">
        <v>77</v>
      </c>
      <c r="AY226" s="297" t="s">
        <v>151</v>
      </c>
    </row>
    <row r="227" spans="1:51" s="14" customFormat="1" ht="12">
      <c r="A227" s="14"/>
      <c r="B227" s="287"/>
      <c r="C227" s="288"/>
      <c r="D227" s="278" t="s">
        <v>191</v>
      </c>
      <c r="E227" s="289" t="s">
        <v>1</v>
      </c>
      <c r="F227" s="290" t="s">
        <v>435</v>
      </c>
      <c r="G227" s="288"/>
      <c r="H227" s="291">
        <v>640.098</v>
      </c>
      <c r="I227" s="292"/>
      <c r="J227" s="288"/>
      <c r="K227" s="288"/>
      <c r="L227" s="293"/>
      <c r="M227" s="294"/>
      <c r="N227" s="295"/>
      <c r="O227" s="295"/>
      <c r="P227" s="295"/>
      <c r="Q227" s="295"/>
      <c r="R227" s="295"/>
      <c r="S227" s="295"/>
      <c r="T227" s="29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97" t="s">
        <v>191</v>
      </c>
      <c r="AU227" s="297" t="s">
        <v>87</v>
      </c>
      <c r="AV227" s="14" t="s">
        <v>87</v>
      </c>
      <c r="AW227" s="14" t="s">
        <v>32</v>
      </c>
      <c r="AX227" s="14" t="s">
        <v>77</v>
      </c>
      <c r="AY227" s="297" t="s">
        <v>151</v>
      </c>
    </row>
    <row r="228" spans="1:51" s="14" customFormat="1" ht="12">
      <c r="A228" s="14"/>
      <c r="B228" s="287"/>
      <c r="C228" s="288"/>
      <c r="D228" s="278" t="s">
        <v>191</v>
      </c>
      <c r="E228" s="289" t="s">
        <v>1</v>
      </c>
      <c r="F228" s="290" t="s">
        <v>436</v>
      </c>
      <c r="G228" s="288"/>
      <c r="H228" s="291">
        <v>29.4</v>
      </c>
      <c r="I228" s="292"/>
      <c r="J228" s="288"/>
      <c r="K228" s="288"/>
      <c r="L228" s="293"/>
      <c r="M228" s="294"/>
      <c r="N228" s="295"/>
      <c r="O228" s="295"/>
      <c r="P228" s="295"/>
      <c r="Q228" s="295"/>
      <c r="R228" s="295"/>
      <c r="S228" s="295"/>
      <c r="T228" s="29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97" t="s">
        <v>191</v>
      </c>
      <c r="AU228" s="297" t="s">
        <v>87</v>
      </c>
      <c r="AV228" s="14" t="s">
        <v>87</v>
      </c>
      <c r="AW228" s="14" t="s">
        <v>32</v>
      </c>
      <c r="AX228" s="14" t="s">
        <v>77</v>
      </c>
      <c r="AY228" s="297" t="s">
        <v>151</v>
      </c>
    </row>
    <row r="229" spans="1:51" s="14" customFormat="1" ht="12">
      <c r="A229" s="14"/>
      <c r="B229" s="287"/>
      <c r="C229" s="288"/>
      <c r="D229" s="278" t="s">
        <v>191</v>
      </c>
      <c r="E229" s="289" t="s">
        <v>1</v>
      </c>
      <c r="F229" s="290" t="s">
        <v>437</v>
      </c>
      <c r="G229" s="288"/>
      <c r="H229" s="291">
        <v>3337.27</v>
      </c>
      <c r="I229" s="292"/>
      <c r="J229" s="288"/>
      <c r="K229" s="288"/>
      <c r="L229" s="293"/>
      <c r="M229" s="294"/>
      <c r="N229" s="295"/>
      <c r="O229" s="295"/>
      <c r="P229" s="295"/>
      <c r="Q229" s="295"/>
      <c r="R229" s="295"/>
      <c r="S229" s="295"/>
      <c r="T229" s="29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97" t="s">
        <v>191</v>
      </c>
      <c r="AU229" s="297" t="s">
        <v>87</v>
      </c>
      <c r="AV229" s="14" t="s">
        <v>87</v>
      </c>
      <c r="AW229" s="14" t="s">
        <v>32</v>
      </c>
      <c r="AX229" s="14" t="s">
        <v>77</v>
      </c>
      <c r="AY229" s="297" t="s">
        <v>151</v>
      </c>
    </row>
    <row r="230" spans="1:51" s="14" customFormat="1" ht="12">
      <c r="A230" s="14"/>
      <c r="B230" s="287"/>
      <c r="C230" s="288"/>
      <c r="D230" s="278" t="s">
        <v>191</v>
      </c>
      <c r="E230" s="289" t="s">
        <v>1</v>
      </c>
      <c r="F230" s="290" t="s">
        <v>438</v>
      </c>
      <c r="G230" s="288"/>
      <c r="H230" s="291">
        <v>378.81</v>
      </c>
      <c r="I230" s="292"/>
      <c r="J230" s="288"/>
      <c r="K230" s="288"/>
      <c r="L230" s="293"/>
      <c r="M230" s="294"/>
      <c r="N230" s="295"/>
      <c r="O230" s="295"/>
      <c r="P230" s="295"/>
      <c r="Q230" s="295"/>
      <c r="R230" s="295"/>
      <c r="S230" s="295"/>
      <c r="T230" s="29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97" t="s">
        <v>191</v>
      </c>
      <c r="AU230" s="297" t="s">
        <v>87</v>
      </c>
      <c r="AV230" s="14" t="s">
        <v>87</v>
      </c>
      <c r="AW230" s="14" t="s">
        <v>32</v>
      </c>
      <c r="AX230" s="14" t="s">
        <v>77</v>
      </c>
      <c r="AY230" s="297" t="s">
        <v>151</v>
      </c>
    </row>
    <row r="231" spans="1:51" s="15" customFormat="1" ht="12">
      <c r="A231" s="15"/>
      <c r="B231" s="298"/>
      <c r="C231" s="299"/>
      <c r="D231" s="278" t="s">
        <v>191</v>
      </c>
      <c r="E231" s="300" t="s">
        <v>284</v>
      </c>
      <c r="F231" s="301" t="s">
        <v>196</v>
      </c>
      <c r="G231" s="299"/>
      <c r="H231" s="302">
        <v>8118.778</v>
      </c>
      <c r="I231" s="303"/>
      <c r="J231" s="299"/>
      <c r="K231" s="299"/>
      <c r="L231" s="304"/>
      <c r="M231" s="305"/>
      <c r="N231" s="306"/>
      <c r="O231" s="306"/>
      <c r="P231" s="306"/>
      <c r="Q231" s="306"/>
      <c r="R231" s="306"/>
      <c r="S231" s="306"/>
      <c r="T231" s="30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308" t="s">
        <v>191</v>
      </c>
      <c r="AU231" s="308" t="s">
        <v>87</v>
      </c>
      <c r="AV231" s="15" t="s">
        <v>156</v>
      </c>
      <c r="AW231" s="15" t="s">
        <v>32</v>
      </c>
      <c r="AX231" s="15" t="s">
        <v>85</v>
      </c>
      <c r="AY231" s="308" t="s">
        <v>151</v>
      </c>
    </row>
    <row r="232" spans="1:65" s="2" customFormat="1" ht="48" customHeight="1">
      <c r="A232" s="40"/>
      <c r="B232" s="41"/>
      <c r="C232" s="309" t="s">
        <v>7</v>
      </c>
      <c r="D232" s="309" t="s">
        <v>236</v>
      </c>
      <c r="E232" s="310" t="s">
        <v>439</v>
      </c>
      <c r="F232" s="311" t="s">
        <v>440</v>
      </c>
      <c r="G232" s="312" t="s">
        <v>260</v>
      </c>
      <c r="H232" s="313">
        <v>8118.778</v>
      </c>
      <c r="I232" s="314"/>
      <c r="J232" s="315">
        <f>ROUND(I232*H232,2)</f>
        <v>0</v>
      </c>
      <c r="K232" s="316"/>
      <c r="L232" s="43"/>
      <c r="M232" s="317" t="s">
        <v>1</v>
      </c>
      <c r="N232" s="318" t="s">
        <v>42</v>
      </c>
      <c r="O232" s="93"/>
      <c r="P232" s="273">
        <f>O232*H232</f>
        <v>0</v>
      </c>
      <c r="Q232" s="273">
        <v>0</v>
      </c>
      <c r="R232" s="273">
        <f>Q232*H232</f>
        <v>0</v>
      </c>
      <c r="S232" s="273">
        <v>0</v>
      </c>
      <c r="T232" s="274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75" t="s">
        <v>156</v>
      </c>
      <c r="AT232" s="275" t="s">
        <v>236</v>
      </c>
      <c r="AU232" s="275" t="s">
        <v>87</v>
      </c>
      <c r="AY232" s="17" t="s">
        <v>151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85</v>
      </c>
      <c r="BK232" s="145">
        <f>ROUND(I232*H232,2)</f>
        <v>0</v>
      </c>
      <c r="BL232" s="17" t="s">
        <v>156</v>
      </c>
      <c r="BM232" s="275" t="s">
        <v>441</v>
      </c>
    </row>
    <row r="233" spans="1:51" s="14" customFormat="1" ht="12">
      <c r="A233" s="14"/>
      <c r="B233" s="287"/>
      <c r="C233" s="288"/>
      <c r="D233" s="278" t="s">
        <v>191</v>
      </c>
      <c r="E233" s="289" t="s">
        <v>1</v>
      </c>
      <c r="F233" s="290" t="s">
        <v>284</v>
      </c>
      <c r="G233" s="288"/>
      <c r="H233" s="291">
        <v>8118.778</v>
      </c>
      <c r="I233" s="292"/>
      <c r="J233" s="288"/>
      <c r="K233" s="288"/>
      <c r="L233" s="293"/>
      <c r="M233" s="294"/>
      <c r="N233" s="295"/>
      <c r="O233" s="295"/>
      <c r="P233" s="295"/>
      <c r="Q233" s="295"/>
      <c r="R233" s="295"/>
      <c r="S233" s="295"/>
      <c r="T233" s="29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97" t="s">
        <v>191</v>
      </c>
      <c r="AU233" s="297" t="s">
        <v>87</v>
      </c>
      <c r="AV233" s="14" t="s">
        <v>87</v>
      </c>
      <c r="AW233" s="14" t="s">
        <v>32</v>
      </c>
      <c r="AX233" s="14" t="s">
        <v>85</v>
      </c>
      <c r="AY233" s="297" t="s">
        <v>151</v>
      </c>
    </row>
    <row r="234" spans="1:65" s="2" customFormat="1" ht="36" customHeight="1">
      <c r="A234" s="40"/>
      <c r="B234" s="41"/>
      <c r="C234" s="309" t="s">
        <v>235</v>
      </c>
      <c r="D234" s="309" t="s">
        <v>236</v>
      </c>
      <c r="E234" s="310" t="s">
        <v>442</v>
      </c>
      <c r="F234" s="311" t="s">
        <v>443</v>
      </c>
      <c r="G234" s="312" t="s">
        <v>260</v>
      </c>
      <c r="H234" s="313">
        <v>339.5</v>
      </c>
      <c r="I234" s="314"/>
      <c r="J234" s="315">
        <f>ROUND(I234*H234,2)</f>
        <v>0</v>
      </c>
      <c r="K234" s="316"/>
      <c r="L234" s="43"/>
      <c r="M234" s="317" t="s">
        <v>1</v>
      </c>
      <c r="N234" s="318" t="s">
        <v>42</v>
      </c>
      <c r="O234" s="93"/>
      <c r="P234" s="273">
        <f>O234*H234</f>
        <v>0</v>
      </c>
      <c r="Q234" s="273">
        <v>0</v>
      </c>
      <c r="R234" s="273">
        <f>Q234*H234</f>
        <v>0</v>
      </c>
      <c r="S234" s="273">
        <v>0</v>
      </c>
      <c r="T234" s="274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75" t="s">
        <v>156</v>
      </c>
      <c r="AT234" s="275" t="s">
        <v>236</v>
      </c>
      <c r="AU234" s="275" t="s">
        <v>87</v>
      </c>
      <c r="AY234" s="17" t="s">
        <v>151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7" t="s">
        <v>85</v>
      </c>
      <c r="BK234" s="145">
        <f>ROUND(I234*H234,2)</f>
        <v>0</v>
      </c>
      <c r="BL234" s="17" t="s">
        <v>156</v>
      </c>
      <c r="BM234" s="275" t="s">
        <v>444</v>
      </c>
    </row>
    <row r="235" spans="1:51" s="13" customFormat="1" ht="12">
      <c r="A235" s="13"/>
      <c r="B235" s="276"/>
      <c r="C235" s="277"/>
      <c r="D235" s="278" t="s">
        <v>191</v>
      </c>
      <c r="E235" s="279" t="s">
        <v>1</v>
      </c>
      <c r="F235" s="280" t="s">
        <v>445</v>
      </c>
      <c r="G235" s="277"/>
      <c r="H235" s="279" t="s">
        <v>1</v>
      </c>
      <c r="I235" s="281"/>
      <c r="J235" s="277"/>
      <c r="K235" s="277"/>
      <c r="L235" s="282"/>
      <c r="M235" s="283"/>
      <c r="N235" s="284"/>
      <c r="O235" s="284"/>
      <c r="P235" s="284"/>
      <c r="Q235" s="284"/>
      <c r="R235" s="284"/>
      <c r="S235" s="284"/>
      <c r="T235" s="28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86" t="s">
        <v>191</v>
      </c>
      <c r="AU235" s="286" t="s">
        <v>87</v>
      </c>
      <c r="AV235" s="13" t="s">
        <v>85</v>
      </c>
      <c r="AW235" s="13" t="s">
        <v>32</v>
      </c>
      <c r="AX235" s="13" t="s">
        <v>77</v>
      </c>
      <c r="AY235" s="286" t="s">
        <v>151</v>
      </c>
    </row>
    <row r="236" spans="1:51" s="14" customFormat="1" ht="12">
      <c r="A236" s="14"/>
      <c r="B236" s="287"/>
      <c r="C236" s="288"/>
      <c r="D236" s="278" t="s">
        <v>191</v>
      </c>
      <c r="E236" s="289" t="s">
        <v>267</v>
      </c>
      <c r="F236" s="290" t="s">
        <v>446</v>
      </c>
      <c r="G236" s="288"/>
      <c r="H236" s="291">
        <v>339.5</v>
      </c>
      <c r="I236" s="292"/>
      <c r="J236" s="288"/>
      <c r="K236" s="288"/>
      <c r="L236" s="293"/>
      <c r="M236" s="294"/>
      <c r="N236" s="295"/>
      <c r="O236" s="295"/>
      <c r="P236" s="295"/>
      <c r="Q236" s="295"/>
      <c r="R236" s="295"/>
      <c r="S236" s="295"/>
      <c r="T236" s="29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97" t="s">
        <v>191</v>
      </c>
      <c r="AU236" s="297" t="s">
        <v>87</v>
      </c>
      <c r="AV236" s="14" t="s">
        <v>87</v>
      </c>
      <c r="AW236" s="14" t="s">
        <v>32</v>
      </c>
      <c r="AX236" s="14" t="s">
        <v>85</v>
      </c>
      <c r="AY236" s="297" t="s">
        <v>151</v>
      </c>
    </row>
    <row r="237" spans="1:65" s="2" customFormat="1" ht="48" customHeight="1">
      <c r="A237" s="40"/>
      <c r="B237" s="41"/>
      <c r="C237" s="309" t="s">
        <v>242</v>
      </c>
      <c r="D237" s="309" t="s">
        <v>236</v>
      </c>
      <c r="E237" s="310" t="s">
        <v>447</v>
      </c>
      <c r="F237" s="311" t="s">
        <v>448</v>
      </c>
      <c r="G237" s="312" t="s">
        <v>260</v>
      </c>
      <c r="H237" s="313">
        <v>339.5</v>
      </c>
      <c r="I237" s="314"/>
      <c r="J237" s="315">
        <f>ROUND(I237*H237,2)</f>
        <v>0</v>
      </c>
      <c r="K237" s="316"/>
      <c r="L237" s="43"/>
      <c r="M237" s="317" t="s">
        <v>1</v>
      </c>
      <c r="N237" s="318" t="s">
        <v>42</v>
      </c>
      <c r="O237" s="93"/>
      <c r="P237" s="273">
        <f>O237*H237</f>
        <v>0</v>
      </c>
      <c r="Q237" s="273">
        <v>0</v>
      </c>
      <c r="R237" s="273">
        <f>Q237*H237</f>
        <v>0</v>
      </c>
      <c r="S237" s="273">
        <v>0</v>
      </c>
      <c r="T237" s="274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75" t="s">
        <v>156</v>
      </c>
      <c r="AT237" s="275" t="s">
        <v>236</v>
      </c>
      <c r="AU237" s="275" t="s">
        <v>87</v>
      </c>
      <c r="AY237" s="17" t="s">
        <v>151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85</v>
      </c>
      <c r="BK237" s="145">
        <f>ROUND(I237*H237,2)</f>
        <v>0</v>
      </c>
      <c r="BL237" s="17" t="s">
        <v>156</v>
      </c>
      <c r="BM237" s="275" t="s">
        <v>449</v>
      </c>
    </row>
    <row r="238" spans="1:51" s="14" customFormat="1" ht="12">
      <c r="A238" s="14"/>
      <c r="B238" s="287"/>
      <c r="C238" s="288"/>
      <c r="D238" s="278" t="s">
        <v>191</v>
      </c>
      <c r="E238" s="289" t="s">
        <v>1</v>
      </c>
      <c r="F238" s="290" t="s">
        <v>267</v>
      </c>
      <c r="G238" s="288"/>
      <c r="H238" s="291">
        <v>339.5</v>
      </c>
      <c r="I238" s="292"/>
      <c r="J238" s="288"/>
      <c r="K238" s="288"/>
      <c r="L238" s="293"/>
      <c r="M238" s="294"/>
      <c r="N238" s="295"/>
      <c r="O238" s="295"/>
      <c r="P238" s="295"/>
      <c r="Q238" s="295"/>
      <c r="R238" s="295"/>
      <c r="S238" s="295"/>
      <c r="T238" s="29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97" t="s">
        <v>191</v>
      </c>
      <c r="AU238" s="297" t="s">
        <v>87</v>
      </c>
      <c r="AV238" s="14" t="s">
        <v>87</v>
      </c>
      <c r="AW238" s="14" t="s">
        <v>32</v>
      </c>
      <c r="AX238" s="14" t="s">
        <v>85</v>
      </c>
      <c r="AY238" s="297" t="s">
        <v>151</v>
      </c>
    </row>
    <row r="239" spans="1:65" s="2" customFormat="1" ht="48" customHeight="1">
      <c r="A239" s="40"/>
      <c r="B239" s="41"/>
      <c r="C239" s="309" t="s">
        <v>246</v>
      </c>
      <c r="D239" s="309" t="s">
        <v>236</v>
      </c>
      <c r="E239" s="310" t="s">
        <v>450</v>
      </c>
      <c r="F239" s="311" t="s">
        <v>451</v>
      </c>
      <c r="G239" s="312" t="s">
        <v>260</v>
      </c>
      <c r="H239" s="313">
        <v>339.5</v>
      </c>
      <c r="I239" s="314"/>
      <c r="J239" s="315">
        <f>ROUND(I239*H239,2)</f>
        <v>0</v>
      </c>
      <c r="K239" s="316"/>
      <c r="L239" s="43"/>
      <c r="M239" s="317" t="s">
        <v>1</v>
      </c>
      <c r="N239" s="318" t="s">
        <v>42</v>
      </c>
      <c r="O239" s="93"/>
      <c r="P239" s="273">
        <f>O239*H239</f>
        <v>0</v>
      </c>
      <c r="Q239" s="273">
        <v>0</v>
      </c>
      <c r="R239" s="273">
        <f>Q239*H239</f>
        <v>0</v>
      </c>
      <c r="S239" s="273">
        <v>0</v>
      </c>
      <c r="T239" s="274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75" t="s">
        <v>156</v>
      </c>
      <c r="AT239" s="275" t="s">
        <v>236</v>
      </c>
      <c r="AU239" s="275" t="s">
        <v>87</v>
      </c>
      <c r="AY239" s="17" t="s">
        <v>151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85</v>
      </c>
      <c r="BK239" s="145">
        <f>ROUND(I239*H239,2)</f>
        <v>0</v>
      </c>
      <c r="BL239" s="17" t="s">
        <v>156</v>
      </c>
      <c r="BM239" s="275" t="s">
        <v>452</v>
      </c>
    </row>
    <row r="240" spans="1:51" s="14" customFormat="1" ht="12">
      <c r="A240" s="14"/>
      <c r="B240" s="287"/>
      <c r="C240" s="288"/>
      <c r="D240" s="278" t="s">
        <v>191</v>
      </c>
      <c r="E240" s="289" t="s">
        <v>1</v>
      </c>
      <c r="F240" s="290" t="s">
        <v>267</v>
      </c>
      <c r="G240" s="288"/>
      <c r="H240" s="291">
        <v>339.5</v>
      </c>
      <c r="I240" s="292"/>
      <c r="J240" s="288"/>
      <c r="K240" s="288"/>
      <c r="L240" s="293"/>
      <c r="M240" s="294"/>
      <c r="N240" s="295"/>
      <c r="O240" s="295"/>
      <c r="P240" s="295"/>
      <c r="Q240" s="295"/>
      <c r="R240" s="295"/>
      <c r="S240" s="295"/>
      <c r="T240" s="29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97" t="s">
        <v>191</v>
      </c>
      <c r="AU240" s="297" t="s">
        <v>87</v>
      </c>
      <c r="AV240" s="14" t="s">
        <v>87</v>
      </c>
      <c r="AW240" s="14" t="s">
        <v>32</v>
      </c>
      <c r="AX240" s="14" t="s">
        <v>85</v>
      </c>
      <c r="AY240" s="297" t="s">
        <v>151</v>
      </c>
    </row>
    <row r="241" spans="1:65" s="2" customFormat="1" ht="48" customHeight="1">
      <c r="A241" s="40"/>
      <c r="B241" s="41"/>
      <c r="C241" s="309" t="s">
        <v>453</v>
      </c>
      <c r="D241" s="309" t="s">
        <v>236</v>
      </c>
      <c r="E241" s="310" t="s">
        <v>454</v>
      </c>
      <c r="F241" s="311" t="s">
        <v>455</v>
      </c>
      <c r="G241" s="312" t="s">
        <v>260</v>
      </c>
      <c r="H241" s="313">
        <v>826.8</v>
      </c>
      <c r="I241" s="314"/>
      <c r="J241" s="315">
        <f>ROUND(I241*H241,2)</f>
        <v>0</v>
      </c>
      <c r="K241" s="316"/>
      <c r="L241" s="43"/>
      <c r="M241" s="317" t="s">
        <v>1</v>
      </c>
      <c r="N241" s="318" t="s">
        <v>42</v>
      </c>
      <c r="O241" s="93"/>
      <c r="P241" s="273">
        <f>O241*H241</f>
        <v>0</v>
      </c>
      <c r="Q241" s="273">
        <v>0</v>
      </c>
      <c r="R241" s="273">
        <f>Q241*H241</f>
        <v>0</v>
      </c>
      <c r="S241" s="273">
        <v>0</v>
      </c>
      <c r="T241" s="274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75" t="s">
        <v>156</v>
      </c>
      <c r="AT241" s="275" t="s">
        <v>236</v>
      </c>
      <c r="AU241" s="275" t="s">
        <v>87</v>
      </c>
      <c r="AY241" s="17" t="s">
        <v>151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7" t="s">
        <v>85</v>
      </c>
      <c r="BK241" s="145">
        <f>ROUND(I241*H241,2)</f>
        <v>0</v>
      </c>
      <c r="BL241" s="17" t="s">
        <v>156</v>
      </c>
      <c r="BM241" s="275" t="s">
        <v>456</v>
      </c>
    </row>
    <row r="242" spans="1:51" s="13" customFormat="1" ht="12">
      <c r="A242" s="13"/>
      <c r="B242" s="276"/>
      <c r="C242" s="277"/>
      <c r="D242" s="278" t="s">
        <v>191</v>
      </c>
      <c r="E242" s="279" t="s">
        <v>1</v>
      </c>
      <c r="F242" s="280" t="s">
        <v>457</v>
      </c>
      <c r="G242" s="277"/>
      <c r="H242" s="279" t="s">
        <v>1</v>
      </c>
      <c r="I242" s="281"/>
      <c r="J242" s="277"/>
      <c r="K242" s="277"/>
      <c r="L242" s="282"/>
      <c r="M242" s="283"/>
      <c r="N242" s="284"/>
      <c r="O242" s="284"/>
      <c r="P242" s="284"/>
      <c r="Q242" s="284"/>
      <c r="R242" s="284"/>
      <c r="S242" s="284"/>
      <c r="T242" s="28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86" t="s">
        <v>191</v>
      </c>
      <c r="AU242" s="286" t="s">
        <v>87</v>
      </c>
      <c r="AV242" s="13" t="s">
        <v>85</v>
      </c>
      <c r="AW242" s="13" t="s">
        <v>32</v>
      </c>
      <c r="AX242" s="13" t="s">
        <v>77</v>
      </c>
      <c r="AY242" s="286" t="s">
        <v>151</v>
      </c>
    </row>
    <row r="243" spans="1:51" s="13" customFormat="1" ht="12">
      <c r="A243" s="13"/>
      <c r="B243" s="276"/>
      <c r="C243" s="277"/>
      <c r="D243" s="278" t="s">
        <v>191</v>
      </c>
      <c r="E243" s="279" t="s">
        <v>1</v>
      </c>
      <c r="F243" s="280" t="s">
        <v>458</v>
      </c>
      <c r="G243" s="277"/>
      <c r="H243" s="279" t="s">
        <v>1</v>
      </c>
      <c r="I243" s="281"/>
      <c r="J243" s="277"/>
      <c r="K243" s="277"/>
      <c r="L243" s="282"/>
      <c r="M243" s="283"/>
      <c r="N243" s="284"/>
      <c r="O243" s="284"/>
      <c r="P243" s="284"/>
      <c r="Q243" s="284"/>
      <c r="R243" s="284"/>
      <c r="S243" s="284"/>
      <c r="T243" s="28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86" t="s">
        <v>191</v>
      </c>
      <c r="AU243" s="286" t="s">
        <v>87</v>
      </c>
      <c r="AV243" s="13" t="s">
        <v>85</v>
      </c>
      <c r="AW243" s="13" t="s">
        <v>32</v>
      </c>
      <c r="AX243" s="13" t="s">
        <v>77</v>
      </c>
      <c r="AY243" s="286" t="s">
        <v>151</v>
      </c>
    </row>
    <row r="244" spans="1:51" s="14" customFormat="1" ht="12">
      <c r="A244" s="14"/>
      <c r="B244" s="287"/>
      <c r="C244" s="288"/>
      <c r="D244" s="278" t="s">
        <v>191</v>
      </c>
      <c r="E244" s="289" t="s">
        <v>1</v>
      </c>
      <c r="F244" s="290" t="s">
        <v>459</v>
      </c>
      <c r="G244" s="288"/>
      <c r="H244" s="291">
        <v>826.8</v>
      </c>
      <c r="I244" s="292"/>
      <c r="J244" s="288"/>
      <c r="K244" s="288"/>
      <c r="L244" s="293"/>
      <c r="M244" s="294"/>
      <c r="N244" s="295"/>
      <c r="O244" s="295"/>
      <c r="P244" s="295"/>
      <c r="Q244" s="295"/>
      <c r="R244" s="295"/>
      <c r="S244" s="295"/>
      <c r="T244" s="29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97" t="s">
        <v>191</v>
      </c>
      <c r="AU244" s="297" t="s">
        <v>87</v>
      </c>
      <c r="AV244" s="14" t="s">
        <v>87</v>
      </c>
      <c r="AW244" s="14" t="s">
        <v>32</v>
      </c>
      <c r="AX244" s="14" t="s">
        <v>85</v>
      </c>
      <c r="AY244" s="297" t="s">
        <v>151</v>
      </c>
    </row>
    <row r="245" spans="1:65" s="2" customFormat="1" ht="48" customHeight="1">
      <c r="A245" s="40"/>
      <c r="B245" s="41"/>
      <c r="C245" s="309" t="s">
        <v>460</v>
      </c>
      <c r="D245" s="309" t="s">
        <v>236</v>
      </c>
      <c r="E245" s="310" t="s">
        <v>461</v>
      </c>
      <c r="F245" s="311" t="s">
        <v>462</v>
      </c>
      <c r="G245" s="312" t="s">
        <v>189</v>
      </c>
      <c r="H245" s="313">
        <v>2</v>
      </c>
      <c r="I245" s="314"/>
      <c r="J245" s="315">
        <f>ROUND(I245*H245,2)</f>
        <v>0</v>
      </c>
      <c r="K245" s="316"/>
      <c r="L245" s="43"/>
      <c r="M245" s="317" t="s">
        <v>1</v>
      </c>
      <c r="N245" s="318" t="s">
        <v>42</v>
      </c>
      <c r="O245" s="93"/>
      <c r="P245" s="273">
        <f>O245*H245</f>
        <v>0</v>
      </c>
      <c r="Q245" s="273">
        <v>0</v>
      </c>
      <c r="R245" s="273">
        <f>Q245*H245</f>
        <v>0</v>
      </c>
      <c r="S245" s="273">
        <v>0</v>
      </c>
      <c r="T245" s="274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75" t="s">
        <v>156</v>
      </c>
      <c r="AT245" s="275" t="s">
        <v>236</v>
      </c>
      <c r="AU245" s="275" t="s">
        <v>87</v>
      </c>
      <c r="AY245" s="17" t="s">
        <v>151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85</v>
      </c>
      <c r="BK245" s="145">
        <f>ROUND(I245*H245,2)</f>
        <v>0</v>
      </c>
      <c r="BL245" s="17" t="s">
        <v>156</v>
      </c>
      <c r="BM245" s="275" t="s">
        <v>463</v>
      </c>
    </row>
    <row r="246" spans="1:51" s="14" customFormat="1" ht="12">
      <c r="A246" s="14"/>
      <c r="B246" s="287"/>
      <c r="C246" s="288"/>
      <c r="D246" s="278" t="s">
        <v>191</v>
      </c>
      <c r="E246" s="289" t="s">
        <v>1</v>
      </c>
      <c r="F246" s="290" t="s">
        <v>178</v>
      </c>
      <c r="G246" s="288"/>
      <c r="H246" s="291">
        <v>9</v>
      </c>
      <c r="I246" s="292"/>
      <c r="J246" s="288"/>
      <c r="K246" s="288"/>
      <c r="L246" s="293"/>
      <c r="M246" s="294"/>
      <c r="N246" s="295"/>
      <c r="O246" s="295"/>
      <c r="P246" s="295"/>
      <c r="Q246" s="295"/>
      <c r="R246" s="295"/>
      <c r="S246" s="295"/>
      <c r="T246" s="29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97" t="s">
        <v>191</v>
      </c>
      <c r="AU246" s="297" t="s">
        <v>87</v>
      </c>
      <c r="AV246" s="14" t="s">
        <v>87</v>
      </c>
      <c r="AW246" s="14" t="s">
        <v>32</v>
      </c>
      <c r="AX246" s="14" t="s">
        <v>77</v>
      </c>
      <c r="AY246" s="297" t="s">
        <v>151</v>
      </c>
    </row>
    <row r="247" spans="1:51" s="13" customFormat="1" ht="12">
      <c r="A247" s="13"/>
      <c r="B247" s="276"/>
      <c r="C247" s="277"/>
      <c r="D247" s="278" t="s">
        <v>191</v>
      </c>
      <c r="E247" s="279" t="s">
        <v>1</v>
      </c>
      <c r="F247" s="280" t="s">
        <v>413</v>
      </c>
      <c r="G247" s="277"/>
      <c r="H247" s="279" t="s">
        <v>1</v>
      </c>
      <c r="I247" s="281"/>
      <c r="J247" s="277"/>
      <c r="K247" s="277"/>
      <c r="L247" s="282"/>
      <c r="M247" s="283"/>
      <c r="N247" s="284"/>
      <c r="O247" s="284"/>
      <c r="P247" s="284"/>
      <c r="Q247" s="284"/>
      <c r="R247" s="284"/>
      <c r="S247" s="284"/>
      <c r="T247" s="28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86" t="s">
        <v>191</v>
      </c>
      <c r="AU247" s="286" t="s">
        <v>87</v>
      </c>
      <c r="AV247" s="13" t="s">
        <v>85</v>
      </c>
      <c r="AW247" s="13" t="s">
        <v>32</v>
      </c>
      <c r="AX247" s="13" t="s">
        <v>77</v>
      </c>
      <c r="AY247" s="286" t="s">
        <v>151</v>
      </c>
    </row>
    <row r="248" spans="1:51" s="14" customFormat="1" ht="12">
      <c r="A248" s="14"/>
      <c r="B248" s="287"/>
      <c r="C248" s="288"/>
      <c r="D248" s="278" t="s">
        <v>191</v>
      </c>
      <c r="E248" s="289" t="s">
        <v>1</v>
      </c>
      <c r="F248" s="290" t="s">
        <v>355</v>
      </c>
      <c r="G248" s="288"/>
      <c r="H248" s="291">
        <v>-7</v>
      </c>
      <c r="I248" s="292"/>
      <c r="J248" s="288"/>
      <c r="K248" s="288"/>
      <c r="L248" s="293"/>
      <c r="M248" s="294"/>
      <c r="N248" s="295"/>
      <c r="O248" s="295"/>
      <c r="P248" s="295"/>
      <c r="Q248" s="295"/>
      <c r="R248" s="295"/>
      <c r="S248" s="295"/>
      <c r="T248" s="29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97" t="s">
        <v>191</v>
      </c>
      <c r="AU248" s="297" t="s">
        <v>87</v>
      </c>
      <c r="AV248" s="14" t="s">
        <v>87</v>
      </c>
      <c r="AW248" s="14" t="s">
        <v>32</v>
      </c>
      <c r="AX248" s="14" t="s">
        <v>77</v>
      </c>
      <c r="AY248" s="297" t="s">
        <v>151</v>
      </c>
    </row>
    <row r="249" spans="1:51" s="15" customFormat="1" ht="12">
      <c r="A249" s="15"/>
      <c r="B249" s="298"/>
      <c r="C249" s="299"/>
      <c r="D249" s="278" t="s">
        <v>191</v>
      </c>
      <c r="E249" s="300" t="s">
        <v>1</v>
      </c>
      <c r="F249" s="301" t="s">
        <v>196</v>
      </c>
      <c r="G249" s="299"/>
      <c r="H249" s="302">
        <v>2</v>
      </c>
      <c r="I249" s="303"/>
      <c r="J249" s="299"/>
      <c r="K249" s="299"/>
      <c r="L249" s="304"/>
      <c r="M249" s="305"/>
      <c r="N249" s="306"/>
      <c r="O249" s="306"/>
      <c r="P249" s="306"/>
      <c r="Q249" s="306"/>
      <c r="R249" s="306"/>
      <c r="S249" s="306"/>
      <c r="T249" s="307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308" t="s">
        <v>191</v>
      </c>
      <c r="AU249" s="308" t="s">
        <v>87</v>
      </c>
      <c r="AV249" s="15" t="s">
        <v>156</v>
      </c>
      <c r="AW249" s="15" t="s">
        <v>32</v>
      </c>
      <c r="AX249" s="15" t="s">
        <v>85</v>
      </c>
      <c r="AY249" s="308" t="s">
        <v>151</v>
      </c>
    </row>
    <row r="250" spans="1:65" s="2" customFormat="1" ht="48" customHeight="1">
      <c r="A250" s="40"/>
      <c r="B250" s="41"/>
      <c r="C250" s="309" t="s">
        <v>464</v>
      </c>
      <c r="D250" s="309" t="s">
        <v>236</v>
      </c>
      <c r="E250" s="310" t="s">
        <v>465</v>
      </c>
      <c r="F250" s="311" t="s">
        <v>466</v>
      </c>
      <c r="G250" s="312" t="s">
        <v>189</v>
      </c>
      <c r="H250" s="313">
        <v>7</v>
      </c>
      <c r="I250" s="314"/>
      <c r="J250" s="315">
        <f>ROUND(I250*H250,2)</f>
        <v>0</v>
      </c>
      <c r="K250" s="316"/>
      <c r="L250" s="43"/>
      <c r="M250" s="317" t="s">
        <v>1</v>
      </c>
      <c r="N250" s="318" t="s">
        <v>42</v>
      </c>
      <c r="O250" s="93"/>
      <c r="P250" s="273">
        <f>O250*H250</f>
        <v>0</v>
      </c>
      <c r="Q250" s="273">
        <v>0</v>
      </c>
      <c r="R250" s="273">
        <f>Q250*H250</f>
        <v>0</v>
      </c>
      <c r="S250" s="273">
        <v>0</v>
      </c>
      <c r="T250" s="27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75" t="s">
        <v>156</v>
      </c>
      <c r="AT250" s="275" t="s">
        <v>236</v>
      </c>
      <c r="AU250" s="275" t="s">
        <v>87</v>
      </c>
      <c r="AY250" s="17" t="s">
        <v>151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85</v>
      </c>
      <c r="BK250" s="145">
        <f>ROUND(I250*H250,2)</f>
        <v>0</v>
      </c>
      <c r="BL250" s="17" t="s">
        <v>156</v>
      </c>
      <c r="BM250" s="275" t="s">
        <v>467</v>
      </c>
    </row>
    <row r="251" spans="1:51" s="14" customFormat="1" ht="12">
      <c r="A251" s="14"/>
      <c r="B251" s="287"/>
      <c r="C251" s="288"/>
      <c r="D251" s="278" t="s">
        <v>191</v>
      </c>
      <c r="E251" s="289" t="s">
        <v>1</v>
      </c>
      <c r="F251" s="290" t="s">
        <v>212</v>
      </c>
      <c r="G251" s="288"/>
      <c r="H251" s="291">
        <v>16</v>
      </c>
      <c r="I251" s="292"/>
      <c r="J251" s="288"/>
      <c r="K251" s="288"/>
      <c r="L251" s="293"/>
      <c r="M251" s="294"/>
      <c r="N251" s="295"/>
      <c r="O251" s="295"/>
      <c r="P251" s="295"/>
      <c r="Q251" s="295"/>
      <c r="R251" s="295"/>
      <c r="S251" s="295"/>
      <c r="T251" s="29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97" t="s">
        <v>191</v>
      </c>
      <c r="AU251" s="297" t="s">
        <v>87</v>
      </c>
      <c r="AV251" s="14" t="s">
        <v>87</v>
      </c>
      <c r="AW251" s="14" t="s">
        <v>32</v>
      </c>
      <c r="AX251" s="14" t="s">
        <v>77</v>
      </c>
      <c r="AY251" s="297" t="s">
        <v>151</v>
      </c>
    </row>
    <row r="252" spans="1:51" s="13" customFormat="1" ht="12">
      <c r="A252" s="13"/>
      <c r="B252" s="276"/>
      <c r="C252" s="277"/>
      <c r="D252" s="278" t="s">
        <v>191</v>
      </c>
      <c r="E252" s="279" t="s">
        <v>1</v>
      </c>
      <c r="F252" s="280" t="s">
        <v>413</v>
      </c>
      <c r="G252" s="277"/>
      <c r="H252" s="279" t="s">
        <v>1</v>
      </c>
      <c r="I252" s="281"/>
      <c r="J252" s="277"/>
      <c r="K252" s="277"/>
      <c r="L252" s="282"/>
      <c r="M252" s="283"/>
      <c r="N252" s="284"/>
      <c r="O252" s="284"/>
      <c r="P252" s="284"/>
      <c r="Q252" s="284"/>
      <c r="R252" s="284"/>
      <c r="S252" s="284"/>
      <c r="T252" s="28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86" t="s">
        <v>191</v>
      </c>
      <c r="AU252" s="286" t="s">
        <v>87</v>
      </c>
      <c r="AV252" s="13" t="s">
        <v>85</v>
      </c>
      <c r="AW252" s="13" t="s">
        <v>32</v>
      </c>
      <c r="AX252" s="13" t="s">
        <v>77</v>
      </c>
      <c r="AY252" s="286" t="s">
        <v>151</v>
      </c>
    </row>
    <row r="253" spans="1:51" s="14" customFormat="1" ht="12">
      <c r="A253" s="14"/>
      <c r="B253" s="287"/>
      <c r="C253" s="288"/>
      <c r="D253" s="278" t="s">
        <v>191</v>
      </c>
      <c r="E253" s="289" t="s">
        <v>1</v>
      </c>
      <c r="F253" s="290" t="s">
        <v>359</v>
      </c>
      <c r="G253" s="288"/>
      <c r="H253" s="291">
        <v>-9</v>
      </c>
      <c r="I253" s="292"/>
      <c r="J253" s="288"/>
      <c r="K253" s="288"/>
      <c r="L253" s="293"/>
      <c r="M253" s="294"/>
      <c r="N253" s="295"/>
      <c r="O253" s="295"/>
      <c r="P253" s="295"/>
      <c r="Q253" s="295"/>
      <c r="R253" s="295"/>
      <c r="S253" s="295"/>
      <c r="T253" s="29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97" t="s">
        <v>191</v>
      </c>
      <c r="AU253" s="297" t="s">
        <v>87</v>
      </c>
      <c r="AV253" s="14" t="s">
        <v>87</v>
      </c>
      <c r="AW253" s="14" t="s">
        <v>32</v>
      </c>
      <c r="AX253" s="14" t="s">
        <v>77</v>
      </c>
      <c r="AY253" s="297" t="s">
        <v>151</v>
      </c>
    </row>
    <row r="254" spans="1:51" s="15" customFormat="1" ht="12">
      <c r="A254" s="15"/>
      <c r="B254" s="298"/>
      <c r="C254" s="299"/>
      <c r="D254" s="278" t="s">
        <v>191</v>
      </c>
      <c r="E254" s="300" t="s">
        <v>1</v>
      </c>
      <c r="F254" s="301" t="s">
        <v>196</v>
      </c>
      <c r="G254" s="299"/>
      <c r="H254" s="302">
        <v>7</v>
      </c>
      <c r="I254" s="303"/>
      <c r="J254" s="299"/>
      <c r="K254" s="299"/>
      <c r="L254" s="304"/>
      <c r="M254" s="305"/>
      <c r="N254" s="306"/>
      <c r="O254" s="306"/>
      <c r="P254" s="306"/>
      <c r="Q254" s="306"/>
      <c r="R254" s="306"/>
      <c r="S254" s="306"/>
      <c r="T254" s="307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308" t="s">
        <v>191</v>
      </c>
      <c r="AU254" s="308" t="s">
        <v>87</v>
      </c>
      <c r="AV254" s="15" t="s">
        <v>156</v>
      </c>
      <c r="AW254" s="15" t="s">
        <v>32</v>
      </c>
      <c r="AX254" s="15" t="s">
        <v>85</v>
      </c>
      <c r="AY254" s="308" t="s">
        <v>151</v>
      </c>
    </row>
    <row r="255" spans="1:65" s="2" customFormat="1" ht="48" customHeight="1">
      <c r="A255" s="40"/>
      <c r="B255" s="41"/>
      <c r="C255" s="309" t="s">
        <v>468</v>
      </c>
      <c r="D255" s="309" t="s">
        <v>236</v>
      </c>
      <c r="E255" s="310" t="s">
        <v>469</v>
      </c>
      <c r="F255" s="311" t="s">
        <v>470</v>
      </c>
      <c r="G255" s="312" t="s">
        <v>189</v>
      </c>
      <c r="H255" s="313">
        <v>3</v>
      </c>
      <c r="I255" s="314"/>
      <c r="J255" s="315">
        <f>ROUND(I255*H255,2)</f>
        <v>0</v>
      </c>
      <c r="K255" s="316"/>
      <c r="L255" s="43"/>
      <c r="M255" s="317" t="s">
        <v>1</v>
      </c>
      <c r="N255" s="318" t="s">
        <v>42</v>
      </c>
      <c r="O255" s="93"/>
      <c r="P255" s="273">
        <f>O255*H255</f>
        <v>0</v>
      </c>
      <c r="Q255" s="273">
        <v>0</v>
      </c>
      <c r="R255" s="273">
        <f>Q255*H255</f>
        <v>0</v>
      </c>
      <c r="S255" s="273">
        <v>0</v>
      </c>
      <c r="T255" s="274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75" t="s">
        <v>156</v>
      </c>
      <c r="AT255" s="275" t="s">
        <v>236</v>
      </c>
      <c r="AU255" s="275" t="s">
        <v>87</v>
      </c>
      <c r="AY255" s="17" t="s">
        <v>151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85</v>
      </c>
      <c r="BK255" s="145">
        <f>ROUND(I255*H255,2)</f>
        <v>0</v>
      </c>
      <c r="BL255" s="17" t="s">
        <v>156</v>
      </c>
      <c r="BM255" s="275" t="s">
        <v>471</v>
      </c>
    </row>
    <row r="256" spans="1:65" s="2" customFormat="1" ht="36" customHeight="1">
      <c r="A256" s="40"/>
      <c r="B256" s="41"/>
      <c r="C256" s="309" t="s">
        <v>472</v>
      </c>
      <c r="D256" s="309" t="s">
        <v>236</v>
      </c>
      <c r="E256" s="310" t="s">
        <v>473</v>
      </c>
      <c r="F256" s="311" t="s">
        <v>474</v>
      </c>
      <c r="G256" s="312" t="s">
        <v>189</v>
      </c>
      <c r="H256" s="313">
        <v>2</v>
      </c>
      <c r="I256" s="314"/>
      <c r="J256" s="315">
        <f>ROUND(I256*H256,2)</f>
        <v>0</v>
      </c>
      <c r="K256" s="316"/>
      <c r="L256" s="43"/>
      <c r="M256" s="317" t="s">
        <v>1</v>
      </c>
      <c r="N256" s="318" t="s">
        <v>42</v>
      </c>
      <c r="O256" s="93"/>
      <c r="P256" s="273">
        <f>O256*H256</f>
        <v>0</v>
      </c>
      <c r="Q256" s="273">
        <v>0</v>
      </c>
      <c r="R256" s="273">
        <f>Q256*H256</f>
        <v>0</v>
      </c>
      <c r="S256" s="273">
        <v>0</v>
      </c>
      <c r="T256" s="274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75" t="s">
        <v>156</v>
      </c>
      <c r="AT256" s="275" t="s">
        <v>236</v>
      </c>
      <c r="AU256" s="275" t="s">
        <v>87</v>
      </c>
      <c r="AY256" s="17" t="s">
        <v>151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85</v>
      </c>
      <c r="BK256" s="145">
        <f>ROUND(I256*H256,2)</f>
        <v>0</v>
      </c>
      <c r="BL256" s="17" t="s">
        <v>156</v>
      </c>
      <c r="BM256" s="275" t="s">
        <v>475</v>
      </c>
    </row>
    <row r="257" spans="1:51" s="14" customFormat="1" ht="12">
      <c r="A257" s="14"/>
      <c r="B257" s="287"/>
      <c r="C257" s="288"/>
      <c r="D257" s="278" t="s">
        <v>191</v>
      </c>
      <c r="E257" s="289" t="s">
        <v>1</v>
      </c>
      <c r="F257" s="290" t="s">
        <v>178</v>
      </c>
      <c r="G257" s="288"/>
      <c r="H257" s="291">
        <v>9</v>
      </c>
      <c r="I257" s="292"/>
      <c r="J257" s="288"/>
      <c r="K257" s="288"/>
      <c r="L257" s="293"/>
      <c r="M257" s="294"/>
      <c r="N257" s="295"/>
      <c r="O257" s="295"/>
      <c r="P257" s="295"/>
      <c r="Q257" s="295"/>
      <c r="R257" s="295"/>
      <c r="S257" s="295"/>
      <c r="T257" s="29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97" t="s">
        <v>191</v>
      </c>
      <c r="AU257" s="297" t="s">
        <v>87</v>
      </c>
      <c r="AV257" s="14" t="s">
        <v>87</v>
      </c>
      <c r="AW257" s="14" t="s">
        <v>32</v>
      </c>
      <c r="AX257" s="14" t="s">
        <v>77</v>
      </c>
      <c r="AY257" s="297" t="s">
        <v>151</v>
      </c>
    </row>
    <row r="258" spans="1:51" s="13" customFormat="1" ht="12">
      <c r="A258" s="13"/>
      <c r="B258" s="276"/>
      <c r="C258" s="277"/>
      <c r="D258" s="278" t="s">
        <v>191</v>
      </c>
      <c r="E258" s="279" t="s">
        <v>1</v>
      </c>
      <c r="F258" s="280" t="s">
        <v>413</v>
      </c>
      <c r="G258" s="277"/>
      <c r="H258" s="279" t="s">
        <v>1</v>
      </c>
      <c r="I258" s="281"/>
      <c r="J258" s="277"/>
      <c r="K258" s="277"/>
      <c r="L258" s="282"/>
      <c r="M258" s="283"/>
      <c r="N258" s="284"/>
      <c r="O258" s="284"/>
      <c r="P258" s="284"/>
      <c r="Q258" s="284"/>
      <c r="R258" s="284"/>
      <c r="S258" s="284"/>
      <c r="T258" s="28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86" t="s">
        <v>191</v>
      </c>
      <c r="AU258" s="286" t="s">
        <v>87</v>
      </c>
      <c r="AV258" s="13" t="s">
        <v>85</v>
      </c>
      <c r="AW258" s="13" t="s">
        <v>32</v>
      </c>
      <c r="AX258" s="13" t="s">
        <v>77</v>
      </c>
      <c r="AY258" s="286" t="s">
        <v>151</v>
      </c>
    </row>
    <row r="259" spans="1:51" s="14" customFormat="1" ht="12">
      <c r="A259" s="14"/>
      <c r="B259" s="287"/>
      <c r="C259" s="288"/>
      <c r="D259" s="278" t="s">
        <v>191</v>
      </c>
      <c r="E259" s="289" t="s">
        <v>1</v>
      </c>
      <c r="F259" s="290" t="s">
        <v>355</v>
      </c>
      <c r="G259" s="288"/>
      <c r="H259" s="291">
        <v>-7</v>
      </c>
      <c r="I259" s="292"/>
      <c r="J259" s="288"/>
      <c r="K259" s="288"/>
      <c r="L259" s="293"/>
      <c r="M259" s="294"/>
      <c r="N259" s="295"/>
      <c r="O259" s="295"/>
      <c r="P259" s="295"/>
      <c r="Q259" s="295"/>
      <c r="R259" s="295"/>
      <c r="S259" s="295"/>
      <c r="T259" s="29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97" t="s">
        <v>191</v>
      </c>
      <c r="AU259" s="297" t="s">
        <v>87</v>
      </c>
      <c r="AV259" s="14" t="s">
        <v>87</v>
      </c>
      <c r="AW259" s="14" t="s">
        <v>32</v>
      </c>
      <c r="AX259" s="14" t="s">
        <v>77</v>
      </c>
      <c r="AY259" s="297" t="s">
        <v>151</v>
      </c>
    </row>
    <row r="260" spans="1:51" s="15" customFormat="1" ht="12">
      <c r="A260" s="15"/>
      <c r="B260" s="298"/>
      <c r="C260" s="299"/>
      <c r="D260" s="278" t="s">
        <v>191</v>
      </c>
      <c r="E260" s="300" t="s">
        <v>1</v>
      </c>
      <c r="F260" s="301" t="s">
        <v>196</v>
      </c>
      <c r="G260" s="299"/>
      <c r="H260" s="302">
        <v>2</v>
      </c>
      <c r="I260" s="303"/>
      <c r="J260" s="299"/>
      <c r="K260" s="299"/>
      <c r="L260" s="304"/>
      <c r="M260" s="305"/>
      <c r="N260" s="306"/>
      <c r="O260" s="306"/>
      <c r="P260" s="306"/>
      <c r="Q260" s="306"/>
      <c r="R260" s="306"/>
      <c r="S260" s="306"/>
      <c r="T260" s="307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308" t="s">
        <v>191</v>
      </c>
      <c r="AU260" s="308" t="s">
        <v>87</v>
      </c>
      <c r="AV260" s="15" t="s">
        <v>156</v>
      </c>
      <c r="AW260" s="15" t="s">
        <v>32</v>
      </c>
      <c r="AX260" s="15" t="s">
        <v>85</v>
      </c>
      <c r="AY260" s="308" t="s">
        <v>151</v>
      </c>
    </row>
    <row r="261" spans="1:65" s="2" customFormat="1" ht="36" customHeight="1">
      <c r="A261" s="40"/>
      <c r="B261" s="41"/>
      <c r="C261" s="309" t="s">
        <v>194</v>
      </c>
      <c r="D261" s="309" t="s">
        <v>236</v>
      </c>
      <c r="E261" s="310" t="s">
        <v>476</v>
      </c>
      <c r="F261" s="311" t="s">
        <v>477</v>
      </c>
      <c r="G261" s="312" t="s">
        <v>189</v>
      </c>
      <c r="H261" s="313">
        <v>7</v>
      </c>
      <c r="I261" s="314"/>
      <c r="J261" s="315">
        <f>ROUND(I261*H261,2)</f>
        <v>0</v>
      </c>
      <c r="K261" s="316"/>
      <c r="L261" s="43"/>
      <c r="M261" s="317" t="s">
        <v>1</v>
      </c>
      <c r="N261" s="318" t="s">
        <v>42</v>
      </c>
      <c r="O261" s="93"/>
      <c r="P261" s="273">
        <f>O261*H261</f>
        <v>0</v>
      </c>
      <c r="Q261" s="273">
        <v>0</v>
      </c>
      <c r="R261" s="273">
        <f>Q261*H261</f>
        <v>0</v>
      </c>
      <c r="S261" s="273">
        <v>0</v>
      </c>
      <c r="T261" s="274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75" t="s">
        <v>156</v>
      </c>
      <c r="AT261" s="275" t="s">
        <v>236</v>
      </c>
      <c r="AU261" s="275" t="s">
        <v>87</v>
      </c>
      <c r="AY261" s="17" t="s">
        <v>151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85</v>
      </c>
      <c r="BK261" s="145">
        <f>ROUND(I261*H261,2)</f>
        <v>0</v>
      </c>
      <c r="BL261" s="17" t="s">
        <v>156</v>
      </c>
      <c r="BM261" s="275" t="s">
        <v>478</v>
      </c>
    </row>
    <row r="262" spans="1:51" s="14" customFormat="1" ht="12">
      <c r="A262" s="14"/>
      <c r="B262" s="287"/>
      <c r="C262" s="288"/>
      <c r="D262" s="278" t="s">
        <v>191</v>
      </c>
      <c r="E262" s="289" t="s">
        <v>1</v>
      </c>
      <c r="F262" s="290" t="s">
        <v>212</v>
      </c>
      <c r="G262" s="288"/>
      <c r="H262" s="291">
        <v>16</v>
      </c>
      <c r="I262" s="292"/>
      <c r="J262" s="288"/>
      <c r="K262" s="288"/>
      <c r="L262" s="293"/>
      <c r="M262" s="294"/>
      <c r="N262" s="295"/>
      <c r="O262" s="295"/>
      <c r="P262" s="295"/>
      <c r="Q262" s="295"/>
      <c r="R262" s="295"/>
      <c r="S262" s="295"/>
      <c r="T262" s="29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97" t="s">
        <v>191</v>
      </c>
      <c r="AU262" s="297" t="s">
        <v>87</v>
      </c>
      <c r="AV262" s="14" t="s">
        <v>87</v>
      </c>
      <c r="AW262" s="14" t="s">
        <v>32</v>
      </c>
      <c r="AX262" s="14" t="s">
        <v>77</v>
      </c>
      <c r="AY262" s="297" t="s">
        <v>151</v>
      </c>
    </row>
    <row r="263" spans="1:51" s="13" customFormat="1" ht="12">
      <c r="A263" s="13"/>
      <c r="B263" s="276"/>
      <c r="C263" s="277"/>
      <c r="D263" s="278" t="s">
        <v>191</v>
      </c>
      <c r="E263" s="279" t="s">
        <v>1</v>
      </c>
      <c r="F263" s="280" t="s">
        <v>413</v>
      </c>
      <c r="G263" s="277"/>
      <c r="H263" s="279" t="s">
        <v>1</v>
      </c>
      <c r="I263" s="281"/>
      <c r="J263" s="277"/>
      <c r="K263" s="277"/>
      <c r="L263" s="282"/>
      <c r="M263" s="283"/>
      <c r="N263" s="284"/>
      <c r="O263" s="284"/>
      <c r="P263" s="284"/>
      <c r="Q263" s="284"/>
      <c r="R263" s="284"/>
      <c r="S263" s="284"/>
      <c r="T263" s="28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86" t="s">
        <v>191</v>
      </c>
      <c r="AU263" s="286" t="s">
        <v>87</v>
      </c>
      <c r="AV263" s="13" t="s">
        <v>85</v>
      </c>
      <c r="AW263" s="13" t="s">
        <v>32</v>
      </c>
      <c r="AX263" s="13" t="s">
        <v>77</v>
      </c>
      <c r="AY263" s="286" t="s">
        <v>151</v>
      </c>
    </row>
    <row r="264" spans="1:51" s="14" customFormat="1" ht="12">
      <c r="A264" s="14"/>
      <c r="B264" s="287"/>
      <c r="C264" s="288"/>
      <c r="D264" s="278" t="s">
        <v>191</v>
      </c>
      <c r="E264" s="289" t="s">
        <v>1</v>
      </c>
      <c r="F264" s="290" t="s">
        <v>359</v>
      </c>
      <c r="G264" s="288"/>
      <c r="H264" s="291">
        <v>-9</v>
      </c>
      <c r="I264" s="292"/>
      <c r="J264" s="288"/>
      <c r="K264" s="288"/>
      <c r="L264" s="293"/>
      <c r="M264" s="294"/>
      <c r="N264" s="295"/>
      <c r="O264" s="295"/>
      <c r="P264" s="295"/>
      <c r="Q264" s="295"/>
      <c r="R264" s="295"/>
      <c r="S264" s="295"/>
      <c r="T264" s="29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97" t="s">
        <v>191</v>
      </c>
      <c r="AU264" s="297" t="s">
        <v>87</v>
      </c>
      <c r="AV264" s="14" t="s">
        <v>87</v>
      </c>
      <c r="AW264" s="14" t="s">
        <v>32</v>
      </c>
      <c r="AX264" s="14" t="s">
        <v>77</v>
      </c>
      <c r="AY264" s="297" t="s">
        <v>151</v>
      </c>
    </row>
    <row r="265" spans="1:51" s="15" customFormat="1" ht="12">
      <c r="A265" s="15"/>
      <c r="B265" s="298"/>
      <c r="C265" s="299"/>
      <c r="D265" s="278" t="s">
        <v>191</v>
      </c>
      <c r="E265" s="300" t="s">
        <v>1</v>
      </c>
      <c r="F265" s="301" t="s">
        <v>196</v>
      </c>
      <c r="G265" s="299"/>
      <c r="H265" s="302">
        <v>7</v>
      </c>
      <c r="I265" s="303"/>
      <c r="J265" s="299"/>
      <c r="K265" s="299"/>
      <c r="L265" s="304"/>
      <c r="M265" s="305"/>
      <c r="N265" s="306"/>
      <c r="O265" s="306"/>
      <c r="P265" s="306"/>
      <c r="Q265" s="306"/>
      <c r="R265" s="306"/>
      <c r="S265" s="306"/>
      <c r="T265" s="307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308" t="s">
        <v>191</v>
      </c>
      <c r="AU265" s="308" t="s">
        <v>87</v>
      </c>
      <c r="AV265" s="15" t="s">
        <v>156</v>
      </c>
      <c r="AW265" s="15" t="s">
        <v>32</v>
      </c>
      <c r="AX265" s="15" t="s">
        <v>85</v>
      </c>
      <c r="AY265" s="308" t="s">
        <v>151</v>
      </c>
    </row>
    <row r="266" spans="1:65" s="2" customFormat="1" ht="36" customHeight="1">
      <c r="A266" s="40"/>
      <c r="B266" s="41"/>
      <c r="C266" s="309" t="s">
        <v>479</v>
      </c>
      <c r="D266" s="309" t="s">
        <v>236</v>
      </c>
      <c r="E266" s="310" t="s">
        <v>480</v>
      </c>
      <c r="F266" s="311" t="s">
        <v>481</v>
      </c>
      <c r="G266" s="312" t="s">
        <v>189</v>
      </c>
      <c r="H266" s="313">
        <v>3</v>
      </c>
      <c r="I266" s="314"/>
      <c r="J266" s="315">
        <f>ROUND(I266*H266,2)</f>
        <v>0</v>
      </c>
      <c r="K266" s="316"/>
      <c r="L266" s="43"/>
      <c r="M266" s="317" t="s">
        <v>1</v>
      </c>
      <c r="N266" s="318" t="s">
        <v>42</v>
      </c>
      <c r="O266" s="93"/>
      <c r="P266" s="273">
        <f>O266*H266</f>
        <v>0</v>
      </c>
      <c r="Q266" s="273">
        <v>0</v>
      </c>
      <c r="R266" s="273">
        <f>Q266*H266</f>
        <v>0</v>
      </c>
      <c r="S266" s="273">
        <v>0</v>
      </c>
      <c r="T266" s="27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75" t="s">
        <v>156</v>
      </c>
      <c r="AT266" s="275" t="s">
        <v>236</v>
      </c>
      <c r="AU266" s="275" t="s">
        <v>87</v>
      </c>
      <c r="AY266" s="17" t="s">
        <v>151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85</v>
      </c>
      <c r="BK266" s="145">
        <f>ROUND(I266*H266,2)</f>
        <v>0</v>
      </c>
      <c r="BL266" s="17" t="s">
        <v>156</v>
      </c>
      <c r="BM266" s="275" t="s">
        <v>482</v>
      </c>
    </row>
    <row r="267" spans="1:65" s="2" customFormat="1" ht="36" customHeight="1">
      <c r="A267" s="40"/>
      <c r="B267" s="41"/>
      <c r="C267" s="309" t="s">
        <v>483</v>
      </c>
      <c r="D267" s="309" t="s">
        <v>236</v>
      </c>
      <c r="E267" s="310" t="s">
        <v>484</v>
      </c>
      <c r="F267" s="311" t="s">
        <v>485</v>
      </c>
      <c r="G267" s="312" t="s">
        <v>189</v>
      </c>
      <c r="H267" s="313">
        <v>2</v>
      </c>
      <c r="I267" s="314"/>
      <c r="J267" s="315">
        <f>ROUND(I267*H267,2)</f>
        <v>0</v>
      </c>
      <c r="K267" s="316"/>
      <c r="L267" s="43"/>
      <c r="M267" s="317" t="s">
        <v>1</v>
      </c>
      <c r="N267" s="318" t="s">
        <v>42</v>
      </c>
      <c r="O267" s="93"/>
      <c r="P267" s="273">
        <f>O267*H267</f>
        <v>0</v>
      </c>
      <c r="Q267" s="273">
        <v>0</v>
      </c>
      <c r="R267" s="273">
        <f>Q267*H267</f>
        <v>0</v>
      </c>
      <c r="S267" s="273">
        <v>0</v>
      </c>
      <c r="T267" s="274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75" t="s">
        <v>156</v>
      </c>
      <c r="AT267" s="275" t="s">
        <v>236</v>
      </c>
      <c r="AU267" s="275" t="s">
        <v>87</v>
      </c>
      <c r="AY267" s="17" t="s">
        <v>151</v>
      </c>
      <c r="BE267" s="145">
        <f>IF(N267="základní",J267,0)</f>
        <v>0</v>
      </c>
      <c r="BF267" s="145">
        <f>IF(N267="snížená",J267,0)</f>
        <v>0</v>
      </c>
      <c r="BG267" s="145">
        <f>IF(N267="zákl. přenesená",J267,0)</f>
        <v>0</v>
      </c>
      <c r="BH267" s="145">
        <f>IF(N267="sníž. přenesená",J267,0)</f>
        <v>0</v>
      </c>
      <c r="BI267" s="145">
        <f>IF(N267="nulová",J267,0)</f>
        <v>0</v>
      </c>
      <c r="BJ267" s="17" t="s">
        <v>85</v>
      </c>
      <c r="BK267" s="145">
        <f>ROUND(I267*H267,2)</f>
        <v>0</v>
      </c>
      <c r="BL267" s="17" t="s">
        <v>156</v>
      </c>
      <c r="BM267" s="275" t="s">
        <v>486</v>
      </c>
    </row>
    <row r="268" spans="1:51" s="14" customFormat="1" ht="12">
      <c r="A268" s="14"/>
      <c r="B268" s="287"/>
      <c r="C268" s="288"/>
      <c r="D268" s="278" t="s">
        <v>191</v>
      </c>
      <c r="E268" s="289" t="s">
        <v>1</v>
      </c>
      <c r="F268" s="290" t="s">
        <v>182</v>
      </c>
      <c r="G268" s="288"/>
      <c r="H268" s="291">
        <v>10</v>
      </c>
      <c r="I268" s="292"/>
      <c r="J268" s="288"/>
      <c r="K268" s="288"/>
      <c r="L268" s="293"/>
      <c r="M268" s="294"/>
      <c r="N268" s="295"/>
      <c r="O268" s="295"/>
      <c r="P268" s="295"/>
      <c r="Q268" s="295"/>
      <c r="R268" s="295"/>
      <c r="S268" s="295"/>
      <c r="T268" s="29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97" t="s">
        <v>191</v>
      </c>
      <c r="AU268" s="297" t="s">
        <v>87</v>
      </c>
      <c r="AV268" s="14" t="s">
        <v>87</v>
      </c>
      <c r="AW268" s="14" t="s">
        <v>32</v>
      </c>
      <c r="AX268" s="14" t="s">
        <v>77</v>
      </c>
      <c r="AY268" s="297" t="s">
        <v>151</v>
      </c>
    </row>
    <row r="269" spans="1:51" s="13" customFormat="1" ht="12">
      <c r="A269" s="13"/>
      <c r="B269" s="276"/>
      <c r="C269" s="277"/>
      <c r="D269" s="278" t="s">
        <v>191</v>
      </c>
      <c r="E269" s="279" t="s">
        <v>1</v>
      </c>
      <c r="F269" s="280" t="s">
        <v>413</v>
      </c>
      <c r="G269" s="277"/>
      <c r="H269" s="279" t="s">
        <v>1</v>
      </c>
      <c r="I269" s="281"/>
      <c r="J269" s="277"/>
      <c r="K269" s="277"/>
      <c r="L269" s="282"/>
      <c r="M269" s="283"/>
      <c r="N269" s="284"/>
      <c r="O269" s="284"/>
      <c r="P269" s="284"/>
      <c r="Q269" s="284"/>
      <c r="R269" s="284"/>
      <c r="S269" s="284"/>
      <c r="T269" s="28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86" t="s">
        <v>191</v>
      </c>
      <c r="AU269" s="286" t="s">
        <v>87</v>
      </c>
      <c r="AV269" s="13" t="s">
        <v>85</v>
      </c>
      <c r="AW269" s="13" t="s">
        <v>32</v>
      </c>
      <c r="AX269" s="13" t="s">
        <v>77</v>
      </c>
      <c r="AY269" s="286" t="s">
        <v>151</v>
      </c>
    </row>
    <row r="270" spans="1:51" s="14" customFormat="1" ht="12">
      <c r="A270" s="14"/>
      <c r="B270" s="287"/>
      <c r="C270" s="288"/>
      <c r="D270" s="278" t="s">
        <v>191</v>
      </c>
      <c r="E270" s="289" t="s">
        <v>1</v>
      </c>
      <c r="F270" s="290" t="s">
        <v>366</v>
      </c>
      <c r="G270" s="288"/>
      <c r="H270" s="291">
        <v>-8</v>
      </c>
      <c r="I270" s="292"/>
      <c r="J270" s="288"/>
      <c r="K270" s="288"/>
      <c r="L270" s="293"/>
      <c r="M270" s="294"/>
      <c r="N270" s="295"/>
      <c r="O270" s="295"/>
      <c r="P270" s="295"/>
      <c r="Q270" s="295"/>
      <c r="R270" s="295"/>
      <c r="S270" s="295"/>
      <c r="T270" s="29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97" t="s">
        <v>191</v>
      </c>
      <c r="AU270" s="297" t="s">
        <v>87</v>
      </c>
      <c r="AV270" s="14" t="s">
        <v>87</v>
      </c>
      <c r="AW270" s="14" t="s">
        <v>32</v>
      </c>
      <c r="AX270" s="14" t="s">
        <v>77</v>
      </c>
      <c r="AY270" s="297" t="s">
        <v>151</v>
      </c>
    </row>
    <row r="271" spans="1:51" s="15" customFormat="1" ht="12">
      <c r="A271" s="15"/>
      <c r="B271" s="298"/>
      <c r="C271" s="299"/>
      <c r="D271" s="278" t="s">
        <v>191</v>
      </c>
      <c r="E271" s="300" t="s">
        <v>1</v>
      </c>
      <c r="F271" s="301" t="s">
        <v>196</v>
      </c>
      <c r="G271" s="299"/>
      <c r="H271" s="302">
        <v>2</v>
      </c>
      <c r="I271" s="303"/>
      <c r="J271" s="299"/>
      <c r="K271" s="299"/>
      <c r="L271" s="304"/>
      <c r="M271" s="305"/>
      <c r="N271" s="306"/>
      <c r="O271" s="306"/>
      <c r="P271" s="306"/>
      <c r="Q271" s="306"/>
      <c r="R271" s="306"/>
      <c r="S271" s="306"/>
      <c r="T271" s="307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308" t="s">
        <v>191</v>
      </c>
      <c r="AU271" s="308" t="s">
        <v>87</v>
      </c>
      <c r="AV271" s="15" t="s">
        <v>156</v>
      </c>
      <c r="AW271" s="15" t="s">
        <v>32</v>
      </c>
      <c r="AX271" s="15" t="s">
        <v>85</v>
      </c>
      <c r="AY271" s="308" t="s">
        <v>151</v>
      </c>
    </row>
    <row r="272" spans="1:65" s="2" customFormat="1" ht="36" customHeight="1">
      <c r="A272" s="40"/>
      <c r="B272" s="41"/>
      <c r="C272" s="309" t="s">
        <v>487</v>
      </c>
      <c r="D272" s="309" t="s">
        <v>236</v>
      </c>
      <c r="E272" s="310" t="s">
        <v>488</v>
      </c>
      <c r="F272" s="311" t="s">
        <v>489</v>
      </c>
      <c r="G272" s="312" t="s">
        <v>189</v>
      </c>
      <c r="H272" s="313">
        <v>7</v>
      </c>
      <c r="I272" s="314"/>
      <c r="J272" s="315">
        <f>ROUND(I272*H272,2)</f>
        <v>0</v>
      </c>
      <c r="K272" s="316"/>
      <c r="L272" s="43"/>
      <c r="M272" s="317" t="s">
        <v>1</v>
      </c>
      <c r="N272" s="318" t="s">
        <v>42</v>
      </c>
      <c r="O272" s="93"/>
      <c r="P272" s="273">
        <f>O272*H272</f>
        <v>0</v>
      </c>
      <c r="Q272" s="273">
        <v>0</v>
      </c>
      <c r="R272" s="273">
        <f>Q272*H272</f>
        <v>0</v>
      </c>
      <c r="S272" s="273">
        <v>0</v>
      </c>
      <c r="T272" s="274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75" t="s">
        <v>156</v>
      </c>
      <c r="AT272" s="275" t="s">
        <v>236</v>
      </c>
      <c r="AU272" s="275" t="s">
        <v>87</v>
      </c>
      <c r="AY272" s="17" t="s">
        <v>151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7" t="s">
        <v>85</v>
      </c>
      <c r="BK272" s="145">
        <f>ROUND(I272*H272,2)</f>
        <v>0</v>
      </c>
      <c r="BL272" s="17" t="s">
        <v>156</v>
      </c>
      <c r="BM272" s="275" t="s">
        <v>490</v>
      </c>
    </row>
    <row r="273" spans="1:51" s="14" customFormat="1" ht="12">
      <c r="A273" s="14"/>
      <c r="B273" s="287"/>
      <c r="C273" s="288"/>
      <c r="D273" s="278" t="s">
        <v>191</v>
      </c>
      <c r="E273" s="289" t="s">
        <v>1</v>
      </c>
      <c r="F273" s="290" t="s">
        <v>212</v>
      </c>
      <c r="G273" s="288"/>
      <c r="H273" s="291">
        <v>16</v>
      </c>
      <c r="I273" s="292"/>
      <c r="J273" s="288"/>
      <c r="K273" s="288"/>
      <c r="L273" s="293"/>
      <c r="M273" s="294"/>
      <c r="N273" s="295"/>
      <c r="O273" s="295"/>
      <c r="P273" s="295"/>
      <c r="Q273" s="295"/>
      <c r="R273" s="295"/>
      <c r="S273" s="295"/>
      <c r="T273" s="29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97" t="s">
        <v>191</v>
      </c>
      <c r="AU273" s="297" t="s">
        <v>87</v>
      </c>
      <c r="AV273" s="14" t="s">
        <v>87</v>
      </c>
      <c r="AW273" s="14" t="s">
        <v>32</v>
      </c>
      <c r="AX273" s="14" t="s">
        <v>77</v>
      </c>
      <c r="AY273" s="297" t="s">
        <v>151</v>
      </c>
    </row>
    <row r="274" spans="1:51" s="13" customFormat="1" ht="12">
      <c r="A274" s="13"/>
      <c r="B274" s="276"/>
      <c r="C274" s="277"/>
      <c r="D274" s="278" t="s">
        <v>191</v>
      </c>
      <c r="E274" s="279" t="s">
        <v>1</v>
      </c>
      <c r="F274" s="280" t="s">
        <v>413</v>
      </c>
      <c r="G274" s="277"/>
      <c r="H274" s="279" t="s">
        <v>1</v>
      </c>
      <c r="I274" s="281"/>
      <c r="J274" s="277"/>
      <c r="K274" s="277"/>
      <c r="L274" s="282"/>
      <c r="M274" s="283"/>
      <c r="N274" s="284"/>
      <c r="O274" s="284"/>
      <c r="P274" s="284"/>
      <c r="Q274" s="284"/>
      <c r="R274" s="284"/>
      <c r="S274" s="284"/>
      <c r="T274" s="28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86" t="s">
        <v>191</v>
      </c>
      <c r="AU274" s="286" t="s">
        <v>87</v>
      </c>
      <c r="AV274" s="13" t="s">
        <v>85</v>
      </c>
      <c r="AW274" s="13" t="s">
        <v>32</v>
      </c>
      <c r="AX274" s="13" t="s">
        <v>77</v>
      </c>
      <c r="AY274" s="286" t="s">
        <v>151</v>
      </c>
    </row>
    <row r="275" spans="1:51" s="14" customFormat="1" ht="12">
      <c r="A275" s="14"/>
      <c r="B275" s="287"/>
      <c r="C275" s="288"/>
      <c r="D275" s="278" t="s">
        <v>191</v>
      </c>
      <c r="E275" s="289" t="s">
        <v>1</v>
      </c>
      <c r="F275" s="290" t="s">
        <v>359</v>
      </c>
      <c r="G275" s="288"/>
      <c r="H275" s="291">
        <v>-9</v>
      </c>
      <c r="I275" s="292"/>
      <c r="J275" s="288"/>
      <c r="K275" s="288"/>
      <c r="L275" s="293"/>
      <c r="M275" s="294"/>
      <c r="N275" s="295"/>
      <c r="O275" s="295"/>
      <c r="P275" s="295"/>
      <c r="Q275" s="295"/>
      <c r="R275" s="295"/>
      <c r="S275" s="295"/>
      <c r="T275" s="29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97" t="s">
        <v>191</v>
      </c>
      <c r="AU275" s="297" t="s">
        <v>87</v>
      </c>
      <c r="AV275" s="14" t="s">
        <v>87</v>
      </c>
      <c r="AW275" s="14" t="s">
        <v>32</v>
      </c>
      <c r="AX275" s="14" t="s">
        <v>77</v>
      </c>
      <c r="AY275" s="297" t="s">
        <v>151</v>
      </c>
    </row>
    <row r="276" spans="1:51" s="15" customFormat="1" ht="12">
      <c r="A276" s="15"/>
      <c r="B276" s="298"/>
      <c r="C276" s="299"/>
      <c r="D276" s="278" t="s">
        <v>191</v>
      </c>
      <c r="E276" s="300" t="s">
        <v>1</v>
      </c>
      <c r="F276" s="301" t="s">
        <v>196</v>
      </c>
      <c r="G276" s="299"/>
      <c r="H276" s="302">
        <v>7</v>
      </c>
      <c r="I276" s="303"/>
      <c r="J276" s="299"/>
      <c r="K276" s="299"/>
      <c r="L276" s="304"/>
      <c r="M276" s="305"/>
      <c r="N276" s="306"/>
      <c r="O276" s="306"/>
      <c r="P276" s="306"/>
      <c r="Q276" s="306"/>
      <c r="R276" s="306"/>
      <c r="S276" s="306"/>
      <c r="T276" s="307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308" t="s">
        <v>191</v>
      </c>
      <c r="AU276" s="308" t="s">
        <v>87</v>
      </c>
      <c r="AV276" s="15" t="s">
        <v>156</v>
      </c>
      <c r="AW276" s="15" t="s">
        <v>32</v>
      </c>
      <c r="AX276" s="15" t="s">
        <v>85</v>
      </c>
      <c r="AY276" s="308" t="s">
        <v>151</v>
      </c>
    </row>
    <row r="277" spans="1:65" s="2" customFormat="1" ht="36" customHeight="1">
      <c r="A277" s="40"/>
      <c r="B277" s="41"/>
      <c r="C277" s="309" t="s">
        <v>491</v>
      </c>
      <c r="D277" s="309" t="s">
        <v>236</v>
      </c>
      <c r="E277" s="310" t="s">
        <v>492</v>
      </c>
      <c r="F277" s="311" t="s">
        <v>493</v>
      </c>
      <c r="G277" s="312" t="s">
        <v>189</v>
      </c>
      <c r="H277" s="313">
        <v>3</v>
      </c>
      <c r="I277" s="314"/>
      <c r="J277" s="315">
        <f>ROUND(I277*H277,2)</f>
        <v>0</v>
      </c>
      <c r="K277" s="316"/>
      <c r="L277" s="43"/>
      <c r="M277" s="317" t="s">
        <v>1</v>
      </c>
      <c r="N277" s="318" t="s">
        <v>42</v>
      </c>
      <c r="O277" s="93"/>
      <c r="P277" s="273">
        <f>O277*H277</f>
        <v>0</v>
      </c>
      <c r="Q277" s="273">
        <v>0</v>
      </c>
      <c r="R277" s="273">
        <f>Q277*H277</f>
        <v>0</v>
      </c>
      <c r="S277" s="273">
        <v>0</v>
      </c>
      <c r="T277" s="274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75" t="s">
        <v>156</v>
      </c>
      <c r="AT277" s="275" t="s">
        <v>236</v>
      </c>
      <c r="AU277" s="275" t="s">
        <v>87</v>
      </c>
      <c r="AY277" s="17" t="s">
        <v>151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7" t="s">
        <v>85</v>
      </c>
      <c r="BK277" s="145">
        <f>ROUND(I277*H277,2)</f>
        <v>0</v>
      </c>
      <c r="BL277" s="17" t="s">
        <v>156</v>
      </c>
      <c r="BM277" s="275" t="s">
        <v>494</v>
      </c>
    </row>
    <row r="278" spans="1:65" s="2" customFormat="1" ht="60" customHeight="1">
      <c r="A278" s="40"/>
      <c r="B278" s="41"/>
      <c r="C278" s="309" t="s">
        <v>495</v>
      </c>
      <c r="D278" s="309" t="s">
        <v>236</v>
      </c>
      <c r="E278" s="310" t="s">
        <v>496</v>
      </c>
      <c r="F278" s="311" t="s">
        <v>497</v>
      </c>
      <c r="G278" s="312" t="s">
        <v>260</v>
      </c>
      <c r="H278" s="313">
        <v>8535.978</v>
      </c>
      <c r="I278" s="314"/>
      <c r="J278" s="315">
        <f>ROUND(I278*H278,2)</f>
        <v>0</v>
      </c>
      <c r="K278" s="316"/>
      <c r="L278" s="43"/>
      <c r="M278" s="317" t="s">
        <v>1</v>
      </c>
      <c r="N278" s="318" t="s">
        <v>42</v>
      </c>
      <c r="O278" s="93"/>
      <c r="P278" s="273">
        <f>O278*H278</f>
        <v>0</v>
      </c>
      <c r="Q278" s="273">
        <v>0</v>
      </c>
      <c r="R278" s="273">
        <f>Q278*H278</f>
        <v>0</v>
      </c>
      <c r="S278" s="273">
        <v>0</v>
      </c>
      <c r="T278" s="274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75" t="s">
        <v>156</v>
      </c>
      <c r="AT278" s="275" t="s">
        <v>236</v>
      </c>
      <c r="AU278" s="275" t="s">
        <v>87</v>
      </c>
      <c r="AY278" s="17" t="s">
        <v>151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85</v>
      </c>
      <c r="BK278" s="145">
        <f>ROUND(I278*H278,2)</f>
        <v>0</v>
      </c>
      <c r="BL278" s="17" t="s">
        <v>156</v>
      </c>
      <c r="BM278" s="275" t="s">
        <v>498</v>
      </c>
    </row>
    <row r="279" spans="1:51" s="14" customFormat="1" ht="12">
      <c r="A279" s="14"/>
      <c r="B279" s="287"/>
      <c r="C279" s="288"/>
      <c r="D279" s="278" t="s">
        <v>191</v>
      </c>
      <c r="E279" s="289" t="s">
        <v>1</v>
      </c>
      <c r="F279" s="290" t="s">
        <v>499</v>
      </c>
      <c r="G279" s="288"/>
      <c r="H279" s="291">
        <v>417.2</v>
      </c>
      <c r="I279" s="292"/>
      <c r="J279" s="288"/>
      <c r="K279" s="288"/>
      <c r="L279" s="293"/>
      <c r="M279" s="294"/>
      <c r="N279" s="295"/>
      <c r="O279" s="295"/>
      <c r="P279" s="295"/>
      <c r="Q279" s="295"/>
      <c r="R279" s="295"/>
      <c r="S279" s="295"/>
      <c r="T279" s="29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97" t="s">
        <v>191</v>
      </c>
      <c r="AU279" s="297" t="s">
        <v>87</v>
      </c>
      <c r="AV279" s="14" t="s">
        <v>87</v>
      </c>
      <c r="AW279" s="14" t="s">
        <v>32</v>
      </c>
      <c r="AX279" s="14" t="s">
        <v>77</v>
      </c>
      <c r="AY279" s="297" t="s">
        <v>151</v>
      </c>
    </row>
    <row r="280" spans="1:51" s="14" customFormat="1" ht="12">
      <c r="A280" s="14"/>
      <c r="B280" s="287"/>
      <c r="C280" s="288"/>
      <c r="D280" s="278" t="s">
        <v>191</v>
      </c>
      <c r="E280" s="289" t="s">
        <v>1</v>
      </c>
      <c r="F280" s="290" t="s">
        <v>284</v>
      </c>
      <c r="G280" s="288"/>
      <c r="H280" s="291">
        <v>8118.778</v>
      </c>
      <c r="I280" s="292"/>
      <c r="J280" s="288"/>
      <c r="K280" s="288"/>
      <c r="L280" s="293"/>
      <c r="M280" s="294"/>
      <c r="N280" s="295"/>
      <c r="O280" s="295"/>
      <c r="P280" s="295"/>
      <c r="Q280" s="295"/>
      <c r="R280" s="295"/>
      <c r="S280" s="295"/>
      <c r="T280" s="29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97" t="s">
        <v>191</v>
      </c>
      <c r="AU280" s="297" t="s">
        <v>87</v>
      </c>
      <c r="AV280" s="14" t="s">
        <v>87</v>
      </c>
      <c r="AW280" s="14" t="s">
        <v>32</v>
      </c>
      <c r="AX280" s="14" t="s">
        <v>77</v>
      </c>
      <c r="AY280" s="297" t="s">
        <v>151</v>
      </c>
    </row>
    <row r="281" spans="1:51" s="15" customFormat="1" ht="12">
      <c r="A281" s="15"/>
      <c r="B281" s="298"/>
      <c r="C281" s="299"/>
      <c r="D281" s="278" t="s">
        <v>191</v>
      </c>
      <c r="E281" s="300" t="s">
        <v>271</v>
      </c>
      <c r="F281" s="301" t="s">
        <v>196</v>
      </c>
      <c r="G281" s="299"/>
      <c r="H281" s="302">
        <v>8535.978</v>
      </c>
      <c r="I281" s="303"/>
      <c r="J281" s="299"/>
      <c r="K281" s="299"/>
      <c r="L281" s="304"/>
      <c r="M281" s="305"/>
      <c r="N281" s="306"/>
      <c r="O281" s="306"/>
      <c r="P281" s="306"/>
      <c r="Q281" s="306"/>
      <c r="R281" s="306"/>
      <c r="S281" s="306"/>
      <c r="T281" s="307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308" t="s">
        <v>191</v>
      </c>
      <c r="AU281" s="308" t="s">
        <v>87</v>
      </c>
      <c r="AV281" s="15" t="s">
        <v>156</v>
      </c>
      <c r="AW281" s="15" t="s">
        <v>32</v>
      </c>
      <c r="AX281" s="15" t="s">
        <v>85</v>
      </c>
      <c r="AY281" s="308" t="s">
        <v>151</v>
      </c>
    </row>
    <row r="282" spans="1:65" s="2" customFormat="1" ht="36" customHeight="1">
      <c r="A282" s="40"/>
      <c r="B282" s="41"/>
      <c r="C282" s="309" t="s">
        <v>500</v>
      </c>
      <c r="D282" s="309" t="s">
        <v>236</v>
      </c>
      <c r="E282" s="310" t="s">
        <v>501</v>
      </c>
      <c r="F282" s="311" t="s">
        <v>502</v>
      </c>
      <c r="G282" s="312" t="s">
        <v>260</v>
      </c>
      <c r="H282" s="313">
        <v>8535.978</v>
      </c>
      <c r="I282" s="314"/>
      <c r="J282" s="315">
        <f>ROUND(I282*H282,2)</f>
        <v>0</v>
      </c>
      <c r="K282" s="316"/>
      <c r="L282" s="43"/>
      <c r="M282" s="317" t="s">
        <v>1</v>
      </c>
      <c r="N282" s="318" t="s">
        <v>42</v>
      </c>
      <c r="O282" s="93"/>
      <c r="P282" s="273">
        <f>O282*H282</f>
        <v>0</v>
      </c>
      <c r="Q282" s="273">
        <v>0</v>
      </c>
      <c r="R282" s="273">
        <f>Q282*H282</f>
        <v>0</v>
      </c>
      <c r="S282" s="273">
        <v>0</v>
      </c>
      <c r="T282" s="274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75" t="s">
        <v>156</v>
      </c>
      <c r="AT282" s="275" t="s">
        <v>236</v>
      </c>
      <c r="AU282" s="275" t="s">
        <v>87</v>
      </c>
      <c r="AY282" s="17" t="s">
        <v>151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7" t="s">
        <v>85</v>
      </c>
      <c r="BK282" s="145">
        <f>ROUND(I282*H282,2)</f>
        <v>0</v>
      </c>
      <c r="BL282" s="17" t="s">
        <v>156</v>
      </c>
      <c r="BM282" s="275" t="s">
        <v>503</v>
      </c>
    </row>
    <row r="283" spans="1:51" s="14" customFormat="1" ht="12">
      <c r="A283" s="14"/>
      <c r="B283" s="287"/>
      <c r="C283" s="288"/>
      <c r="D283" s="278" t="s">
        <v>191</v>
      </c>
      <c r="E283" s="289" t="s">
        <v>1</v>
      </c>
      <c r="F283" s="290" t="s">
        <v>271</v>
      </c>
      <c r="G283" s="288"/>
      <c r="H283" s="291">
        <v>8535.978</v>
      </c>
      <c r="I283" s="292"/>
      <c r="J283" s="288"/>
      <c r="K283" s="288"/>
      <c r="L283" s="293"/>
      <c r="M283" s="294"/>
      <c r="N283" s="295"/>
      <c r="O283" s="295"/>
      <c r="P283" s="295"/>
      <c r="Q283" s="295"/>
      <c r="R283" s="295"/>
      <c r="S283" s="295"/>
      <c r="T283" s="29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97" t="s">
        <v>191</v>
      </c>
      <c r="AU283" s="297" t="s">
        <v>87</v>
      </c>
      <c r="AV283" s="14" t="s">
        <v>87</v>
      </c>
      <c r="AW283" s="14" t="s">
        <v>32</v>
      </c>
      <c r="AX283" s="14" t="s">
        <v>85</v>
      </c>
      <c r="AY283" s="297" t="s">
        <v>151</v>
      </c>
    </row>
    <row r="284" spans="1:65" s="2" customFormat="1" ht="16.5" customHeight="1">
      <c r="A284" s="40"/>
      <c r="B284" s="41"/>
      <c r="C284" s="309" t="s">
        <v>504</v>
      </c>
      <c r="D284" s="309" t="s">
        <v>236</v>
      </c>
      <c r="E284" s="310" t="s">
        <v>505</v>
      </c>
      <c r="F284" s="311" t="s">
        <v>506</v>
      </c>
      <c r="G284" s="312" t="s">
        <v>260</v>
      </c>
      <c r="H284" s="313">
        <v>8535.978</v>
      </c>
      <c r="I284" s="314"/>
      <c r="J284" s="315">
        <f>ROUND(I284*H284,2)</f>
        <v>0</v>
      </c>
      <c r="K284" s="316"/>
      <c r="L284" s="43"/>
      <c r="M284" s="317" t="s">
        <v>1</v>
      </c>
      <c r="N284" s="318" t="s">
        <v>42</v>
      </c>
      <c r="O284" s="93"/>
      <c r="P284" s="273">
        <f>O284*H284</f>
        <v>0</v>
      </c>
      <c r="Q284" s="273">
        <v>0</v>
      </c>
      <c r="R284" s="273">
        <f>Q284*H284</f>
        <v>0</v>
      </c>
      <c r="S284" s="273">
        <v>0</v>
      </c>
      <c r="T284" s="274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75" t="s">
        <v>156</v>
      </c>
      <c r="AT284" s="275" t="s">
        <v>236</v>
      </c>
      <c r="AU284" s="275" t="s">
        <v>87</v>
      </c>
      <c r="AY284" s="17" t="s">
        <v>151</v>
      </c>
      <c r="BE284" s="145">
        <f>IF(N284="základní",J284,0)</f>
        <v>0</v>
      </c>
      <c r="BF284" s="145">
        <f>IF(N284="snížená",J284,0)</f>
        <v>0</v>
      </c>
      <c r="BG284" s="145">
        <f>IF(N284="zákl. přenesená",J284,0)</f>
        <v>0</v>
      </c>
      <c r="BH284" s="145">
        <f>IF(N284="sníž. přenesená",J284,0)</f>
        <v>0</v>
      </c>
      <c r="BI284" s="145">
        <f>IF(N284="nulová",J284,0)</f>
        <v>0</v>
      </c>
      <c r="BJ284" s="17" t="s">
        <v>85</v>
      </c>
      <c r="BK284" s="145">
        <f>ROUND(I284*H284,2)</f>
        <v>0</v>
      </c>
      <c r="BL284" s="17" t="s">
        <v>156</v>
      </c>
      <c r="BM284" s="275" t="s">
        <v>507</v>
      </c>
    </row>
    <row r="285" spans="1:51" s="14" customFormat="1" ht="12">
      <c r="A285" s="14"/>
      <c r="B285" s="287"/>
      <c r="C285" s="288"/>
      <c r="D285" s="278" t="s">
        <v>191</v>
      </c>
      <c r="E285" s="289" t="s">
        <v>1</v>
      </c>
      <c r="F285" s="290" t="s">
        <v>271</v>
      </c>
      <c r="G285" s="288"/>
      <c r="H285" s="291">
        <v>8535.978</v>
      </c>
      <c r="I285" s="292"/>
      <c r="J285" s="288"/>
      <c r="K285" s="288"/>
      <c r="L285" s="293"/>
      <c r="M285" s="294"/>
      <c r="N285" s="295"/>
      <c r="O285" s="295"/>
      <c r="P285" s="295"/>
      <c r="Q285" s="295"/>
      <c r="R285" s="295"/>
      <c r="S285" s="295"/>
      <c r="T285" s="29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97" t="s">
        <v>191</v>
      </c>
      <c r="AU285" s="297" t="s">
        <v>87</v>
      </c>
      <c r="AV285" s="14" t="s">
        <v>87</v>
      </c>
      <c r="AW285" s="14" t="s">
        <v>32</v>
      </c>
      <c r="AX285" s="14" t="s">
        <v>85</v>
      </c>
      <c r="AY285" s="297" t="s">
        <v>151</v>
      </c>
    </row>
    <row r="286" spans="1:65" s="2" customFormat="1" ht="24" customHeight="1">
      <c r="A286" s="40"/>
      <c r="B286" s="41"/>
      <c r="C286" s="309" t="s">
        <v>508</v>
      </c>
      <c r="D286" s="309" t="s">
        <v>236</v>
      </c>
      <c r="E286" s="310" t="s">
        <v>509</v>
      </c>
      <c r="F286" s="311" t="s">
        <v>510</v>
      </c>
      <c r="G286" s="312" t="s">
        <v>511</v>
      </c>
      <c r="H286" s="313">
        <v>14511.163</v>
      </c>
      <c r="I286" s="314"/>
      <c r="J286" s="315">
        <f>ROUND(I286*H286,2)</f>
        <v>0</v>
      </c>
      <c r="K286" s="316"/>
      <c r="L286" s="43"/>
      <c r="M286" s="317" t="s">
        <v>1</v>
      </c>
      <c r="N286" s="318" t="s">
        <v>42</v>
      </c>
      <c r="O286" s="93"/>
      <c r="P286" s="273">
        <f>O286*H286</f>
        <v>0</v>
      </c>
      <c r="Q286" s="273">
        <v>0</v>
      </c>
      <c r="R286" s="273">
        <f>Q286*H286</f>
        <v>0</v>
      </c>
      <c r="S286" s="273">
        <v>0</v>
      </c>
      <c r="T286" s="274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75" t="s">
        <v>156</v>
      </c>
      <c r="AT286" s="275" t="s">
        <v>236</v>
      </c>
      <c r="AU286" s="275" t="s">
        <v>87</v>
      </c>
      <c r="AY286" s="17" t="s">
        <v>151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7" t="s">
        <v>85</v>
      </c>
      <c r="BK286" s="145">
        <f>ROUND(I286*H286,2)</f>
        <v>0</v>
      </c>
      <c r="BL286" s="17" t="s">
        <v>156</v>
      </c>
      <c r="BM286" s="275" t="s">
        <v>512</v>
      </c>
    </row>
    <row r="287" spans="1:51" s="14" customFormat="1" ht="12">
      <c r="A287" s="14"/>
      <c r="B287" s="287"/>
      <c r="C287" s="288"/>
      <c r="D287" s="278" t="s">
        <v>191</v>
      </c>
      <c r="E287" s="289" t="s">
        <v>1</v>
      </c>
      <c r="F287" s="290" t="s">
        <v>513</v>
      </c>
      <c r="G287" s="288"/>
      <c r="H287" s="291">
        <v>14511.163</v>
      </c>
      <c r="I287" s="292"/>
      <c r="J287" s="288"/>
      <c r="K287" s="288"/>
      <c r="L287" s="293"/>
      <c r="M287" s="294"/>
      <c r="N287" s="295"/>
      <c r="O287" s="295"/>
      <c r="P287" s="295"/>
      <c r="Q287" s="295"/>
      <c r="R287" s="295"/>
      <c r="S287" s="295"/>
      <c r="T287" s="29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97" t="s">
        <v>191</v>
      </c>
      <c r="AU287" s="297" t="s">
        <v>87</v>
      </c>
      <c r="AV287" s="14" t="s">
        <v>87</v>
      </c>
      <c r="AW287" s="14" t="s">
        <v>32</v>
      </c>
      <c r="AX287" s="14" t="s">
        <v>85</v>
      </c>
      <c r="AY287" s="297" t="s">
        <v>151</v>
      </c>
    </row>
    <row r="288" spans="1:65" s="2" customFormat="1" ht="36" customHeight="1">
      <c r="A288" s="40"/>
      <c r="B288" s="41"/>
      <c r="C288" s="309" t="s">
        <v>514</v>
      </c>
      <c r="D288" s="309" t="s">
        <v>236</v>
      </c>
      <c r="E288" s="310" t="s">
        <v>515</v>
      </c>
      <c r="F288" s="311" t="s">
        <v>516</v>
      </c>
      <c r="G288" s="312" t="s">
        <v>253</v>
      </c>
      <c r="H288" s="313">
        <v>5512</v>
      </c>
      <c r="I288" s="314"/>
      <c r="J288" s="315">
        <f>ROUND(I288*H288,2)</f>
        <v>0</v>
      </c>
      <c r="K288" s="316"/>
      <c r="L288" s="43"/>
      <c r="M288" s="317" t="s">
        <v>1</v>
      </c>
      <c r="N288" s="318" t="s">
        <v>42</v>
      </c>
      <c r="O288" s="93"/>
      <c r="P288" s="273">
        <f>O288*H288</f>
        <v>0</v>
      </c>
      <c r="Q288" s="273">
        <v>0</v>
      </c>
      <c r="R288" s="273">
        <f>Q288*H288</f>
        <v>0</v>
      </c>
      <c r="S288" s="273">
        <v>0</v>
      </c>
      <c r="T288" s="274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75" t="s">
        <v>156</v>
      </c>
      <c r="AT288" s="275" t="s">
        <v>236</v>
      </c>
      <c r="AU288" s="275" t="s">
        <v>87</v>
      </c>
      <c r="AY288" s="17" t="s">
        <v>151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17" t="s">
        <v>85</v>
      </c>
      <c r="BK288" s="145">
        <f>ROUND(I288*H288,2)</f>
        <v>0</v>
      </c>
      <c r="BL288" s="17" t="s">
        <v>156</v>
      </c>
      <c r="BM288" s="275" t="s">
        <v>517</v>
      </c>
    </row>
    <row r="289" spans="1:51" s="13" customFormat="1" ht="12">
      <c r="A289" s="13"/>
      <c r="B289" s="276"/>
      <c r="C289" s="277"/>
      <c r="D289" s="278" t="s">
        <v>191</v>
      </c>
      <c r="E289" s="279" t="s">
        <v>1</v>
      </c>
      <c r="F289" s="280" t="s">
        <v>347</v>
      </c>
      <c r="G289" s="277"/>
      <c r="H289" s="279" t="s">
        <v>1</v>
      </c>
      <c r="I289" s="281"/>
      <c r="J289" s="277"/>
      <c r="K289" s="277"/>
      <c r="L289" s="282"/>
      <c r="M289" s="283"/>
      <c r="N289" s="284"/>
      <c r="O289" s="284"/>
      <c r="P289" s="284"/>
      <c r="Q289" s="284"/>
      <c r="R289" s="284"/>
      <c r="S289" s="284"/>
      <c r="T289" s="28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86" t="s">
        <v>191</v>
      </c>
      <c r="AU289" s="286" t="s">
        <v>87</v>
      </c>
      <c r="AV289" s="13" t="s">
        <v>85</v>
      </c>
      <c r="AW289" s="13" t="s">
        <v>32</v>
      </c>
      <c r="AX289" s="13" t="s">
        <v>77</v>
      </c>
      <c r="AY289" s="286" t="s">
        <v>151</v>
      </c>
    </row>
    <row r="290" spans="1:51" s="14" customFormat="1" ht="12">
      <c r="A290" s="14"/>
      <c r="B290" s="287"/>
      <c r="C290" s="288"/>
      <c r="D290" s="278" t="s">
        <v>191</v>
      </c>
      <c r="E290" s="289" t="s">
        <v>250</v>
      </c>
      <c r="F290" s="290" t="s">
        <v>251</v>
      </c>
      <c r="G290" s="288"/>
      <c r="H290" s="291">
        <v>4689</v>
      </c>
      <c r="I290" s="292"/>
      <c r="J290" s="288"/>
      <c r="K290" s="288"/>
      <c r="L290" s="293"/>
      <c r="M290" s="294"/>
      <c r="N290" s="295"/>
      <c r="O290" s="295"/>
      <c r="P290" s="295"/>
      <c r="Q290" s="295"/>
      <c r="R290" s="295"/>
      <c r="S290" s="295"/>
      <c r="T290" s="29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97" t="s">
        <v>191</v>
      </c>
      <c r="AU290" s="297" t="s">
        <v>87</v>
      </c>
      <c r="AV290" s="14" t="s">
        <v>87</v>
      </c>
      <c r="AW290" s="14" t="s">
        <v>32</v>
      </c>
      <c r="AX290" s="14" t="s">
        <v>77</v>
      </c>
      <c r="AY290" s="297" t="s">
        <v>151</v>
      </c>
    </row>
    <row r="291" spans="1:51" s="14" customFormat="1" ht="12">
      <c r="A291" s="14"/>
      <c r="B291" s="287"/>
      <c r="C291" s="288"/>
      <c r="D291" s="278" t="s">
        <v>191</v>
      </c>
      <c r="E291" s="289" t="s">
        <v>273</v>
      </c>
      <c r="F291" s="290" t="s">
        <v>274</v>
      </c>
      <c r="G291" s="288"/>
      <c r="H291" s="291">
        <v>823</v>
      </c>
      <c r="I291" s="292"/>
      <c r="J291" s="288"/>
      <c r="K291" s="288"/>
      <c r="L291" s="293"/>
      <c r="M291" s="294"/>
      <c r="N291" s="295"/>
      <c r="O291" s="295"/>
      <c r="P291" s="295"/>
      <c r="Q291" s="295"/>
      <c r="R291" s="295"/>
      <c r="S291" s="295"/>
      <c r="T291" s="296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97" t="s">
        <v>191</v>
      </c>
      <c r="AU291" s="297" t="s">
        <v>87</v>
      </c>
      <c r="AV291" s="14" t="s">
        <v>87</v>
      </c>
      <c r="AW291" s="14" t="s">
        <v>32</v>
      </c>
      <c r="AX291" s="14" t="s">
        <v>77</v>
      </c>
      <c r="AY291" s="297" t="s">
        <v>151</v>
      </c>
    </row>
    <row r="292" spans="1:51" s="15" customFormat="1" ht="12">
      <c r="A292" s="15"/>
      <c r="B292" s="298"/>
      <c r="C292" s="299"/>
      <c r="D292" s="278" t="s">
        <v>191</v>
      </c>
      <c r="E292" s="300" t="s">
        <v>275</v>
      </c>
      <c r="F292" s="301" t="s">
        <v>196</v>
      </c>
      <c r="G292" s="299"/>
      <c r="H292" s="302">
        <v>5512</v>
      </c>
      <c r="I292" s="303"/>
      <c r="J292" s="299"/>
      <c r="K292" s="299"/>
      <c r="L292" s="304"/>
      <c r="M292" s="305"/>
      <c r="N292" s="306"/>
      <c r="O292" s="306"/>
      <c r="P292" s="306"/>
      <c r="Q292" s="306"/>
      <c r="R292" s="306"/>
      <c r="S292" s="306"/>
      <c r="T292" s="307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308" t="s">
        <v>191</v>
      </c>
      <c r="AU292" s="308" t="s">
        <v>87</v>
      </c>
      <c r="AV292" s="15" t="s">
        <v>156</v>
      </c>
      <c r="AW292" s="15" t="s">
        <v>32</v>
      </c>
      <c r="AX292" s="15" t="s">
        <v>85</v>
      </c>
      <c r="AY292" s="308" t="s">
        <v>151</v>
      </c>
    </row>
    <row r="293" spans="1:65" s="2" customFormat="1" ht="16.5" customHeight="1">
      <c r="A293" s="40"/>
      <c r="B293" s="41"/>
      <c r="C293" s="262" t="s">
        <v>518</v>
      </c>
      <c r="D293" s="262" t="s">
        <v>152</v>
      </c>
      <c r="E293" s="263" t="s">
        <v>519</v>
      </c>
      <c r="F293" s="264" t="s">
        <v>520</v>
      </c>
      <c r="G293" s="265" t="s">
        <v>521</v>
      </c>
      <c r="H293" s="266">
        <v>4.41</v>
      </c>
      <c r="I293" s="267"/>
      <c r="J293" s="268">
        <f>ROUND(I293*H293,2)</f>
        <v>0</v>
      </c>
      <c r="K293" s="269"/>
      <c r="L293" s="270"/>
      <c r="M293" s="271" t="s">
        <v>1</v>
      </c>
      <c r="N293" s="272" t="s">
        <v>42</v>
      </c>
      <c r="O293" s="93"/>
      <c r="P293" s="273">
        <f>O293*H293</f>
        <v>0</v>
      </c>
      <c r="Q293" s="273">
        <v>0.001</v>
      </c>
      <c r="R293" s="273">
        <f>Q293*H293</f>
        <v>0.00441</v>
      </c>
      <c r="S293" s="273">
        <v>0</v>
      </c>
      <c r="T293" s="274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75" t="s">
        <v>155</v>
      </c>
      <c r="AT293" s="275" t="s">
        <v>152</v>
      </c>
      <c r="AU293" s="275" t="s">
        <v>87</v>
      </c>
      <c r="AY293" s="17" t="s">
        <v>151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7" t="s">
        <v>85</v>
      </c>
      <c r="BK293" s="145">
        <f>ROUND(I293*H293,2)</f>
        <v>0</v>
      </c>
      <c r="BL293" s="17" t="s">
        <v>156</v>
      </c>
      <c r="BM293" s="275" t="s">
        <v>522</v>
      </c>
    </row>
    <row r="294" spans="1:51" s="14" customFormat="1" ht="12">
      <c r="A294" s="14"/>
      <c r="B294" s="287"/>
      <c r="C294" s="288"/>
      <c r="D294" s="278" t="s">
        <v>191</v>
      </c>
      <c r="E294" s="289" t="s">
        <v>1</v>
      </c>
      <c r="F294" s="290" t="s">
        <v>523</v>
      </c>
      <c r="G294" s="288"/>
      <c r="H294" s="291">
        <v>4.41</v>
      </c>
      <c r="I294" s="292"/>
      <c r="J294" s="288"/>
      <c r="K294" s="288"/>
      <c r="L294" s="293"/>
      <c r="M294" s="294"/>
      <c r="N294" s="295"/>
      <c r="O294" s="295"/>
      <c r="P294" s="295"/>
      <c r="Q294" s="295"/>
      <c r="R294" s="295"/>
      <c r="S294" s="295"/>
      <c r="T294" s="29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97" t="s">
        <v>191</v>
      </c>
      <c r="AU294" s="297" t="s">
        <v>87</v>
      </c>
      <c r="AV294" s="14" t="s">
        <v>87</v>
      </c>
      <c r="AW294" s="14" t="s">
        <v>32</v>
      </c>
      <c r="AX294" s="14" t="s">
        <v>85</v>
      </c>
      <c r="AY294" s="297" t="s">
        <v>151</v>
      </c>
    </row>
    <row r="295" spans="1:65" s="2" customFormat="1" ht="36" customHeight="1">
      <c r="A295" s="40"/>
      <c r="B295" s="41"/>
      <c r="C295" s="309" t="s">
        <v>524</v>
      </c>
      <c r="D295" s="309" t="s">
        <v>236</v>
      </c>
      <c r="E295" s="310" t="s">
        <v>525</v>
      </c>
      <c r="F295" s="311" t="s">
        <v>526</v>
      </c>
      <c r="G295" s="312" t="s">
        <v>253</v>
      </c>
      <c r="H295" s="313">
        <v>4689</v>
      </c>
      <c r="I295" s="314"/>
      <c r="J295" s="315">
        <f>ROUND(I295*H295,2)</f>
        <v>0</v>
      </c>
      <c r="K295" s="316"/>
      <c r="L295" s="43"/>
      <c r="M295" s="317" t="s">
        <v>1</v>
      </c>
      <c r="N295" s="318" t="s">
        <v>42</v>
      </c>
      <c r="O295" s="93"/>
      <c r="P295" s="273">
        <f>O295*H295</f>
        <v>0</v>
      </c>
      <c r="Q295" s="273">
        <v>0</v>
      </c>
      <c r="R295" s="273">
        <f>Q295*H295</f>
        <v>0</v>
      </c>
      <c r="S295" s="273">
        <v>0</v>
      </c>
      <c r="T295" s="274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75" t="s">
        <v>156</v>
      </c>
      <c r="AT295" s="275" t="s">
        <v>236</v>
      </c>
      <c r="AU295" s="275" t="s">
        <v>87</v>
      </c>
      <c r="AY295" s="17" t="s">
        <v>151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7" t="s">
        <v>85</v>
      </c>
      <c r="BK295" s="145">
        <f>ROUND(I295*H295,2)</f>
        <v>0</v>
      </c>
      <c r="BL295" s="17" t="s">
        <v>156</v>
      </c>
      <c r="BM295" s="275" t="s">
        <v>527</v>
      </c>
    </row>
    <row r="296" spans="1:51" s="14" customFormat="1" ht="12">
      <c r="A296" s="14"/>
      <c r="B296" s="287"/>
      <c r="C296" s="288"/>
      <c r="D296" s="278" t="s">
        <v>191</v>
      </c>
      <c r="E296" s="289" t="s">
        <v>1</v>
      </c>
      <c r="F296" s="290" t="s">
        <v>250</v>
      </c>
      <c r="G296" s="288"/>
      <c r="H296" s="291">
        <v>4689</v>
      </c>
      <c r="I296" s="292"/>
      <c r="J296" s="288"/>
      <c r="K296" s="288"/>
      <c r="L296" s="293"/>
      <c r="M296" s="294"/>
      <c r="N296" s="295"/>
      <c r="O296" s="295"/>
      <c r="P296" s="295"/>
      <c r="Q296" s="295"/>
      <c r="R296" s="295"/>
      <c r="S296" s="295"/>
      <c r="T296" s="29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97" t="s">
        <v>191</v>
      </c>
      <c r="AU296" s="297" t="s">
        <v>87</v>
      </c>
      <c r="AV296" s="14" t="s">
        <v>87</v>
      </c>
      <c r="AW296" s="14" t="s">
        <v>32</v>
      </c>
      <c r="AX296" s="14" t="s">
        <v>85</v>
      </c>
      <c r="AY296" s="297" t="s">
        <v>151</v>
      </c>
    </row>
    <row r="297" spans="1:65" s="2" customFormat="1" ht="16.5" customHeight="1">
      <c r="A297" s="40"/>
      <c r="B297" s="41"/>
      <c r="C297" s="262" t="s">
        <v>528</v>
      </c>
      <c r="D297" s="262" t="s">
        <v>152</v>
      </c>
      <c r="E297" s="263" t="s">
        <v>529</v>
      </c>
      <c r="F297" s="264" t="s">
        <v>530</v>
      </c>
      <c r="G297" s="265" t="s">
        <v>531</v>
      </c>
      <c r="H297" s="266">
        <v>140.67</v>
      </c>
      <c r="I297" s="267"/>
      <c r="J297" s="268">
        <f>ROUND(I297*H297,2)</f>
        <v>0</v>
      </c>
      <c r="K297" s="269"/>
      <c r="L297" s="270"/>
      <c r="M297" s="271" t="s">
        <v>1</v>
      </c>
      <c r="N297" s="272" t="s">
        <v>42</v>
      </c>
      <c r="O297" s="93"/>
      <c r="P297" s="273">
        <f>O297*H297</f>
        <v>0</v>
      </c>
      <c r="Q297" s="273">
        <v>0.001</v>
      </c>
      <c r="R297" s="273">
        <f>Q297*H297</f>
        <v>0.14067</v>
      </c>
      <c r="S297" s="273">
        <v>0</v>
      </c>
      <c r="T297" s="274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75" t="s">
        <v>155</v>
      </c>
      <c r="AT297" s="275" t="s">
        <v>152</v>
      </c>
      <c r="AU297" s="275" t="s">
        <v>87</v>
      </c>
      <c r="AY297" s="17" t="s">
        <v>151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7" t="s">
        <v>85</v>
      </c>
      <c r="BK297" s="145">
        <f>ROUND(I297*H297,2)</f>
        <v>0</v>
      </c>
      <c r="BL297" s="17" t="s">
        <v>156</v>
      </c>
      <c r="BM297" s="275" t="s">
        <v>532</v>
      </c>
    </row>
    <row r="298" spans="1:51" s="14" customFormat="1" ht="12">
      <c r="A298" s="14"/>
      <c r="B298" s="287"/>
      <c r="C298" s="288"/>
      <c r="D298" s="278" t="s">
        <v>191</v>
      </c>
      <c r="E298" s="289" t="s">
        <v>1</v>
      </c>
      <c r="F298" s="290" t="s">
        <v>533</v>
      </c>
      <c r="G298" s="288"/>
      <c r="H298" s="291">
        <v>140.67</v>
      </c>
      <c r="I298" s="292"/>
      <c r="J298" s="288"/>
      <c r="K298" s="288"/>
      <c r="L298" s="293"/>
      <c r="M298" s="294"/>
      <c r="N298" s="295"/>
      <c r="O298" s="295"/>
      <c r="P298" s="295"/>
      <c r="Q298" s="295"/>
      <c r="R298" s="295"/>
      <c r="S298" s="295"/>
      <c r="T298" s="29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97" t="s">
        <v>191</v>
      </c>
      <c r="AU298" s="297" t="s">
        <v>87</v>
      </c>
      <c r="AV298" s="14" t="s">
        <v>87</v>
      </c>
      <c r="AW298" s="14" t="s">
        <v>32</v>
      </c>
      <c r="AX298" s="14" t="s">
        <v>85</v>
      </c>
      <c r="AY298" s="297" t="s">
        <v>151</v>
      </c>
    </row>
    <row r="299" spans="1:65" s="2" customFormat="1" ht="24" customHeight="1">
      <c r="A299" s="40"/>
      <c r="B299" s="41"/>
      <c r="C299" s="309" t="s">
        <v>534</v>
      </c>
      <c r="D299" s="309" t="s">
        <v>236</v>
      </c>
      <c r="E299" s="310" t="s">
        <v>535</v>
      </c>
      <c r="F299" s="311" t="s">
        <v>536</v>
      </c>
      <c r="G299" s="312" t="s">
        <v>253</v>
      </c>
      <c r="H299" s="313">
        <v>10623.8</v>
      </c>
      <c r="I299" s="314"/>
      <c r="J299" s="315">
        <f>ROUND(I299*H299,2)</f>
        <v>0</v>
      </c>
      <c r="K299" s="316"/>
      <c r="L299" s="43"/>
      <c r="M299" s="317" t="s">
        <v>1</v>
      </c>
      <c r="N299" s="318" t="s">
        <v>42</v>
      </c>
      <c r="O299" s="93"/>
      <c r="P299" s="273">
        <f>O299*H299</f>
        <v>0</v>
      </c>
      <c r="Q299" s="273">
        <v>0</v>
      </c>
      <c r="R299" s="273">
        <f>Q299*H299</f>
        <v>0</v>
      </c>
      <c r="S299" s="273">
        <v>0</v>
      </c>
      <c r="T299" s="274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75" t="s">
        <v>156</v>
      </c>
      <c r="AT299" s="275" t="s">
        <v>236</v>
      </c>
      <c r="AU299" s="275" t="s">
        <v>87</v>
      </c>
      <c r="AY299" s="17" t="s">
        <v>151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7" t="s">
        <v>85</v>
      </c>
      <c r="BK299" s="145">
        <f>ROUND(I299*H299,2)</f>
        <v>0</v>
      </c>
      <c r="BL299" s="17" t="s">
        <v>156</v>
      </c>
      <c r="BM299" s="275" t="s">
        <v>537</v>
      </c>
    </row>
    <row r="300" spans="1:51" s="13" customFormat="1" ht="12">
      <c r="A300" s="13"/>
      <c r="B300" s="276"/>
      <c r="C300" s="277"/>
      <c r="D300" s="278" t="s">
        <v>191</v>
      </c>
      <c r="E300" s="279" t="s">
        <v>1</v>
      </c>
      <c r="F300" s="280" t="s">
        <v>347</v>
      </c>
      <c r="G300" s="277"/>
      <c r="H300" s="279" t="s">
        <v>1</v>
      </c>
      <c r="I300" s="281"/>
      <c r="J300" s="277"/>
      <c r="K300" s="277"/>
      <c r="L300" s="282"/>
      <c r="M300" s="283"/>
      <c r="N300" s="284"/>
      <c r="O300" s="284"/>
      <c r="P300" s="284"/>
      <c r="Q300" s="284"/>
      <c r="R300" s="284"/>
      <c r="S300" s="284"/>
      <c r="T300" s="28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86" t="s">
        <v>191</v>
      </c>
      <c r="AU300" s="286" t="s">
        <v>87</v>
      </c>
      <c r="AV300" s="13" t="s">
        <v>85</v>
      </c>
      <c r="AW300" s="13" t="s">
        <v>32</v>
      </c>
      <c r="AX300" s="13" t="s">
        <v>77</v>
      </c>
      <c r="AY300" s="286" t="s">
        <v>151</v>
      </c>
    </row>
    <row r="301" spans="1:51" s="14" customFormat="1" ht="12">
      <c r="A301" s="14"/>
      <c r="B301" s="287"/>
      <c r="C301" s="288"/>
      <c r="D301" s="278" t="s">
        <v>191</v>
      </c>
      <c r="E301" s="289" t="s">
        <v>277</v>
      </c>
      <c r="F301" s="290" t="s">
        <v>538</v>
      </c>
      <c r="G301" s="288"/>
      <c r="H301" s="291">
        <v>10623.8</v>
      </c>
      <c r="I301" s="292"/>
      <c r="J301" s="288"/>
      <c r="K301" s="288"/>
      <c r="L301" s="293"/>
      <c r="M301" s="294"/>
      <c r="N301" s="295"/>
      <c r="O301" s="295"/>
      <c r="P301" s="295"/>
      <c r="Q301" s="295"/>
      <c r="R301" s="295"/>
      <c r="S301" s="295"/>
      <c r="T301" s="29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97" t="s">
        <v>191</v>
      </c>
      <c r="AU301" s="297" t="s">
        <v>87</v>
      </c>
      <c r="AV301" s="14" t="s">
        <v>87</v>
      </c>
      <c r="AW301" s="14" t="s">
        <v>32</v>
      </c>
      <c r="AX301" s="14" t="s">
        <v>85</v>
      </c>
      <c r="AY301" s="297" t="s">
        <v>151</v>
      </c>
    </row>
    <row r="302" spans="1:65" s="2" customFormat="1" ht="36" customHeight="1">
      <c r="A302" s="40"/>
      <c r="B302" s="41"/>
      <c r="C302" s="309" t="s">
        <v>539</v>
      </c>
      <c r="D302" s="309" t="s">
        <v>236</v>
      </c>
      <c r="E302" s="310" t="s">
        <v>540</v>
      </c>
      <c r="F302" s="311" t="s">
        <v>541</v>
      </c>
      <c r="G302" s="312" t="s">
        <v>189</v>
      </c>
      <c r="H302" s="313">
        <v>3292</v>
      </c>
      <c r="I302" s="314"/>
      <c r="J302" s="315">
        <f>ROUND(I302*H302,2)</f>
        <v>0</v>
      </c>
      <c r="K302" s="316"/>
      <c r="L302" s="43"/>
      <c r="M302" s="317" t="s">
        <v>1</v>
      </c>
      <c r="N302" s="318" t="s">
        <v>42</v>
      </c>
      <c r="O302" s="93"/>
      <c r="P302" s="273">
        <f>O302*H302</f>
        <v>0</v>
      </c>
      <c r="Q302" s="273">
        <v>0</v>
      </c>
      <c r="R302" s="273">
        <f>Q302*H302</f>
        <v>0</v>
      </c>
      <c r="S302" s="273">
        <v>0</v>
      </c>
      <c r="T302" s="274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75" t="s">
        <v>156</v>
      </c>
      <c r="AT302" s="275" t="s">
        <v>236</v>
      </c>
      <c r="AU302" s="275" t="s">
        <v>87</v>
      </c>
      <c r="AY302" s="17" t="s">
        <v>151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7" t="s">
        <v>85</v>
      </c>
      <c r="BK302" s="145">
        <f>ROUND(I302*H302,2)</f>
        <v>0</v>
      </c>
      <c r="BL302" s="17" t="s">
        <v>156</v>
      </c>
      <c r="BM302" s="275" t="s">
        <v>542</v>
      </c>
    </row>
    <row r="303" spans="1:51" s="13" customFormat="1" ht="12">
      <c r="A303" s="13"/>
      <c r="B303" s="276"/>
      <c r="C303" s="277"/>
      <c r="D303" s="278" t="s">
        <v>191</v>
      </c>
      <c r="E303" s="279" t="s">
        <v>1</v>
      </c>
      <c r="F303" s="280" t="s">
        <v>192</v>
      </c>
      <c r="G303" s="277"/>
      <c r="H303" s="279" t="s">
        <v>1</v>
      </c>
      <c r="I303" s="281"/>
      <c r="J303" s="277"/>
      <c r="K303" s="277"/>
      <c r="L303" s="282"/>
      <c r="M303" s="283"/>
      <c r="N303" s="284"/>
      <c r="O303" s="284"/>
      <c r="P303" s="284"/>
      <c r="Q303" s="284"/>
      <c r="R303" s="284"/>
      <c r="S303" s="284"/>
      <c r="T303" s="28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86" t="s">
        <v>191</v>
      </c>
      <c r="AU303" s="286" t="s">
        <v>87</v>
      </c>
      <c r="AV303" s="13" t="s">
        <v>85</v>
      </c>
      <c r="AW303" s="13" t="s">
        <v>32</v>
      </c>
      <c r="AX303" s="13" t="s">
        <v>77</v>
      </c>
      <c r="AY303" s="286" t="s">
        <v>151</v>
      </c>
    </row>
    <row r="304" spans="1:51" s="14" customFormat="1" ht="12">
      <c r="A304" s="14"/>
      <c r="B304" s="287"/>
      <c r="C304" s="288"/>
      <c r="D304" s="278" t="s">
        <v>191</v>
      </c>
      <c r="E304" s="289" t="s">
        <v>1</v>
      </c>
      <c r="F304" s="290" t="s">
        <v>543</v>
      </c>
      <c r="G304" s="288"/>
      <c r="H304" s="291">
        <v>3292</v>
      </c>
      <c r="I304" s="292"/>
      <c r="J304" s="288"/>
      <c r="K304" s="288"/>
      <c r="L304" s="293"/>
      <c r="M304" s="294"/>
      <c r="N304" s="295"/>
      <c r="O304" s="295"/>
      <c r="P304" s="295"/>
      <c r="Q304" s="295"/>
      <c r="R304" s="295"/>
      <c r="S304" s="295"/>
      <c r="T304" s="29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97" t="s">
        <v>191</v>
      </c>
      <c r="AU304" s="297" t="s">
        <v>87</v>
      </c>
      <c r="AV304" s="14" t="s">
        <v>87</v>
      </c>
      <c r="AW304" s="14" t="s">
        <v>32</v>
      </c>
      <c r="AX304" s="14" t="s">
        <v>85</v>
      </c>
      <c r="AY304" s="297" t="s">
        <v>151</v>
      </c>
    </row>
    <row r="305" spans="1:65" s="2" customFormat="1" ht="16.5" customHeight="1">
      <c r="A305" s="40"/>
      <c r="B305" s="41"/>
      <c r="C305" s="262" t="s">
        <v>311</v>
      </c>
      <c r="D305" s="262" t="s">
        <v>152</v>
      </c>
      <c r="E305" s="263" t="s">
        <v>544</v>
      </c>
      <c r="F305" s="264" t="s">
        <v>545</v>
      </c>
      <c r="G305" s="265" t="s">
        <v>531</v>
      </c>
      <c r="H305" s="266">
        <v>165.36</v>
      </c>
      <c r="I305" s="267"/>
      <c r="J305" s="268">
        <f>ROUND(I305*H305,2)</f>
        <v>0</v>
      </c>
      <c r="K305" s="269"/>
      <c r="L305" s="270"/>
      <c r="M305" s="271" t="s">
        <v>1</v>
      </c>
      <c r="N305" s="272" t="s">
        <v>42</v>
      </c>
      <c r="O305" s="93"/>
      <c r="P305" s="273">
        <f>O305*H305</f>
        <v>0</v>
      </c>
      <c r="Q305" s="273">
        <v>0.001</v>
      </c>
      <c r="R305" s="273">
        <f>Q305*H305</f>
        <v>0.16536</v>
      </c>
      <c r="S305" s="273">
        <v>0</v>
      </c>
      <c r="T305" s="274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75" t="s">
        <v>155</v>
      </c>
      <c r="AT305" s="275" t="s">
        <v>152</v>
      </c>
      <c r="AU305" s="275" t="s">
        <v>87</v>
      </c>
      <c r="AY305" s="17" t="s">
        <v>151</v>
      </c>
      <c r="BE305" s="145">
        <f>IF(N305="základní",J305,0)</f>
        <v>0</v>
      </c>
      <c r="BF305" s="145">
        <f>IF(N305="snížená",J305,0)</f>
        <v>0</v>
      </c>
      <c r="BG305" s="145">
        <f>IF(N305="zákl. přenesená",J305,0)</f>
        <v>0</v>
      </c>
      <c r="BH305" s="145">
        <f>IF(N305="sníž. přenesená",J305,0)</f>
        <v>0</v>
      </c>
      <c r="BI305" s="145">
        <f>IF(N305="nulová",J305,0)</f>
        <v>0</v>
      </c>
      <c r="BJ305" s="17" t="s">
        <v>85</v>
      </c>
      <c r="BK305" s="145">
        <f>ROUND(I305*H305,2)</f>
        <v>0</v>
      </c>
      <c r="BL305" s="17" t="s">
        <v>156</v>
      </c>
      <c r="BM305" s="275" t="s">
        <v>546</v>
      </c>
    </row>
    <row r="306" spans="1:51" s="14" customFormat="1" ht="12">
      <c r="A306" s="14"/>
      <c r="B306" s="287"/>
      <c r="C306" s="288"/>
      <c r="D306" s="278" t="s">
        <v>191</v>
      </c>
      <c r="E306" s="289" t="s">
        <v>1</v>
      </c>
      <c r="F306" s="290" t="s">
        <v>547</v>
      </c>
      <c r="G306" s="288"/>
      <c r="H306" s="291">
        <v>165.36</v>
      </c>
      <c r="I306" s="292"/>
      <c r="J306" s="288"/>
      <c r="K306" s="288"/>
      <c r="L306" s="293"/>
      <c r="M306" s="294"/>
      <c r="N306" s="295"/>
      <c r="O306" s="295"/>
      <c r="P306" s="295"/>
      <c r="Q306" s="295"/>
      <c r="R306" s="295"/>
      <c r="S306" s="295"/>
      <c r="T306" s="29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97" t="s">
        <v>191</v>
      </c>
      <c r="AU306" s="297" t="s">
        <v>87</v>
      </c>
      <c r="AV306" s="14" t="s">
        <v>87</v>
      </c>
      <c r="AW306" s="14" t="s">
        <v>32</v>
      </c>
      <c r="AX306" s="14" t="s">
        <v>85</v>
      </c>
      <c r="AY306" s="297" t="s">
        <v>151</v>
      </c>
    </row>
    <row r="307" spans="1:65" s="2" customFormat="1" ht="24" customHeight="1">
      <c r="A307" s="40"/>
      <c r="B307" s="41"/>
      <c r="C307" s="309" t="s">
        <v>548</v>
      </c>
      <c r="D307" s="309" t="s">
        <v>236</v>
      </c>
      <c r="E307" s="310" t="s">
        <v>549</v>
      </c>
      <c r="F307" s="311" t="s">
        <v>550</v>
      </c>
      <c r="G307" s="312" t="s">
        <v>253</v>
      </c>
      <c r="H307" s="313">
        <v>5512</v>
      </c>
      <c r="I307" s="314"/>
      <c r="J307" s="315">
        <f>ROUND(I307*H307,2)</f>
        <v>0</v>
      </c>
      <c r="K307" s="316"/>
      <c r="L307" s="43"/>
      <c r="M307" s="317" t="s">
        <v>1</v>
      </c>
      <c r="N307" s="318" t="s">
        <v>42</v>
      </c>
      <c r="O307" s="93"/>
      <c r="P307" s="273">
        <f>O307*H307</f>
        <v>0</v>
      </c>
      <c r="Q307" s="273">
        <v>0</v>
      </c>
      <c r="R307" s="273">
        <f>Q307*H307</f>
        <v>0</v>
      </c>
      <c r="S307" s="273">
        <v>0</v>
      </c>
      <c r="T307" s="274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75" t="s">
        <v>156</v>
      </c>
      <c r="AT307" s="275" t="s">
        <v>236</v>
      </c>
      <c r="AU307" s="275" t="s">
        <v>87</v>
      </c>
      <c r="AY307" s="17" t="s">
        <v>151</v>
      </c>
      <c r="BE307" s="145">
        <f>IF(N307="základní",J307,0)</f>
        <v>0</v>
      </c>
      <c r="BF307" s="145">
        <f>IF(N307="snížená",J307,0)</f>
        <v>0</v>
      </c>
      <c r="BG307" s="145">
        <f>IF(N307="zákl. přenesená",J307,0)</f>
        <v>0</v>
      </c>
      <c r="BH307" s="145">
        <f>IF(N307="sníž. přenesená",J307,0)</f>
        <v>0</v>
      </c>
      <c r="BI307" s="145">
        <f>IF(N307="nulová",J307,0)</f>
        <v>0</v>
      </c>
      <c r="BJ307" s="17" t="s">
        <v>85</v>
      </c>
      <c r="BK307" s="145">
        <f>ROUND(I307*H307,2)</f>
        <v>0</v>
      </c>
      <c r="BL307" s="17" t="s">
        <v>156</v>
      </c>
      <c r="BM307" s="275" t="s">
        <v>551</v>
      </c>
    </row>
    <row r="308" spans="1:51" s="14" customFormat="1" ht="12">
      <c r="A308" s="14"/>
      <c r="B308" s="287"/>
      <c r="C308" s="288"/>
      <c r="D308" s="278" t="s">
        <v>191</v>
      </c>
      <c r="E308" s="289" t="s">
        <v>1</v>
      </c>
      <c r="F308" s="290" t="s">
        <v>275</v>
      </c>
      <c r="G308" s="288"/>
      <c r="H308" s="291">
        <v>5512</v>
      </c>
      <c r="I308" s="292"/>
      <c r="J308" s="288"/>
      <c r="K308" s="288"/>
      <c r="L308" s="293"/>
      <c r="M308" s="294"/>
      <c r="N308" s="295"/>
      <c r="O308" s="295"/>
      <c r="P308" s="295"/>
      <c r="Q308" s="295"/>
      <c r="R308" s="295"/>
      <c r="S308" s="295"/>
      <c r="T308" s="296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97" t="s">
        <v>191</v>
      </c>
      <c r="AU308" s="297" t="s">
        <v>87</v>
      </c>
      <c r="AV308" s="14" t="s">
        <v>87</v>
      </c>
      <c r="AW308" s="14" t="s">
        <v>32</v>
      </c>
      <c r="AX308" s="14" t="s">
        <v>85</v>
      </c>
      <c r="AY308" s="297" t="s">
        <v>151</v>
      </c>
    </row>
    <row r="309" spans="1:65" s="2" customFormat="1" ht="24" customHeight="1">
      <c r="A309" s="40"/>
      <c r="B309" s="41"/>
      <c r="C309" s="309" t="s">
        <v>552</v>
      </c>
      <c r="D309" s="309" t="s">
        <v>236</v>
      </c>
      <c r="E309" s="310" t="s">
        <v>553</v>
      </c>
      <c r="F309" s="311" t="s">
        <v>554</v>
      </c>
      <c r="G309" s="312" t="s">
        <v>253</v>
      </c>
      <c r="H309" s="313">
        <v>5512</v>
      </c>
      <c r="I309" s="314"/>
      <c r="J309" s="315">
        <f>ROUND(I309*H309,2)</f>
        <v>0</v>
      </c>
      <c r="K309" s="316"/>
      <c r="L309" s="43"/>
      <c r="M309" s="317" t="s">
        <v>1</v>
      </c>
      <c r="N309" s="318" t="s">
        <v>42</v>
      </c>
      <c r="O309" s="93"/>
      <c r="P309" s="273">
        <f>O309*H309</f>
        <v>0</v>
      </c>
      <c r="Q309" s="273">
        <v>0</v>
      </c>
      <c r="R309" s="273">
        <f>Q309*H309</f>
        <v>0</v>
      </c>
      <c r="S309" s="273">
        <v>0</v>
      </c>
      <c r="T309" s="274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75" t="s">
        <v>156</v>
      </c>
      <c r="AT309" s="275" t="s">
        <v>236</v>
      </c>
      <c r="AU309" s="275" t="s">
        <v>87</v>
      </c>
      <c r="AY309" s="17" t="s">
        <v>151</v>
      </c>
      <c r="BE309" s="145">
        <f>IF(N309="základní",J309,0)</f>
        <v>0</v>
      </c>
      <c r="BF309" s="145">
        <f>IF(N309="snížená",J309,0)</f>
        <v>0</v>
      </c>
      <c r="BG309" s="145">
        <f>IF(N309="zákl. přenesená",J309,0)</f>
        <v>0</v>
      </c>
      <c r="BH309" s="145">
        <f>IF(N309="sníž. přenesená",J309,0)</f>
        <v>0</v>
      </c>
      <c r="BI309" s="145">
        <f>IF(N309="nulová",J309,0)</f>
        <v>0</v>
      </c>
      <c r="BJ309" s="17" t="s">
        <v>85</v>
      </c>
      <c r="BK309" s="145">
        <f>ROUND(I309*H309,2)</f>
        <v>0</v>
      </c>
      <c r="BL309" s="17" t="s">
        <v>156</v>
      </c>
      <c r="BM309" s="275" t="s">
        <v>555</v>
      </c>
    </row>
    <row r="310" spans="1:51" s="14" customFormat="1" ht="12">
      <c r="A310" s="14"/>
      <c r="B310" s="287"/>
      <c r="C310" s="288"/>
      <c r="D310" s="278" t="s">
        <v>191</v>
      </c>
      <c r="E310" s="289" t="s">
        <v>1</v>
      </c>
      <c r="F310" s="290" t="s">
        <v>275</v>
      </c>
      <c r="G310" s="288"/>
      <c r="H310" s="291">
        <v>5512</v>
      </c>
      <c r="I310" s="292"/>
      <c r="J310" s="288"/>
      <c r="K310" s="288"/>
      <c r="L310" s="293"/>
      <c r="M310" s="294"/>
      <c r="N310" s="295"/>
      <c r="O310" s="295"/>
      <c r="P310" s="295"/>
      <c r="Q310" s="295"/>
      <c r="R310" s="295"/>
      <c r="S310" s="295"/>
      <c r="T310" s="29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97" t="s">
        <v>191</v>
      </c>
      <c r="AU310" s="297" t="s">
        <v>87</v>
      </c>
      <c r="AV310" s="14" t="s">
        <v>87</v>
      </c>
      <c r="AW310" s="14" t="s">
        <v>32</v>
      </c>
      <c r="AX310" s="14" t="s">
        <v>85</v>
      </c>
      <c r="AY310" s="297" t="s">
        <v>151</v>
      </c>
    </row>
    <row r="311" spans="1:65" s="2" customFormat="1" ht="16.5" customHeight="1">
      <c r="A311" s="40"/>
      <c r="B311" s="41"/>
      <c r="C311" s="309" t="s">
        <v>556</v>
      </c>
      <c r="D311" s="309" t="s">
        <v>236</v>
      </c>
      <c r="E311" s="310" t="s">
        <v>557</v>
      </c>
      <c r="F311" s="311" t="s">
        <v>558</v>
      </c>
      <c r="G311" s="312" t="s">
        <v>253</v>
      </c>
      <c r="H311" s="313">
        <v>5512</v>
      </c>
      <c r="I311" s="314"/>
      <c r="J311" s="315">
        <f>ROUND(I311*H311,2)</f>
        <v>0</v>
      </c>
      <c r="K311" s="316"/>
      <c r="L311" s="43"/>
      <c r="M311" s="317" t="s">
        <v>1</v>
      </c>
      <c r="N311" s="318" t="s">
        <v>42</v>
      </c>
      <c r="O311" s="93"/>
      <c r="P311" s="273">
        <f>O311*H311</f>
        <v>0</v>
      </c>
      <c r="Q311" s="273">
        <v>0</v>
      </c>
      <c r="R311" s="273">
        <f>Q311*H311</f>
        <v>0</v>
      </c>
      <c r="S311" s="273">
        <v>0</v>
      </c>
      <c r="T311" s="274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75" t="s">
        <v>156</v>
      </c>
      <c r="AT311" s="275" t="s">
        <v>236</v>
      </c>
      <c r="AU311" s="275" t="s">
        <v>87</v>
      </c>
      <c r="AY311" s="17" t="s">
        <v>151</v>
      </c>
      <c r="BE311" s="145">
        <f>IF(N311="základní",J311,0)</f>
        <v>0</v>
      </c>
      <c r="BF311" s="145">
        <f>IF(N311="snížená",J311,0)</f>
        <v>0</v>
      </c>
      <c r="BG311" s="145">
        <f>IF(N311="zákl. přenesená",J311,0)</f>
        <v>0</v>
      </c>
      <c r="BH311" s="145">
        <f>IF(N311="sníž. přenesená",J311,0)</f>
        <v>0</v>
      </c>
      <c r="BI311" s="145">
        <f>IF(N311="nulová",J311,0)</f>
        <v>0</v>
      </c>
      <c r="BJ311" s="17" t="s">
        <v>85</v>
      </c>
      <c r="BK311" s="145">
        <f>ROUND(I311*H311,2)</f>
        <v>0</v>
      </c>
      <c r="BL311" s="17" t="s">
        <v>156</v>
      </c>
      <c r="BM311" s="275" t="s">
        <v>559</v>
      </c>
    </row>
    <row r="312" spans="1:51" s="14" customFormat="1" ht="12">
      <c r="A312" s="14"/>
      <c r="B312" s="287"/>
      <c r="C312" s="288"/>
      <c r="D312" s="278" t="s">
        <v>191</v>
      </c>
      <c r="E312" s="289" t="s">
        <v>1</v>
      </c>
      <c r="F312" s="290" t="s">
        <v>275</v>
      </c>
      <c r="G312" s="288"/>
      <c r="H312" s="291">
        <v>5512</v>
      </c>
      <c r="I312" s="292"/>
      <c r="J312" s="288"/>
      <c r="K312" s="288"/>
      <c r="L312" s="293"/>
      <c r="M312" s="294"/>
      <c r="N312" s="295"/>
      <c r="O312" s="295"/>
      <c r="P312" s="295"/>
      <c r="Q312" s="295"/>
      <c r="R312" s="295"/>
      <c r="S312" s="295"/>
      <c r="T312" s="29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97" t="s">
        <v>191</v>
      </c>
      <c r="AU312" s="297" t="s">
        <v>87</v>
      </c>
      <c r="AV312" s="14" t="s">
        <v>87</v>
      </c>
      <c r="AW312" s="14" t="s">
        <v>32</v>
      </c>
      <c r="AX312" s="14" t="s">
        <v>85</v>
      </c>
      <c r="AY312" s="297" t="s">
        <v>151</v>
      </c>
    </row>
    <row r="313" spans="1:65" s="2" customFormat="1" ht="36" customHeight="1">
      <c r="A313" s="40"/>
      <c r="B313" s="41"/>
      <c r="C313" s="309" t="s">
        <v>307</v>
      </c>
      <c r="D313" s="309" t="s">
        <v>236</v>
      </c>
      <c r="E313" s="310" t="s">
        <v>560</v>
      </c>
      <c r="F313" s="311" t="s">
        <v>561</v>
      </c>
      <c r="G313" s="312" t="s">
        <v>337</v>
      </c>
      <c r="H313" s="313">
        <v>0.551</v>
      </c>
      <c r="I313" s="314"/>
      <c r="J313" s="315">
        <f>ROUND(I313*H313,2)</f>
        <v>0</v>
      </c>
      <c r="K313" s="316"/>
      <c r="L313" s="43"/>
      <c r="M313" s="317" t="s">
        <v>1</v>
      </c>
      <c r="N313" s="318" t="s">
        <v>42</v>
      </c>
      <c r="O313" s="93"/>
      <c r="P313" s="273">
        <f>O313*H313</f>
        <v>0</v>
      </c>
      <c r="Q313" s="273">
        <v>0</v>
      </c>
      <c r="R313" s="273">
        <f>Q313*H313</f>
        <v>0</v>
      </c>
      <c r="S313" s="273">
        <v>0</v>
      </c>
      <c r="T313" s="274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75" t="s">
        <v>156</v>
      </c>
      <c r="AT313" s="275" t="s">
        <v>236</v>
      </c>
      <c r="AU313" s="275" t="s">
        <v>87</v>
      </c>
      <c r="AY313" s="17" t="s">
        <v>151</v>
      </c>
      <c r="BE313" s="145">
        <f>IF(N313="základní",J313,0)</f>
        <v>0</v>
      </c>
      <c r="BF313" s="145">
        <f>IF(N313="snížená",J313,0)</f>
        <v>0</v>
      </c>
      <c r="BG313" s="145">
        <f>IF(N313="zákl. přenesená",J313,0)</f>
        <v>0</v>
      </c>
      <c r="BH313" s="145">
        <f>IF(N313="sníž. přenesená",J313,0)</f>
        <v>0</v>
      </c>
      <c r="BI313" s="145">
        <f>IF(N313="nulová",J313,0)</f>
        <v>0</v>
      </c>
      <c r="BJ313" s="17" t="s">
        <v>85</v>
      </c>
      <c r="BK313" s="145">
        <f>ROUND(I313*H313,2)</f>
        <v>0</v>
      </c>
      <c r="BL313" s="17" t="s">
        <v>156</v>
      </c>
      <c r="BM313" s="275" t="s">
        <v>562</v>
      </c>
    </row>
    <row r="314" spans="1:51" s="14" customFormat="1" ht="12">
      <c r="A314" s="14"/>
      <c r="B314" s="287"/>
      <c r="C314" s="288"/>
      <c r="D314" s="278" t="s">
        <v>191</v>
      </c>
      <c r="E314" s="289" t="s">
        <v>1</v>
      </c>
      <c r="F314" s="290" t="s">
        <v>563</v>
      </c>
      <c r="G314" s="288"/>
      <c r="H314" s="291">
        <v>0.551</v>
      </c>
      <c r="I314" s="292"/>
      <c r="J314" s="288"/>
      <c r="K314" s="288"/>
      <c r="L314" s="293"/>
      <c r="M314" s="294"/>
      <c r="N314" s="295"/>
      <c r="O314" s="295"/>
      <c r="P314" s="295"/>
      <c r="Q314" s="295"/>
      <c r="R314" s="295"/>
      <c r="S314" s="295"/>
      <c r="T314" s="29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97" t="s">
        <v>191</v>
      </c>
      <c r="AU314" s="297" t="s">
        <v>87</v>
      </c>
      <c r="AV314" s="14" t="s">
        <v>87</v>
      </c>
      <c r="AW314" s="14" t="s">
        <v>32</v>
      </c>
      <c r="AX314" s="14" t="s">
        <v>85</v>
      </c>
      <c r="AY314" s="297" t="s">
        <v>151</v>
      </c>
    </row>
    <row r="315" spans="1:65" s="2" customFormat="1" ht="36" customHeight="1">
      <c r="A315" s="40"/>
      <c r="B315" s="41"/>
      <c r="C315" s="309" t="s">
        <v>564</v>
      </c>
      <c r="D315" s="309" t="s">
        <v>236</v>
      </c>
      <c r="E315" s="310" t="s">
        <v>565</v>
      </c>
      <c r="F315" s="311" t="s">
        <v>566</v>
      </c>
      <c r="G315" s="312" t="s">
        <v>189</v>
      </c>
      <c r="H315" s="313">
        <v>3292</v>
      </c>
      <c r="I315" s="314"/>
      <c r="J315" s="315">
        <f>ROUND(I315*H315,2)</f>
        <v>0</v>
      </c>
      <c r="K315" s="316"/>
      <c r="L315" s="43"/>
      <c r="M315" s="317" t="s">
        <v>1</v>
      </c>
      <c r="N315" s="318" t="s">
        <v>42</v>
      </c>
      <c r="O315" s="93"/>
      <c r="P315" s="273">
        <f>O315*H315</f>
        <v>0</v>
      </c>
      <c r="Q315" s="273">
        <v>0</v>
      </c>
      <c r="R315" s="273">
        <f>Q315*H315</f>
        <v>0</v>
      </c>
      <c r="S315" s="273">
        <v>0</v>
      </c>
      <c r="T315" s="274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75" t="s">
        <v>156</v>
      </c>
      <c r="AT315" s="275" t="s">
        <v>236</v>
      </c>
      <c r="AU315" s="275" t="s">
        <v>87</v>
      </c>
      <c r="AY315" s="17" t="s">
        <v>151</v>
      </c>
      <c r="BE315" s="145">
        <f>IF(N315="základní",J315,0)</f>
        <v>0</v>
      </c>
      <c r="BF315" s="145">
        <f>IF(N315="snížená",J315,0)</f>
        <v>0</v>
      </c>
      <c r="BG315" s="145">
        <f>IF(N315="zákl. přenesená",J315,0)</f>
        <v>0</v>
      </c>
      <c r="BH315" s="145">
        <f>IF(N315="sníž. přenesená",J315,0)</f>
        <v>0</v>
      </c>
      <c r="BI315" s="145">
        <f>IF(N315="nulová",J315,0)</f>
        <v>0</v>
      </c>
      <c r="BJ315" s="17" t="s">
        <v>85</v>
      </c>
      <c r="BK315" s="145">
        <f>ROUND(I315*H315,2)</f>
        <v>0</v>
      </c>
      <c r="BL315" s="17" t="s">
        <v>156</v>
      </c>
      <c r="BM315" s="275" t="s">
        <v>567</v>
      </c>
    </row>
    <row r="316" spans="1:51" s="13" customFormat="1" ht="12">
      <c r="A316" s="13"/>
      <c r="B316" s="276"/>
      <c r="C316" s="277"/>
      <c r="D316" s="278" t="s">
        <v>191</v>
      </c>
      <c r="E316" s="279" t="s">
        <v>1</v>
      </c>
      <c r="F316" s="280" t="s">
        <v>192</v>
      </c>
      <c r="G316" s="277"/>
      <c r="H316" s="279" t="s">
        <v>1</v>
      </c>
      <c r="I316" s="281"/>
      <c r="J316" s="277"/>
      <c r="K316" s="277"/>
      <c r="L316" s="282"/>
      <c r="M316" s="283"/>
      <c r="N316" s="284"/>
      <c r="O316" s="284"/>
      <c r="P316" s="284"/>
      <c r="Q316" s="284"/>
      <c r="R316" s="284"/>
      <c r="S316" s="284"/>
      <c r="T316" s="28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86" t="s">
        <v>191</v>
      </c>
      <c r="AU316" s="286" t="s">
        <v>87</v>
      </c>
      <c r="AV316" s="13" t="s">
        <v>85</v>
      </c>
      <c r="AW316" s="13" t="s">
        <v>32</v>
      </c>
      <c r="AX316" s="13" t="s">
        <v>77</v>
      </c>
      <c r="AY316" s="286" t="s">
        <v>151</v>
      </c>
    </row>
    <row r="317" spans="1:51" s="14" customFormat="1" ht="12">
      <c r="A317" s="14"/>
      <c r="B317" s="287"/>
      <c r="C317" s="288"/>
      <c r="D317" s="278" t="s">
        <v>191</v>
      </c>
      <c r="E317" s="289" t="s">
        <v>1</v>
      </c>
      <c r="F317" s="290" t="s">
        <v>543</v>
      </c>
      <c r="G317" s="288"/>
      <c r="H317" s="291">
        <v>3292</v>
      </c>
      <c r="I317" s="292"/>
      <c r="J317" s="288"/>
      <c r="K317" s="288"/>
      <c r="L317" s="293"/>
      <c r="M317" s="294"/>
      <c r="N317" s="295"/>
      <c r="O317" s="295"/>
      <c r="P317" s="295"/>
      <c r="Q317" s="295"/>
      <c r="R317" s="295"/>
      <c r="S317" s="295"/>
      <c r="T317" s="29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97" t="s">
        <v>191</v>
      </c>
      <c r="AU317" s="297" t="s">
        <v>87</v>
      </c>
      <c r="AV317" s="14" t="s">
        <v>87</v>
      </c>
      <c r="AW317" s="14" t="s">
        <v>32</v>
      </c>
      <c r="AX317" s="14" t="s">
        <v>85</v>
      </c>
      <c r="AY317" s="297" t="s">
        <v>151</v>
      </c>
    </row>
    <row r="318" spans="1:65" s="2" customFormat="1" ht="16.5" customHeight="1">
      <c r="A318" s="40"/>
      <c r="B318" s="41"/>
      <c r="C318" s="262" t="s">
        <v>568</v>
      </c>
      <c r="D318" s="262" t="s">
        <v>152</v>
      </c>
      <c r="E318" s="263" t="s">
        <v>569</v>
      </c>
      <c r="F318" s="264" t="s">
        <v>570</v>
      </c>
      <c r="G318" s="265" t="s">
        <v>253</v>
      </c>
      <c r="H318" s="266">
        <v>340</v>
      </c>
      <c r="I318" s="267"/>
      <c r="J318" s="268">
        <f>ROUND(I318*H318,2)</f>
        <v>0</v>
      </c>
      <c r="K318" s="269"/>
      <c r="L318" s="270"/>
      <c r="M318" s="271" t="s">
        <v>1</v>
      </c>
      <c r="N318" s="272" t="s">
        <v>42</v>
      </c>
      <c r="O318" s="93"/>
      <c r="P318" s="273">
        <f>O318*H318</f>
        <v>0</v>
      </c>
      <c r="Q318" s="273">
        <v>0</v>
      </c>
      <c r="R318" s="273">
        <f>Q318*H318</f>
        <v>0</v>
      </c>
      <c r="S318" s="273">
        <v>0</v>
      </c>
      <c r="T318" s="274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75" t="s">
        <v>155</v>
      </c>
      <c r="AT318" s="275" t="s">
        <v>152</v>
      </c>
      <c r="AU318" s="275" t="s">
        <v>87</v>
      </c>
      <c r="AY318" s="17" t="s">
        <v>151</v>
      </c>
      <c r="BE318" s="145">
        <f>IF(N318="základní",J318,0)</f>
        <v>0</v>
      </c>
      <c r="BF318" s="145">
        <f>IF(N318="snížená",J318,0)</f>
        <v>0</v>
      </c>
      <c r="BG318" s="145">
        <f>IF(N318="zákl. přenesená",J318,0)</f>
        <v>0</v>
      </c>
      <c r="BH318" s="145">
        <f>IF(N318="sníž. přenesená",J318,0)</f>
        <v>0</v>
      </c>
      <c r="BI318" s="145">
        <f>IF(N318="nulová",J318,0)</f>
        <v>0</v>
      </c>
      <c r="BJ318" s="17" t="s">
        <v>85</v>
      </c>
      <c r="BK318" s="145">
        <f>ROUND(I318*H318,2)</f>
        <v>0</v>
      </c>
      <c r="BL318" s="17" t="s">
        <v>156</v>
      </c>
      <c r="BM318" s="275" t="s">
        <v>571</v>
      </c>
    </row>
    <row r="319" spans="1:51" s="13" customFormat="1" ht="12">
      <c r="A319" s="13"/>
      <c r="B319" s="276"/>
      <c r="C319" s="277"/>
      <c r="D319" s="278" t="s">
        <v>191</v>
      </c>
      <c r="E319" s="279" t="s">
        <v>1</v>
      </c>
      <c r="F319" s="280" t="s">
        <v>192</v>
      </c>
      <c r="G319" s="277"/>
      <c r="H319" s="279" t="s">
        <v>1</v>
      </c>
      <c r="I319" s="281"/>
      <c r="J319" s="277"/>
      <c r="K319" s="277"/>
      <c r="L319" s="282"/>
      <c r="M319" s="283"/>
      <c r="N319" s="284"/>
      <c r="O319" s="284"/>
      <c r="P319" s="284"/>
      <c r="Q319" s="284"/>
      <c r="R319" s="284"/>
      <c r="S319" s="284"/>
      <c r="T319" s="28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86" t="s">
        <v>191</v>
      </c>
      <c r="AU319" s="286" t="s">
        <v>87</v>
      </c>
      <c r="AV319" s="13" t="s">
        <v>85</v>
      </c>
      <c r="AW319" s="13" t="s">
        <v>32</v>
      </c>
      <c r="AX319" s="13" t="s">
        <v>77</v>
      </c>
      <c r="AY319" s="286" t="s">
        <v>151</v>
      </c>
    </row>
    <row r="320" spans="1:51" s="14" customFormat="1" ht="12">
      <c r="A320" s="14"/>
      <c r="B320" s="287"/>
      <c r="C320" s="288"/>
      <c r="D320" s="278" t="s">
        <v>191</v>
      </c>
      <c r="E320" s="289" t="s">
        <v>1</v>
      </c>
      <c r="F320" s="290" t="s">
        <v>572</v>
      </c>
      <c r="G320" s="288"/>
      <c r="H320" s="291">
        <v>340</v>
      </c>
      <c r="I320" s="292"/>
      <c r="J320" s="288"/>
      <c r="K320" s="288"/>
      <c r="L320" s="293"/>
      <c r="M320" s="294"/>
      <c r="N320" s="295"/>
      <c r="O320" s="295"/>
      <c r="P320" s="295"/>
      <c r="Q320" s="295"/>
      <c r="R320" s="295"/>
      <c r="S320" s="295"/>
      <c r="T320" s="29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97" t="s">
        <v>191</v>
      </c>
      <c r="AU320" s="297" t="s">
        <v>87</v>
      </c>
      <c r="AV320" s="14" t="s">
        <v>87</v>
      </c>
      <c r="AW320" s="14" t="s">
        <v>32</v>
      </c>
      <c r="AX320" s="14" t="s">
        <v>85</v>
      </c>
      <c r="AY320" s="297" t="s">
        <v>151</v>
      </c>
    </row>
    <row r="321" spans="1:65" s="2" customFormat="1" ht="16.5" customHeight="1">
      <c r="A321" s="40"/>
      <c r="B321" s="41"/>
      <c r="C321" s="262" t="s">
        <v>573</v>
      </c>
      <c r="D321" s="262" t="s">
        <v>152</v>
      </c>
      <c r="E321" s="263" t="s">
        <v>574</v>
      </c>
      <c r="F321" s="264" t="s">
        <v>575</v>
      </c>
      <c r="G321" s="265" t="s">
        <v>253</v>
      </c>
      <c r="H321" s="266">
        <v>340</v>
      </c>
      <c r="I321" s="267"/>
      <c r="J321" s="268">
        <f>ROUND(I321*H321,2)</f>
        <v>0</v>
      </c>
      <c r="K321" s="269"/>
      <c r="L321" s="270"/>
      <c r="M321" s="271" t="s">
        <v>1</v>
      </c>
      <c r="N321" s="272" t="s">
        <v>42</v>
      </c>
      <c r="O321" s="93"/>
      <c r="P321" s="273">
        <f>O321*H321</f>
        <v>0</v>
      </c>
      <c r="Q321" s="273">
        <v>0</v>
      </c>
      <c r="R321" s="273">
        <f>Q321*H321</f>
        <v>0</v>
      </c>
      <c r="S321" s="273">
        <v>0</v>
      </c>
      <c r="T321" s="274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75" t="s">
        <v>155</v>
      </c>
      <c r="AT321" s="275" t="s">
        <v>152</v>
      </c>
      <c r="AU321" s="275" t="s">
        <v>87</v>
      </c>
      <c r="AY321" s="17" t="s">
        <v>151</v>
      </c>
      <c r="BE321" s="145">
        <f>IF(N321="základní",J321,0)</f>
        <v>0</v>
      </c>
      <c r="BF321" s="145">
        <f>IF(N321="snížená",J321,0)</f>
        <v>0</v>
      </c>
      <c r="BG321" s="145">
        <f>IF(N321="zákl. přenesená",J321,0)</f>
        <v>0</v>
      </c>
      <c r="BH321" s="145">
        <f>IF(N321="sníž. přenesená",J321,0)</f>
        <v>0</v>
      </c>
      <c r="BI321" s="145">
        <f>IF(N321="nulová",J321,0)</f>
        <v>0</v>
      </c>
      <c r="BJ321" s="17" t="s">
        <v>85</v>
      </c>
      <c r="BK321" s="145">
        <f>ROUND(I321*H321,2)</f>
        <v>0</v>
      </c>
      <c r="BL321" s="17" t="s">
        <v>156</v>
      </c>
      <c r="BM321" s="275" t="s">
        <v>576</v>
      </c>
    </row>
    <row r="322" spans="1:51" s="14" customFormat="1" ht="12">
      <c r="A322" s="14"/>
      <c r="B322" s="287"/>
      <c r="C322" s="288"/>
      <c r="D322" s="278" t="s">
        <v>191</v>
      </c>
      <c r="E322" s="289" t="s">
        <v>1</v>
      </c>
      <c r="F322" s="290" t="s">
        <v>577</v>
      </c>
      <c r="G322" s="288"/>
      <c r="H322" s="291">
        <v>340</v>
      </c>
      <c r="I322" s="292"/>
      <c r="J322" s="288"/>
      <c r="K322" s="288"/>
      <c r="L322" s="293"/>
      <c r="M322" s="294"/>
      <c r="N322" s="295"/>
      <c r="O322" s="295"/>
      <c r="P322" s="295"/>
      <c r="Q322" s="295"/>
      <c r="R322" s="295"/>
      <c r="S322" s="295"/>
      <c r="T322" s="29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97" t="s">
        <v>191</v>
      </c>
      <c r="AU322" s="297" t="s">
        <v>87</v>
      </c>
      <c r="AV322" s="14" t="s">
        <v>87</v>
      </c>
      <c r="AW322" s="14" t="s">
        <v>32</v>
      </c>
      <c r="AX322" s="14" t="s">
        <v>85</v>
      </c>
      <c r="AY322" s="297" t="s">
        <v>151</v>
      </c>
    </row>
    <row r="323" spans="1:65" s="2" customFormat="1" ht="24" customHeight="1">
      <c r="A323" s="40"/>
      <c r="B323" s="41"/>
      <c r="C323" s="262" t="s">
        <v>578</v>
      </c>
      <c r="D323" s="262" t="s">
        <v>152</v>
      </c>
      <c r="E323" s="263" t="s">
        <v>579</v>
      </c>
      <c r="F323" s="264" t="s">
        <v>580</v>
      </c>
      <c r="G323" s="265" t="s">
        <v>189</v>
      </c>
      <c r="H323" s="266">
        <v>593</v>
      </c>
      <c r="I323" s="267"/>
      <c r="J323" s="268">
        <f>ROUND(I323*H323,2)</f>
        <v>0</v>
      </c>
      <c r="K323" s="269"/>
      <c r="L323" s="270"/>
      <c r="M323" s="271" t="s">
        <v>1</v>
      </c>
      <c r="N323" s="272" t="s">
        <v>42</v>
      </c>
      <c r="O323" s="93"/>
      <c r="P323" s="273">
        <f>O323*H323</f>
        <v>0</v>
      </c>
      <c r="Q323" s="273">
        <v>0</v>
      </c>
      <c r="R323" s="273">
        <f>Q323*H323</f>
        <v>0</v>
      </c>
      <c r="S323" s="273">
        <v>0</v>
      </c>
      <c r="T323" s="274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75" t="s">
        <v>155</v>
      </c>
      <c r="AT323" s="275" t="s">
        <v>152</v>
      </c>
      <c r="AU323" s="275" t="s">
        <v>87</v>
      </c>
      <c r="AY323" s="17" t="s">
        <v>151</v>
      </c>
      <c r="BE323" s="145">
        <f>IF(N323="základní",J323,0)</f>
        <v>0</v>
      </c>
      <c r="BF323" s="145">
        <f>IF(N323="snížená",J323,0)</f>
        <v>0</v>
      </c>
      <c r="BG323" s="145">
        <f>IF(N323="zákl. přenesená",J323,0)</f>
        <v>0</v>
      </c>
      <c r="BH323" s="145">
        <f>IF(N323="sníž. přenesená",J323,0)</f>
        <v>0</v>
      </c>
      <c r="BI323" s="145">
        <f>IF(N323="nulová",J323,0)</f>
        <v>0</v>
      </c>
      <c r="BJ323" s="17" t="s">
        <v>85</v>
      </c>
      <c r="BK323" s="145">
        <f>ROUND(I323*H323,2)</f>
        <v>0</v>
      </c>
      <c r="BL323" s="17" t="s">
        <v>156</v>
      </c>
      <c r="BM323" s="275" t="s">
        <v>581</v>
      </c>
    </row>
    <row r="324" spans="1:51" s="13" customFormat="1" ht="12">
      <c r="A324" s="13"/>
      <c r="B324" s="276"/>
      <c r="C324" s="277"/>
      <c r="D324" s="278" t="s">
        <v>191</v>
      </c>
      <c r="E324" s="279" t="s">
        <v>1</v>
      </c>
      <c r="F324" s="280" t="s">
        <v>192</v>
      </c>
      <c r="G324" s="277"/>
      <c r="H324" s="279" t="s">
        <v>1</v>
      </c>
      <c r="I324" s="281"/>
      <c r="J324" s="277"/>
      <c r="K324" s="277"/>
      <c r="L324" s="282"/>
      <c r="M324" s="283"/>
      <c r="N324" s="284"/>
      <c r="O324" s="284"/>
      <c r="P324" s="284"/>
      <c r="Q324" s="284"/>
      <c r="R324" s="284"/>
      <c r="S324" s="284"/>
      <c r="T324" s="28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86" t="s">
        <v>191</v>
      </c>
      <c r="AU324" s="286" t="s">
        <v>87</v>
      </c>
      <c r="AV324" s="13" t="s">
        <v>85</v>
      </c>
      <c r="AW324" s="13" t="s">
        <v>32</v>
      </c>
      <c r="AX324" s="13" t="s">
        <v>77</v>
      </c>
      <c r="AY324" s="286" t="s">
        <v>151</v>
      </c>
    </row>
    <row r="325" spans="1:51" s="14" customFormat="1" ht="12">
      <c r="A325" s="14"/>
      <c r="B325" s="287"/>
      <c r="C325" s="288"/>
      <c r="D325" s="278" t="s">
        <v>191</v>
      </c>
      <c r="E325" s="289" t="s">
        <v>1</v>
      </c>
      <c r="F325" s="290" t="s">
        <v>582</v>
      </c>
      <c r="G325" s="288"/>
      <c r="H325" s="291">
        <v>593</v>
      </c>
      <c r="I325" s="292"/>
      <c r="J325" s="288"/>
      <c r="K325" s="288"/>
      <c r="L325" s="293"/>
      <c r="M325" s="294"/>
      <c r="N325" s="295"/>
      <c r="O325" s="295"/>
      <c r="P325" s="295"/>
      <c r="Q325" s="295"/>
      <c r="R325" s="295"/>
      <c r="S325" s="295"/>
      <c r="T325" s="29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97" t="s">
        <v>191</v>
      </c>
      <c r="AU325" s="297" t="s">
        <v>87</v>
      </c>
      <c r="AV325" s="14" t="s">
        <v>87</v>
      </c>
      <c r="AW325" s="14" t="s">
        <v>32</v>
      </c>
      <c r="AX325" s="14" t="s">
        <v>85</v>
      </c>
      <c r="AY325" s="297" t="s">
        <v>151</v>
      </c>
    </row>
    <row r="326" spans="1:65" s="2" customFormat="1" ht="24" customHeight="1">
      <c r="A326" s="40"/>
      <c r="B326" s="41"/>
      <c r="C326" s="262" t="s">
        <v>583</v>
      </c>
      <c r="D326" s="262" t="s">
        <v>152</v>
      </c>
      <c r="E326" s="263" t="s">
        <v>584</v>
      </c>
      <c r="F326" s="264" t="s">
        <v>585</v>
      </c>
      <c r="G326" s="265" t="s">
        <v>189</v>
      </c>
      <c r="H326" s="266">
        <v>1003</v>
      </c>
      <c r="I326" s="267"/>
      <c r="J326" s="268">
        <f>ROUND(I326*H326,2)</f>
        <v>0</v>
      </c>
      <c r="K326" s="269"/>
      <c r="L326" s="270"/>
      <c r="M326" s="271" t="s">
        <v>1</v>
      </c>
      <c r="N326" s="272" t="s">
        <v>42</v>
      </c>
      <c r="O326" s="93"/>
      <c r="P326" s="273">
        <f>O326*H326</f>
        <v>0</v>
      </c>
      <c r="Q326" s="273">
        <v>0</v>
      </c>
      <c r="R326" s="273">
        <f>Q326*H326</f>
        <v>0</v>
      </c>
      <c r="S326" s="273">
        <v>0</v>
      </c>
      <c r="T326" s="274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75" t="s">
        <v>155</v>
      </c>
      <c r="AT326" s="275" t="s">
        <v>152</v>
      </c>
      <c r="AU326" s="275" t="s">
        <v>87</v>
      </c>
      <c r="AY326" s="17" t="s">
        <v>151</v>
      </c>
      <c r="BE326" s="145">
        <f>IF(N326="základní",J326,0)</f>
        <v>0</v>
      </c>
      <c r="BF326" s="145">
        <f>IF(N326="snížená",J326,0)</f>
        <v>0</v>
      </c>
      <c r="BG326" s="145">
        <f>IF(N326="zákl. přenesená",J326,0)</f>
        <v>0</v>
      </c>
      <c r="BH326" s="145">
        <f>IF(N326="sníž. přenesená",J326,0)</f>
        <v>0</v>
      </c>
      <c r="BI326" s="145">
        <f>IF(N326="nulová",J326,0)</f>
        <v>0</v>
      </c>
      <c r="BJ326" s="17" t="s">
        <v>85</v>
      </c>
      <c r="BK326" s="145">
        <f>ROUND(I326*H326,2)</f>
        <v>0</v>
      </c>
      <c r="BL326" s="17" t="s">
        <v>156</v>
      </c>
      <c r="BM326" s="275" t="s">
        <v>586</v>
      </c>
    </row>
    <row r="327" spans="1:51" s="13" customFormat="1" ht="12">
      <c r="A327" s="13"/>
      <c r="B327" s="276"/>
      <c r="C327" s="277"/>
      <c r="D327" s="278" t="s">
        <v>191</v>
      </c>
      <c r="E327" s="279" t="s">
        <v>1</v>
      </c>
      <c r="F327" s="280" t="s">
        <v>192</v>
      </c>
      <c r="G327" s="277"/>
      <c r="H327" s="279" t="s">
        <v>1</v>
      </c>
      <c r="I327" s="281"/>
      <c r="J327" s="277"/>
      <c r="K327" s="277"/>
      <c r="L327" s="282"/>
      <c r="M327" s="283"/>
      <c r="N327" s="284"/>
      <c r="O327" s="284"/>
      <c r="P327" s="284"/>
      <c r="Q327" s="284"/>
      <c r="R327" s="284"/>
      <c r="S327" s="284"/>
      <c r="T327" s="28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86" t="s">
        <v>191</v>
      </c>
      <c r="AU327" s="286" t="s">
        <v>87</v>
      </c>
      <c r="AV327" s="13" t="s">
        <v>85</v>
      </c>
      <c r="AW327" s="13" t="s">
        <v>32</v>
      </c>
      <c r="AX327" s="13" t="s">
        <v>77</v>
      </c>
      <c r="AY327" s="286" t="s">
        <v>151</v>
      </c>
    </row>
    <row r="328" spans="1:51" s="14" customFormat="1" ht="12">
      <c r="A328" s="14"/>
      <c r="B328" s="287"/>
      <c r="C328" s="288"/>
      <c r="D328" s="278" t="s">
        <v>191</v>
      </c>
      <c r="E328" s="289" t="s">
        <v>1</v>
      </c>
      <c r="F328" s="290" t="s">
        <v>587</v>
      </c>
      <c r="G328" s="288"/>
      <c r="H328" s="291">
        <v>1003</v>
      </c>
      <c r="I328" s="292"/>
      <c r="J328" s="288"/>
      <c r="K328" s="288"/>
      <c r="L328" s="293"/>
      <c r="M328" s="294"/>
      <c r="N328" s="295"/>
      <c r="O328" s="295"/>
      <c r="P328" s="295"/>
      <c r="Q328" s="295"/>
      <c r="R328" s="295"/>
      <c r="S328" s="295"/>
      <c r="T328" s="29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97" t="s">
        <v>191</v>
      </c>
      <c r="AU328" s="297" t="s">
        <v>87</v>
      </c>
      <c r="AV328" s="14" t="s">
        <v>87</v>
      </c>
      <c r="AW328" s="14" t="s">
        <v>32</v>
      </c>
      <c r="AX328" s="14" t="s">
        <v>85</v>
      </c>
      <c r="AY328" s="297" t="s">
        <v>151</v>
      </c>
    </row>
    <row r="329" spans="1:65" s="2" customFormat="1" ht="24" customHeight="1">
      <c r="A329" s="40"/>
      <c r="B329" s="41"/>
      <c r="C329" s="262" t="s">
        <v>588</v>
      </c>
      <c r="D329" s="262" t="s">
        <v>152</v>
      </c>
      <c r="E329" s="263" t="s">
        <v>589</v>
      </c>
      <c r="F329" s="264" t="s">
        <v>590</v>
      </c>
      <c r="G329" s="265" t="s">
        <v>189</v>
      </c>
      <c r="H329" s="266">
        <v>1696</v>
      </c>
      <c r="I329" s="267"/>
      <c r="J329" s="268">
        <f>ROUND(I329*H329,2)</f>
        <v>0</v>
      </c>
      <c r="K329" s="269"/>
      <c r="L329" s="270"/>
      <c r="M329" s="271" t="s">
        <v>1</v>
      </c>
      <c r="N329" s="272" t="s">
        <v>42</v>
      </c>
      <c r="O329" s="93"/>
      <c r="P329" s="273">
        <f>O329*H329</f>
        <v>0</v>
      </c>
      <c r="Q329" s="273">
        <v>0</v>
      </c>
      <c r="R329" s="273">
        <f>Q329*H329</f>
        <v>0</v>
      </c>
      <c r="S329" s="273">
        <v>0</v>
      </c>
      <c r="T329" s="274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75" t="s">
        <v>155</v>
      </c>
      <c r="AT329" s="275" t="s">
        <v>152</v>
      </c>
      <c r="AU329" s="275" t="s">
        <v>87</v>
      </c>
      <c r="AY329" s="17" t="s">
        <v>151</v>
      </c>
      <c r="BE329" s="145">
        <f>IF(N329="základní",J329,0)</f>
        <v>0</v>
      </c>
      <c r="BF329" s="145">
        <f>IF(N329="snížená",J329,0)</f>
        <v>0</v>
      </c>
      <c r="BG329" s="145">
        <f>IF(N329="zákl. přenesená",J329,0)</f>
        <v>0</v>
      </c>
      <c r="BH329" s="145">
        <f>IF(N329="sníž. přenesená",J329,0)</f>
        <v>0</v>
      </c>
      <c r="BI329" s="145">
        <f>IF(N329="nulová",J329,0)</f>
        <v>0</v>
      </c>
      <c r="BJ329" s="17" t="s">
        <v>85</v>
      </c>
      <c r="BK329" s="145">
        <f>ROUND(I329*H329,2)</f>
        <v>0</v>
      </c>
      <c r="BL329" s="17" t="s">
        <v>156</v>
      </c>
      <c r="BM329" s="275" t="s">
        <v>591</v>
      </c>
    </row>
    <row r="330" spans="1:51" s="13" customFormat="1" ht="12">
      <c r="A330" s="13"/>
      <c r="B330" s="276"/>
      <c r="C330" s="277"/>
      <c r="D330" s="278" t="s">
        <v>191</v>
      </c>
      <c r="E330" s="279" t="s">
        <v>1</v>
      </c>
      <c r="F330" s="280" t="s">
        <v>192</v>
      </c>
      <c r="G330" s="277"/>
      <c r="H330" s="279" t="s">
        <v>1</v>
      </c>
      <c r="I330" s="281"/>
      <c r="J330" s="277"/>
      <c r="K330" s="277"/>
      <c r="L330" s="282"/>
      <c r="M330" s="283"/>
      <c r="N330" s="284"/>
      <c r="O330" s="284"/>
      <c r="P330" s="284"/>
      <c r="Q330" s="284"/>
      <c r="R330" s="284"/>
      <c r="S330" s="284"/>
      <c r="T330" s="28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86" t="s">
        <v>191</v>
      </c>
      <c r="AU330" s="286" t="s">
        <v>87</v>
      </c>
      <c r="AV330" s="13" t="s">
        <v>85</v>
      </c>
      <c r="AW330" s="13" t="s">
        <v>32</v>
      </c>
      <c r="AX330" s="13" t="s">
        <v>77</v>
      </c>
      <c r="AY330" s="286" t="s">
        <v>151</v>
      </c>
    </row>
    <row r="331" spans="1:51" s="14" customFormat="1" ht="12">
      <c r="A331" s="14"/>
      <c r="B331" s="287"/>
      <c r="C331" s="288"/>
      <c r="D331" s="278" t="s">
        <v>191</v>
      </c>
      <c r="E331" s="289" t="s">
        <v>1</v>
      </c>
      <c r="F331" s="290" t="s">
        <v>592</v>
      </c>
      <c r="G331" s="288"/>
      <c r="H331" s="291">
        <v>1696</v>
      </c>
      <c r="I331" s="292"/>
      <c r="J331" s="288"/>
      <c r="K331" s="288"/>
      <c r="L331" s="293"/>
      <c r="M331" s="294"/>
      <c r="N331" s="295"/>
      <c r="O331" s="295"/>
      <c r="P331" s="295"/>
      <c r="Q331" s="295"/>
      <c r="R331" s="295"/>
      <c r="S331" s="295"/>
      <c r="T331" s="29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97" t="s">
        <v>191</v>
      </c>
      <c r="AU331" s="297" t="s">
        <v>87</v>
      </c>
      <c r="AV331" s="14" t="s">
        <v>87</v>
      </c>
      <c r="AW331" s="14" t="s">
        <v>32</v>
      </c>
      <c r="AX331" s="14" t="s">
        <v>85</v>
      </c>
      <c r="AY331" s="297" t="s">
        <v>151</v>
      </c>
    </row>
    <row r="332" spans="1:65" s="2" customFormat="1" ht="24" customHeight="1">
      <c r="A332" s="40"/>
      <c r="B332" s="41"/>
      <c r="C332" s="309" t="s">
        <v>593</v>
      </c>
      <c r="D332" s="309" t="s">
        <v>236</v>
      </c>
      <c r="E332" s="310" t="s">
        <v>594</v>
      </c>
      <c r="F332" s="311" t="s">
        <v>595</v>
      </c>
      <c r="G332" s="312" t="s">
        <v>253</v>
      </c>
      <c r="H332" s="313">
        <v>823</v>
      </c>
      <c r="I332" s="314"/>
      <c r="J332" s="315">
        <f>ROUND(I332*H332,2)</f>
        <v>0</v>
      </c>
      <c r="K332" s="316"/>
      <c r="L332" s="43"/>
      <c r="M332" s="317" t="s">
        <v>1</v>
      </c>
      <c r="N332" s="318" t="s">
        <v>42</v>
      </c>
      <c r="O332" s="93"/>
      <c r="P332" s="273">
        <f>O332*H332</f>
        <v>0</v>
      </c>
      <c r="Q332" s="273">
        <v>0</v>
      </c>
      <c r="R332" s="273">
        <f>Q332*H332</f>
        <v>0</v>
      </c>
      <c r="S332" s="273">
        <v>0</v>
      </c>
      <c r="T332" s="274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75" t="s">
        <v>156</v>
      </c>
      <c r="AT332" s="275" t="s">
        <v>236</v>
      </c>
      <c r="AU332" s="275" t="s">
        <v>87</v>
      </c>
      <c r="AY332" s="17" t="s">
        <v>151</v>
      </c>
      <c r="BE332" s="145">
        <f>IF(N332="základní",J332,0)</f>
        <v>0</v>
      </c>
      <c r="BF332" s="145">
        <f>IF(N332="snížená",J332,0)</f>
        <v>0</v>
      </c>
      <c r="BG332" s="145">
        <f>IF(N332="zákl. přenesená",J332,0)</f>
        <v>0</v>
      </c>
      <c r="BH332" s="145">
        <f>IF(N332="sníž. přenesená",J332,0)</f>
        <v>0</v>
      </c>
      <c r="BI332" s="145">
        <f>IF(N332="nulová",J332,0)</f>
        <v>0</v>
      </c>
      <c r="BJ332" s="17" t="s">
        <v>85</v>
      </c>
      <c r="BK332" s="145">
        <f>ROUND(I332*H332,2)</f>
        <v>0</v>
      </c>
      <c r="BL332" s="17" t="s">
        <v>156</v>
      </c>
      <c r="BM332" s="275" t="s">
        <v>596</v>
      </c>
    </row>
    <row r="333" spans="1:51" s="14" customFormat="1" ht="12">
      <c r="A333" s="14"/>
      <c r="B333" s="287"/>
      <c r="C333" s="288"/>
      <c r="D333" s="278" t="s">
        <v>191</v>
      </c>
      <c r="E333" s="289" t="s">
        <v>1</v>
      </c>
      <c r="F333" s="290" t="s">
        <v>273</v>
      </c>
      <c r="G333" s="288"/>
      <c r="H333" s="291">
        <v>823</v>
      </c>
      <c r="I333" s="292"/>
      <c r="J333" s="288"/>
      <c r="K333" s="288"/>
      <c r="L333" s="293"/>
      <c r="M333" s="294"/>
      <c r="N333" s="295"/>
      <c r="O333" s="295"/>
      <c r="P333" s="295"/>
      <c r="Q333" s="295"/>
      <c r="R333" s="295"/>
      <c r="S333" s="295"/>
      <c r="T333" s="29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97" t="s">
        <v>191</v>
      </c>
      <c r="AU333" s="297" t="s">
        <v>87</v>
      </c>
      <c r="AV333" s="14" t="s">
        <v>87</v>
      </c>
      <c r="AW333" s="14" t="s">
        <v>32</v>
      </c>
      <c r="AX333" s="14" t="s">
        <v>85</v>
      </c>
      <c r="AY333" s="297" t="s">
        <v>151</v>
      </c>
    </row>
    <row r="334" spans="1:65" s="2" customFormat="1" ht="48" customHeight="1">
      <c r="A334" s="40"/>
      <c r="B334" s="41"/>
      <c r="C334" s="309" t="s">
        <v>597</v>
      </c>
      <c r="D334" s="309" t="s">
        <v>236</v>
      </c>
      <c r="E334" s="310" t="s">
        <v>598</v>
      </c>
      <c r="F334" s="311" t="s">
        <v>599</v>
      </c>
      <c r="G334" s="312" t="s">
        <v>253</v>
      </c>
      <c r="H334" s="313">
        <v>5512</v>
      </c>
      <c r="I334" s="314"/>
      <c r="J334" s="315">
        <f>ROUND(I334*H334,2)</f>
        <v>0</v>
      </c>
      <c r="K334" s="316"/>
      <c r="L334" s="43"/>
      <c r="M334" s="317" t="s">
        <v>1</v>
      </c>
      <c r="N334" s="318" t="s">
        <v>42</v>
      </c>
      <c r="O334" s="93"/>
      <c r="P334" s="273">
        <f>O334*H334</f>
        <v>0</v>
      </c>
      <c r="Q334" s="273">
        <v>0</v>
      </c>
      <c r="R334" s="273">
        <f>Q334*H334</f>
        <v>0</v>
      </c>
      <c r="S334" s="273">
        <v>0</v>
      </c>
      <c r="T334" s="274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75" t="s">
        <v>156</v>
      </c>
      <c r="AT334" s="275" t="s">
        <v>236</v>
      </c>
      <c r="AU334" s="275" t="s">
        <v>87</v>
      </c>
      <c r="AY334" s="17" t="s">
        <v>151</v>
      </c>
      <c r="BE334" s="145">
        <f>IF(N334="základní",J334,0)</f>
        <v>0</v>
      </c>
      <c r="BF334" s="145">
        <f>IF(N334="snížená",J334,0)</f>
        <v>0</v>
      </c>
      <c r="BG334" s="145">
        <f>IF(N334="zákl. přenesená",J334,0)</f>
        <v>0</v>
      </c>
      <c r="BH334" s="145">
        <f>IF(N334="sníž. přenesená",J334,0)</f>
        <v>0</v>
      </c>
      <c r="BI334" s="145">
        <f>IF(N334="nulová",J334,0)</f>
        <v>0</v>
      </c>
      <c r="BJ334" s="17" t="s">
        <v>85</v>
      </c>
      <c r="BK334" s="145">
        <f>ROUND(I334*H334,2)</f>
        <v>0</v>
      </c>
      <c r="BL334" s="17" t="s">
        <v>156</v>
      </c>
      <c r="BM334" s="275" t="s">
        <v>600</v>
      </c>
    </row>
    <row r="335" spans="1:51" s="14" customFormat="1" ht="12">
      <c r="A335" s="14"/>
      <c r="B335" s="287"/>
      <c r="C335" s="288"/>
      <c r="D335" s="278" t="s">
        <v>191</v>
      </c>
      <c r="E335" s="289" t="s">
        <v>1</v>
      </c>
      <c r="F335" s="290" t="s">
        <v>275</v>
      </c>
      <c r="G335" s="288"/>
      <c r="H335" s="291">
        <v>5512</v>
      </c>
      <c r="I335" s="292"/>
      <c r="J335" s="288"/>
      <c r="K335" s="288"/>
      <c r="L335" s="293"/>
      <c r="M335" s="294"/>
      <c r="N335" s="295"/>
      <c r="O335" s="295"/>
      <c r="P335" s="295"/>
      <c r="Q335" s="295"/>
      <c r="R335" s="295"/>
      <c r="S335" s="295"/>
      <c r="T335" s="29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97" t="s">
        <v>191</v>
      </c>
      <c r="AU335" s="297" t="s">
        <v>87</v>
      </c>
      <c r="AV335" s="14" t="s">
        <v>87</v>
      </c>
      <c r="AW335" s="14" t="s">
        <v>32</v>
      </c>
      <c r="AX335" s="14" t="s">
        <v>85</v>
      </c>
      <c r="AY335" s="297" t="s">
        <v>151</v>
      </c>
    </row>
    <row r="336" spans="1:65" s="2" customFormat="1" ht="24" customHeight="1">
      <c r="A336" s="40"/>
      <c r="B336" s="41"/>
      <c r="C336" s="309" t="s">
        <v>601</v>
      </c>
      <c r="D336" s="309" t="s">
        <v>236</v>
      </c>
      <c r="E336" s="310" t="s">
        <v>602</v>
      </c>
      <c r="F336" s="311" t="s">
        <v>603</v>
      </c>
      <c r="G336" s="312" t="s">
        <v>253</v>
      </c>
      <c r="H336" s="313">
        <v>823</v>
      </c>
      <c r="I336" s="314"/>
      <c r="J336" s="315">
        <f>ROUND(I336*H336,2)</f>
        <v>0</v>
      </c>
      <c r="K336" s="316"/>
      <c r="L336" s="43"/>
      <c r="M336" s="317" t="s">
        <v>1</v>
      </c>
      <c r="N336" s="318" t="s">
        <v>42</v>
      </c>
      <c r="O336" s="93"/>
      <c r="P336" s="273">
        <f>O336*H336</f>
        <v>0</v>
      </c>
      <c r="Q336" s="273">
        <v>0</v>
      </c>
      <c r="R336" s="273">
        <f>Q336*H336</f>
        <v>0</v>
      </c>
      <c r="S336" s="273">
        <v>0</v>
      </c>
      <c r="T336" s="274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75" t="s">
        <v>156</v>
      </c>
      <c r="AT336" s="275" t="s">
        <v>236</v>
      </c>
      <c r="AU336" s="275" t="s">
        <v>87</v>
      </c>
      <c r="AY336" s="17" t="s">
        <v>151</v>
      </c>
      <c r="BE336" s="145">
        <f>IF(N336="základní",J336,0)</f>
        <v>0</v>
      </c>
      <c r="BF336" s="145">
        <f>IF(N336="snížená",J336,0)</f>
        <v>0</v>
      </c>
      <c r="BG336" s="145">
        <f>IF(N336="zákl. přenesená",J336,0)</f>
        <v>0</v>
      </c>
      <c r="BH336" s="145">
        <f>IF(N336="sníž. přenesená",J336,0)</f>
        <v>0</v>
      </c>
      <c r="BI336" s="145">
        <f>IF(N336="nulová",J336,0)</f>
        <v>0</v>
      </c>
      <c r="BJ336" s="17" t="s">
        <v>85</v>
      </c>
      <c r="BK336" s="145">
        <f>ROUND(I336*H336,2)</f>
        <v>0</v>
      </c>
      <c r="BL336" s="17" t="s">
        <v>156</v>
      </c>
      <c r="BM336" s="275" t="s">
        <v>604</v>
      </c>
    </row>
    <row r="337" spans="1:51" s="14" customFormat="1" ht="12">
      <c r="A337" s="14"/>
      <c r="B337" s="287"/>
      <c r="C337" s="288"/>
      <c r="D337" s="278" t="s">
        <v>191</v>
      </c>
      <c r="E337" s="289" t="s">
        <v>1</v>
      </c>
      <c r="F337" s="290" t="s">
        <v>273</v>
      </c>
      <c r="G337" s="288"/>
      <c r="H337" s="291">
        <v>823</v>
      </c>
      <c r="I337" s="292"/>
      <c r="J337" s="288"/>
      <c r="K337" s="288"/>
      <c r="L337" s="293"/>
      <c r="M337" s="294"/>
      <c r="N337" s="295"/>
      <c r="O337" s="295"/>
      <c r="P337" s="295"/>
      <c r="Q337" s="295"/>
      <c r="R337" s="295"/>
      <c r="S337" s="295"/>
      <c r="T337" s="29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97" t="s">
        <v>191</v>
      </c>
      <c r="AU337" s="297" t="s">
        <v>87</v>
      </c>
      <c r="AV337" s="14" t="s">
        <v>87</v>
      </c>
      <c r="AW337" s="14" t="s">
        <v>32</v>
      </c>
      <c r="AX337" s="14" t="s">
        <v>85</v>
      </c>
      <c r="AY337" s="297" t="s">
        <v>151</v>
      </c>
    </row>
    <row r="338" spans="1:65" s="2" customFormat="1" ht="16.5" customHeight="1">
      <c r="A338" s="40"/>
      <c r="B338" s="41"/>
      <c r="C338" s="262" t="s">
        <v>605</v>
      </c>
      <c r="D338" s="262" t="s">
        <v>152</v>
      </c>
      <c r="E338" s="263" t="s">
        <v>606</v>
      </c>
      <c r="F338" s="264" t="s">
        <v>607</v>
      </c>
      <c r="G338" s="265" t="s">
        <v>260</v>
      </c>
      <c r="H338" s="266">
        <v>123.45</v>
      </c>
      <c r="I338" s="267"/>
      <c r="J338" s="268">
        <f>ROUND(I338*H338,2)</f>
        <v>0</v>
      </c>
      <c r="K338" s="269"/>
      <c r="L338" s="270"/>
      <c r="M338" s="271" t="s">
        <v>1</v>
      </c>
      <c r="N338" s="272" t="s">
        <v>42</v>
      </c>
      <c r="O338" s="93"/>
      <c r="P338" s="273">
        <f>O338*H338</f>
        <v>0</v>
      </c>
      <c r="Q338" s="273">
        <v>0.2</v>
      </c>
      <c r="R338" s="273">
        <f>Q338*H338</f>
        <v>24.69</v>
      </c>
      <c r="S338" s="273">
        <v>0</v>
      </c>
      <c r="T338" s="274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75" t="s">
        <v>155</v>
      </c>
      <c r="AT338" s="275" t="s">
        <v>152</v>
      </c>
      <c r="AU338" s="275" t="s">
        <v>87</v>
      </c>
      <c r="AY338" s="17" t="s">
        <v>151</v>
      </c>
      <c r="BE338" s="145">
        <f>IF(N338="základní",J338,0)</f>
        <v>0</v>
      </c>
      <c r="BF338" s="145">
        <f>IF(N338="snížená",J338,0)</f>
        <v>0</v>
      </c>
      <c r="BG338" s="145">
        <f>IF(N338="zákl. přenesená",J338,0)</f>
        <v>0</v>
      </c>
      <c r="BH338" s="145">
        <f>IF(N338="sníž. přenesená",J338,0)</f>
        <v>0</v>
      </c>
      <c r="BI338" s="145">
        <f>IF(N338="nulová",J338,0)</f>
        <v>0</v>
      </c>
      <c r="BJ338" s="17" t="s">
        <v>85</v>
      </c>
      <c r="BK338" s="145">
        <f>ROUND(I338*H338,2)</f>
        <v>0</v>
      </c>
      <c r="BL338" s="17" t="s">
        <v>156</v>
      </c>
      <c r="BM338" s="275" t="s">
        <v>608</v>
      </c>
    </row>
    <row r="339" spans="1:51" s="14" customFormat="1" ht="12">
      <c r="A339" s="14"/>
      <c r="B339" s="287"/>
      <c r="C339" s="288"/>
      <c r="D339" s="278" t="s">
        <v>191</v>
      </c>
      <c r="E339" s="289" t="s">
        <v>1</v>
      </c>
      <c r="F339" s="290" t="s">
        <v>609</v>
      </c>
      <c r="G339" s="288"/>
      <c r="H339" s="291">
        <v>123.45</v>
      </c>
      <c r="I339" s="292"/>
      <c r="J339" s="288"/>
      <c r="K339" s="288"/>
      <c r="L339" s="293"/>
      <c r="M339" s="294"/>
      <c r="N339" s="295"/>
      <c r="O339" s="295"/>
      <c r="P339" s="295"/>
      <c r="Q339" s="295"/>
      <c r="R339" s="295"/>
      <c r="S339" s="295"/>
      <c r="T339" s="29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97" t="s">
        <v>191</v>
      </c>
      <c r="AU339" s="297" t="s">
        <v>87</v>
      </c>
      <c r="AV339" s="14" t="s">
        <v>87</v>
      </c>
      <c r="AW339" s="14" t="s">
        <v>32</v>
      </c>
      <c r="AX339" s="14" t="s">
        <v>85</v>
      </c>
      <c r="AY339" s="297" t="s">
        <v>151</v>
      </c>
    </row>
    <row r="340" spans="1:65" s="2" customFormat="1" ht="16.5" customHeight="1">
      <c r="A340" s="40"/>
      <c r="B340" s="41"/>
      <c r="C340" s="262" t="s">
        <v>610</v>
      </c>
      <c r="D340" s="262" t="s">
        <v>152</v>
      </c>
      <c r="E340" s="263" t="s">
        <v>611</v>
      </c>
      <c r="F340" s="264" t="s">
        <v>612</v>
      </c>
      <c r="G340" s="265" t="s">
        <v>260</v>
      </c>
      <c r="H340" s="266">
        <v>264.4</v>
      </c>
      <c r="I340" s="267"/>
      <c r="J340" s="268">
        <f>ROUND(I340*H340,2)</f>
        <v>0</v>
      </c>
      <c r="K340" s="269"/>
      <c r="L340" s="270"/>
      <c r="M340" s="271" t="s">
        <v>1</v>
      </c>
      <c r="N340" s="272" t="s">
        <v>42</v>
      </c>
      <c r="O340" s="93"/>
      <c r="P340" s="273">
        <f>O340*H340</f>
        <v>0</v>
      </c>
      <c r="Q340" s="273">
        <v>0</v>
      </c>
      <c r="R340" s="273">
        <f>Q340*H340</f>
        <v>0</v>
      </c>
      <c r="S340" s="273">
        <v>0</v>
      </c>
      <c r="T340" s="274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75" t="s">
        <v>155</v>
      </c>
      <c r="AT340" s="275" t="s">
        <v>152</v>
      </c>
      <c r="AU340" s="275" t="s">
        <v>87</v>
      </c>
      <c r="AY340" s="17" t="s">
        <v>151</v>
      </c>
      <c r="BE340" s="145">
        <f>IF(N340="základní",J340,0)</f>
        <v>0</v>
      </c>
      <c r="BF340" s="145">
        <f>IF(N340="snížená",J340,0)</f>
        <v>0</v>
      </c>
      <c r="BG340" s="145">
        <f>IF(N340="zákl. přenesená",J340,0)</f>
        <v>0</v>
      </c>
      <c r="BH340" s="145">
        <f>IF(N340="sníž. přenesená",J340,0)</f>
        <v>0</v>
      </c>
      <c r="BI340" s="145">
        <f>IF(N340="nulová",J340,0)</f>
        <v>0</v>
      </c>
      <c r="BJ340" s="17" t="s">
        <v>85</v>
      </c>
      <c r="BK340" s="145">
        <f>ROUND(I340*H340,2)</f>
        <v>0</v>
      </c>
      <c r="BL340" s="17" t="s">
        <v>156</v>
      </c>
      <c r="BM340" s="275" t="s">
        <v>613</v>
      </c>
    </row>
    <row r="341" spans="1:51" s="14" customFormat="1" ht="12">
      <c r="A341" s="14"/>
      <c r="B341" s="287"/>
      <c r="C341" s="288"/>
      <c r="D341" s="278" t="s">
        <v>191</v>
      </c>
      <c r="E341" s="289" t="s">
        <v>1</v>
      </c>
      <c r="F341" s="290" t="s">
        <v>614</v>
      </c>
      <c r="G341" s="288"/>
      <c r="H341" s="291">
        <v>264.4</v>
      </c>
      <c r="I341" s="292"/>
      <c r="J341" s="288"/>
      <c r="K341" s="288"/>
      <c r="L341" s="293"/>
      <c r="M341" s="294"/>
      <c r="N341" s="295"/>
      <c r="O341" s="295"/>
      <c r="P341" s="295"/>
      <c r="Q341" s="295"/>
      <c r="R341" s="295"/>
      <c r="S341" s="295"/>
      <c r="T341" s="29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97" t="s">
        <v>191</v>
      </c>
      <c r="AU341" s="297" t="s">
        <v>87</v>
      </c>
      <c r="AV341" s="14" t="s">
        <v>87</v>
      </c>
      <c r="AW341" s="14" t="s">
        <v>32</v>
      </c>
      <c r="AX341" s="14" t="s">
        <v>85</v>
      </c>
      <c r="AY341" s="297" t="s">
        <v>151</v>
      </c>
    </row>
    <row r="342" spans="1:65" s="2" customFormat="1" ht="24" customHeight="1">
      <c r="A342" s="40"/>
      <c r="B342" s="41"/>
      <c r="C342" s="309" t="s">
        <v>615</v>
      </c>
      <c r="D342" s="309" t="s">
        <v>236</v>
      </c>
      <c r="E342" s="310" t="s">
        <v>616</v>
      </c>
      <c r="F342" s="311" t="s">
        <v>617</v>
      </c>
      <c r="G342" s="312" t="s">
        <v>260</v>
      </c>
      <c r="H342" s="313">
        <v>82.68</v>
      </c>
      <c r="I342" s="314"/>
      <c r="J342" s="315">
        <f>ROUND(I342*H342,2)</f>
        <v>0</v>
      </c>
      <c r="K342" s="316"/>
      <c r="L342" s="43"/>
      <c r="M342" s="317" t="s">
        <v>1</v>
      </c>
      <c r="N342" s="318" t="s">
        <v>42</v>
      </c>
      <c r="O342" s="93"/>
      <c r="P342" s="273">
        <f>O342*H342</f>
        <v>0</v>
      </c>
      <c r="Q342" s="273">
        <v>0</v>
      </c>
      <c r="R342" s="273">
        <f>Q342*H342</f>
        <v>0</v>
      </c>
      <c r="S342" s="273">
        <v>0</v>
      </c>
      <c r="T342" s="274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75" t="s">
        <v>156</v>
      </c>
      <c r="AT342" s="275" t="s">
        <v>236</v>
      </c>
      <c r="AU342" s="275" t="s">
        <v>87</v>
      </c>
      <c r="AY342" s="17" t="s">
        <v>151</v>
      </c>
      <c r="BE342" s="145">
        <f>IF(N342="základní",J342,0)</f>
        <v>0</v>
      </c>
      <c r="BF342" s="145">
        <f>IF(N342="snížená",J342,0)</f>
        <v>0</v>
      </c>
      <c r="BG342" s="145">
        <f>IF(N342="zákl. přenesená",J342,0)</f>
        <v>0</v>
      </c>
      <c r="BH342" s="145">
        <f>IF(N342="sníž. přenesená",J342,0)</f>
        <v>0</v>
      </c>
      <c r="BI342" s="145">
        <f>IF(N342="nulová",J342,0)</f>
        <v>0</v>
      </c>
      <c r="BJ342" s="17" t="s">
        <v>85</v>
      </c>
      <c r="BK342" s="145">
        <f>ROUND(I342*H342,2)</f>
        <v>0</v>
      </c>
      <c r="BL342" s="17" t="s">
        <v>156</v>
      </c>
      <c r="BM342" s="275" t="s">
        <v>618</v>
      </c>
    </row>
    <row r="343" spans="1:51" s="14" customFormat="1" ht="12">
      <c r="A343" s="14"/>
      <c r="B343" s="287"/>
      <c r="C343" s="288"/>
      <c r="D343" s="278" t="s">
        <v>191</v>
      </c>
      <c r="E343" s="289" t="s">
        <v>286</v>
      </c>
      <c r="F343" s="290" t="s">
        <v>619</v>
      </c>
      <c r="G343" s="288"/>
      <c r="H343" s="291">
        <v>82.68</v>
      </c>
      <c r="I343" s="292"/>
      <c r="J343" s="288"/>
      <c r="K343" s="288"/>
      <c r="L343" s="293"/>
      <c r="M343" s="294"/>
      <c r="N343" s="295"/>
      <c r="O343" s="295"/>
      <c r="P343" s="295"/>
      <c r="Q343" s="295"/>
      <c r="R343" s="295"/>
      <c r="S343" s="295"/>
      <c r="T343" s="29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97" t="s">
        <v>191</v>
      </c>
      <c r="AU343" s="297" t="s">
        <v>87</v>
      </c>
      <c r="AV343" s="14" t="s">
        <v>87</v>
      </c>
      <c r="AW343" s="14" t="s">
        <v>32</v>
      </c>
      <c r="AX343" s="14" t="s">
        <v>85</v>
      </c>
      <c r="AY343" s="297" t="s">
        <v>151</v>
      </c>
    </row>
    <row r="344" spans="1:65" s="2" customFormat="1" ht="16.5" customHeight="1">
      <c r="A344" s="40"/>
      <c r="B344" s="41"/>
      <c r="C344" s="309" t="s">
        <v>620</v>
      </c>
      <c r="D344" s="309" t="s">
        <v>236</v>
      </c>
      <c r="E344" s="310" t="s">
        <v>621</v>
      </c>
      <c r="F344" s="311" t="s">
        <v>622</v>
      </c>
      <c r="G344" s="312" t="s">
        <v>260</v>
      </c>
      <c r="H344" s="313">
        <v>82.68</v>
      </c>
      <c r="I344" s="314"/>
      <c r="J344" s="315">
        <f>ROUND(I344*H344,2)</f>
        <v>0</v>
      </c>
      <c r="K344" s="316"/>
      <c r="L344" s="43"/>
      <c r="M344" s="317" t="s">
        <v>1</v>
      </c>
      <c r="N344" s="318" t="s">
        <v>42</v>
      </c>
      <c r="O344" s="93"/>
      <c r="P344" s="273">
        <f>O344*H344</f>
        <v>0</v>
      </c>
      <c r="Q344" s="273">
        <v>0</v>
      </c>
      <c r="R344" s="273">
        <f>Q344*H344</f>
        <v>0</v>
      </c>
      <c r="S344" s="273">
        <v>0</v>
      </c>
      <c r="T344" s="274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75" t="s">
        <v>156</v>
      </c>
      <c r="AT344" s="275" t="s">
        <v>236</v>
      </c>
      <c r="AU344" s="275" t="s">
        <v>87</v>
      </c>
      <c r="AY344" s="17" t="s">
        <v>151</v>
      </c>
      <c r="BE344" s="145">
        <f>IF(N344="základní",J344,0)</f>
        <v>0</v>
      </c>
      <c r="BF344" s="145">
        <f>IF(N344="snížená",J344,0)</f>
        <v>0</v>
      </c>
      <c r="BG344" s="145">
        <f>IF(N344="zákl. přenesená",J344,0)</f>
        <v>0</v>
      </c>
      <c r="BH344" s="145">
        <f>IF(N344="sníž. přenesená",J344,0)</f>
        <v>0</v>
      </c>
      <c r="BI344" s="145">
        <f>IF(N344="nulová",J344,0)</f>
        <v>0</v>
      </c>
      <c r="BJ344" s="17" t="s">
        <v>85</v>
      </c>
      <c r="BK344" s="145">
        <f>ROUND(I344*H344,2)</f>
        <v>0</v>
      </c>
      <c r="BL344" s="17" t="s">
        <v>156</v>
      </c>
      <c r="BM344" s="275" t="s">
        <v>623</v>
      </c>
    </row>
    <row r="345" spans="1:51" s="14" customFormat="1" ht="12">
      <c r="A345" s="14"/>
      <c r="B345" s="287"/>
      <c r="C345" s="288"/>
      <c r="D345" s="278" t="s">
        <v>191</v>
      </c>
      <c r="E345" s="289" t="s">
        <v>1</v>
      </c>
      <c r="F345" s="290" t="s">
        <v>286</v>
      </c>
      <c r="G345" s="288"/>
      <c r="H345" s="291">
        <v>82.68</v>
      </c>
      <c r="I345" s="292"/>
      <c r="J345" s="288"/>
      <c r="K345" s="288"/>
      <c r="L345" s="293"/>
      <c r="M345" s="294"/>
      <c r="N345" s="295"/>
      <c r="O345" s="295"/>
      <c r="P345" s="295"/>
      <c r="Q345" s="295"/>
      <c r="R345" s="295"/>
      <c r="S345" s="295"/>
      <c r="T345" s="29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97" t="s">
        <v>191</v>
      </c>
      <c r="AU345" s="297" t="s">
        <v>87</v>
      </c>
      <c r="AV345" s="14" t="s">
        <v>87</v>
      </c>
      <c r="AW345" s="14" t="s">
        <v>32</v>
      </c>
      <c r="AX345" s="14" t="s">
        <v>85</v>
      </c>
      <c r="AY345" s="297" t="s">
        <v>151</v>
      </c>
    </row>
    <row r="346" spans="1:65" s="2" customFormat="1" ht="24" customHeight="1">
      <c r="A346" s="40"/>
      <c r="B346" s="41"/>
      <c r="C346" s="309" t="s">
        <v>624</v>
      </c>
      <c r="D346" s="309" t="s">
        <v>236</v>
      </c>
      <c r="E346" s="310" t="s">
        <v>625</v>
      </c>
      <c r="F346" s="311" t="s">
        <v>626</v>
      </c>
      <c r="G346" s="312" t="s">
        <v>260</v>
      </c>
      <c r="H346" s="313">
        <v>744.12</v>
      </c>
      <c r="I346" s="314"/>
      <c r="J346" s="315">
        <f>ROUND(I346*H346,2)</f>
        <v>0</v>
      </c>
      <c r="K346" s="316"/>
      <c r="L346" s="43"/>
      <c r="M346" s="317" t="s">
        <v>1</v>
      </c>
      <c r="N346" s="318" t="s">
        <v>42</v>
      </c>
      <c r="O346" s="93"/>
      <c r="P346" s="273">
        <f>O346*H346</f>
        <v>0</v>
      </c>
      <c r="Q346" s="273">
        <v>0</v>
      </c>
      <c r="R346" s="273">
        <f>Q346*H346</f>
        <v>0</v>
      </c>
      <c r="S346" s="273">
        <v>0</v>
      </c>
      <c r="T346" s="274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75" t="s">
        <v>156</v>
      </c>
      <c r="AT346" s="275" t="s">
        <v>236</v>
      </c>
      <c r="AU346" s="275" t="s">
        <v>87</v>
      </c>
      <c r="AY346" s="17" t="s">
        <v>151</v>
      </c>
      <c r="BE346" s="145">
        <f>IF(N346="základní",J346,0)</f>
        <v>0</v>
      </c>
      <c r="BF346" s="145">
        <f>IF(N346="snížená",J346,0)</f>
        <v>0</v>
      </c>
      <c r="BG346" s="145">
        <f>IF(N346="zákl. přenesená",J346,0)</f>
        <v>0</v>
      </c>
      <c r="BH346" s="145">
        <f>IF(N346="sníž. přenesená",J346,0)</f>
        <v>0</v>
      </c>
      <c r="BI346" s="145">
        <f>IF(N346="nulová",J346,0)</f>
        <v>0</v>
      </c>
      <c r="BJ346" s="17" t="s">
        <v>85</v>
      </c>
      <c r="BK346" s="145">
        <f>ROUND(I346*H346,2)</f>
        <v>0</v>
      </c>
      <c r="BL346" s="17" t="s">
        <v>156</v>
      </c>
      <c r="BM346" s="275" t="s">
        <v>627</v>
      </c>
    </row>
    <row r="347" spans="1:51" s="14" customFormat="1" ht="12">
      <c r="A347" s="14"/>
      <c r="B347" s="287"/>
      <c r="C347" s="288"/>
      <c r="D347" s="278" t="s">
        <v>191</v>
      </c>
      <c r="E347" s="289" t="s">
        <v>1</v>
      </c>
      <c r="F347" s="290" t="s">
        <v>628</v>
      </c>
      <c r="G347" s="288"/>
      <c r="H347" s="291">
        <v>744.12</v>
      </c>
      <c r="I347" s="292"/>
      <c r="J347" s="288"/>
      <c r="K347" s="288"/>
      <c r="L347" s="293"/>
      <c r="M347" s="294"/>
      <c r="N347" s="295"/>
      <c r="O347" s="295"/>
      <c r="P347" s="295"/>
      <c r="Q347" s="295"/>
      <c r="R347" s="295"/>
      <c r="S347" s="295"/>
      <c r="T347" s="29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97" t="s">
        <v>191</v>
      </c>
      <c r="AU347" s="297" t="s">
        <v>87</v>
      </c>
      <c r="AV347" s="14" t="s">
        <v>87</v>
      </c>
      <c r="AW347" s="14" t="s">
        <v>32</v>
      </c>
      <c r="AX347" s="14" t="s">
        <v>85</v>
      </c>
      <c r="AY347" s="297" t="s">
        <v>151</v>
      </c>
    </row>
    <row r="348" spans="1:65" s="2" customFormat="1" ht="60" customHeight="1">
      <c r="A348" s="40"/>
      <c r="B348" s="41"/>
      <c r="C348" s="262" t="s">
        <v>629</v>
      </c>
      <c r="D348" s="262" t="s">
        <v>152</v>
      </c>
      <c r="E348" s="263" t="s">
        <v>161</v>
      </c>
      <c r="F348" s="264" t="s">
        <v>630</v>
      </c>
      <c r="G348" s="265" t="s">
        <v>253</v>
      </c>
      <c r="H348" s="266">
        <v>56</v>
      </c>
      <c r="I348" s="267"/>
      <c r="J348" s="268">
        <f>ROUND(I348*H348,2)</f>
        <v>0</v>
      </c>
      <c r="K348" s="269"/>
      <c r="L348" s="270"/>
      <c r="M348" s="271" t="s">
        <v>1</v>
      </c>
      <c r="N348" s="272" t="s">
        <v>42</v>
      </c>
      <c r="O348" s="93"/>
      <c r="P348" s="273">
        <f>O348*H348</f>
        <v>0</v>
      </c>
      <c r="Q348" s="273">
        <v>0</v>
      </c>
      <c r="R348" s="273">
        <f>Q348*H348</f>
        <v>0</v>
      </c>
      <c r="S348" s="273">
        <v>0</v>
      </c>
      <c r="T348" s="274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75" t="s">
        <v>155</v>
      </c>
      <c r="AT348" s="275" t="s">
        <v>152</v>
      </c>
      <c r="AU348" s="275" t="s">
        <v>87</v>
      </c>
      <c r="AY348" s="17" t="s">
        <v>151</v>
      </c>
      <c r="BE348" s="145">
        <f>IF(N348="základní",J348,0)</f>
        <v>0</v>
      </c>
      <c r="BF348" s="145">
        <f>IF(N348="snížená",J348,0)</f>
        <v>0</v>
      </c>
      <c r="BG348" s="145">
        <f>IF(N348="zákl. přenesená",J348,0)</f>
        <v>0</v>
      </c>
      <c r="BH348" s="145">
        <f>IF(N348="sníž. přenesená",J348,0)</f>
        <v>0</v>
      </c>
      <c r="BI348" s="145">
        <f>IF(N348="nulová",J348,0)</f>
        <v>0</v>
      </c>
      <c r="BJ348" s="17" t="s">
        <v>85</v>
      </c>
      <c r="BK348" s="145">
        <f>ROUND(I348*H348,2)</f>
        <v>0</v>
      </c>
      <c r="BL348" s="17" t="s">
        <v>156</v>
      </c>
      <c r="BM348" s="275" t="s">
        <v>631</v>
      </c>
    </row>
    <row r="349" spans="1:51" s="13" customFormat="1" ht="12">
      <c r="A349" s="13"/>
      <c r="B349" s="276"/>
      <c r="C349" s="277"/>
      <c r="D349" s="278" t="s">
        <v>191</v>
      </c>
      <c r="E349" s="279" t="s">
        <v>1</v>
      </c>
      <c r="F349" s="280" t="s">
        <v>632</v>
      </c>
      <c r="G349" s="277"/>
      <c r="H349" s="279" t="s">
        <v>1</v>
      </c>
      <c r="I349" s="281"/>
      <c r="J349" s="277"/>
      <c r="K349" s="277"/>
      <c r="L349" s="282"/>
      <c r="M349" s="283"/>
      <c r="N349" s="284"/>
      <c r="O349" s="284"/>
      <c r="P349" s="284"/>
      <c r="Q349" s="284"/>
      <c r="R349" s="284"/>
      <c r="S349" s="284"/>
      <c r="T349" s="28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86" t="s">
        <v>191</v>
      </c>
      <c r="AU349" s="286" t="s">
        <v>87</v>
      </c>
      <c r="AV349" s="13" t="s">
        <v>85</v>
      </c>
      <c r="AW349" s="13" t="s">
        <v>32</v>
      </c>
      <c r="AX349" s="13" t="s">
        <v>77</v>
      </c>
      <c r="AY349" s="286" t="s">
        <v>151</v>
      </c>
    </row>
    <row r="350" spans="1:51" s="14" customFormat="1" ht="12">
      <c r="A350" s="14"/>
      <c r="B350" s="287"/>
      <c r="C350" s="288"/>
      <c r="D350" s="278" t="s">
        <v>191</v>
      </c>
      <c r="E350" s="289" t="s">
        <v>1</v>
      </c>
      <c r="F350" s="290" t="s">
        <v>633</v>
      </c>
      <c r="G350" s="288"/>
      <c r="H350" s="291">
        <v>172</v>
      </c>
      <c r="I350" s="292"/>
      <c r="J350" s="288"/>
      <c r="K350" s="288"/>
      <c r="L350" s="293"/>
      <c r="M350" s="294"/>
      <c r="N350" s="295"/>
      <c r="O350" s="295"/>
      <c r="P350" s="295"/>
      <c r="Q350" s="295"/>
      <c r="R350" s="295"/>
      <c r="S350" s="295"/>
      <c r="T350" s="29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97" t="s">
        <v>191</v>
      </c>
      <c r="AU350" s="297" t="s">
        <v>87</v>
      </c>
      <c r="AV350" s="14" t="s">
        <v>87</v>
      </c>
      <c r="AW350" s="14" t="s">
        <v>32</v>
      </c>
      <c r="AX350" s="14" t="s">
        <v>77</v>
      </c>
      <c r="AY350" s="297" t="s">
        <v>151</v>
      </c>
    </row>
    <row r="351" spans="1:51" s="13" customFormat="1" ht="12">
      <c r="A351" s="13"/>
      <c r="B351" s="276"/>
      <c r="C351" s="277"/>
      <c r="D351" s="278" t="s">
        <v>191</v>
      </c>
      <c r="E351" s="279" t="s">
        <v>1</v>
      </c>
      <c r="F351" s="280" t="s">
        <v>413</v>
      </c>
      <c r="G351" s="277"/>
      <c r="H351" s="279" t="s">
        <v>1</v>
      </c>
      <c r="I351" s="281"/>
      <c r="J351" s="277"/>
      <c r="K351" s="277"/>
      <c r="L351" s="282"/>
      <c r="M351" s="283"/>
      <c r="N351" s="284"/>
      <c r="O351" s="284"/>
      <c r="P351" s="284"/>
      <c r="Q351" s="284"/>
      <c r="R351" s="284"/>
      <c r="S351" s="284"/>
      <c r="T351" s="28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86" t="s">
        <v>191</v>
      </c>
      <c r="AU351" s="286" t="s">
        <v>87</v>
      </c>
      <c r="AV351" s="13" t="s">
        <v>85</v>
      </c>
      <c r="AW351" s="13" t="s">
        <v>32</v>
      </c>
      <c r="AX351" s="13" t="s">
        <v>77</v>
      </c>
      <c r="AY351" s="286" t="s">
        <v>151</v>
      </c>
    </row>
    <row r="352" spans="1:51" s="14" customFormat="1" ht="12">
      <c r="A352" s="14"/>
      <c r="B352" s="287"/>
      <c r="C352" s="288"/>
      <c r="D352" s="278" t="s">
        <v>191</v>
      </c>
      <c r="E352" s="289" t="s">
        <v>1</v>
      </c>
      <c r="F352" s="290" t="s">
        <v>634</v>
      </c>
      <c r="G352" s="288"/>
      <c r="H352" s="291">
        <v>-116</v>
      </c>
      <c r="I352" s="292"/>
      <c r="J352" s="288"/>
      <c r="K352" s="288"/>
      <c r="L352" s="293"/>
      <c r="M352" s="294"/>
      <c r="N352" s="295"/>
      <c r="O352" s="295"/>
      <c r="P352" s="295"/>
      <c r="Q352" s="295"/>
      <c r="R352" s="295"/>
      <c r="S352" s="295"/>
      <c r="T352" s="296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97" t="s">
        <v>191</v>
      </c>
      <c r="AU352" s="297" t="s">
        <v>87</v>
      </c>
      <c r="AV352" s="14" t="s">
        <v>87</v>
      </c>
      <c r="AW352" s="14" t="s">
        <v>32</v>
      </c>
      <c r="AX352" s="14" t="s">
        <v>77</v>
      </c>
      <c r="AY352" s="297" t="s">
        <v>151</v>
      </c>
    </row>
    <row r="353" spans="1:51" s="15" customFormat="1" ht="12">
      <c r="A353" s="15"/>
      <c r="B353" s="298"/>
      <c r="C353" s="299"/>
      <c r="D353" s="278" t="s">
        <v>191</v>
      </c>
      <c r="E353" s="300" t="s">
        <v>1</v>
      </c>
      <c r="F353" s="301" t="s">
        <v>196</v>
      </c>
      <c r="G353" s="299"/>
      <c r="H353" s="302">
        <v>56</v>
      </c>
      <c r="I353" s="303"/>
      <c r="J353" s="299"/>
      <c r="K353" s="299"/>
      <c r="L353" s="304"/>
      <c r="M353" s="305"/>
      <c r="N353" s="306"/>
      <c r="O353" s="306"/>
      <c r="P353" s="306"/>
      <c r="Q353" s="306"/>
      <c r="R353" s="306"/>
      <c r="S353" s="306"/>
      <c r="T353" s="307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308" t="s">
        <v>191</v>
      </c>
      <c r="AU353" s="308" t="s">
        <v>87</v>
      </c>
      <c r="AV353" s="15" t="s">
        <v>156</v>
      </c>
      <c r="AW353" s="15" t="s">
        <v>32</v>
      </c>
      <c r="AX353" s="15" t="s">
        <v>85</v>
      </c>
      <c r="AY353" s="308" t="s">
        <v>151</v>
      </c>
    </row>
    <row r="354" spans="1:65" s="2" customFormat="1" ht="16.5" customHeight="1">
      <c r="A354" s="40"/>
      <c r="B354" s="41"/>
      <c r="C354" s="262" t="s">
        <v>635</v>
      </c>
      <c r="D354" s="262" t="s">
        <v>152</v>
      </c>
      <c r="E354" s="263" t="s">
        <v>636</v>
      </c>
      <c r="F354" s="264" t="s">
        <v>637</v>
      </c>
      <c r="G354" s="265" t="s">
        <v>260</v>
      </c>
      <c r="H354" s="266">
        <v>24.907</v>
      </c>
      <c r="I354" s="267"/>
      <c r="J354" s="268">
        <f>ROUND(I354*H354,2)</f>
        <v>0</v>
      </c>
      <c r="K354" s="269"/>
      <c r="L354" s="270"/>
      <c r="M354" s="271" t="s">
        <v>1</v>
      </c>
      <c r="N354" s="272" t="s">
        <v>42</v>
      </c>
      <c r="O354" s="93"/>
      <c r="P354" s="273">
        <f>O354*H354</f>
        <v>0</v>
      </c>
      <c r="Q354" s="273">
        <v>0</v>
      </c>
      <c r="R354" s="273">
        <f>Q354*H354</f>
        <v>0</v>
      </c>
      <c r="S354" s="273">
        <v>0</v>
      </c>
      <c r="T354" s="274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75" t="s">
        <v>155</v>
      </c>
      <c r="AT354" s="275" t="s">
        <v>152</v>
      </c>
      <c r="AU354" s="275" t="s">
        <v>87</v>
      </c>
      <c r="AY354" s="17" t="s">
        <v>151</v>
      </c>
      <c r="BE354" s="145">
        <f>IF(N354="základní",J354,0)</f>
        <v>0</v>
      </c>
      <c r="BF354" s="145">
        <f>IF(N354="snížená",J354,0)</f>
        <v>0</v>
      </c>
      <c r="BG354" s="145">
        <f>IF(N354="zákl. přenesená",J354,0)</f>
        <v>0</v>
      </c>
      <c r="BH354" s="145">
        <f>IF(N354="sníž. přenesená",J354,0)</f>
        <v>0</v>
      </c>
      <c r="BI354" s="145">
        <f>IF(N354="nulová",J354,0)</f>
        <v>0</v>
      </c>
      <c r="BJ354" s="17" t="s">
        <v>85</v>
      </c>
      <c r="BK354" s="145">
        <f>ROUND(I354*H354,2)</f>
        <v>0</v>
      </c>
      <c r="BL354" s="17" t="s">
        <v>156</v>
      </c>
      <c r="BM354" s="275" t="s">
        <v>638</v>
      </c>
    </row>
    <row r="355" spans="1:65" s="2" customFormat="1" ht="36" customHeight="1">
      <c r="A355" s="40"/>
      <c r="B355" s="41"/>
      <c r="C355" s="309" t="s">
        <v>323</v>
      </c>
      <c r="D355" s="309" t="s">
        <v>236</v>
      </c>
      <c r="E355" s="310" t="s">
        <v>639</v>
      </c>
      <c r="F355" s="311" t="s">
        <v>640</v>
      </c>
      <c r="G355" s="312" t="s">
        <v>154</v>
      </c>
      <c r="H355" s="313">
        <v>1</v>
      </c>
      <c r="I355" s="314"/>
      <c r="J355" s="315">
        <f>ROUND(I355*H355,2)</f>
        <v>0</v>
      </c>
      <c r="K355" s="316"/>
      <c r="L355" s="43"/>
      <c r="M355" s="317" t="s">
        <v>1</v>
      </c>
      <c r="N355" s="318" t="s">
        <v>42</v>
      </c>
      <c r="O355" s="93"/>
      <c r="P355" s="273">
        <f>O355*H355</f>
        <v>0</v>
      </c>
      <c r="Q355" s="273">
        <v>0</v>
      </c>
      <c r="R355" s="273">
        <f>Q355*H355</f>
        <v>0</v>
      </c>
      <c r="S355" s="273">
        <v>0</v>
      </c>
      <c r="T355" s="274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75" t="s">
        <v>156</v>
      </c>
      <c r="AT355" s="275" t="s">
        <v>236</v>
      </c>
      <c r="AU355" s="275" t="s">
        <v>87</v>
      </c>
      <c r="AY355" s="17" t="s">
        <v>151</v>
      </c>
      <c r="BE355" s="145">
        <f>IF(N355="základní",J355,0)</f>
        <v>0</v>
      </c>
      <c r="BF355" s="145">
        <f>IF(N355="snížená",J355,0)</f>
        <v>0</v>
      </c>
      <c r="BG355" s="145">
        <f>IF(N355="zákl. přenesená",J355,0)</f>
        <v>0</v>
      </c>
      <c r="BH355" s="145">
        <f>IF(N355="sníž. přenesená",J355,0)</f>
        <v>0</v>
      </c>
      <c r="BI355" s="145">
        <f>IF(N355="nulová",J355,0)</f>
        <v>0</v>
      </c>
      <c r="BJ355" s="17" t="s">
        <v>85</v>
      </c>
      <c r="BK355" s="145">
        <f>ROUND(I355*H355,2)</f>
        <v>0</v>
      </c>
      <c r="BL355" s="17" t="s">
        <v>156</v>
      </c>
      <c r="BM355" s="275" t="s">
        <v>641</v>
      </c>
    </row>
    <row r="356" spans="1:65" s="2" customFormat="1" ht="36" customHeight="1">
      <c r="A356" s="40"/>
      <c r="B356" s="41"/>
      <c r="C356" s="309" t="s">
        <v>642</v>
      </c>
      <c r="D356" s="309" t="s">
        <v>236</v>
      </c>
      <c r="E356" s="310" t="s">
        <v>643</v>
      </c>
      <c r="F356" s="311" t="s">
        <v>644</v>
      </c>
      <c r="G356" s="312" t="s">
        <v>154</v>
      </c>
      <c r="H356" s="313">
        <v>5</v>
      </c>
      <c r="I356" s="314"/>
      <c r="J356" s="315">
        <f>ROUND(I356*H356,2)</f>
        <v>0</v>
      </c>
      <c r="K356" s="316"/>
      <c r="L356" s="43"/>
      <c r="M356" s="317" t="s">
        <v>1</v>
      </c>
      <c r="N356" s="318" t="s">
        <v>42</v>
      </c>
      <c r="O356" s="93"/>
      <c r="P356" s="273">
        <f>O356*H356</f>
        <v>0</v>
      </c>
      <c r="Q356" s="273">
        <v>0</v>
      </c>
      <c r="R356" s="273">
        <f>Q356*H356</f>
        <v>0</v>
      </c>
      <c r="S356" s="273">
        <v>0</v>
      </c>
      <c r="T356" s="274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75" t="s">
        <v>156</v>
      </c>
      <c r="AT356" s="275" t="s">
        <v>236</v>
      </c>
      <c r="AU356" s="275" t="s">
        <v>87</v>
      </c>
      <c r="AY356" s="17" t="s">
        <v>151</v>
      </c>
      <c r="BE356" s="145">
        <f>IF(N356="základní",J356,0)</f>
        <v>0</v>
      </c>
      <c r="BF356" s="145">
        <f>IF(N356="snížená",J356,0)</f>
        <v>0</v>
      </c>
      <c r="BG356" s="145">
        <f>IF(N356="zákl. přenesená",J356,0)</f>
        <v>0</v>
      </c>
      <c r="BH356" s="145">
        <f>IF(N356="sníž. přenesená",J356,0)</f>
        <v>0</v>
      </c>
      <c r="BI356" s="145">
        <f>IF(N356="nulová",J356,0)</f>
        <v>0</v>
      </c>
      <c r="BJ356" s="17" t="s">
        <v>85</v>
      </c>
      <c r="BK356" s="145">
        <f>ROUND(I356*H356,2)</f>
        <v>0</v>
      </c>
      <c r="BL356" s="17" t="s">
        <v>156</v>
      </c>
      <c r="BM356" s="275" t="s">
        <v>645</v>
      </c>
    </row>
    <row r="357" spans="1:65" s="2" customFormat="1" ht="36" customHeight="1">
      <c r="A357" s="40"/>
      <c r="B357" s="41"/>
      <c r="C357" s="309" t="s">
        <v>646</v>
      </c>
      <c r="D357" s="309" t="s">
        <v>236</v>
      </c>
      <c r="E357" s="310" t="s">
        <v>647</v>
      </c>
      <c r="F357" s="311" t="s">
        <v>648</v>
      </c>
      <c r="G357" s="312" t="s">
        <v>154</v>
      </c>
      <c r="H357" s="313">
        <v>1</v>
      </c>
      <c r="I357" s="314"/>
      <c r="J357" s="315">
        <f>ROUND(I357*H357,2)</f>
        <v>0</v>
      </c>
      <c r="K357" s="316"/>
      <c r="L357" s="43"/>
      <c r="M357" s="317" t="s">
        <v>1</v>
      </c>
      <c r="N357" s="318" t="s">
        <v>42</v>
      </c>
      <c r="O357" s="93"/>
      <c r="P357" s="273">
        <f>O357*H357</f>
        <v>0</v>
      </c>
      <c r="Q357" s="273">
        <v>0</v>
      </c>
      <c r="R357" s="273">
        <f>Q357*H357</f>
        <v>0</v>
      </c>
      <c r="S357" s="273">
        <v>0</v>
      </c>
      <c r="T357" s="274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75" t="s">
        <v>156</v>
      </c>
      <c r="AT357" s="275" t="s">
        <v>236</v>
      </c>
      <c r="AU357" s="275" t="s">
        <v>87</v>
      </c>
      <c r="AY357" s="17" t="s">
        <v>151</v>
      </c>
      <c r="BE357" s="145">
        <f>IF(N357="základní",J357,0)</f>
        <v>0</v>
      </c>
      <c r="BF357" s="145">
        <f>IF(N357="snížená",J357,0)</f>
        <v>0</v>
      </c>
      <c r="BG357" s="145">
        <f>IF(N357="zákl. přenesená",J357,0)</f>
        <v>0</v>
      </c>
      <c r="BH357" s="145">
        <f>IF(N357="sníž. přenesená",J357,0)</f>
        <v>0</v>
      </c>
      <c r="BI357" s="145">
        <f>IF(N357="nulová",J357,0)</f>
        <v>0</v>
      </c>
      <c r="BJ357" s="17" t="s">
        <v>85</v>
      </c>
      <c r="BK357" s="145">
        <f>ROUND(I357*H357,2)</f>
        <v>0</v>
      </c>
      <c r="BL357" s="17" t="s">
        <v>156</v>
      </c>
      <c r="BM357" s="275" t="s">
        <v>649</v>
      </c>
    </row>
    <row r="358" spans="1:65" s="2" customFormat="1" ht="36" customHeight="1">
      <c r="A358" s="40"/>
      <c r="B358" s="41"/>
      <c r="C358" s="309" t="s">
        <v>650</v>
      </c>
      <c r="D358" s="309" t="s">
        <v>236</v>
      </c>
      <c r="E358" s="310" t="s">
        <v>651</v>
      </c>
      <c r="F358" s="311" t="s">
        <v>652</v>
      </c>
      <c r="G358" s="312" t="s">
        <v>154</v>
      </c>
      <c r="H358" s="313">
        <v>1</v>
      </c>
      <c r="I358" s="314"/>
      <c r="J358" s="315">
        <f>ROUND(I358*H358,2)</f>
        <v>0</v>
      </c>
      <c r="K358" s="316"/>
      <c r="L358" s="43"/>
      <c r="M358" s="317" t="s">
        <v>1</v>
      </c>
      <c r="N358" s="318" t="s">
        <v>42</v>
      </c>
      <c r="O358" s="93"/>
      <c r="P358" s="273">
        <f>O358*H358</f>
        <v>0</v>
      </c>
      <c r="Q358" s="273">
        <v>0</v>
      </c>
      <c r="R358" s="273">
        <f>Q358*H358</f>
        <v>0</v>
      </c>
      <c r="S358" s="273">
        <v>0</v>
      </c>
      <c r="T358" s="274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75" t="s">
        <v>156</v>
      </c>
      <c r="AT358" s="275" t="s">
        <v>236</v>
      </c>
      <c r="AU358" s="275" t="s">
        <v>87</v>
      </c>
      <c r="AY358" s="17" t="s">
        <v>151</v>
      </c>
      <c r="BE358" s="145">
        <f>IF(N358="základní",J358,0)</f>
        <v>0</v>
      </c>
      <c r="BF358" s="145">
        <f>IF(N358="snížená",J358,0)</f>
        <v>0</v>
      </c>
      <c r="BG358" s="145">
        <f>IF(N358="zákl. přenesená",J358,0)</f>
        <v>0</v>
      </c>
      <c r="BH358" s="145">
        <f>IF(N358="sníž. přenesená",J358,0)</f>
        <v>0</v>
      </c>
      <c r="BI358" s="145">
        <f>IF(N358="nulová",J358,0)</f>
        <v>0</v>
      </c>
      <c r="BJ358" s="17" t="s">
        <v>85</v>
      </c>
      <c r="BK358" s="145">
        <f>ROUND(I358*H358,2)</f>
        <v>0</v>
      </c>
      <c r="BL358" s="17" t="s">
        <v>156</v>
      </c>
      <c r="BM358" s="275" t="s">
        <v>653</v>
      </c>
    </row>
    <row r="359" spans="1:65" s="2" customFormat="1" ht="36" customHeight="1">
      <c r="A359" s="40"/>
      <c r="B359" s="41"/>
      <c r="C359" s="309" t="s">
        <v>654</v>
      </c>
      <c r="D359" s="309" t="s">
        <v>236</v>
      </c>
      <c r="E359" s="310" t="s">
        <v>655</v>
      </c>
      <c r="F359" s="311" t="s">
        <v>656</v>
      </c>
      <c r="G359" s="312" t="s">
        <v>154</v>
      </c>
      <c r="H359" s="313">
        <v>1</v>
      </c>
      <c r="I359" s="314"/>
      <c r="J359" s="315">
        <f>ROUND(I359*H359,2)</f>
        <v>0</v>
      </c>
      <c r="K359" s="316"/>
      <c r="L359" s="43"/>
      <c r="M359" s="317" t="s">
        <v>1</v>
      </c>
      <c r="N359" s="318" t="s">
        <v>42</v>
      </c>
      <c r="O359" s="93"/>
      <c r="P359" s="273">
        <f>O359*H359</f>
        <v>0</v>
      </c>
      <c r="Q359" s="273">
        <v>0</v>
      </c>
      <c r="R359" s="273">
        <f>Q359*H359</f>
        <v>0</v>
      </c>
      <c r="S359" s="273">
        <v>0</v>
      </c>
      <c r="T359" s="274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75" t="s">
        <v>156</v>
      </c>
      <c r="AT359" s="275" t="s">
        <v>236</v>
      </c>
      <c r="AU359" s="275" t="s">
        <v>87</v>
      </c>
      <c r="AY359" s="17" t="s">
        <v>151</v>
      </c>
      <c r="BE359" s="145">
        <f>IF(N359="základní",J359,0)</f>
        <v>0</v>
      </c>
      <c r="BF359" s="145">
        <f>IF(N359="snížená",J359,0)</f>
        <v>0</v>
      </c>
      <c r="BG359" s="145">
        <f>IF(N359="zákl. přenesená",J359,0)</f>
        <v>0</v>
      </c>
      <c r="BH359" s="145">
        <f>IF(N359="sníž. přenesená",J359,0)</f>
        <v>0</v>
      </c>
      <c r="BI359" s="145">
        <f>IF(N359="nulová",J359,0)</f>
        <v>0</v>
      </c>
      <c r="BJ359" s="17" t="s">
        <v>85</v>
      </c>
      <c r="BK359" s="145">
        <f>ROUND(I359*H359,2)</f>
        <v>0</v>
      </c>
      <c r="BL359" s="17" t="s">
        <v>156</v>
      </c>
      <c r="BM359" s="275" t="s">
        <v>657</v>
      </c>
    </row>
    <row r="360" spans="1:65" s="2" customFormat="1" ht="36" customHeight="1">
      <c r="A360" s="40"/>
      <c r="B360" s="41"/>
      <c r="C360" s="309" t="s">
        <v>658</v>
      </c>
      <c r="D360" s="309" t="s">
        <v>236</v>
      </c>
      <c r="E360" s="310" t="s">
        <v>659</v>
      </c>
      <c r="F360" s="311" t="s">
        <v>660</v>
      </c>
      <c r="G360" s="312" t="s">
        <v>154</v>
      </c>
      <c r="H360" s="313">
        <v>1</v>
      </c>
      <c r="I360" s="314"/>
      <c r="J360" s="315">
        <f>ROUND(I360*H360,2)</f>
        <v>0</v>
      </c>
      <c r="K360" s="316"/>
      <c r="L360" s="43"/>
      <c r="M360" s="317" t="s">
        <v>1</v>
      </c>
      <c r="N360" s="318" t="s">
        <v>42</v>
      </c>
      <c r="O360" s="93"/>
      <c r="P360" s="273">
        <f>O360*H360</f>
        <v>0</v>
      </c>
      <c r="Q360" s="273">
        <v>0</v>
      </c>
      <c r="R360" s="273">
        <f>Q360*H360</f>
        <v>0</v>
      </c>
      <c r="S360" s="273">
        <v>0</v>
      </c>
      <c r="T360" s="274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75" t="s">
        <v>156</v>
      </c>
      <c r="AT360" s="275" t="s">
        <v>236</v>
      </c>
      <c r="AU360" s="275" t="s">
        <v>87</v>
      </c>
      <c r="AY360" s="17" t="s">
        <v>151</v>
      </c>
      <c r="BE360" s="145">
        <f>IF(N360="základní",J360,0)</f>
        <v>0</v>
      </c>
      <c r="BF360" s="145">
        <f>IF(N360="snížená",J360,0)</f>
        <v>0</v>
      </c>
      <c r="BG360" s="145">
        <f>IF(N360="zákl. přenesená",J360,0)</f>
        <v>0</v>
      </c>
      <c r="BH360" s="145">
        <f>IF(N360="sníž. přenesená",J360,0)</f>
        <v>0</v>
      </c>
      <c r="BI360" s="145">
        <f>IF(N360="nulová",J360,0)</f>
        <v>0</v>
      </c>
      <c r="BJ360" s="17" t="s">
        <v>85</v>
      </c>
      <c r="BK360" s="145">
        <f>ROUND(I360*H360,2)</f>
        <v>0</v>
      </c>
      <c r="BL360" s="17" t="s">
        <v>156</v>
      </c>
      <c r="BM360" s="275" t="s">
        <v>661</v>
      </c>
    </row>
    <row r="361" spans="1:65" s="2" customFormat="1" ht="36" customHeight="1">
      <c r="A361" s="40"/>
      <c r="B361" s="41"/>
      <c r="C361" s="309" t="s">
        <v>662</v>
      </c>
      <c r="D361" s="309" t="s">
        <v>236</v>
      </c>
      <c r="E361" s="310" t="s">
        <v>663</v>
      </c>
      <c r="F361" s="311" t="s">
        <v>664</v>
      </c>
      <c r="G361" s="312" t="s">
        <v>154</v>
      </c>
      <c r="H361" s="313">
        <v>2</v>
      </c>
      <c r="I361" s="314"/>
      <c r="J361" s="315">
        <f>ROUND(I361*H361,2)</f>
        <v>0</v>
      </c>
      <c r="K361" s="316"/>
      <c r="L361" s="43"/>
      <c r="M361" s="317" t="s">
        <v>1</v>
      </c>
      <c r="N361" s="318" t="s">
        <v>42</v>
      </c>
      <c r="O361" s="93"/>
      <c r="P361" s="273">
        <f>O361*H361</f>
        <v>0</v>
      </c>
      <c r="Q361" s="273">
        <v>0</v>
      </c>
      <c r="R361" s="273">
        <f>Q361*H361</f>
        <v>0</v>
      </c>
      <c r="S361" s="273">
        <v>0</v>
      </c>
      <c r="T361" s="274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75" t="s">
        <v>156</v>
      </c>
      <c r="AT361" s="275" t="s">
        <v>236</v>
      </c>
      <c r="AU361" s="275" t="s">
        <v>87</v>
      </c>
      <c r="AY361" s="17" t="s">
        <v>151</v>
      </c>
      <c r="BE361" s="145">
        <f>IF(N361="základní",J361,0)</f>
        <v>0</v>
      </c>
      <c r="BF361" s="145">
        <f>IF(N361="snížená",J361,0)</f>
        <v>0</v>
      </c>
      <c r="BG361" s="145">
        <f>IF(N361="zákl. přenesená",J361,0)</f>
        <v>0</v>
      </c>
      <c r="BH361" s="145">
        <f>IF(N361="sníž. přenesená",J361,0)</f>
        <v>0</v>
      </c>
      <c r="BI361" s="145">
        <f>IF(N361="nulová",J361,0)</f>
        <v>0</v>
      </c>
      <c r="BJ361" s="17" t="s">
        <v>85</v>
      </c>
      <c r="BK361" s="145">
        <f>ROUND(I361*H361,2)</f>
        <v>0</v>
      </c>
      <c r="BL361" s="17" t="s">
        <v>156</v>
      </c>
      <c r="BM361" s="275" t="s">
        <v>665</v>
      </c>
    </row>
    <row r="362" spans="1:65" s="2" customFormat="1" ht="36" customHeight="1">
      <c r="A362" s="40"/>
      <c r="B362" s="41"/>
      <c r="C362" s="309" t="s">
        <v>666</v>
      </c>
      <c r="D362" s="309" t="s">
        <v>236</v>
      </c>
      <c r="E362" s="310" t="s">
        <v>667</v>
      </c>
      <c r="F362" s="311" t="s">
        <v>668</v>
      </c>
      <c r="G362" s="312" t="s">
        <v>154</v>
      </c>
      <c r="H362" s="313">
        <v>1</v>
      </c>
      <c r="I362" s="314"/>
      <c r="J362" s="315">
        <f>ROUND(I362*H362,2)</f>
        <v>0</v>
      </c>
      <c r="K362" s="316"/>
      <c r="L362" s="43"/>
      <c r="M362" s="317" t="s">
        <v>1</v>
      </c>
      <c r="N362" s="318" t="s">
        <v>42</v>
      </c>
      <c r="O362" s="93"/>
      <c r="P362" s="273">
        <f>O362*H362</f>
        <v>0</v>
      </c>
      <c r="Q362" s="273">
        <v>0</v>
      </c>
      <c r="R362" s="273">
        <f>Q362*H362</f>
        <v>0</v>
      </c>
      <c r="S362" s="273">
        <v>0</v>
      </c>
      <c r="T362" s="274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75" t="s">
        <v>156</v>
      </c>
      <c r="AT362" s="275" t="s">
        <v>236</v>
      </c>
      <c r="AU362" s="275" t="s">
        <v>87</v>
      </c>
      <c r="AY362" s="17" t="s">
        <v>151</v>
      </c>
      <c r="BE362" s="145">
        <f>IF(N362="základní",J362,0)</f>
        <v>0</v>
      </c>
      <c r="BF362" s="145">
        <f>IF(N362="snížená",J362,0)</f>
        <v>0</v>
      </c>
      <c r="BG362" s="145">
        <f>IF(N362="zákl. přenesená",J362,0)</f>
        <v>0</v>
      </c>
      <c r="BH362" s="145">
        <f>IF(N362="sníž. přenesená",J362,0)</f>
        <v>0</v>
      </c>
      <c r="BI362" s="145">
        <f>IF(N362="nulová",J362,0)</f>
        <v>0</v>
      </c>
      <c r="BJ362" s="17" t="s">
        <v>85</v>
      </c>
      <c r="BK362" s="145">
        <f>ROUND(I362*H362,2)</f>
        <v>0</v>
      </c>
      <c r="BL362" s="17" t="s">
        <v>156</v>
      </c>
      <c r="BM362" s="275" t="s">
        <v>669</v>
      </c>
    </row>
    <row r="363" spans="1:65" s="2" customFormat="1" ht="36" customHeight="1">
      <c r="A363" s="40"/>
      <c r="B363" s="41"/>
      <c r="C363" s="309" t="s">
        <v>670</v>
      </c>
      <c r="D363" s="309" t="s">
        <v>236</v>
      </c>
      <c r="E363" s="310" t="s">
        <v>671</v>
      </c>
      <c r="F363" s="311" t="s">
        <v>672</v>
      </c>
      <c r="G363" s="312" t="s">
        <v>154</v>
      </c>
      <c r="H363" s="313">
        <v>2</v>
      </c>
      <c r="I363" s="314"/>
      <c r="J363" s="315">
        <f>ROUND(I363*H363,2)</f>
        <v>0</v>
      </c>
      <c r="K363" s="316"/>
      <c r="L363" s="43"/>
      <c r="M363" s="317" t="s">
        <v>1</v>
      </c>
      <c r="N363" s="318" t="s">
        <v>42</v>
      </c>
      <c r="O363" s="93"/>
      <c r="P363" s="273">
        <f>O363*H363</f>
        <v>0</v>
      </c>
      <c r="Q363" s="273">
        <v>0</v>
      </c>
      <c r="R363" s="273">
        <f>Q363*H363</f>
        <v>0</v>
      </c>
      <c r="S363" s="273">
        <v>0</v>
      </c>
      <c r="T363" s="274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75" t="s">
        <v>156</v>
      </c>
      <c r="AT363" s="275" t="s">
        <v>236</v>
      </c>
      <c r="AU363" s="275" t="s">
        <v>87</v>
      </c>
      <c r="AY363" s="17" t="s">
        <v>151</v>
      </c>
      <c r="BE363" s="145">
        <f>IF(N363="základní",J363,0)</f>
        <v>0</v>
      </c>
      <c r="BF363" s="145">
        <f>IF(N363="snížená",J363,0)</f>
        <v>0</v>
      </c>
      <c r="BG363" s="145">
        <f>IF(N363="zákl. přenesená",J363,0)</f>
        <v>0</v>
      </c>
      <c r="BH363" s="145">
        <f>IF(N363="sníž. přenesená",J363,0)</f>
        <v>0</v>
      </c>
      <c r="BI363" s="145">
        <f>IF(N363="nulová",J363,0)</f>
        <v>0</v>
      </c>
      <c r="BJ363" s="17" t="s">
        <v>85</v>
      </c>
      <c r="BK363" s="145">
        <f>ROUND(I363*H363,2)</f>
        <v>0</v>
      </c>
      <c r="BL363" s="17" t="s">
        <v>156</v>
      </c>
      <c r="BM363" s="275" t="s">
        <v>673</v>
      </c>
    </row>
    <row r="364" spans="1:65" s="2" customFormat="1" ht="36" customHeight="1">
      <c r="A364" s="40"/>
      <c r="B364" s="41"/>
      <c r="C364" s="309" t="s">
        <v>674</v>
      </c>
      <c r="D364" s="309" t="s">
        <v>236</v>
      </c>
      <c r="E364" s="310" t="s">
        <v>675</v>
      </c>
      <c r="F364" s="311" t="s">
        <v>676</v>
      </c>
      <c r="G364" s="312" t="s">
        <v>154</v>
      </c>
      <c r="H364" s="313">
        <v>1</v>
      </c>
      <c r="I364" s="314"/>
      <c r="J364" s="315">
        <f>ROUND(I364*H364,2)</f>
        <v>0</v>
      </c>
      <c r="K364" s="316"/>
      <c r="L364" s="43"/>
      <c r="M364" s="317" t="s">
        <v>1</v>
      </c>
      <c r="N364" s="318" t="s">
        <v>42</v>
      </c>
      <c r="O364" s="93"/>
      <c r="P364" s="273">
        <f>O364*H364</f>
        <v>0</v>
      </c>
      <c r="Q364" s="273">
        <v>0</v>
      </c>
      <c r="R364" s="273">
        <f>Q364*H364</f>
        <v>0</v>
      </c>
      <c r="S364" s="273">
        <v>0</v>
      </c>
      <c r="T364" s="274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75" t="s">
        <v>156</v>
      </c>
      <c r="AT364" s="275" t="s">
        <v>236</v>
      </c>
      <c r="AU364" s="275" t="s">
        <v>87</v>
      </c>
      <c r="AY364" s="17" t="s">
        <v>151</v>
      </c>
      <c r="BE364" s="145">
        <f>IF(N364="základní",J364,0)</f>
        <v>0</v>
      </c>
      <c r="BF364" s="145">
        <f>IF(N364="snížená",J364,0)</f>
        <v>0</v>
      </c>
      <c r="BG364" s="145">
        <f>IF(N364="zákl. přenesená",J364,0)</f>
        <v>0</v>
      </c>
      <c r="BH364" s="145">
        <f>IF(N364="sníž. přenesená",J364,0)</f>
        <v>0</v>
      </c>
      <c r="BI364" s="145">
        <f>IF(N364="nulová",J364,0)</f>
        <v>0</v>
      </c>
      <c r="BJ364" s="17" t="s">
        <v>85</v>
      </c>
      <c r="BK364" s="145">
        <f>ROUND(I364*H364,2)</f>
        <v>0</v>
      </c>
      <c r="BL364" s="17" t="s">
        <v>156</v>
      </c>
      <c r="BM364" s="275" t="s">
        <v>677</v>
      </c>
    </row>
    <row r="365" spans="1:65" s="2" customFormat="1" ht="36" customHeight="1">
      <c r="A365" s="40"/>
      <c r="B365" s="41"/>
      <c r="C365" s="309" t="s">
        <v>678</v>
      </c>
      <c r="D365" s="309" t="s">
        <v>236</v>
      </c>
      <c r="E365" s="310" t="s">
        <v>679</v>
      </c>
      <c r="F365" s="311" t="s">
        <v>680</v>
      </c>
      <c r="G365" s="312" t="s">
        <v>154</v>
      </c>
      <c r="H365" s="313">
        <v>1</v>
      </c>
      <c r="I365" s="314"/>
      <c r="J365" s="315">
        <f>ROUND(I365*H365,2)</f>
        <v>0</v>
      </c>
      <c r="K365" s="316"/>
      <c r="L365" s="43"/>
      <c r="M365" s="317" t="s">
        <v>1</v>
      </c>
      <c r="N365" s="318" t="s">
        <v>42</v>
      </c>
      <c r="O365" s="93"/>
      <c r="P365" s="273">
        <f>O365*H365</f>
        <v>0</v>
      </c>
      <c r="Q365" s="273">
        <v>0</v>
      </c>
      <c r="R365" s="273">
        <f>Q365*H365</f>
        <v>0</v>
      </c>
      <c r="S365" s="273">
        <v>0</v>
      </c>
      <c r="T365" s="274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75" t="s">
        <v>156</v>
      </c>
      <c r="AT365" s="275" t="s">
        <v>236</v>
      </c>
      <c r="AU365" s="275" t="s">
        <v>87</v>
      </c>
      <c r="AY365" s="17" t="s">
        <v>151</v>
      </c>
      <c r="BE365" s="145">
        <f>IF(N365="základní",J365,0)</f>
        <v>0</v>
      </c>
      <c r="BF365" s="145">
        <f>IF(N365="snížená",J365,0)</f>
        <v>0</v>
      </c>
      <c r="BG365" s="145">
        <f>IF(N365="zákl. přenesená",J365,0)</f>
        <v>0</v>
      </c>
      <c r="BH365" s="145">
        <f>IF(N365="sníž. přenesená",J365,0)</f>
        <v>0</v>
      </c>
      <c r="BI365" s="145">
        <f>IF(N365="nulová",J365,0)</f>
        <v>0</v>
      </c>
      <c r="BJ365" s="17" t="s">
        <v>85</v>
      </c>
      <c r="BK365" s="145">
        <f>ROUND(I365*H365,2)</f>
        <v>0</v>
      </c>
      <c r="BL365" s="17" t="s">
        <v>156</v>
      </c>
      <c r="BM365" s="275" t="s">
        <v>681</v>
      </c>
    </row>
    <row r="366" spans="1:65" s="2" customFormat="1" ht="36" customHeight="1">
      <c r="A366" s="40"/>
      <c r="B366" s="41"/>
      <c r="C366" s="309" t="s">
        <v>682</v>
      </c>
      <c r="D366" s="309" t="s">
        <v>236</v>
      </c>
      <c r="E366" s="310" t="s">
        <v>683</v>
      </c>
      <c r="F366" s="311" t="s">
        <v>684</v>
      </c>
      <c r="G366" s="312" t="s">
        <v>154</v>
      </c>
      <c r="H366" s="313">
        <v>1</v>
      </c>
      <c r="I366" s="314"/>
      <c r="J366" s="315">
        <f>ROUND(I366*H366,2)</f>
        <v>0</v>
      </c>
      <c r="K366" s="316"/>
      <c r="L366" s="43"/>
      <c r="M366" s="317" t="s">
        <v>1</v>
      </c>
      <c r="N366" s="318" t="s">
        <v>42</v>
      </c>
      <c r="O366" s="93"/>
      <c r="P366" s="273">
        <f>O366*H366</f>
        <v>0</v>
      </c>
      <c r="Q366" s="273">
        <v>0</v>
      </c>
      <c r="R366" s="273">
        <f>Q366*H366</f>
        <v>0</v>
      </c>
      <c r="S366" s="273">
        <v>0</v>
      </c>
      <c r="T366" s="274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75" t="s">
        <v>156</v>
      </c>
      <c r="AT366" s="275" t="s">
        <v>236</v>
      </c>
      <c r="AU366" s="275" t="s">
        <v>87</v>
      </c>
      <c r="AY366" s="17" t="s">
        <v>151</v>
      </c>
      <c r="BE366" s="145">
        <f>IF(N366="základní",J366,0)</f>
        <v>0</v>
      </c>
      <c r="BF366" s="145">
        <f>IF(N366="snížená",J366,0)</f>
        <v>0</v>
      </c>
      <c r="BG366" s="145">
        <f>IF(N366="zákl. přenesená",J366,0)</f>
        <v>0</v>
      </c>
      <c r="BH366" s="145">
        <f>IF(N366="sníž. přenesená",J366,0)</f>
        <v>0</v>
      </c>
      <c r="BI366" s="145">
        <f>IF(N366="nulová",J366,0)</f>
        <v>0</v>
      </c>
      <c r="BJ366" s="17" t="s">
        <v>85</v>
      </c>
      <c r="BK366" s="145">
        <f>ROUND(I366*H366,2)</f>
        <v>0</v>
      </c>
      <c r="BL366" s="17" t="s">
        <v>156</v>
      </c>
      <c r="BM366" s="275" t="s">
        <v>685</v>
      </c>
    </row>
    <row r="367" spans="1:65" s="2" customFormat="1" ht="36" customHeight="1">
      <c r="A367" s="40"/>
      <c r="B367" s="41"/>
      <c r="C367" s="309" t="s">
        <v>686</v>
      </c>
      <c r="D367" s="309" t="s">
        <v>236</v>
      </c>
      <c r="E367" s="310" t="s">
        <v>687</v>
      </c>
      <c r="F367" s="311" t="s">
        <v>688</v>
      </c>
      <c r="G367" s="312" t="s">
        <v>154</v>
      </c>
      <c r="H367" s="313">
        <v>4</v>
      </c>
      <c r="I367" s="314"/>
      <c r="J367" s="315">
        <f>ROUND(I367*H367,2)</f>
        <v>0</v>
      </c>
      <c r="K367" s="316"/>
      <c r="L367" s="43"/>
      <c r="M367" s="317" t="s">
        <v>1</v>
      </c>
      <c r="N367" s="318" t="s">
        <v>42</v>
      </c>
      <c r="O367" s="93"/>
      <c r="P367" s="273">
        <f>O367*H367</f>
        <v>0</v>
      </c>
      <c r="Q367" s="273">
        <v>0</v>
      </c>
      <c r="R367" s="273">
        <f>Q367*H367</f>
        <v>0</v>
      </c>
      <c r="S367" s="273">
        <v>0</v>
      </c>
      <c r="T367" s="274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75" t="s">
        <v>156</v>
      </c>
      <c r="AT367" s="275" t="s">
        <v>236</v>
      </c>
      <c r="AU367" s="275" t="s">
        <v>87</v>
      </c>
      <c r="AY367" s="17" t="s">
        <v>151</v>
      </c>
      <c r="BE367" s="145">
        <f>IF(N367="základní",J367,0)</f>
        <v>0</v>
      </c>
      <c r="BF367" s="145">
        <f>IF(N367="snížená",J367,0)</f>
        <v>0</v>
      </c>
      <c r="BG367" s="145">
        <f>IF(N367="zákl. přenesená",J367,0)</f>
        <v>0</v>
      </c>
      <c r="BH367" s="145">
        <f>IF(N367="sníž. přenesená",J367,0)</f>
        <v>0</v>
      </c>
      <c r="BI367" s="145">
        <f>IF(N367="nulová",J367,0)</f>
        <v>0</v>
      </c>
      <c r="BJ367" s="17" t="s">
        <v>85</v>
      </c>
      <c r="BK367" s="145">
        <f>ROUND(I367*H367,2)</f>
        <v>0</v>
      </c>
      <c r="BL367" s="17" t="s">
        <v>156</v>
      </c>
      <c r="BM367" s="275" t="s">
        <v>689</v>
      </c>
    </row>
    <row r="368" spans="1:65" s="2" customFormat="1" ht="36" customHeight="1">
      <c r="A368" s="40"/>
      <c r="B368" s="41"/>
      <c r="C368" s="309" t="s">
        <v>690</v>
      </c>
      <c r="D368" s="309" t="s">
        <v>236</v>
      </c>
      <c r="E368" s="310" t="s">
        <v>691</v>
      </c>
      <c r="F368" s="311" t="s">
        <v>692</v>
      </c>
      <c r="G368" s="312" t="s">
        <v>154</v>
      </c>
      <c r="H368" s="313">
        <v>1</v>
      </c>
      <c r="I368" s="314"/>
      <c r="J368" s="315">
        <f>ROUND(I368*H368,2)</f>
        <v>0</v>
      </c>
      <c r="K368" s="316"/>
      <c r="L368" s="43"/>
      <c r="M368" s="317" t="s">
        <v>1</v>
      </c>
      <c r="N368" s="318" t="s">
        <v>42</v>
      </c>
      <c r="O368" s="93"/>
      <c r="P368" s="273">
        <f>O368*H368</f>
        <v>0</v>
      </c>
      <c r="Q368" s="273">
        <v>0</v>
      </c>
      <c r="R368" s="273">
        <f>Q368*H368</f>
        <v>0</v>
      </c>
      <c r="S368" s="273">
        <v>0</v>
      </c>
      <c r="T368" s="274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75" t="s">
        <v>156</v>
      </c>
      <c r="AT368" s="275" t="s">
        <v>236</v>
      </c>
      <c r="AU368" s="275" t="s">
        <v>87</v>
      </c>
      <c r="AY368" s="17" t="s">
        <v>151</v>
      </c>
      <c r="BE368" s="145">
        <f>IF(N368="základní",J368,0)</f>
        <v>0</v>
      </c>
      <c r="BF368" s="145">
        <f>IF(N368="snížená",J368,0)</f>
        <v>0</v>
      </c>
      <c r="BG368" s="145">
        <f>IF(N368="zákl. přenesená",J368,0)</f>
        <v>0</v>
      </c>
      <c r="BH368" s="145">
        <f>IF(N368="sníž. přenesená",J368,0)</f>
        <v>0</v>
      </c>
      <c r="BI368" s="145">
        <f>IF(N368="nulová",J368,0)</f>
        <v>0</v>
      </c>
      <c r="BJ368" s="17" t="s">
        <v>85</v>
      </c>
      <c r="BK368" s="145">
        <f>ROUND(I368*H368,2)</f>
        <v>0</v>
      </c>
      <c r="BL368" s="17" t="s">
        <v>156</v>
      </c>
      <c r="BM368" s="275" t="s">
        <v>693</v>
      </c>
    </row>
    <row r="369" spans="1:65" s="2" customFormat="1" ht="36" customHeight="1">
      <c r="A369" s="40"/>
      <c r="B369" s="41"/>
      <c r="C369" s="309" t="s">
        <v>694</v>
      </c>
      <c r="D369" s="309" t="s">
        <v>236</v>
      </c>
      <c r="E369" s="310" t="s">
        <v>695</v>
      </c>
      <c r="F369" s="311" t="s">
        <v>696</v>
      </c>
      <c r="G369" s="312" t="s">
        <v>154</v>
      </c>
      <c r="H369" s="313">
        <v>2</v>
      </c>
      <c r="I369" s="314"/>
      <c r="J369" s="315">
        <f>ROUND(I369*H369,2)</f>
        <v>0</v>
      </c>
      <c r="K369" s="316"/>
      <c r="L369" s="43"/>
      <c r="M369" s="317" t="s">
        <v>1</v>
      </c>
      <c r="N369" s="318" t="s">
        <v>42</v>
      </c>
      <c r="O369" s="93"/>
      <c r="P369" s="273">
        <f>O369*H369</f>
        <v>0</v>
      </c>
      <c r="Q369" s="273">
        <v>0</v>
      </c>
      <c r="R369" s="273">
        <f>Q369*H369</f>
        <v>0</v>
      </c>
      <c r="S369" s="273">
        <v>0</v>
      </c>
      <c r="T369" s="274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75" t="s">
        <v>156</v>
      </c>
      <c r="AT369" s="275" t="s">
        <v>236</v>
      </c>
      <c r="AU369" s="275" t="s">
        <v>87</v>
      </c>
      <c r="AY369" s="17" t="s">
        <v>151</v>
      </c>
      <c r="BE369" s="145">
        <f>IF(N369="základní",J369,0)</f>
        <v>0</v>
      </c>
      <c r="BF369" s="145">
        <f>IF(N369="snížená",J369,0)</f>
        <v>0</v>
      </c>
      <c r="BG369" s="145">
        <f>IF(N369="zákl. přenesená",J369,0)</f>
        <v>0</v>
      </c>
      <c r="BH369" s="145">
        <f>IF(N369="sníž. přenesená",J369,0)</f>
        <v>0</v>
      </c>
      <c r="BI369" s="145">
        <f>IF(N369="nulová",J369,0)</f>
        <v>0</v>
      </c>
      <c r="BJ369" s="17" t="s">
        <v>85</v>
      </c>
      <c r="BK369" s="145">
        <f>ROUND(I369*H369,2)</f>
        <v>0</v>
      </c>
      <c r="BL369" s="17" t="s">
        <v>156</v>
      </c>
      <c r="BM369" s="275" t="s">
        <v>697</v>
      </c>
    </row>
    <row r="370" spans="1:65" s="2" customFormat="1" ht="36" customHeight="1">
      <c r="A370" s="40"/>
      <c r="B370" s="41"/>
      <c r="C370" s="309" t="s">
        <v>698</v>
      </c>
      <c r="D370" s="309" t="s">
        <v>236</v>
      </c>
      <c r="E370" s="310" t="s">
        <v>699</v>
      </c>
      <c r="F370" s="311" t="s">
        <v>700</v>
      </c>
      <c r="G370" s="312" t="s">
        <v>154</v>
      </c>
      <c r="H370" s="313">
        <v>1</v>
      </c>
      <c r="I370" s="314"/>
      <c r="J370" s="315">
        <f>ROUND(I370*H370,2)</f>
        <v>0</v>
      </c>
      <c r="K370" s="316"/>
      <c r="L370" s="43"/>
      <c r="M370" s="317" t="s">
        <v>1</v>
      </c>
      <c r="N370" s="318" t="s">
        <v>42</v>
      </c>
      <c r="O370" s="93"/>
      <c r="P370" s="273">
        <f>O370*H370</f>
        <v>0</v>
      </c>
      <c r="Q370" s="273">
        <v>0</v>
      </c>
      <c r="R370" s="273">
        <f>Q370*H370</f>
        <v>0</v>
      </c>
      <c r="S370" s="273">
        <v>0</v>
      </c>
      <c r="T370" s="274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75" t="s">
        <v>156</v>
      </c>
      <c r="AT370" s="275" t="s">
        <v>236</v>
      </c>
      <c r="AU370" s="275" t="s">
        <v>87</v>
      </c>
      <c r="AY370" s="17" t="s">
        <v>151</v>
      </c>
      <c r="BE370" s="145">
        <f>IF(N370="základní",J370,0)</f>
        <v>0</v>
      </c>
      <c r="BF370" s="145">
        <f>IF(N370="snížená",J370,0)</f>
        <v>0</v>
      </c>
      <c r="BG370" s="145">
        <f>IF(N370="zákl. přenesená",J370,0)</f>
        <v>0</v>
      </c>
      <c r="BH370" s="145">
        <f>IF(N370="sníž. přenesená",J370,0)</f>
        <v>0</v>
      </c>
      <c r="BI370" s="145">
        <f>IF(N370="nulová",J370,0)</f>
        <v>0</v>
      </c>
      <c r="BJ370" s="17" t="s">
        <v>85</v>
      </c>
      <c r="BK370" s="145">
        <f>ROUND(I370*H370,2)</f>
        <v>0</v>
      </c>
      <c r="BL370" s="17" t="s">
        <v>156</v>
      </c>
      <c r="BM370" s="275" t="s">
        <v>701</v>
      </c>
    </row>
    <row r="371" spans="1:65" s="2" customFormat="1" ht="36" customHeight="1">
      <c r="A371" s="40"/>
      <c r="B371" s="41"/>
      <c r="C371" s="309" t="s">
        <v>702</v>
      </c>
      <c r="D371" s="309" t="s">
        <v>236</v>
      </c>
      <c r="E371" s="310" t="s">
        <v>703</v>
      </c>
      <c r="F371" s="311" t="s">
        <v>704</v>
      </c>
      <c r="G371" s="312" t="s">
        <v>154</v>
      </c>
      <c r="H371" s="313">
        <v>1</v>
      </c>
      <c r="I371" s="314"/>
      <c r="J371" s="315">
        <f>ROUND(I371*H371,2)</f>
        <v>0</v>
      </c>
      <c r="K371" s="316"/>
      <c r="L371" s="43"/>
      <c r="M371" s="317" t="s">
        <v>1</v>
      </c>
      <c r="N371" s="318" t="s">
        <v>42</v>
      </c>
      <c r="O371" s="93"/>
      <c r="P371" s="273">
        <f>O371*H371</f>
        <v>0</v>
      </c>
      <c r="Q371" s="273">
        <v>0</v>
      </c>
      <c r="R371" s="273">
        <f>Q371*H371</f>
        <v>0</v>
      </c>
      <c r="S371" s="273">
        <v>0</v>
      </c>
      <c r="T371" s="274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75" t="s">
        <v>156</v>
      </c>
      <c r="AT371" s="275" t="s">
        <v>236</v>
      </c>
      <c r="AU371" s="275" t="s">
        <v>87</v>
      </c>
      <c r="AY371" s="17" t="s">
        <v>151</v>
      </c>
      <c r="BE371" s="145">
        <f>IF(N371="základní",J371,0)</f>
        <v>0</v>
      </c>
      <c r="BF371" s="145">
        <f>IF(N371="snížená",J371,0)</f>
        <v>0</v>
      </c>
      <c r="BG371" s="145">
        <f>IF(N371="zákl. přenesená",J371,0)</f>
        <v>0</v>
      </c>
      <c r="BH371" s="145">
        <f>IF(N371="sníž. přenesená",J371,0)</f>
        <v>0</v>
      </c>
      <c r="BI371" s="145">
        <f>IF(N371="nulová",J371,0)</f>
        <v>0</v>
      </c>
      <c r="BJ371" s="17" t="s">
        <v>85</v>
      </c>
      <c r="BK371" s="145">
        <f>ROUND(I371*H371,2)</f>
        <v>0</v>
      </c>
      <c r="BL371" s="17" t="s">
        <v>156</v>
      </c>
      <c r="BM371" s="275" t="s">
        <v>705</v>
      </c>
    </row>
    <row r="372" spans="1:65" s="2" customFormat="1" ht="36" customHeight="1">
      <c r="A372" s="40"/>
      <c r="B372" s="41"/>
      <c r="C372" s="309" t="s">
        <v>706</v>
      </c>
      <c r="D372" s="309" t="s">
        <v>236</v>
      </c>
      <c r="E372" s="310" t="s">
        <v>707</v>
      </c>
      <c r="F372" s="311" t="s">
        <v>708</v>
      </c>
      <c r="G372" s="312" t="s">
        <v>154</v>
      </c>
      <c r="H372" s="313">
        <v>1</v>
      </c>
      <c r="I372" s="314"/>
      <c r="J372" s="315">
        <f>ROUND(I372*H372,2)</f>
        <v>0</v>
      </c>
      <c r="K372" s="316"/>
      <c r="L372" s="43"/>
      <c r="M372" s="317" t="s">
        <v>1</v>
      </c>
      <c r="N372" s="318" t="s">
        <v>42</v>
      </c>
      <c r="O372" s="93"/>
      <c r="P372" s="273">
        <f>O372*H372</f>
        <v>0</v>
      </c>
      <c r="Q372" s="273">
        <v>0</v>
      </c>
      <c r="R372" s="273">
        <f>Q372*H372</f>
        <v>0</v>
      </c>
      <c r="S372" s="273">
        <v>0</v>
      </c>
      <c r="T372" s="274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75" t="s">
        <v>156</v>
      </c>
      <c r="AT372" s="275" t="s">
        <v>236</v>
      </c>
      <c r="AU372" s="275" t="s">
        <v>87</v>
      </c>
      <c r="AY372" s="17" t="s">
        <v>151</v>
      </c>
      <c r="BE372" s="145">
        <f>IF(N372="základní",J372,0)</f>
        <v>0</v>
      </c>
      <c r="BF372" s="145">
        <f>IF(N372="snížená",J372,0)</f>
        <v>0</v>
      </c>
      <c r="BG372" s="145">
        <f>IF(N372="zákl. přenesená",J372,0)</f>
        <v>0</v>
      </c>
      <c r="BH372" s="145">
        <f>IF(N372="sníž. přenesená",J372,0)</f>
        <v>0</v>
      </c>
      <c r="BI372" s="145">
        <f>IF(N372="nulová",J372,0)</f>
        <v>0</v>
      </c>
      <c r="BJ372" s="17" t="s">
        <v>85</v>
      </c>
      <c r="BK372" s="145">
        <f>ROUND(I372*H372,2)</f>
        <v>0</v>
      </c>
      <c r="BL372" s="17" t="s">
        <v>156</v>
      </c>
      <c r="BM372" s="275" t="s">
        <v>709</v>
      </c>
    </row>
    <row r="373" spans="1:65" s="2" customFormat="1" ht="36" customHeight="1">
      <c r="A373" s="40"/>
      <c r="B373" s="41"/>
      <c r="C373" s="309" t="s">
        <v>710</v>
      </c>
      <c r="D373" s="309" t="s">
        <v>236</v>
      </c>
      <c r="E373" s="310" t="s">
        <v>711</v>
      </c>
      <c r="F373" s="311" t="s">
        <v>712</v>
      </c>
      <c r="G373" s="312" t="s">
        <v>154</v>
      </c>
      <c r="H373" s="313">
        <v>2</v>
      </c>
      <c r="I373" s="314"/>
      <c r="J373" s="315">
        <f>ROUND(I373*H373,2)</f>
        <v>0</v>
      </c>
      <c r="K373" s="316"/>
      <c r="L373" s="43"/>
      <c r="M373" s="317" t="s">
        <v>1</v>
      </c>
      <c r="N373" s="318" t="s">
        <v>42</v>
      </c>
      <c r="O373" s="93"/>
      <c r="P373" s="273">
        <f>O373*H373</f>
        <v>0</v>
      </c>
      <c r="Q373" s="273">
        <v>0</v>
      </c>
      <c r="R373" s="273">
        <f>Q373*H373</f>
        <v>0</v>
      </c>
      <c r="S373" s="273">
        <v>0</v>
      </c>
      <c r="T373" s="274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75" t="s">
        <v>156</v>
      </c>
      <c r="AT373" s="275" t="s">
        <v>236</v>
      </c>
      <c r="AU373" s="275" t="s">
        <v>87</v>
      </c>
      <c r="AY373" s="17" t="s">
        <v>151</v>
      </c>
      <c r="BE373" s="145">
        <f>IF(N373="základní",J373,0)</f>
        <v>0</v>
      </c>
      <c r="BF373" s="145">
        <f>IF(N373="snížená",J373,0)</f>
        <v>0</v>
      </c>
      <c r="BG373" s="145">
        <f>IF(N373="zákl. přenesená",J373,0)</f>
        <v>0</v>
      </c>
      <c r="BH373" s="145">
        <f>IF(N373="sníž. přenesená",J373,0)</f>
        <v>0</v>
      </c>
      <c r="BI373" s="145">
        <f>IF(N373="nulová",J373,0)</f>
        <v>0</v>
      </c>
      <c r="BJ373" s="17" t="s">
        <v>85</v>
      </c>
      <c r="BK373" s="145">
        <f>ROUND(I373*H373,2)</f>
        <v>0</v>
      </c>
      <c r="BL373" s="17" t="s">
        <v>156</v>
      </c>
      <c r="BM373" s="275" t="s">
        <v>713</v>
      </c>
    </row>
    <row r="374" spans="1:65" s="2" customFormat="1" ht="36" customHeight="1">
      <c r="A374" s="40"/>
      <c r="B374" s="41"/>
      <c r="C374" s="309" t="s">
        <v>714</v>
      </c>
      <c r="D374" s="309" t="s">
        <v>236</v>
      </c>
      <c r="E374" s="310" t="s">
        <v>715</v>
      </c>
      <c r="F374" s="311" t="s">
        <v>716</v>
      </c>
      <c r="G374" s="312" t="s">
        <v>154</v>
      </c>
      <c r="H374" s="313">
        <v>2</v>
      </c>
      <c r="I374" s="314"/>
      <c r="J374" s="315">
        <f>ROUND(I374*H374,2)</f>
        <v>0</v>
      </c>
      <c r="K374" s="316"/>
      <c r="L374" s="43"/>
      <c r="M374" s="317" t="s">
        <v>1</v>
      </c>
      <c r="N374" s="318" t="s">
        <v>42</v>
      </c>
      <c r="O374" s="93"/>
      <c r="P374" s="273">
        <f>O374*H374</f>
        <v>0</v>
      </c>
      <c r="Q374" s="273">
        <v>0</v>
      </c>
      <c r="R374" s="273">
        <f>Q374*H374</f>
        <v>0</v>
      </c>
      <c r="S374" s="273">
        <v>0</v>
      </c>
      <c r="T374" s="274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75" t="s">
        <v>156</v>
      </c>
      <c r="AT374" s="275" t="s">
        <v>236</v>
      </c>
      <c r="AU374" s="275" t="s">
        <v>87</v>
      </c>
      <c r="AY374" s="17" t="s">
        <v>151</v>
      </c>
      <c r="BE374" s="145">
        <f>IF(N374="základní",J374,0)</f>
        <v>0</v>
      </c>
      <c r="BF374" s="145">
        <f>IF(N374="snížená",J374,0)</f>
        <v>0</v>
      </c>
      <c r="BG374" s="145">
        <f>IF(N374="zákl. přenesená",J374,0)</f>
        <v>0</v>
      </c>
      <c r="BH374" s="145">
        <f>IF(N374="sníž. přenesená",J374,0)</f>
        <v>0</v>
      </c>
      <c r="BI374" s="145">
        <f>IF(N374="nulová",J374,0)</f>
        <v>0</v>
      </c>
      <c r="BJ374" s="17" t="s">
        <v>85</v>
      </c>
      <c r="BK374" s="145">
        <f>ROUND(I374*H374,2)</f>
        <v>0</v>
      </c>
      <c r="BL374" s="17" t="s">
        <v>156</v>
      </c>
      <c r="BM374" s="275" t="s">
        <v>717</v>
      </c>
    </row>
    <row r="375" spans="1:65" s="2" customFormat="1" ht="36" customHeight="1">
      <c r="A375" s="40"/>
      <c r="B375" s="41"/>
      <c r="C375" s="309" t="s">
        <v>718</v>
      </c>
      <c r="D375" s="309" t="s">
        <v>236</v>
      </c>
      <c r="E375" s="310" t="s">
        <v>719</v>
      </c>
      <c r="F375" s="311" t="s">
        <v>720</v>
      </c>
      <c r="G375" s="312" t="s">
        <v>154</v>
      </c>
      <c r="H375" s="313">
        <v>2</v>
      </c>
      <c r="I375" s="314"/>
      <c r="J375" s="315">
        <f>ROUND(I375*H375,2)</f>
        <v>0</v>
      </c>
      <c r="K375" s="316"/>
      <c r="L375" s="43"/>
      <c r="M375" s="317" t="s">
        <v>1</v>
      </c>
      <c r="N375" s="318" t="s">
        <v>42</v>
      </c>
      <c r="O375" s="93"/>
      <c r="P375" s="273">
        <f>O375*H375</f>
        <v>0</v>
      </c>
      <c r="Q375" s="273">
        <v>0</v>
      </c>
      <c r="R375" s="273">
        <f>Q375*H375</f>
        <v>0</v>
      </c>
      <c r="S375" s="273">
        <v>0</v>
      </c>
      <c r="T375" s="274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75" t="s">
        <v>156</v>
      </c>
      <c r="AT375" s="275" t="s">
        <v>236</v>
      </c>
      <c r="AU375" s="275" t="s">
        <v>87</v>
      </c>
      <c r="AY375" s="17" t="s">
        <v>151</v>
      </c>
      <c r="BE375" s="145">
        <f>IF(N375="základní",J375,0)</f>
        <v>0</v>
      </c>
      <c r="BF375" s="145">
        <f>IF(N375="snížená",J375,0)</f>
        <v>0</v>
      </c>
      <c r="BG375" s="145">
        <f>IF(N375="zákl. přenesená",J375,0)</f>
        <v>0</v>
      </c>
      <c r="BH375" s="145">
        <f>IF(N375="sníž. přenesená",J375,0)</f>
        <v>0</v>
      </c>
      <c r="BI375" s="145">
        <f>IF(N375="nulová",J375,0)</f>
        <v>0</v>
      </c>
      <c r="BJ375" s="17" t="s">
        <v>85</v>
      </c>
      <c r="BK375" s="145">
        <f>ROUND(I375*H375,2)</f>
        <v>0</v>
      </c>
      <c r="BL375" s="17" t="s">
        <v>156</v>
      </c>
      <c r="BM375" s="275" t="s">
        <v>721</v>
      </c>
    </row>
    <row r="376" spans="1:65" s="2" customFormat="1" ht="36" customHeight="1">
      <c r="A376" s="40"/>
      <c r="B376" s="41"/>
      <c r="C376" s="309" t="s">
        <v>722</v>
      </c>
      <c r="D376" s="309" t="s">
        <v>236</v>
      </c>
      <c r="E376" s="310" t="s">
        <v>723</v>
      </c>
      <c r="F376" s="311" t="s">
        <v>724</v>
      </c>
      <c r="G376" s="312" t="s">
        <v>154</v>
      </c>
      <c r="H376" s="313">
        <v>1</v>
      </c>
      <c r="I376" s="314"/>
      <c r="J376" s="315">
        <f>ROUND(I376*H376,2)</f>
        <v>0</v>
      </c>
      <c r="K376" s="316"/>
      <c r="L376" s="43"/>
      <c r="M376" s="317" t="s">
        <v>1</v>
      </c>
      <c r="N376" s="318" t="s">
        <v>42</v>
      </c>
      <c r="O376" s="93"/>
      <c r="P376" s="273">
        <f>O376*H376</f>
        <v>0</v>
      </c>
      <c r="Q376" s="273">
        <v>0</v>
      </c>
      <c r="R376" s="273">
        <f>Q376*H376</f>
        <v>0</v>
      </c>
      <c r="S376" s="273">
        <v>0</v>
      </c>
      <c r="T376" s="274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75" t="s">
        <v>156</v>
      </c>
      <c r="AT376" s="275" t="s">
        <v>236</v>
      </c>
      <c r="AU376" s="275" t="s">
        <v>87</v>
      </c>
      <c r="AY376" s="17" t="s">
        <v>151</v>
      </c>
      <c r="BE376" s="145">
        <f>IF(N376="základní",J376,0)</f>
        <v>0</v>
      </c>
      <c r="BF376" s="145">
        <f>IF(N376="snížená",J376,0)</f>
        <v>0</v>
      </c>
      <c r="BG376" s="145">
        <f>IF(N376="zákl. přenesená",J376,0)</f>
        <v>0</v>
      </c>
      <c r="BH376" s="145">
        <f>IF(N376="sníž. přenesená",J376,0)</f>
        <v>0</v>
      </c>
      <c r="BI376" s="145">
        <f>IF(N376="nulová",J376,0)</f>
        <v>0</v>
      </c>
      <c r="BJ376" s="17" t="s">
        <v>85</v>
      </c>
      <c r="BK376" s="145">
        <f>ROUND(I376*H376,2)</f>
        <v>0</v>
      </c>
      <c r="BL376" s="17" t="s">
        <v>156</v>
      </c>
      <c r="BM376" s="275" t="s">
        <v>725</v>
      </c>
    </row>
    <row r="377" spans="1:65" s="2" customFormat="1" ht="36" customHeight="1">
      <c r="A377" s="40"/>
      <c r="B377" s="41"/>
      <c r="C377" s="309" t="s">
        <v>726</v>
      </c>
      <c r="D377" s="309" t="s">
        <v>236</v>
      </c>
      <c r="E377" s="310" t="s">
        <v>727</v>
      </c>
      <c r="F377" s="311" t="s">
        <v>728</v>
      </c>
      <c r="G377" s="312" t="s">
        <v>154</v>
      </c>
      <c r="H377" s="313">
        <v>1</v>
      </c>
      <c r="I377" s="314"/>
      <c r="J377" s="315">
        <f>ROUND(I377*H377,2)</f>
        <v>0</v>
      </c>
      <c r="K377" s="316"/>
      <c r="L377" s="43"/>
      <c r="M377" s="317" t="s">
        <v>1</v>
      </c>
      <c r="N377" s="318" t="s">
        <v>42</v>
      </c>
      <c r="O377" s="93"/>
      <c r="P377" s="273">
        <f>O377*H377</f>
        <v>0</v>
      </c>
      <c r="Q377" s="273">
        <v>0</v>
      </c>
      <c r="R377" s="273">
        <f>Q377*H377</f>
        <v>0</v>
      </c>
      <c r="S377" s="273">
        <v>0</v>
      </c>
      <c r="T377" s="274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75" t="s">
        <v>156</v>
      </c>
      <c r="AT377" s="275" t="s">
        <v>236</v>
      </c>
      <c r="AU377" s="275" t="s">
        <v>87</v>
      </c>
      <c r="AY377" s="17" t="s">
        <v>151</v>
      </c>
      <c r="BE377" s="145">
        <f>IF(N377="základní",J377,0)</f>
        <v>0</v>
      </c>
      <c r="BF377" s="145">
        <f>IF(N377="snížená",J377,0)</f>
        <v>0</v>
      </c>
      <c r="BG377" s="145">
        <f>IF(N377="zákl. přenesená",J377,0)</f>
        <v>0</v>
      </c>
      <c r="BH377" s="145">
        <f>IF(N377="sníž. přenesená",J377,0)</f>
        <v>0</v>
      </c>
      <c r="BI377" s="145">
        <f>IF(N377="nulová",J377,0)</f>
        <v>0</v>
      </c>
      <c r="BJ377" s="17" t="s">
        <v>85</v>
      </c>
      <c r="BK377" s="145">
        <f>ROUND(I377*H377,2)</f>
        <v>0</v>
      </c>
      <c r="BL377" s="17" t="s">
        <v>156</v>
      </c>
      <c r="BM377" s="275" t="s">
        <v>729</v>
      </c>
    </row>
    <row r="378" spans="1:65" s="2" customFormat="1" ht="36" customHeight="1">
      <c r="A378" s="40"/>
      <c r="B378" s="41"/>
      <c r="C378" s="309" t="s">
        <v>730</v>
      </c>
      <c r="D378" s="309" t="s">
        <v>236</v>
      </c>
      <c r="E378" s="310" t="s">
        <v>731</v>
      </c>
      <c r="F378" s="311" t="s">
        <v>732</v>
      </c>
      <c r="G378" s="312" t="s">
        <v>154</v>
      </c>
      <c r="H378" s="313">
        <v>1</v>
      </c>
      <c r="I378" s="314"/>
      <c r="J378" s="315">
        <f>ROUND(I378*H378,2)</f>
        <v>0</v>
      </c>
      <c r="K378" s="316"/>
      <c r="L378" s="43"/>
      <c r="M378" s="317" t="s">
        <v>1</v>
      </c>
      <c r="N378" s="318" t="s">
        <v>42</v>
      </c>
      <c r="O378" s="93"/>
      <c r="P378" s="273">
        <f>O378*H378</f>
        <v>0</v>
      </c>
      <c r="Q378" s="273">
        <v>0</v>
      </c>
      <c r="R378" s="273">
        <f>Q378*H378</f>
        <v>0</v>
      </c>
      <c r="S378" s="273">
        <v>0</v>
      </c>
      <c r="T378" s="274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75" t="s">
        <v>156</v>
      </c>
      <c r="AT378" s="275" t="s">
        <v>236</v>
      </c>
      <c r="AU378" s="275" t="s">
        <v>87</v>
      </c>
      <c r="AY378" s="17" t="s">
        <v>151</v>
      </c>
      <c r="BE378" s="145">
        <f>IF(N378="základní",J378,0)</f>
        <v>0</v>
      </c>
      <c r="BF378" s="145">
        <f>IF(N378="snížená",J378,0)</f>
        <v>0</v>
      </c>
      <c r="BG378" s="145">
        <f>IF(N378="zákl. přenesená",J378,0)</f>
        <v>0</v>
      </c>
      <c r="BH378" s="145">
        <f>IF(N378="sníž. přenesená",J378,0)</f>
        <v>0</v>
      </c>
      <c r="BI378" s="145">
        <f>IF(N378="nulová",J378,0)</f>
        <v>0</v>
      </c>
      <c r="BJ378" s="17" t="s">
        <v>85</v>
      </c>
      <c r="BK378" s="145">
        <f>ROUND(I378*H378,2)</f>
        <v>0</v>
      </c>
      <c r="BL378" s="17" t="s">
        <v>156</v>
      </c>
      <c r="BM378" s="275" t="s">
        <v>733</v>
      </c>
    </row>
    <row r="379" spans="1:65" s="2" customFormat="1" ht="36" customHeight="1">
      <c r="A379" s="40"/>
      <c r="B379" s="41"/>
      <c r="C379" s="309" t="s">
        <v>734</v>
      </c>
      <c r="D379" s="309" t="s">
        <v>236</v>
      </c>
      <c r="E379" s="310" t="s">
        <v>735</v>
      </c>
      <c r="F379" s="311" t="s">
        <v>736</v>
      </c>
      <c r="G379" s="312" t="s">
        <v>154</v>
      </c>
      <c r="H379" s="313">
        <v>1</v>
      </c>
      <c r="I379" s="314"/>
      <c r="J379" s="315">
        <f>ROUND(I379*H379,2)</f>
        <v>0</v>
      </c>
      <c r="K379" s="316"/>
      <c r="L379" s="43"/>
      <c r="M379" s="317" t="s">
        <v>1</v>
      </c>
      <c r="N379" s="318" t="s">
        <v>42</v>
      </c>
      <c r="O379" s="93"/>
      <c r="P379" s="273">
        <f>O379*H379</f>
        <v>0</v>
      </c>
      <c r="Q379" s="273">
        <v>0</v>
      </c>
      <c r="R379" s="273">
        <f>Q379*H379</f>
        <v>0</v>
      </c>
      <c r="S379" s="273">
        <v>0</v>
      </c>
      <c r="T379" s="274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75" t="s">
        <v>156</v>
      </c>
      <c r="AT379" s="275" t="s">
        <v>236</v>
      </c>
      <c r="AU379" s="275" t="s">
        <v>87</v>
      </c>
      <c r="AY379" s="17" t="s">
        <v>151</v>
      </c>
      <c r="BE379" s="145">
        <f>IF(N379="základní",J379,0)</f>
        <v>0</v>
      </c>
      <c r="BF379" s="145">
        <f>IF(N379="snížená",J379,0)</f>
        <v>0</v>
      </c>
      <c r="BG379" s="145">
        <f>IF(N379="zákl. přenesená",J379,0)</f>
        <v>0</v>
      </c>
      <c r="BH379" s="145">
        <f>IF(N379="sníž. přenesená",J379,0)</f>
        <v>0</v>
      </c>
      <c r="BI379" s="145">
        <f>IF(N379="nulová",J379,0)</f>
        <v>0</v>
      </c>
      <c r="BJ379" s="17" t="s">
        <v>85</v>
      </c>
      <c r="BK379" s="145">
        <f>ROUND(I379*H379,2)</f>
        <v>0</v>
      </c>
      <c r="BL379" s="17" t="s">
        <v>156</v>
      </c>
      <c r="BM379" s="275" t="s">
        <v>737</v>
      </c>
    </row>
    <row r="380" spans="1:65" s="2" customFormat="1" ht="36" customHeight="1">
      <c r="A380" s="40"/>
      <c r="B380" s="41"/>
      <c r="C380" s="309" t="s">
        <v>291</v>
      </c>
      <c r="D380" s="309" t="s">
        <v>236</v>
      </c>
      <c r="E380" s="310" t="s">
        <v>738</v>
      </c>
      <c r="F380" s="311" t="s">
        <v>739</v>
      </c>
      <c r="G380" s="312" t="s">
        <v>154</v>
      </c>
      <c r="H380" s="313">
        <v>2</v>
      </c>
      <c r="I380" s="314"/>
      <c r="J380" s="315">
        <f>ROUND(I380*H380,2)</f>
        <v>0</v>
      </c>
      <c r="K380" s="316"/>
      <c r="L380" s="43"/>
      <c r="M380" s="317" t="s">
        <v>1</v>
      </c>
      <c r="N380" s="318" t="s">
        <v>42</v>
      </c>
      <c r="O380" s="93"/>
      <c r="P380" s="273">
        <f>O380*H380</f>
        <v>0</v>
      </c>
      <c r="Q380" s="273">
        <v>0</v>
      </c>
      <c r="R380" s="273">
        <f>Q380*H380</f>
        <v>0</v>
      </c>
      <c r="S380" s="273">
        <v>0</v>
      </c>
      <c r="T380" s="274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75" t="s">
        <v>156</v>
      </c>
      <c r="AT380" s="275" t="s">
        <v>236</v>
      </c>
      <c r="AU380" s="275" t="s">
        <v>87</v>
      </c>
      <c r="AY380" s="17" t="s">
        <v>151</v>
      </c>
      <c r="BE380" s="145">
        <f>IF(N380="základní",J380,0)</f>
        <v>0</v>
      </c>
      <c r="BF380" s="145">
        <f>IF(N380="snížená",J380,0)</f>
        <v>0</v>
      </c>
      <c r="BG380" s="145">
        <f>IF(N380="zákl. přenesená",J380,0)</f>
        <v>0</v>
      </c>
      <c r="BH380" s="145">
        <f>IF(N380="sníž. přenesená",J380,0)</f>
        <v>0</v>
      </c>
      <c r="BI380" s="145">
        <f>IF(N380="nulová",J380,0)</f>
        <v>0</v>
      </c>
      <c r="BJ380" s="17" t="s">
        <v>85</v>
      </c>
      <c r="BK380" s="145">
        <f>ROUND(I380*H380,2)</f>
        <v>0</v>
      </c>
      <c r="BL380" s="17" t="s">
        <v>156</v>
      </c>
      <c r="BM380" s="275" t="s">
        <v>740</v>
      </c>
    </row>
    <row r="381" spans="1:65" s="2" customFormat="1" ht="36" customHeight="1">
      <c r="A381" s="40"/>
      <c r="B381" s="41"/>
      <c r="C381" s="309" t="s">
        <v>741</v>
      </c>
      <c r="D381" s="309" t="s">
        <v>236</v>
      </c>
      <c r="E381" s="310" t="s">
        <v>742</v>
      </c>
      <c r="F381" s="311" t="s">
        <v>743</v>
      </c>
      <c r="G381" s="312" t="s">
        <v>154</v>
      </c>
      <c r="H381" s="313">
        <v>1</v>
      </c>
      <c r="I381" s="314"/>
      <c r="J381" s="315">
        <f>ROUND(I381*H381,2)</f>
        <v>0</v>
      </c>
      <c r="K381" s="316"/>
      <c r="L381" s="43"/>
      <c r="M381" s="317" t="s">
        <v>1</v>
      </c>
      <c r="N381" s="318" t="s">
        <v>42</v>
      </c>
      <c r="O381" s="93"/>
      <c r="P381" s="273">
        <f>O381*H381</f>
        <v>0</v>
      </c>
      <c r="Q381" s="273">
        <v>0</v>
      </c>
      <c r="R381" s="273">
        <f>Q381*H381</f>
        <v>0</v>
      </c>
      <c r="S381" s="273">
        <v>0</v>
      </c>
      <c r="T381" s="274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75" t="s">
        <v>156</v>
      </c>
      <c r="AT381" s="275" t="s">
        <v>236</v>
      </c>
      <c r="AU381" s="275" t="s">
        <v>87</v>
      </c>
      <c r="AY381" s="17" t="s">
        <v>151</v>
      </c>
      <c r="BE381" s="145">
        <f>IF(N381="základní",J381,0)</f>
        <v>0</v>
      </c>
      <c r="BF381" s="145">
        <f>IF(N381="snížená",J381,0)</f>
        <v>0</v>
      </c>
      <c r="BG381" s="145">
        <f>IF(N381="zákl. přenesená",J381,0)</f>
        <v>0</v>
      </c>
      <c r="BH381" s="145">
        <f>IF(N381="sníž. přenesená",J381,0)</f>
        <v>0</v>
      </c>
      <c r="BI381" s="145">
        <f>IF(N381="nulová",J381,0)</f>
        <v>0</v>
      </c>
      <c r="BJ381" s="17" t="s">
        <v>85</v>
      </c>
      <c r="BK381" s="145">
        <f>ROUND(I381*H381,2)</f>
        <v>0</v>
      </c>
      <c r="BL381" s="17" t="s">
        <v>156</v>
      </c>
      <c r="BM381" s="275" t="s">
        <v>744</v>
      </c>
    </row>
    <row r="382" spans="1:65" s="2" customFormat="1" ht="36" customHeight="1">
      <c r="A382" s="40"/>
      <c r="B382" s="41"/>
      <c r="C382" s="309" t="s">
        <v>745</v>
      </c>
      <c r="D382" s="309" t="s">
        <v>236</v>
      </c>
      <c r="E382" s="310" t="s">
        <v>746</v>
      </c>
      <c r="F382" s="311" t="s">
        <v>747</v>
      </c>
      <c r="G382" s="312" t="s">
        <v>154</v>
      </c>
      <c r="H382" s="313">
        <v>2</v>
      </c>
      <c r="I382" s="314"/>
      <c r="J382" s="315">
        <f>ROUND(I382*H382,2)</f>
        <v>0</v>
      </c>
      <c r="K382" s="316"/>
      <c r="L382" s="43"/>
      <c r="M382" s="317" t="s">
        <v>1</v>
      </c>
      <c r="N382" s="318" t="s">
        <v>42</v>
      </c>
      <c r="O382" s="93"/>
      <c r="P382" s="273">
        <f>O382*H382</f>
        <v>0</v>
      </c>
      <c r="Q382" s="273">
        <v>0</v>
      </c>
      <c r="R382" s="273">
        <f>Q382*H382</f>
        <v>0</v>
      </c>
      <c r="S382" s="273">
        <v>0</v>
      </c>
      <c r="T382" s="274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75" t="s">
        <v>156</v>
      </c>
      <c r="AT382" s="275" t="s">
        <v>236</v>
      </c>
      <c r="AU382" s="275" t="s">
        <v>87</v>
      </c>
      <c r="AY382" s="17" t="s">
        <v>151</v>
      </c>
      <c r="BE382" s="145">
        <f>IF(N382="základní",J382,0)</f>
        <v>0</v>
      </c>
      <c r="BF382" s="145">
        <f>IF(N382="snížená",J382,0)</f>
        <v>0</v>
      </c>
      <c r="BG382" s="145">
        <f>IF(N382="zákl. přenesená",J382,0)</f>
        <v>0</v>
      </c>
      <c r="BH382" s="145">
        <f>IF(N382="sníž. přenesená",J382,0)</f>
        <v>0</v>
      </c>
      <c r="BI382" s="145">
        <f>IF(N382="nulová",J382,0)</f>
        <v>0</v>
      </c>
      <c r="BJ382" s="17" t="s">
        <v>85</v>
      </c>
      <c r="BK382" s="145">
        <f>ROUND(I382*H382,2)</f>
        <v>0</v>
      </c>
      <c r="BL382" s="17" t="s">
        <v>156</v>
      </c>
      <c r="BM382" s="275" t="s">
        <v>748</v>
      </c>
    </row>
    <row r="383" spans="1:65" s="2" customFormat="1" ht="36" customHeight="1">
      <c r="A383" s="40"/>
      <c r="B383" s="41"/>
      <c r="C383" s="309" t="s">
        <v>749</v>
      </c>
      <c r="D383" s="309" t="s">
        <v>236</v>
      </c>
      <c r="E383" s="310" t="s">
        <v>750</v>
      </c>
      <c r="F383" s="311" t="s">
        <v>751</v>
      </c>
      <c r="G383" s="312" t="s">
        <v>154</v>
      </c>
      <c r="H383" s="313">
        <v>1</v>
      </c>
      <c r="I383" s="314"/>
      <c r="J383" s="315">
        <f>ROUND(I383*H383,2)</f>
        <v>0</v>
      </c>
      <c r="K383" s="316"/>
      <c r="L383" s="43"/>
      <c r="M383" s="317" t="s">
        <v>1</v>
      </c>
      <c r="N383" s="318" t="s">
        <v>42</v>
      </c>
      <c r="O383" s="93"/>
      <c r="P383" s="273">
        <f>O383*H383</f>
        <v>0</v>
      </c>
      <c r="Q383" s="273">
        <v>0</v>
      </c>
      <c r="R383" s="273">
        <f>Q383*H383</f>
        <v>0</v>
      </c>
      <c r="S383" s="273">
        <v>0</v>
      </c>
      <c r="T383" s="274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75" t="s">
        <v>156</v>
      </c>
      <c r="AT383" s="275" t="s">
        <v>236</v>
      </c>
      <c r="AU383" s="275" t="s">
        <v>87</v>
      </c>
      <c r="AY383" s="17" t="s">
        <v>151</v>
      </c>
      <c r="BE383" s="145">
        <f>IF(N383="základní",J383,0)</f>
        <v>0</v>
      </c>
      <c r="BF383" s="145">
        <f>IF(N383="snížená",J383,0)</f>
        <v>0</v>
      </c>
      <c r="BG383" s="145">
        <f>IF(N383="zákl. přenesená",J383,0)</f>
        <v>0</v>
      </c>
      <c r="BH383" s="145">
        <f>IF(N383="sníž. přenesená",J383,0)</f>
        <v>0</v>
      </c>
      <c r="BI383" s="145">
        <f>IF(N383="nulová",J383,0)</f>
        <v>0</v>
      </c>
      <c r="BJ383" s="17" t="s">
        <v>85</v>
      </c>
      <c r="BK383" s="145">
        <f>ROUND(I383*H383,2)</f>
        <v>0</v>
      </c>
      <c r="BL383" s="17" t="s">
        <v>156</v>
      </c>
      <c r="BM383" s="275" t="s">
        <v>752</v>
      </c>
    </row>
    <row r="384" spans="1:65" s="2" customFormat="1" ht="36" customHeight="1">
      <c r="A384" s="40"/>
      <c r="B384" s="41"/>
      <c r="C384" s="309" t="s">
        <v>753</v>
      </c>
      <c r="D384" s="309" t="s">
        <v>236</v>
      </c>
      <c r="E384" s="310" t="s">
        <v>754</v>
      </c>
      <c r="F384" s="311" t="s">
        <v>755</v>
      </c>
      <c r="G384" s="312" t="s">
        <v>154</v>
      </c>
      <c r="H384" s="313">
        <v>1</v>
      </c>
      <c r="I384" s="314"/>
      <c r="J384" s="315">
        <f>ROUND(I384*H384,2)</f>
        <v>0</v>
      </c>
      <c r="K384" s="316"/>
      <c r="L384" s="43"/>
      <c r="M384" s="317" t="s">
        <v>1</v>
      </c>
      <c r="N384" s="318" t="s">
        <v>42</v>
      </c>
      <c r="O384" s="93"/>
      <c r="P384" s="273">
        <f>O384*H384</f>
        <v>0</v>
      </c>
      <c r="Q384" s="273">
        <v>0</v>
      </c>
      <c r="R384" s="273">
        <f>Q384*H384</f>
        <v>0</v>
      </c>
      <c r="S384" s="273">
        <v>0</v>
      </c>
      <c r="T384" s="274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75" t="s">
        <v>156</v>
      </c>
      <c r="AT384" s="275" t="s">
        <v>236</v>
      </c>
      <c r="AU384" s="275" t="s">
        <v>87</v>
      </c>
      <c r="AY384" s="17" t="s">
        <v>151</v>
      </c>
      <c r="BE384" s="145">
        <f>IF(N384="základní",J384,0)</f>
        <v>0</v>
      </c>
      <c r="BF384" s="145">
        <f>IF(N384="snížená",J384,0)</f>
        <v>0</v>
      </c>
      <c r="BG384" s="145">
        <f>IF(N384="zákl. přenesená",J384,0)</f>
        <v>0</v>
      </c>
      <c r="BH384" s="145">
        <f>IF(N384="sníž. přenesená",J384,0)</f>
        <v>0</v>
      </c>
      <c r="BI384" s="145">
        <f>IF(N384="nulová",J384,0)</f>
        <v>0</v>
      </c>
      <c r="BJ384" s="17" t="s">
        <v>85</v>
      </c>
      <c r="BK384" s="145">
        <f>ROUND(I384*H384,2)</f>
        <v>0</v>
      </c>
      <c r="BL384" s="17" t="s">
        <v>156</v>
      </c>
      <c r="BM384" s="275" t="s">
        <v>756</v>
      </c>
    </row>
    <row r="385" spans="1:65" s="2" customFormat="1" ht="36" customHeight="1">
      <c r="A385" s="40"/>
      <c r="B385" s="41"/>
      <c r="C385" s="309" t="s">
        <v>757</v>
      </c>
      <c r="D385" s="309" t="s">
        <v>236</v>
      </c>
      <c r="E385" s="310" t="s">
        <v>758</v>
      </c>
      <c r="F385" s="311" t="s">
        <v>759</v>
      </c>
      <c r="G385" s="312" t="s">
        <v>154</v>
      </c>
      <c r="H385" s="313">
        <v>1</v>
      </c>
      <c r="I385" s="314"/>
      <c r="J385" s="315">
        <f>ROUND(I385*H385,2)</f>
        <v>0</v>
      </c>
      <c r="K385" s="316"/>
      <c r="L385" s="43"/>
      <c r="M385" s="317" t="s">
        <v>1</v>
      </c>
      <c r="N385" s="318" t="s">
        <v>42</v>
      </c>
      <c r="O385" s="93"/>
      <c r="P385" s="273">
        <f>O385*H385</f>
        <v>0</v>
      </c>
      <c r="Q385" s="273">
        <v>0</v>
      </c>
      <c r="R385" s="273">
        <f>Q385*H385</f>
        <v>0</v>
      </c>
      <c r="S385" s="273">
        <v>0</v>
      </c>
      <c r="T385" s="274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75" t="s">
        <v>156</v>
      </c>
      <c r="AT385" s="275" t="s">
        <v>236</v>
      </c>
      <c r="AU385" s="275" t="s">
        <v>87</v>
      </c>
      <c r="AY385" s="17" t="s">
        <v>151</v>
      </c>
      <c r="BE385" s="145">
        <f>IF(N385="základní",J385,0)</f>
        <v>0</v>
      </c>
      <c r="BF385" s="145">
        <f>IF(N385="snížená",J385,0)</f>
        <v>0</v>
      </c>
      <c r="BG385" s="145">
        <f>IF(N385="zákl. přenesená",J385,0)</f>
        <v>0</v>
      </c>
      <c r="BH385" s="145">
        <f>IF(N385="sníž. přenesená",J385,0)</f>
        <v>0</v>
      </c>
      <c r="BI385" s="145">
        <f>IF(N385="nulová",J385,0)</f>
        <v>0</v>
      </c>
      <c r="BJ385" s="17" t="s">
        <v>85</v>
      </c>
      <c r="BK385" s="145">
        <f>ROUND(I385*H385,2)</f>
        <v>0</v>
      </c>
      <c r="BL385" s="17" t="s">
        <v>156</v>
      </c>
      <c r="BM385" s="275" t="s">
        <v>760</v>
      </c>
    </row>
    <row r="386" spans="1:65" s="2" customFormat="1" ht="36" customHeight="1">
      <c r="A386" s="40"/>
      <c r="B386" s="41"/>
      <c r="C386" s="309" t="s">
        <v>761</v>
      </c>
      <c r="D386" s="309" t="s">
        <v>236</v>
      </c>
      <c r="E386" s="310" t="s">
        <v>762</v>
      </c>
      <c r="F386" s="311" t="s">
        <v>763</v>
      </c>
      <c r="G386" s="312" t="s">
        <v>154</v>
      </c>
      <c r="H386" s="313">
        <v>1</v>
      </c>
      <c r="I386" s="314"/>
      <c r="J386" s="315">
        <f>ROUND(I386*H386,2)</f>
        <v>0</v>
      </c>
      <c r="K386" s="316"/>
      <c r="L386" s="43"/>
      <c r="M386" s="317" t="s">
        <v>1</v>
      </c>
      <c r="N386" s="318" t="s">
        <v>42</v>
      </c>
      <c r="O386" s="93"/>
      <c r="P386" s="273">
        <f>O386*H386</f>
        <v>0</v>
      </c>
      <c r="Q386" s="273">
        <v>0</v>
      </c>
      <c r="R386" s="273">
        <f>Q386*H386</f>
        <v>0</v>
      </c>
      <c r="S386" s="273">
        <v>0</v>
      </c>
      <c r="T386" s="274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75" t="s">
        <v>156</v>
      </c>
      <c r="AT386" s="275" t="s">
        <v>236</v>
      </c>
      <c r="AU386" s="275" t="s">
        <v>87</v>
      </c>
      <c r="AY386" s="17" t="s">
        <v>151</v>
      </c>
      <c r="BE386" s="145">
        <f>IF(N386="základní",J386,0)</f>
        <v>0</v>
      </c>
      <c r="BF386" s="145">
        <f>IF(N386="snížená",J386,0)</f>
        <v>0</v>
      </c>
      <c r="BG386" s="145">
        <f>IF(N386="zákl. přenesená",J386,0)</f>
        <v>0</v>
      </c>
      <c r="BH386" s="145">
        <f>IF(N386="sníž. přenesená",J386,0)</f>
        <v>0</v>
      </c>
      <c r="BI386" s="145">
        <f>IF(N386="nulová",J386,0)</f>
        <v>0</v>
      </c>
      <c r="BJ386" s="17" t="s">
        <v>85</v>
      </c>
      <c r="BK386" s="145">
        <f>ROUND(I386*H386,2)</f>
        <v>0</v>
      </c>
      <c r="BL386" s="17" t="s">
        <v>156</v>
      </c>
      <c r="BM386" s="275" t="s">
        <v>764</v>
      </c>
    </row>
    <row r="387" spans="1:63" s="12" customFormat="1" ht="22.8" customHeight="1">
      <c r="A387" s="12"/>
      <c r="B387" s="246"/>
      <c r="C387" s="247"/>
      <c r="D387" s="248" t="s">
        <v>76</v>
      </c>
      <c r="E387" s="260" t="s">
        <v>87</v>
      </c>
      <c r="F387" s="260" t="s">
        <v>765</v>
      </c>
      <c r="G387" s="247"/>
      <c r="H387" s="247"/>
      <c r="I387" s="250"/>
      <c r="J387" s="261">
        <f>BK387</f>
        <v>0</v>
      </c>
      <c r="K387" s="247"/>
      <c r="L387" s="252"/>
      <c r="M387" s="253"/>
      <c r="N387" s="254"/>
      <c r="O387" s="254"/>
      <c r="P387" s="255">
        <f>SUM(P388:P415)</f>
        <v>0</v>
      </c>
      <c r="Q387" s="254"/>
      <c r="R387" s="255">
        <f>SUM(R388:R415)</f>
        <v>15.64880472</v>
      </c>
      <c r="S387" s="254"/>
      <c r="T387" s="256">
        <f>SUM(T388:T415)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57" t="s">
        <v>85</v>
      </c>
      <c r="AT387" s="258" t="s">
        <v>76</v>
      </c>
      <c r="AU387" s="258" t="s">
        <v>85</v>
      </c>
      <c r="AY387" s="257" t="s">
        <v>151</v>
      </c>
      <c r="BK387" s="259">
        <f>SUM(BK388:BK415)</f>
        <v>0</v>
      </c>
    </row>
    <row r="388" spans="1:65" s="2" customFormat="1" ht="24" customHeight="1">
      <c r="A388" s="40"/>
      <c r="B388" s="41"/>
      <c r="C388" s="309" t="s">
        <v>766</v>
      </c>
      <c r="D388" s="309" t="s">
        <v>236</v>
      </c>
      <c r="E388" s="310" t="s">
        <v>767</v>
      </c>
      <c r="F388" s="311" t="s">
        <v>768</v>
      </c>
      <c r="G388" s="312" t="s">
        <v>113</v>
      </c>
      <c r="H388" s="313">
        <v>1358</v>
      </c>
      <c r="I388" s="314"/>
      <c r="J388" s="315">
        <f>ROUND(I388*H388,2)</f>
        <v>0</v>
      </c>
      <c r="K388" s="316"/>
      <c r="L388" s="43"/>
      <c r="M388" s="317" t="s">
        <v>1</v>
      </c>
      <c r="N388" s="318" t="s">
        <v>42</v>
      </c>
      <c r="O388" s="93"/>
      <c r="P388" s="273">
        <f>O388*H388</f>
        <v>0</v>
      </c>
      <c r="Q388" s="273">
        <v>0.00049</v>
      </c>
      <c r="R388" s="273">
        <f>Q388*H388</f>
        <v>0.66542</v>
      </c>
      <c r="S388" s="273">
        <v>0</v>
      </c>
      <c r="T388" s="274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75" t="s">
        <v>156</v>
      </c>
      <c r="AT388" s="275" t="s">
        <v>236</v>
      </c>
      <c r="AU388" s="275" t="s">
        <v>87</v>
      </c>
      <c r="AY388" s="17" t="s">
        <v>151</v>
      </c>
      <c r="BE388" s="145">
        <f>IF(N388="základní",J388,0)</f>
        <v>0</v>
      </c>
      <c r="BF388" s="145">
        <f>IF(N388="snížená",J388,0)</f>
        <v>0</v>
      </c>
      <c r="BG388" s="145">
        <f>IF(N388="zákl. přenesená",J388,0)</f>
        <v>0</v>
      </c>
      <c r="BH388" s="145">
        <f>IF(N388="sníž. přenesená",J388,0)</f>
        <v>0</v>
      </c>
      <c r="BI388" s="145">
        <f>IF(N388="nulová",J388,0)</f>
        <v>0</v>
      </c>
      <c r="BJ388" s="17" t="s">
        <v>85</v>
      </c>
      <c r="BK388" s="145">
        <f>ROUND(I388*H388,2)</f>
        <v>0</v>
      </c>
      <c r="BL388" s="17" t="s">
        <v>156</v>
      </c>
      <c r="BM388" s="275" t="s">
        <v>769</v>
      </c>
    </row>
    <row r="389" spans="1:51" s="13" customFormat="1" ht="12">
      <c r="A389" s="13"/>
      <c r="B389" s="276"/>
      <c r="C389" s="277"/>
      <c r="D389" s="278" t="s">
        <v>191</v>
      </c>
      <c r="E389" s="279" t="s">
        <v>1</v>
      </c>
      <c r="F389" s="280" t="s">
        <v>770</v>
      </c>
      <c r="G389" s="277"/>
      <c r="H389" s="279" t="s">
        <v>1</v>
      </c>
      <c r="I389" s="281"/>
      <c r="J389" s="277"/>
      <c r="K389" s="277"/>
      <c r="L389" s="282"/>
      <c r="M389" s="283"/>
      <c r="N389" s="284"/>
      <c r="O389" s="284"/>
      <c r="P389" s="284"/>
      <c r="Q389" s="284"/>
      <c r="R389" s="284"/>
      <c r="S389" s="284"/>
      <c r="T389" s="28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86" t="s">
        <v>191</v>
      </c>
      <c r="AU389" s="286" t="s">
        <v>87</v>
      </c>
      <c r="AV389" s="13" t="s">
        <v>85</v>
      </c>
      <c r="AW389" s="13" t="s">
        <v>32</v>
      </c>
      <c r="AX389" s="13" t="s">
        <v>77</v>
      </c>
      <c r="AY389" s="286" t="s">
        <v>151</v>
      </c>
    </row>
    <row r="390" spans="1:51" s="14" customFormat="1" ht="12">
      <c r="A390" s="14"/>
      <c r="B390" s="287"/>
      <c r="C390" s="288"/>
      <c r="D390" s="278" t="s">
        <v>191</v>
      </c>
      <c r="E390" s="289" t="s">
        <v>264</v>
      </c>
      <c r="F390" s="290" t="s">
        <v>771</v>
      </c>
      <c r="G390" s="288"/>
      <c r="H390" s="291">
        <v>1358</v>
      </c>
      <c r="I390" s="292"/>
      <c r="J390" s="288"/>
      <c r="K390" s="288"/>
      <c r="L390" s="293"/>
      <c r="M390" s="294"/>
      <c r="N390" s="295"/>
      <c r="O390" s="295"/>
      <c r="P390" s="295"/>
      <c r="Q390" s="295"/>
      <c r="R390" s="295"/>
      <c r="S390" s="295"/>
      <c r="T390" s="29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97" t="s">
        <v>191</v>
      </c>
      <c r="AU390" s="297" t="s">
        <v>87</v>
      </c>
      <c r="AV390" s="14" t="s">
        <v>87</v>
      </c>
      <c r="AW390" s="14" t="s">
        <v>32</v>
      </c>
      <c r="AX390" s="14" t="s">
        <v>85</v>
      </c>
      <c r="AY390" s="297" t="s">
        <v>151</v>
      </c>
    </row>
    <row r="391" spans="1:65" s="2" customFormat="1" ht="16.5" customHeight="1">
      <c r="A391" s="40"/>
      <c r="B391" s="41"/>
      <c r="C391" s="262" t="s">
        <v>772</v>
      </c>
      <c r="D391" s="262" t="s">
        <v>152</v>
      </c>
      <c r="E391" s="263" t="s">
        <v>773</v>
      </c>
      <c r="F391" s="264" t="s">
        <v>774</v>
      </c>
      <c r="G391" s="265" t="s">
        <v>253</v>
      </c>
      <c r="H391" s="266">
        <v>14786.813</v>
      </c>
      <c r="I391" s="267"/>
      <c r="J391" s="268">
        <f>ROUND(I391*H391,2)</f>
        <v>0</v>
      </c>
      <c r="K391" s="269"/>
      <c r="L391" s="270"/>
      <c r="M391" s="271" t="s">
        <v>1</v>
      </c>
      <c r="N391" s="272" t="s">
        <v>42</v>
      </c>
      <c r="O391" s="93"/>
      <c r="P391" s="273">
        <f>O391*H391</f>
        <v>0</v>
      </c>
      <c r="Q391" s="273">
        <v>0.0006</v>
      </c>
      <c r="R391" s="273">
        <f>Q391*H391</f>
        <v>8.8720878</v>
      </c>
      <c r="S391" s="273">
        <v>0</v>
      </c>
      <c r="T391" s="274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75" t="s">
        <v>155</v>
      </c>
      <c r="AT391" s="275" t="s">
        <v>152</v>
      </c>
      <c r="AU391" s="275" t="s">
        <v>87</v>
      </c>
      <c r="AY391" s="17" t="s">
        <v>151</v>
      </c>
      <c r="BE391" s="145">
        <f>IF(N391="základní",J391,0)</f>
        <v>0</v>
      </c>
      <c r="BF391" s="145">
        <f>IF(N391="snížená",J391,0)</f>
        <v>0</v>
      </c>
      <c r="BG391" s="145">
        <f>IF(N391="zákl. přenesená",J391,0)</f>
        <v>0</v>
      </c>
      <c r="BH391" s="145">
        <f>IF(N391="sníž. přenesená",J391,0)</f>
        <v>0</v>
      </c>
      <c r="BI391" s="145">
        <f>IF(N391="nulová",J391,0)</f>
        <v>0</v>
      </c>
      <c r="BJ391" s="17" t="s">
        <v>85</v>
      </c>
      <c r="BK391" s="145">
        <f>ROUND(I391*H391,2)</f>
        <v>0</v>
      </c>
      <c r="BL391" s="17" t="s">
        <v>156</v>
      </c>
      <c r="BM391" s="275" t="s">
        <v>775</v>
      </c>
    </row>
    <row r="392" spans="1:51" s="13" customFormat="1" ht="12">
      <c r="A392" s="13"/>
      <c r="B392" s="276"/>
      <c r="C392" s="277"/>
      <c r="D392" s="278" t="s">
        <v>191</v>
      </c>
      <c r="E392" s="279" t="s">
        <v>1</v>
      </c>
      <c r="F392" s="280" t="s">
        <v>192</v>
      </c>
      <c r="G392" s="277"/>
      <c r="H392" s="279" t="s">
        <v>1</v>
      </c>
      <c r="I392" s="281"/>
      <c r="J392" s="277"/>
      <c r="K392" s="277"/>
      <c r="L392" s="282"/>
      <c r="M392" s="283"/>
      <c r="N392" s="284"/>
      <c r="O392" s="284"/>
      <c r="P392" s="284"/>
      <c r="Q392" s="284"/>
      <c r="R392" s="284"/>
      <c r="S392" s="284"/>
      <c r="T392" s="28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86" t="s">
        <v>191</v>
      </c>
      <c r="AU392" s="286" t="s">
        <v>87</v>
      </c>
      <c r="AV392" s="13" t="s">
        <v>85</v>
      </c>
      <c r="AW392" s="13" t="s">
        <v>32</v>
      </c>
      <c r="AX392" s="13" t="s">
        <v>77</v>
      </c>
      <c r="AY392" s="286" t="s">
        <v>151</v>
      </c>
    </row>
    <row r="393" spans="1:51" s="13" customFormat="1" ht="12">
      <c r="A393" s="13"/>
      <c r="B393" s="276"/>
      <c r="C393" s="277"/>
      <c r="D393" s="278" t="s">
        <v>191</v>
      </c>
      <c r="E393" s="279" t="s">
        <v>1</v>
      </c>
      <c r="F393" s="280" t="s">
        <v>776</v>
      </c>
      <c r="G393" s="277"/>
      <c r="H393" s="279" t="s">
        <v>1</v>
      </c>
      <c r="I393" s="281"/>
      <c r="J393" s="277"/>
      <c r="K393" s="277"/>
      <c r="L393" s="282"/>
      <c r="M393" s="283"/>
      <c r="N393" s="284"/>
      <c r="O393" s="284"/>
      <c r="P393" s="284"/>
      <c r="Q393" s="284"/>
      <c r="R393" s="284"/>
      <c r="S393" s="284"/>
      <c r="T393" s="28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86" t="s">
        <v>191</v>
      </c>
      <c r="AU393" s="286" t="s">
        <v>87</v>
      </c>
      <c r="AV393" s="13" t="s">
        <v>85</v>
      </c>
      <c r="AW393" s="13" t="s">
        <v>32</v>
      </c>
      <c r="AX393" s="13" t="s">
        <v>77</v>
      </c>
      <c r="AY393" s="286" t="s">
        <v>151</v>
      </c>
    </row>
    <row r="394" spans="1:51" s="14" customFormat="1" ht="12">
      <c r="A394" s="14"/>
      <c r="B394" s="287"/>
      <c r="C394" s="288"/>
      <c r="D394" s="278" t="s">
        <v>191</v>
      </c>
      <c r="E394" s="289" t="s">
        <v>1</v>
      </c>
      <c r="F394" s="290" t="s">
        <v>777</v>
      </c>
      <c r="G394" s="288"/>
      <c r="H394" s="291">
        <v>14786.813</v>
      </c>
      <c r="I394" s="292"/>
      <c r="J394" s="288"/>
      <c r="K394" s="288"/>
      <c r="L394" s="293"/>
      <c r="M394" s="294"/>
      <c r="N394" s="295"/>
      <c r="O394" s="295"/>
      <c r="P394" s="295"/>
      <c r="Q394" s="295"/>
      <c r="R394" s="295"/>
      <c r="S394" s="295"/>
      <c r="T394" s="29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97" t="s">
        <v>191</v>
      </c>
      <c r="AU394" s="297" t="s">
        <v>87</v>
      </c>
      <c r="AV394" s="14" t="s">
        <v>87</v>
      </c>
      <c r="AW394" s="14" t="s">
        <v>32</v>
      </c>
      <c r="AX394" s="14" t="s">
        <v>85</v>
      </c>
      <c r="AY394" s="297" t="s">
        <v>151</v>
      </c>
    </row>
    <row r="395" spans="1:65" s="2" customFormat="1" ht="16.5" customHeight="1">
      <c r="A395" s="40"/>
      <c r="B395" s="41"/>
      <c r="C395" s="262" t="s">
        <v>778</v>
      </c>
      <c r="D395" s="262" t="s">
        <v>152</v>
      </c>
      <c r="E395" s="263" t="s">
        <v>779</v>
      </c>
      <c r="F395" s="264" t="s">
        <v>780</v>
      </c>
      <c r="G395" s="265" t="s">
        <v>253</v>
      </c>
      <c r="H395" s="266">
        <v>494.566</v>
      </c>
      <c r="I395" s="267"/>
      <c r="J395" s="268">
        <f>ROUND(I395*H395,2)</f>
        <v>0</v>
      </c>
      <c r="K395" s="269"/>
      <c r="L395" s="270"/>
      <c r="M395" s="271" t="s">
        <v>1</v>
      </c>
      <c r="N395" s="272" t="s">
        <v>42</v>
      </c>
      <c r="O395" s="93"/>
      <c r="P395" s="273">
        <f>O395*H395</f>
        <v>0</v>
      </c>
      <c r="Q395" s="273">
        <v>0.00032</v>
      </c>
      <c r="R395" s="273">
        <f>Q395*H395</f>
        <v>0.15826112</v>
      </c>
      <c r="S395" s="273">
        <v>0</v>
      </c>
      <c r="T395" s="274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75" t="s">
        <v>155</v>
      </c>
      <c r="AT395" s="275" t="s">
        <v>152</v>
      </c>
      <c r="AU395" s="275" t="s">
        <v>87</v>
      </c>
      <c r="AY395" s="17" t="s">
        <v>151</v>
      </c>
      <c r="BE395" s="145">
        <f>IF(N395="základní",J395,0)</f>
        <v>0</v>
      </c>
      <c r="BF395" s="145">
        <f>IF(N395="snížená",J395,0)</f>
        <v>0</v>
      </c>
      <c r="BG395" s="145">
        <f>IF(N395="zákl. přenesená",J395,0)</f>
        <v>0</v>
      </c>
      <c r="BH395" s="145">
        <f>IF(N395="sníž. přenesená",J395,0)</f>
        <v>0</v>
      </c>
      <c r="BI395" s="145">
        <f>IF(N395="nulová",J395,0)</f>
        <v>0</v>
      </c>
      <c r="BJ395" s="17" t="s">
        <v>85</v>
      </c>
      <c r="BK395" s="145">
        <f>ROUND(I395*H395,2)</f>
        <v>0</v>
      </c>
      <c r="BL395" s="17" t="s">
        <v>156</v>
      </c>
      <c r="BM395" s="275" t="s">
        <v>781</v>
      </c>
    </row>
    <row r="396" spans="1:51" s="14" customFormat="1" ht="12">
      <c r="A396" s="14"/>
      <c r="B396" s="287"/>
      <c r="C396" s="288"/>
      <c r="D396" s="278" t="s">
        <v>191</v>
      </c>
      <c r="E396" s="288"/>
      <c r="F396" s="290" t="s">
        <v>782</v>
      </c>
      <c r="G396" s="288"/>
      <c r="H396" s="291">
        <v>494.566</v>
      </c>
      <c r="I396" s="292"/>
      <c r="J396" s="288"/>
      <c r="K396" s="288"/>
      <c r="L396" s="293"/>
      <c r="M396" s="294"/>
      <c r="N396" s="295"/>
      <c r="O396" s="295"/>
      <c r="P396" s="295"/>
      <c r="Q396" s="295"/>
      <c r="R396" s="295"/>
      <c r="S396" s="295"/>
      <c r="T396" s="29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97" t="s">
        <v>191</v>
      </c>
      <c r="AU396" s="297" t="s">
        <v>87</v>
      </c>
      <c r="AV396" s="14" t="s">
        <v>87</v>
      </c>
      <c r="AW396" s="14" t="s">
        <v>4</v>
      </c>
      <c r="AX396" s="14" t="s">
        <v>85</v>
      </c>
      <c r="AY396" s="297" t="s">
        <v>151</v>
      </c>
    </row>
    <row r="397" spans="1:65" s="2" customFormat="1" ht="24" customHeight="1">
      <c r="A397" s="40"/>
      <c r="B397" s="41"/>
      <c r="C397" s="309" t="s">
        <v>783</v>
      </c>
      <c r="D397" s="309" t="s">
        <v>236</v>
      </c>
      <c r="E397" s="310" t="s">
        <v>784</v>
      </c>
      <c r="F397" s="311" t="s">
        <v>785</v>
      </c>
      <c r="G397" s="312" t="s">
        <v>253</v>
      </c>
      <c r="H397" s="313">
        <v>454.5</v>
      </c>
      <c r="I397" s="314"/>
      <c r="J397" s="315">
        <f>ROUND(I397*H397,2)</f>
        <v>0</v>
      </c>
      <c r="K397" s="316"/>
      <c r="L397" s="43"/>
      <c r="M397" s="317" t="s">
        <v>1</v>
      </c>
      <c r="N397" s="318" t="s">
        <v>42</v>
      </c>
      <c r="O397" s="93"/>
      <c r="P397" s="273">
        <f>O397*H397</f>
        <v>0</v>
      </c>
      <c r="Q397" s="273">
        <v>0</v>
      </c>
      <c r="R397" s="273">
        <f>Q397*H397</f>
        <v>0</v>
      </c>
      <c r="S397" s="273">
        <v>0</v>
      </c>
      <c r="T397" s="274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75" t="s">
        <v>156</v>
      </c>
      <c r="AT397" s="275" t="s">
        <v>236</v>
      </c>
      <c r="AU397" s="275" t="s">
        <v>87</v>
      </c>
      <c r="AY397" s="17" t="s">
        <v>151</v>
      </c>
      <c r="BE397" s="145">
        <f>IF(N397="základní",J397,0)</f>
        <v>0</v>
      </c>
      <c r="BF397" s="145">
        <f>IF(N397="snížená",J397,0)</f>
        <v>0</v>
      </c>
      <c r="BG397" s="145">
        <f>IF(N397="zákl. přenesená",J397,0)</f>
        <v>0</v>
      </c>
      <c r="BH397" s="145">
        <f>IF(N397="sníž. přenesená",J397,0)</f>
        <v>0</v>
      </c>
      <c r="BI397" s="145">
        <f>IF(N397="nulová",J397,0)</f>
        <v>0</v>
      </c>
      <c r="BJ397" s="17" t="s">
        <v>85</v>
      </c>
      <c r="BK397" s="145">
        <f>ROUND(I397*H397,2)</f>
        <v>0</v>
      </c>
      <c r="BL397" s="17" t="s">
        <v>156</v>
      </c>
      <c r="BM397" s="275" t="s">
        <v>786</v>
      </c>
    </row>
    <row r="398" spans="1:51" s="14" customFormat="1" ht="12">
      <c r="A398" s="14"/>
      <c r="B398" s="287"/>
      <c r="C398" s="288"/>
      <c r="D398" s="278" t="s">
        <v>191</v>
      </c>
      <c r="E398" s="289" t="s">
        <v>1</v>
      </c>
      <c r="F398" s="290" t="s">
        <v>298</v>
      </c>
      <c r="G398" s="288"/>
      <c r="H398" s="291">
        <v>454.5</v>
      </c>
      <c r="I398" s="292"/>
      <c r="J398" s="288"/>
      <c r="K398" s="288"/>
      <c r="L398" s="293"/>
      <c r="M398" s="294"/>
      <c r="N398" s="295"/>
      <c r="O398" s="295"/>
      <c r="P398" s="295"/>
      <c r="Q398" s="295"/>
      <c r="R398" s="295"/>
      <c r="S398" s="295"/>
      <c r="T398" s="296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97" t="s">
        <v>191</v>
      </c>
      <c r="AU398" s="297" t="s">
        <v>87</v>
      </c>
      <c r="AV398" s="14" t="s">
        <v>87</v>
      </c>
      <c r="AW398" s="14" t="s">
        <v>32</v>
      </c>
      <c r="AX398" s="14" t="s">
        <v>85</v>
      </c>
      <c r="AY398" s="297" t="s">
        <v>151</v>
      </c>
    </row>
    <row r="399" spans="1:65" s="2" customFormat="1" ht="36" customHeight="1">
      <c r="A399" s="40"/>
      <c r="B399" s="41"/>
      <c r="C399" s="309" t="s">
        <v>787</v>
      </c>
      <c r="D399" s="309" t="s">
        <v>236</v>
      </c>
      <c r="E399" s="310" t="s">
        <v>788</v>
      </c>
      <c r="F399" s="311" t="s">
        <v>789</v>
      </c>
      <c r="G399" s="312" t="s">
        <v>253</v>
      </c>
      <c r="H399" s="313">
        <v>13442.557</v>
      </c>
      <c r="I399" s="314"/>
      <c r="J399" s="315">
        <f>ROUND(I399*H399,2)</f>
        <v>0</v>
      </c>
      <c r="K399" s="316"/>
      <c r="L399" s="43"/>
      <c r="M399" s="317" t="s">
        <v>1</v>
      </c>
      <c r="N399" s="318" t="s">
        <v>42</v>
      </c>
      <c r="O399" s="93"/>
      <c r="P399" s="273">
        <f>O399*H399</f>
        <v>0</v>
      </c>
      <c r="Q399" s="273">
        <v>0.00014</v>
      </c>
      <c r="R399" s="273">
        <f>Q399*H399</f>
        <v>1.88195798</v>
      </c>
      <c r="S399" s="273">
        <v>0</v>
      </c>
      <c r="T399" s="274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75" t="s">
        <v>156</v>
      </c>
      <c r="AT399" s="275" t="s">
        <v>236</v>
      </c>
      <c r="AU399" s="275" t="s">
        <v>87</v>
      </c>
      <c r="AY399" s="17" t="s">
        <v>151</v>
      </c>
      <c r="BE399" s="145">
        <f>IF(N399="základní",J399,0)</f>
        <v>0</v>
      </c>
      <c r="BF399" s="145">
        <f>IF(N399="snížená",J399,0)</f>
        <v>0</v>
      </c>
      <c r="BG399" s="145">
        <f>IF(N399="zákl. přenesená",J399,0)</f>
        <v>0</v>
      </c>
      <c r="BH399" s="145">
        <f>IF(N399="sníž. přenesená",J399,0)</f>
        <v>0</v>
      </c>
      <c r="BI399" s="145">
        <f>IF(N399="nulová",J399,0)</f>
        <v>0</v>
      </c>
      <c r="BJ399" s="17" t="s">
        <v>85</v>
      </c>
      <c r="BK399" s="145">
        <f>ROUND(I399*H399,2)</f>
        <v>0</v>
      </c>
      <c r="BL399" s="17" t="s">
        <v>156</v>
      </c>
      <c r="BM399" s="275" t="s">
        <v>790</v>
      </c>
    </row>
    <row r="400" spans="1:51" s="13" customFormat="1" ht="12">
      <c r="A400" s="13"/>
      <c r="B400" s="276"/>
      <c r="C400" s="277"/>
      <c r="D400" s="278" t="s">
        <v>191</v>
      </c>
      <c r="E400" s="279" t="s">
        <v>1</v>
      </c>
      <c r="F400" s="280" t="s">
        <v>192</v>
      </c>
      <c r="G400" s="277"/>
      <c r="H400" s="279" t="s">
        <v>1</v>
      </c>
      <c r="I400" s="281"/>
      <c r="J400" s="277"/>
      <c r="K400" s="277"/>
      <c r="L400" s="282"/>
      <c r="M400" s="283"/>
      <c r="N400" s="284"/>
      <c r="O400" s="284"/>
      <c r="P400" s="284"/>
      <c r="Q400" s="284"/>
      <c r="R400" s="284"/>
      <c r="S400" s="284"/>
      <c r="T400" s="28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86" t="s">
        <v>191</v>
      </c>
      <c r="AU400" s="286" t="s">
        <v>87</v>
      </c>
      <c r="AV400" s="13" t="s">
        <v>85</v>
      </c>
      <c r="AW400" s="13" t="s">
        <v>32</v>
      </c>
      <c r="AX400" s="13" t="s">
        <v>77</v>
      </c>
      <c r="AY400" s="286" t="s">
        <v>151</v>
      </c>
    </row>
    <row r="401" spans="1:51" s="14" customFormat="1" ht="12">
      <c r="A401" s="14"/>
      <c r="B401" s="287"/>
      <c r="C401" s="288"/>
      <c r="D401" s="278" t="s">
        <v>191</v>
      </c>
      <c r="E401" s="289" t="s">
        <v>1</v>
      </c>
      <c r="F401" s="290" t="s">
        <v>791</v>
      </c>
      <c r="G401" s="288"/>
      <c r="H401" s="291">
        <v>3569.257</v>
      </c>
      <c r="I401" s="292"/>
      <c r="J401" s="288"/>
      <c r="K401" s="288"/>
      <c r="L401" s="293"/>
      <c r="M401" s="294"/>
      <c r="N401" s="295"/>
      <c r="O401" s="295"/>
      <c r="P401" s="295"/>
      <c r="Q401" s="295"/>
      <c r="R401" s="295"/>
      <c r="S401" s="295"/>
      <c r="T401" s="296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97" t="s">
        <v>191</v>
      </c>
      <c r="AU401" s="297" t="s">
        <v>87</v>
      </c>
      <c r="AV401" s="14" t="s">
        <v>87</v>
      </c>
      <c r="AW401" s="14" t="s">
        <v>32</v>
      </c>
      <c r="AX401" s="14" t="s">
        <v>77</v>
      </c>
      <c r="AY401" s="297" t="s">
        <v>151</v>
      </c>
    </row>
    <row r="402" spans="1:51" s="14" customFormat="1" ht="12">
      <c r="A402" s="14"/>
      <c r="B402" s="287"/>
      <c r="C402" s="288"/>
      <c r="D402" s="278" t="s">
        <v>191</v>
      </c>
      <c r="E402" s="289" t="s">
        <v>1</v>
      </c>
      <c r="F402" s="290" t="s">
        <v>792</v>
      </c>
      <c r="G402" s="288"/>
      <c r="H402" s="291">
        <v>9873.3</v>
      </c>
      <c r="I402" s="292"/>
      <c r="J402" s="288"/>
      <c r="K402" s="288"/>
      <c r="L402" s="293"/>
      <c r="M402" s="294"/>
      <c r="N402" s="295"/>
      <c r="O402" s="295"/>
      <c r="P402" s="295"/>
      <c r="Q402" s="295"/>
      <c r="R402" s="295"/>
      <c r="S402" s="295"/>
      <c r="T402" s="296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97" t="s">
        <v>191</v>
      </c>
      <c r="AU402" s="297" t="s">
        <v>87</v>
      </c>
      <c r="AV402" s="14" t="s">
        <v>87</v>
      </c>
      <c r="AW402" s="14" t="s">
        <v>32</v>
      </c>
      <c r="AX402" s="14" t="s">
        <v>77</v>
      </c>
      <c r="AY402" s="297" t="s">
        <v>151</v>
      </c>
    </row>
    <row r="403" spans="1:51" s="15" customFormat="1" ht="12">
      <c r="A403" s="15"/>
      <c r="B403" s="298"/>
      <c r="C403" s="299"/>
      <c r="D403" s="278" t="s">
        <v>191</v>
      </c>
      <c r="E403" s="300" t="s">
        <v>288</v>
      </c>
      <c r="F403" s="301" t="s">
        <v>196</v>
      </c>
      <c r="G403" s="299"/>
      <c r="H403" s="302">
        <v>13442.557</v>
      </c>
      <c r="I403" s="303"/>
      <c r="J403" s="299"/>
      <c r="K403" s="299"/>
      <c r="L403" s="304"/>
      <c r="M403" s="305"/>
      <c r="N403" s="306"/>
      <c r="O403" s="306"/>
      <c r="P403" s="306"/>
      <c r="Q403" s="306"/>
      <c r="R403" s="306"/>
      <c r="S403" s="306"/>
      <c r="T403" s="307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308" t="s">
        <v>191</v>
      </c>
      <c r="AU403" s="308" t="s">
        <v>87</v>
      </c>
      <c r="AV403" s="15" t="s">
        <v>156</v>
      </c>
      <c r="AW403" s="15" t="s">
        <v>32</v>
      </c>
      <c r="AX403" s="15" t="s">
        <v>85</v>
      </c>
      <c r="AY403" s="308" t="s">
        <v>151</v>
      </c>
    </row>
    <row r="404" spans="1:65" s="2" customFormat="1" ht="24" customHeight="1">
      <c r="A404" s="40"/>
      <c r="B404" s="41"/>
      <c r="C404" s="309" t="s">
        <v>793</v>
      </c>
      <c r="D404" s="309" t="s">
        <v>236</v>
      </c>
      <c r="E404" s="310" t="s">
        <v>794</v>
      </c>
      <c r="F404" s="311" t="s">
        <v>795</v>
      </c>
      <c r="G404" s="312" t="s">
        <v>260</v>
      </c>
      <c r="H404" s="313">
        <v>1.638</v>
      </c>
      <c r="I404" s="314"/>
      <c r="J404" s="315">
        <f>ROUND(I404*H404,2)</f>
        <v>0</v>
      </c>
      <c r="K404" s="316"/>
      <c r="L404" s="43"/>
      <c r="M404" s="317" t="s">
        <v>1</v>
      </c>
      <c r="N404" s="318" t="s">
        <v>42</v>
      </c>
      <c r="O404" s="93"/>
      <c r="P404" s="273">
        <f>O404*H404</f>
        <v>0</v>
      </c>
      <c r="Q404" s="273">
        <v>2.45329</v>
      </c>
      <c r="R404" s="273">
        <f>Q404*H404</f>
        <v>4.01848902</v>
      </c>
      <c r="S404" s="273">
        <v>0</v>
      </c>
      <c r="T404" s="274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75" t="s">
        <v>156</v>
      </c>
      <c r="AT404" s="275" t="s">
        <v>236</v>
      </c>
      <c r="AU404" s="275" t="s">
        <v>87</v>
      </c>
      <c r="AY404" s="17" t="s">
        <v>151</v>
      </c>
      <c r="BE404" s="145">
        <f>IF(N404="základní",J404,0)</f>
        <v>0</v>
      </c>
      <c r="BF404" s="145">
        <f>IF(N404="snížená",J404,0)</f>
        <v>0</v>
      </c>
      <c r="BG404" s="145">
        <f>IF(N404="zákl. přenesená",J404,0)</f>
        <v>0</v>
      </c>
      <c r="BH404" s="145">
        <f>IF(N404="sníž. přenesená",J404,0)</f>
        <v>0</v>
      </c>
      <c r="BI404" s="145">
        <f>IF(N404="nulová",J404,0)</f>
        <v>0</v>
      </c>
      <c r="BJ404" s="17" t="s">
        <v>85</v>
      </c>
      <c r="BK404" s="145">
        <f>ROUND(I404*H404,2)</f>
        <v>0</v>
      </c>
      <c r="BL404" s="17" t="s">
        <v>156</v>
      </c>
      <c r="BM404" s="275" t="s">
        <v>796</v>
      </c>
    </row>
    <row r="405" spans="1:51" s="13" customFormat="1" ht="12">
      <c r="A405" s="13"/>
      <c r="B405" s="276"/>
      <c r="C405" s="277"/>
      <c r="D405" s="278" t="s">
        <v>191</v>
      </c>
      <c r="E405" s="279" t="s">
        <v>1</v>
      </c>
      <c r="F405" s="280" t="s">
        <v>797</v>
      </c>
      <c r="G405" s="277"/>
      <c r="H405" s="279" t="s">
        <v>1</v>
      </c>
      <c r="I405" s="281"/>
      <c r="J405" s="277"/>
      <c r="K405" s="277"/>
      <c r="L405" s="282"/>
      <c r="M405" s="283"/>
      <c r="N405" s="284"/>
      <c r="O405" s="284"/>
      <c r="P405" s="284"/>
      <c r="Q405" s="284"/>
      <c r="R405" s="284"/>
      <c r="S405" s="284"/>
      <c r="T405" s="28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86" t="s">
        <v>191</v>
      </c>
      <c r="AU405" s="286" t="s">
        <v>87</v>
      </c>
      <c r="AV405" s="13" t="s">
        <v>85</v>
      </c>
      <c r="AW405" s="13" t="s">
        <v>32</v>
      </c>
      <c r="AX405" s="13" t="s">
        <v>77</v>
      </c>
      <c r="AY405" s="286" t="s">
        <v>151</v>
      </c>
    </row>
    <row r="406" spans="1:51" s="14" customFormat="1" ht="12">
      <c r="A406" s="14"/>
      <c r="B406" s="287"/>
      <c r="C406" s="288"/>
      <c r="D406" s="278" t="s">
        <v>191</v>
      </c>
      <c r="E406" s="289" t="s">
        <v>1</v>
      </c>
      <c r="F406" s="290" t="s">
        <v>798</v>
      </c>
      <c r="G406" s="288"/>
      <c r="H406" s="291">
        <v>1.701</v>
      </c>
      <c r="I406" s="292"/>
      <c r="J406" s="288"/>
      <c r="K406" s="288"/>
      <c r="L406" s="293"/>
      <c r="M406" s="294"/>
      <c r="N406" s="295"/>
      <c r="O406" s="295"/>
      <c r="P406" s="295"/>
      <c r="Q406" s="295"/>
      <c r="R406" s="295"/>
      <c r="S406" s="295"/>
      <c r="T406" s="29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97" t="s">
        <v>191</v>
      </c>
      <c r="AU406" s="297" t="s">
        <v>87</v>
      </c>
      <c r="AV406" s="14" t="s">
        <v>87</v>
      </c>
      <c r="AW406" s="14" t="s">
        <v>32</v>
      </c>
      <c r="AX406" s="14" t="s">
        <v>77</v>
      </c>
      <c r="AY406" s="297" t="s">
        <v>151</v>
      </c>
    </row>
    <row r="407" spans="1:51" s="14" customFormat="1" ht="12">
      <c r="A407" s="14"/>
      <c r="B407" s="287"/>
      <c r="C407" s="288"/>
      <c r="D407" s="278" t="s">
        <v>191</v>
      </c>
      <c r="E407" s="289" t="s">
        <v>1</v>
      </c>
      <c r="F407" s="290" t="s">
        <v>799</v>
      </c>
      <c r="G407" s="288"/>
      <c r="H407" s="291">
        <v>1.575</v>
      </c>
      <c r="I407" s="292"/>
      <c r="J407" s="288"/>
      <c r="K407" s="288"/>
      <c r="L407" s="293"/>
      <c r="M407" s="294"/>
      <c r="N407" s="295"/>
      <c r="O407" s="295"/>
      <c r="P407" s="295"/>
      <c r="Q407" s="295"/>
      <c r="R407" s="295"/>
      <c r="S407" s="295"/>
      <c r="T407" s="296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97" t="s">
        <v>191</v>
      </c>
      <c r="AU407" s="297" t="s">
        <v>87</v>
      </c>
      <c r="AV407" s="14" t="s">
        <v>87</v>
      </c>
      <c r="AW407" s="14" t="s">
        <v>32</v>
      </c>
      <c r="AX407" s="14" t="s">
        <v>77</v>
      </c>
      <c r="AY407" s="297" t="s">
        <v>151</v>
      </c>
    </row>
    <row r="408" spans="1:51" s="13" customFormat="1" ht="12">
      <c r="A408" s="13"/>
      <c r="B408" s="276"/>
      <c r="C408" s="277"/>
      <c r="D408" s="278" t="s">
        <v>191</v>
      </c>
      <c r="E408" s="279" t="s">
        <v>1</v>
      </c>
      <c r="F408" s="280" t="s">
        <v>413</v>
      </c>
      <c r="G408" s="277"/>
      <c r="H408" s="279" t="s">
        <v>1</v>
      </c>
      <c r="I408" s="281"/>
      <c r="J408" s="277"/>
      <c r="K408" s="277"/>
      <c r="L408" s="282"/>
      <c r="M408" s="283"/>
      <c r="N408" s="284"/>
      <c r="O408" s="284"/>
      <c r="P408" s="284"/>
      <c r="Q408" s="284"/>
      <c r="R408" s="284"/>
      <c r="S408" s="284"/>
      <c r="T408" s="28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86" t="s">
        <v>191</v>
      </c>
      <c r="AU408" s="286" t="s">
        <v>87</v>
      </c>
      <c r="AV408" s="13" t="s">
        <v>85</v>
      </c>
      <c r="AW408" s="13" t="s">
        <v>32</v>
      </c>
      <c r="AX408" s="13" t="s">
        <v>77</v>
      </c>
      <c r="AY408" s="286" t="s">
        <v>151</v>
      </c>
    </row>
    <row r="409" spans="1:51" s="14" customFormat="1" ht="12">
      <c r="A409" s="14"/>
      <c r="B409" s="287"/>
      <c r="C409" s="288"/>
      <c r="D409" s="278" t="s">
        <v>191</v>
      </c>
      <c r="E409" s="289" t="s">
        <v>1</v>
      </c>
      <c r="F409" s="290" t="s">
        <v>800</v>
      </c>
      <c r="G409" s="288"/>
      <c r="H409" s="291">
        <v>-1.638</v>
      </c>
      <c r="I409" s="292"/>
      <c r="J409" s="288"/>
      <c r="K409" s="288"/>
      <c r="L409" s="293"/>
      <c r="M409" s="294"/>
      <c r="N409" s="295"/>
      <c r="O409" s="295"/>
      <c r="P409" s="295"/>
      <c r="Q409" s="295"/>
      <c r="R409" s="295"/>
      <c r="S409" s="295"/>
      <c r="T409" s="29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97" t="s">
        <v>191</v>
      </c>
      <c r="AU409" s="297" t="s">
        <v>87</v>
      </c>
      <c r="AV409" s="14" t="s">
        <v>87</v>
      </c>
      <c r="AW409" s="14" t="s">
        <v>32</v>
      </c>
      <c r="AX409" s="14" t="s">
        <v>77</v>
      </c>
      <c r="AY409" s="297" t="s">
        <v>151</v>
      </c>
    </row>
    <row r="410" spans="1:51" s="15" customFormat="1" ht="12">
      <c r="A410" s="15"/>
      <c r="B410" s="298"/>
      <c r="C410" s="299"/>
      <c r="D410" s="278" t="s">
        <v>191</v>
      </c>
      <c r="E410" s="300" t="s">
        <v>1</v>
      </c>
      <c r="F410" s="301" t="s">
        <v>196</v>
      </c>
      <c r="G410" s="299"/>
      <c r="H410" s="302">
        <v>1.638</v>
      </c>
      <c r="I410" s="303"/>
      <c r="J410" s="299"/>
      <c r="K410" s="299"/>
      <c r="L410" s="304"/>
      <c r="M410" s="305"/>
      <c r="N410" s="306"/>
      <c r="O410" s="306"/>
      <c r="P410" s="306"/>
      <c r="Q410" s="306"/>
      <c r="R410" s="306"/>
      <c r="S410" s="306"/>
      <c r="T410" s="307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308" t="s">
        <v>191</v>
      </c>
      <c r="AU410" s="308" t="s">
        <v>87</v>
      </c>
      <c r="AV410" s="15" t="s">
        <v>156</v>
      </c>
      <c r="AW410" s="15" t="s">
        <v>32</v>
      </c>
      <c r="AX410" s="15" t="s">
        <v>85</v>
      </c>
      <c r="AY410" s="308" t="s">
        <v>151</v>
      </c>
    </row>
    <row r="411" spans="1:65" s="2" customFormat="1" ht="16.5" customHeight="1">
      <c r="A411" s="40"/>
      <c r="B411" s="41"/>
      <c r="C411" s="309" t="s">
        <v>801</v>
      </c>
      <c r="D411" s="309" t="s">
        <v>236</v>
      </c>
      <c r="E411" s="310" t="s">
        <v>802</v>
      </c>
      <c r="F411" s="311" t="s">
        <v>803</v>
      </c>
      <c r="G411" s="312" t="s">
        <v>253</v>
      </c>
      <c r="H411" s="313">
        <v>19.92</v>
      </c>
      <c r="I411" s="314"/>
      <c r="J411" s="315">
        <f>ROUND(I411*H411,2)</f>
        <v>0</v>
      </c>
      <c r="K411" s="316"/>
      <c r="L411" s="43"/>
      <c r="M411" s="317" t="s">
        <v>1</v>
      </c>
      <c r="N411" s="318" t="s">
        <v>42</v>
      </c>
      <c r="O411" s="93"/>
      <c r="P411" s="273">
        <f>O411*H411</f>
        <v>0</v>
      </c>
      <c r="Q411" s="273">
        <v>0.00264</v>
      </c>
      <c r="R411" s="273">
        <f>Q411*H411</f>
        <v>0.052588800000000005</v>
      </c>
      <c r="S411" s="273">
        <v>0</v>
      </c>
      <c r="T411" s="274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75" t="s">
        <v>156</v>
      </c>
      <c r="AT411" s="275" t="s">
        <v>236</v>
      </c>
      <c r="AU411" s="275" t="s">
        <v>87</v>
      </c>
      <c r="AY411" s="17" t="s">
        <v>151</v>
      </c>
      <c r="BE411" s="145">
        <f>IF(N411="základní",J411,0)</f>
        <v>0</v>
      </c>
      <c r="BF411" s="145">
        <f>IF(N411="snížená",J411,0)</f>
        <v>0</v>
      </c>
      <c r="BG411" s="145">
        <f>IF(N411="zákl. přenesená",J411,0)</f>
        <v>0</v>
      </c>
      <c r="BH411" s="145">
        <f>IF(N411="sníž. přenesená",J411,0)</f>
        <v>0</v>
      </c>
      <c r="BI411" s="145">
        <f>IF(N411="nulová",J411,0)</f>
        <v>0</v>
      </c>
      <c r="BJ411" s="17" t="s">
        <v>85</v>
      </c>
      <c r="BK411" s="145">
        <f>ROUND(I411*H411,2)</f>
        <v>0</v>
      </c>
      <c r="BL411" s="17" t="s">
        <v>156</v>
      </c>
      <c r="BM411" s="275" t="s">
        <v>804</v>
      </c>
    </row>
    <row r="412" spans="1:51" s="13" customFormat="1" ht="12">
      <c r="A412" s="13"/>
      <c r="B412" s="276"/>
      <c r="C412" s="277"/>
      <c r="D412" s="278" t="s">
        <v>191</v>
      </c>
      <c r="E412" s="279" t="s">
        <v>1</v>
      </c>
      <c r="F412" s="280" t="s">
        <v>805</v>
      </c>
      <c r="G412" s="277"/>
      <c r="H412" s="279" t="s">
        <v>1</v>
      </c>
      <c r="I412" s="281"/>
      <c r="J412" s="277"/>
      <c r="K412" s="277"/>
      <c r="L412" s="282"/>
      <c r="M412" s="283"/>
      <c r="N412" s="284"/>
      <c r="O412" s="284"/>
      <c r="P412" s="284"/>
      <c r="Q412" s="284"/>
      <c r="R412" s="284"/>
      <c r="S412" s="284"/>
      <c r="T412" s="28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86" t="s">
        <v>191</v>
      </c>
      <c r="AU412" s="286" t="s">
        <v>87</v>
      </c>
      <c r="AV412" s="13" t="s">
        <v>85</v>
      </c>
      <c r="AW412" s="13" t="s">
        <v>32</v>
      </c>
      <c r="AX412" s="13" t="s">
        <v>77</v>
      </c>
      <c r="AY412" s="286" t="s">
        <v>151</v>
      </c>
    </row>
    <row r="413" spans="1:51" s="14" customFormat="1" ht="12">
      <c r="A413" s="14"/>
      <c r="B413" s="287"/>
      <c r="C413" s="288"/>
      <c r="D413" s="278" t="s">
        <v>191</v>
      </c>
      <c r="E413" s="289" t="s">
        <v>312</v>
      </c>
      <c r="F413" s="290" t="s">
        <v>806</v>
      </c>
      <c r="G413" s="288"/>
      <c r="H413" s="291">
        <v>19.92</v>
      </c>
      <c r="I413" s="292"/>
      <c r="J413" s="288"/>
      <c r="K413" s="288"/>
      <c r="L413" s="293"/>
      <c r="M413" s="294"/>
      <c r="N413" s="295"/>
      <c r="O413" s="295"/>
      <c r="P413" s="295"/>
      <c r="Q413" s="295"/>
      <c r="R413" s="295"/>
      <c r="S413" s="295"/>
      <c r="T413" s="29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97" t="s">
        <v>191</v>
      </c>
      <c r="AU413" s="297" t="s">
        <v>87</v>
      </c>
      <c r="AV413" s="14" t="s">
        <v>87</v>
      </c>
      <c r="AW413" s="14" t="s">
        <v>32</v>
      </c>
      <c r="AX413" s="14" t="s">
        <v>85</v>
      </c>
      <c r="AY413" s="297" t="s">
        <v>151</v>
      </c>
    </row>
    <row r="414" spans="1:65" s="2" customFormat="1" ht="16.5" customHeight="1">
      <c r="A414" s="40"/>
      <c r="B414" s="41"/>
      <c r="C414" s="309" t="s">
        <v>807</v>
      </c>
      <c r="D414" s="309" t="s">
        <v>236</v>
      </c>
      <c r="E414" s="310" t="s">
        <v>808</v>
      </c>
      <c r="F414" s="311" t="s">
        <v>809</v>
      </c>
      <c r="G414" s="312" t="s">
        <v>253</v>
      </c>
      <c r="H414" s="313">
        <v>19.92</v>
      </c>
      <c r="I414" s="314"/>
      <c r="J414" s="315">
        <f>ROUND(I414*H414,2)</f>
        <v>0</v>
      </c>
      <c r="K414" s="316"/>
      <c r="L414" s="43"/>
      <c r="M414" s="317" t="s">
        <v>1</v>
      </c>
      <c r="N414" s="318" t="s">
        <v>42</v>
      </c>
      <c r="O414" s="93"/>
      <c r="P414" s="273">
        <f>O414*H414</f>
        <v>0</v>
      </c>
      <c r="Q414" s="273">
        <v>0</v>
      </c>
      <c r="R414" s="273">
        <f>Q414*H414</f>
        <v>0</v>
      </c>
      <c r="S414" s="273">
        <v>0</v>
      </c>
      <c r="T414" s="274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75" t="s">
        <v>156</v>
      </c>
      <c r="AT414" s="275" t="s">
        <v>236</v>
      </c>
      <c r="AU414" s="275" t="s">
        <v>87</v>
      </c>
      <c r="AY414" s="17" t="s">
        <v>151</v>
      </c>
      <c r="BE414" s="145">
        <f>IF(N414="základní",J414,0)</f>
        <v>0</v>
      </c>
      <c r="BF414" s="145">
        <f>IF(N414="snížená",J414,0)</f>
        <v>0</v>
      </c>
      <c r="BG414" s="145">
        <f>IF(N414="zákl. přenesená",J414,0)</f>
        <v>0</v>
      </c>
      <c r="BH414" s="145">
        <f>IF(N414="sníž. přenesená",J414,0)</f>
        <v>0</v>
      </c>
      <c r="BI414" s="145">
        <f>IF(N414="nulová",J414,0)</f>
        <v>0</v>
      </c>
      <c r="BJ414" s="17" t="s">
        <v>85</v>
      </c>
      <c r="BK414" s="145">
        <f>ROUND(I414*H414,2)</f>
        <v>0</v>
      </c>
      <c r="BL414" s="17" t="s">
        <v>156</v>
      </c>
      <c r="BM414" s="275" t="s">
        <v>810</v>
      </c>
    </row>
    <row r="415" spans="1:51" s="14" customFormat="1" ht="12">
      <c r="A415" s="14"/>
      <c r="B415" s="287"/>
      <c r="C415" s="288"/>
      <c r="D415" s="278" t="s">
        <v>191</v>
      </c>
      <c r="E415" s="289" t="s">
        <v>1</v>
      </c>
      <c r="F415" s="290" t="s">
        <v>312</v>
      </c>
      <c r="G415" s="288"/>
      <c r="H415" s="291">
        <v>19.92</v>
      </c>
      <c r="I415" s="292"/>
      <c r="J415" s="288"/>
      <c r="K415" s="288"/>
      <c r="L415" s="293"/>
      <c r="M415" s="294"/>
      <c r="N415" s="295"/>
      <c r="O415" s="295"/>
      <c r="P415" s="295"/>
      <c r="Q415" s="295"/>
      <c r="R415" s="295"/>
      <c r="S415" s="295"/>
      <c r="T415" s="29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97" t="s">
        <v>191</v>
      </c>
      <c r="AU415" s="297" t="s">
        <v>87</v>
      </c>
      <c r="AV415" s="14" t="s">
        <v>87</v>
      </c>
      <c r="AW415" s="14" t="s">
        <v>32</v>
      </c>
      <c r="AX415" s="14" t="s">
        <v>85</v>
      </c>
      <c r="AY415" s="297" t="s">
        <v>151</v>
      </c>
    </row>
    <row r="416" spans="1:63" s="12" customFormat="1" ht="22.8" customHeight="1">
      <c r="A416" s="12"/>
      <c r="B416" s="246"/>
      <c r="C416" s="247"/>
      <c r="D416" s="248" t="s">
        <v>76</v>
      </c>
      <c r="E416" s="260" t="s">
        <v>160</v>
      </c>
      <c r="F416" s="260" t="s">
        <v>811</v>
      </c>
      <c r="G416" s="247"/>
      <c r="H416" s="247"/>
      <c r="I416" s="250"/>
      <c r="J416" s="261">
        <f>BK416</f>
        <v>0</v>
      </c>
      <c r="K416" s="247"/>
      <c r="L416" s="252"/>
      <c r="M416" s="253"/>
      <c r="N416" s="254"/>
      <c r="O416" s="254"/>
      <c r="P416" s="255">
        <f>SUM(P417:P422)</f>
        <v>0</v>
      </c>
      <c r="Q416" s="254"/>
      <c r="R416" s="255">
        <f>SUM(R417:R422)</f>
        <v>11.13552</v>
      </c>
      <c r="S416" s="254"/>
      <c r="T416" s="256">
        <f>SUM(T417:T422)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57" t="s">
        <v>85</v>
      </c>
      <c r="AT416" s="258" t="s">
        <v>76</v>
      </c>
      <c r="AU416" s="258" t="s">
        <v>85</v>
      </c>
      <c r="AY416" s="257" t="s">
        <v>151</v>
      </c>
      <c r="BK416" s="259">
        <f>SUM(BK417:BK422)</f>
        <v>0</v>
      </c>
    </row>
    <row r="417" spans="1:65" s="2" customFormat="1" ht="24" customHeight="1">
      <c r="A417" s="40"/>
      <c r="B417" s="41"/>
      <c r="C417" s="309" t="s">
        <v>812</v>
      </c>
      <c r="D417" s="309" t="s">
        <v>236</v>
      </c>
      <c r="E417" s="310" t="s">
        <v>813</v>
      </c>
      <c r="F417" s="311" t="s">
        <v>814</v>
      </c>
      <c r="G417" s="312" t="s">
        <v>189</v>
      </c>
      <c r="H417" s="313">
        <v>72</v>
      </c>
      <c r="I417" s="314"/>
      <c r="J417" s="315">
        <f>ROUND(I417*H417,2)</f>
        <v>0</v>
      </c>
      <c r="K417" s="316"/>
      <c r="L417" s="43"/>
      <c r="M417" s="317" t="s">
        <v>1</v>
      </c>
      <c r="N417" s="318" t="s">
        <v>42</v>
      </c>
      <c r="O417" s="93"/>
      <c r="P417" s="273">
        <f>O417*H417</f>
        <v>0</v>
      </c>
      <c r="Q417" s="273">
        <v>0.08266</v>
      </c>
      <c r="R417" s="273">
        <f>Q417*H417</f>
        <v>5.9515199999999995</v>
      </c>
      <c r="S417" s="273">
        <v>0</v>
      </c>
      <c r="T417" s="274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75" t="s">
        <v>156</v>
      </c>
      <c r="AT417" s="275" t="s">
        <v>236</v>
      </c>
      <c r="AU417" s="275" t="s">
        <v>87</v>
      </c>
      <c r="AY417" s="17" t="s">
        <v>151</v>
      </c>
      <c r="BE417" s="145">
        <f>IF(N417="základní",J417,0)</f>
        <v>0</v>
      </c>
      <c r="BF417" s="145">
        <f>IF(N417="snížená",J417,0)</f>
        <v>0</v>
      </c>
      <c r="BG417" s="145">
        <f>IF(N417="zákl. přenesená",J417,0)</f>
        <v>0</v>
      </c>
      <c r="BH417" s="145">
        <f>IF(N417="sníž. přenesená",J417,0)</f>
        <v>0</v>
      </c>
      <c r="BI417" s="145">
        <f>IF(N417="nulová",J417,0)</f>
        <v>0</v>
      </c>
      <c r="BJ417" s="17" t="s">
        <v>85</v>
      </c>
      <c r="BK417" s="145">
        <f>ROUND(I417*H417,2)</f>
        <v>0</v>
      </c>
      <c r="BL417" s="17" t="s">
        <v>156</v>
      </c>
      <c r="BM417" s="275" t="s">
        <v>815</v>
      </c>
    </row>
    <row r="418" spans="1:51" s="13" customFormat="1" ht="12">
      <c r="A418" s="13"/>
      <c r="B418" s="276"/>
      <c r="C418" s="277"/>
      <c r="D418" s="278" t="s">
        <v>191</v>
      </c>
      <c r="E418" s="279" t="s">
        <v>1</v>
      </c>
      <c r="F418" s="280" t="s">
        <v>347</v>
      </c>
      <c r="G418" s="277"/>
      <c r="H418" s="279" t="s">
        <v>1</v>
      </c>
      <c r="I418" s="281"/>
      <c r="J418" s="277"/>
      <c r="K418" s="277"/>
      <c r="L418" s="282"/>
      <c r="M418" s="283"/>
      <c r="N418" s="284"/>
      <c r="O418" s="284"/>
      <c r="P418" s="284"/>
      <c r="Q418" s="284"/>
      <c r="R418" s="284"/>
      <c r="S418" s="284"/>
      <c r="T418" s="28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86" t="s">
        <v>191</v>
      </c>
      <c r="AU418" s="286" t="s">
        <v>87</v>
      </c>
      <c r="AV418" s="13" t="s">
        <v>85</v>
      </c>
      <c r="AW418" s="13" t="s">
        <v>32</v>
      </c>
      <c r="AX418" s="13" t="s">
        <v>77</v>
      </c>
      <c r="AY418" s="286" t="s">
        <v>151</v>
      </c>
    </row>
    <row r="419" spans="1:51" s="14" customFormat="1" ht="12">
      <c r="A419" s="14"/>
      <c r="B419" s="287"/>
      <c r="C419" s="288"/>
      <c r="D419" s="278" t="s">
        <v>191</v>
      </c>
      <c r="E419" s="289" t="s">
        <v>1</v>
      </c>
      <c r="F419" s="290" t="s">
        <v>662</v>
      </c>
      <c r="G419" s="288"/>
      <c r="H419" s="291">
        <v>72</v>
      </c>
      <c r="I419" s="292"/>
      <c r="J419" s="288"/>
      <c r="K419" s="288"/>
      <c r="L419" s="293"/>
      <c r="M419" s="294"/>
      <c r="N419" s="295"/>
      <c r="O419" s="295"/>
      <c r="P419" s="295"/>
      <c r="Q419" s="295"/>
      <c r="R419" s="295"/>
      <c r="S419" s="295"/>
      <c r="T419" s="29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97" t="s">
        <v>191</v>
      </c>
      <c r="AU419" s="297" t="s">
        <v>87</v>
      </c>
      <c r="AV419" s="14" t="s">
        <v>87</v>
      </c>
      <c r="AW419" s="14" t="s">
        <v>32</v>
      </c>
      <c r="AX419" s="14" t="s">
        <v>85</v>
      </c>
      <c r="AY419" s="297" t="s">
        <v>151</v>
      </c>
    </row>
    <row r="420" spans="1:65" s="2" customFormat="1" ht="16.5" customHeight="1">
      <c r="A420" s="40"/>
      <c r="B420" s="41"/>
      <c r="C420" s="262" t="s">
        <v>816</v>
      </c>
      <c r="D420" s="262" t="s">
        <v>152</v>
      </c>
      <c r="E420" s="263" t="s">
        <v>817</v>
      </c>
      <c r="F420" s="264" t="s">
        <v>818</v>
      </c>
      <c r="G420" s="265" t="s">
        <v>189</v>
      </c>
      <c r="H420" s="266">
        <v>72</v>
      </c>
      <c r="I420" s="267"/>
      <c r="J420" s="268">
        <f>ROUND(I420*H420,2)</f>
        <v>0</v>
      </c>
      <c r="K420" s="269"/>
      <c r="L420" s="270"/>
      <c r="M420" s="271" t="s">
        <v>1</v>
      </c>
      <c r="N420" s="272" t="s">
        <v>42</v>
      </c>
      <c r="O420" s="93"/>
      <c r="P420" s="273">
        <f>O420*H420</f>
        <v>0</v>
      </c>
      <c r="Q420" s="273">
        <v>0.072</v>
      </c>
      <c r="R420" s="273">
        <f>Q420*H420</f>
        <v>5.183999999999999</v>
      </c>
      <c r="S420" s="273">
        <v>0</v>
      </c>
      <c r="T420" s="274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75" t="s">
        <v>155</v>
      </c>
      <c r="AT420" s="275" t="s">
        <v>152</v>
      </c>
      <c r="AU420" s="275" t="s">
        <v>87</v>
      </c>
      <c r="AY420" s="17" t="s">
        <v>151</v>
      </c>
      <c r="BE420" s="145">
        <f>IF(N420="základní",J420,0)</f>
        <v>0</v>
      </c>
      <c r="BF420" s="145">
        <f>IF(N420="snížená",J420,0)</f>
        <v>0</v>
      </c>
      <c r="BG420" s="145">
        <f>IF(N420="zákl. přenesená",J420,0)</f>
        <v>0</v>
      </c>
      <c r="BH420" s="145">
        <f>IF(N420="sníž. přenesená",J420,0)</f>
        <v>0</v>
      </c>
      <c r="BI420" s="145">
        <f>IF(N420="nulová",J420,0)</f>
        <v>0</v>
      </c>
      <c r="BJ420" s="17" t="s">
        <v>85</v>
      </c>
      <c r="BK420" s="145">
        <f>ROUND(I420*H420,2)</f>
        <v>0</v>
      </c>
      <c r="BL420" s="17" t="s">
        <v>156</v>
      </c>
      <c r="BM420" s="275" t="s">
        <v>819</v>
      </c>
    </row>
    <row r="421" spans="1:51" s="13" customFormat="1" ht="12">
      <c r="A421" s="13"/>
      <c r="B421" s="276"/>
      <c r="C421" s="277"/>
      <c r="D421" s="278" t="s">
        <v>191</v>
      </c>
      <c r="E421" s="279" t="s">
        <v>1</v>
      </c>
      <c r="F421" s="280" t="s">
        <v>820</v>
      </c>
      <c r="G421" s="277"/>
      <c r="H421" s="279" t="s">
        <v>1</v>
      </c>
      <c r="I421" s="281"/>
      <c r="J421" s="277"/>
      <c r="K421" s="277"/>
      <c r="L421" s="282"/>
      <c r="M421" s="283"/>
      <c r="N421" s="284"/>
      <c r="O421" s="284"/>
      <c r="P421" s="284"/>
      <c r="Q421" s="284"/>
      <c r="R421" s="284"/>
      <c r="S421" s="284"/>
      <c r="T421" s="28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86" t="s">
        <v>191</v>
      </c>
      <c r="AU421" s="286" t="s">
        <v>87</v>
      </c>
      <c r="AV421" s="13" t="s">
        <v>85</v>
      </c>
      <c r="AW421" s="13" t="s">
        <v>32</v>
      </c>
      <c r="AX421" s="13" t="s">
        <v>77</v>
      </c>
      <c r="AY421" s="286" t="s">
        <v>151</v>
      </c>
    </row>
    <row r="422" spans="1:51" s="14" customFormat="1" ht="12">
      <c r="A422" s="14"/>
      <c r="B422" s="287"/>
      <c r="C422" s="288"/>
      <c r="D422" s="278" t="s">
        <v>191</v>
      </c>
      <c r="E422" s="289" t="s">
        <v>1</v>
      </c>
      <c r="F422" s="290" t="s">
        <v>821</v>
      </c>
      <c r="G422" s="288"/>
      <c r="H422" s="291">
        <v>72</v>
      </c>
      <c r="I422" s="292"/>
      <c r="J422" s="288"/>
      <c r="K422" s="288"/>
      <c r="L422" s="293"/>
      <c r="M422" s="294"/>
      <c r="N422" s="295"/>
      <c r="O422" s="295"/>
      <c r="P422" s="295"/>
      <c r="Q422" s="295"/>
      <c r="R422" s="295"/>
      <c r="S422" s="295"/>
      <c r="T422" s="296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97" t="s">
        <v>191</v>
      </c>
      <c r="AU422" s="297" t="s">
        <v>87</v>
      </c>
      <c r="AV422" s="14" t="s">
        <v>87</v>
      </c>
      <c r="AW422" s="14" t="s">
        <v>32</v>
      </c>
      <c r="AX422" s="14" t="s">
        <v>85</v>
      </c>
      <c r="AY422" s="297" t="s">
        <v>151</v>
      </c>
    </row>
    <row r="423" spans="1:63" s="12" customFormat="1" ht="22.8" customHeight="1">
      <c r="A423" s="12"/>
      <c r="B423" s="246"/>
      <c r="C423" s="247"/>
      <c r="D423" s="248" t="s">
        <v>76</v>
      </c>
      <c r="E423" s="260" t="s">
        <v>156</v>
      </c>
      <c r="F423" s="260" t="s">
        <v>822</v>
      </c>
      <c r="G423" s="247"/>
      <c r="H423" s="247"/>
      <c r="I423" s="250"/>
      <c r="J423" s="261">
        <f>BK423</f>
        <v>0</v>
      </c>
      <c r="K423" s="247"/>
      <c r="L423" s="252"/>
      <c r="M423" s="253"/>
      <c r="N423" s="254"/>
      <c r="O423" s="254"/>
      <c r="P423" s="255">
        <f>SUM(P424:P425)</f>
        <v>0</v>
      </c>
      <c r="Q423" s="254"/>
      <c r="R423" s="255">
        <f>SUM(R424:R425)</f>
        <v>0</v>
      </c>
      <c r="S423" s="254"/>
      <c r="T423" s="256">
        <f>SUM(T424:T425)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57" t="s">
        <v>85</v>
      </c>
      <c r="AT423" s="258" t="s">
        <v>76</v>
      </c>
      <c r="AU423" s="258" t="s">
        <v>85</v>
      </c>
      <c r="AY423" s="257" t="s">
        <v>151</v>
      </c>
      <c r="BK423" s="259">
        <f>SUM(BK424:BK425)</f>
        <v>0</v>
      </c>
    </row>
    <row r="424" spans="1:65" s="2" customFormat="1" ht="24" customHeight="1">
      <c r="A424" s="40"/>
      <c r="B424" s="41"/>
      <c r="C424" s="309" t="s">
        <v>823</v>
      </c>
      <c r="D424" s="309" t="s">
        <v>236</v>
      </c>
      <c r="E424" s="310" t="s">
        <v>824</v>
      </c>
      <c r="F424" s="311" t="s">
        <v>825</v>
      </c>
      <c r="G424" s="312" t="s">
        <v>260</v>
      </c>
      <c r="H424" s="313">
        <v>20.37</v>
      </c>
      <c r="I424" s="314"/>
      <c r="J424" s="315">
        <f>ROUND(I424*H424,2)</f>
        <v>0</v>
      </c>
      <c r="K424" s="316"/>
      <c r="L424" s="43"/>
      <c r="M424" s="317" t="s">
        <v>1</v>
      </c>
      <c r="N424" s="318" t="s">
        <v>42</v>
      </c>
      <c r="O424" s="93"/>
      <c r="P424" s="273">
        <f>O424*H424</f>
        <v>0</v>
      </c>
      <c r="Q424" s="273">
        <v>0</v>
      </c>
      <c r="R424" s="273">
        <f>Q424*H424</f>
        <v>0</v>
      </c>
      <c r="S424" s="273">
        <v>0</v>
      </c>
      <c r="T424" s="274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75" t="s">
        <v>156</v>
      </c>
      <c r="AT424" s="275" t="s">
        <v>236</v>
      </c>
      <c r="AU424" s="275" t="s">
        <v>87</v>
      </c>
      <c r="AY424" s="17" t="s">
        <v>151</v>
      </c>
      <c r="BE424" s="145">
        <f>IF(N424="základní",J424,0)</f>
        <v>0</v>
      </c>
      <c r="BF424" s="145">
        <f>IF(N424="snížená",J424,0)</f>
        <v>0</v>
      </c>
      <c r="BG424" s="145">
        <f>IF(N424="zákl. přenesená",J424,0)</f>
        <v>0</v>
      </c>
      <c r="BH424" s="145">
        <f>IF(N424="sníž. přenesená",J424,0)</f>
        <v>0</v>
      </c>
      <c r="BI424" s="145">
        <f>IF(N424="nulová",J424,0)</f>
        <v>0</v>
      </c>
      <c r="BJ424" s="17" t="s">
        <v>85</v>
      </c>
      <c r="BK424" s="145">
        <f>ROUND(I424*H424,2)</f>
        <v>0</v>
      </c>
      <c r="BL424" s="17" t="s">
        <v>156</v>
      </c>
      <c r="BM424" s="275" t="s">
        <v>826</v>
      </c>
    </row>
    <row r="425" spans="1:51" s="14" customFormat="1" ht="12">
      <c r="A425" s="14"/>
      <c r="B425" s="287"/>
      <c r="C425" s="288"/>
      <c r="D425" s="278" t="s">
        <v>191</v>
      </c>
      <c r="E425" s="289" t="s">
        <v>827</v>
      </c>
      <c r="F425" s="290" t="s">
        <v>828</v>
      </c>
      <c r="G425" s="288"/>
      <c r="H425" s="291">
        <v>20.37</v>
      </c>
      <c r="I425" s="292"/>
      <c r="J425" s="288"/>
      <c r="K425" s="288"/>
      <c r="L425" s="293"/>
      <c r="M425" s="294"/>
      <c r="N425" s="295"/>
      <c r="O425" s="295"/>
      <c r="P425" s="295"/>
      <c r="Q425" s="295"/>
      <c r="R425" s="295"/>
      <c r="S425" s="295"/>
      <c r="T425" s="29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97" t="s">
        <v>191</v>
      </c>
      <c r="AU425" s="297" t="s">
        <v>87</v>
      </c>
      <c r="AV425" s="14" t="s">
        <v>87</v>
      </c>
      <c r="AW425" s="14" t="s">
        <v>32</v>
      </c>
      <c r="AX425" s="14" t="s">
        <v>85</v>
      </c>
      <c r="AY425" s="297" t="s">
        <v>151</v>
      </c>
    </row>
    <row r="426" spans="1:63" s="12" customFormat="1" ht="22.8" customHeight="1">
      <c r="A426" s="12"/>
      <c r="B426" s="246"/>
      <c r="C426" s="247"/>
      <c r="D426" s="248" t="s">
        <v>76</v>
      </c>
      <c r="E426" s="260" t="s">
        <v>150</v>
      </c>
      <c r="F426" s="260" t="s">
        <v>829</v>
      </c>
      <c r="G426" s="247"/>
      <c r="H426" s="247"/>
      <c r="I426" s="250"/>
      <c r="J426" s="261">
        <f>BK426</f>
        <v>0</v>
      </c>
      <c r="K426" s="247"/>
      <c r="L426" s="252"/>
      <c r="M426" s="253"/>
      <c r="N426" s="254"/>
      <c r="O426" s="254"/>
      <c r="P426" s="255">
        <f>SUM(P427:P523)</f>
        <v>0</v>
      </c>
      <c r="Q426" s="254"/>
      <c r="R426" s="255">
        <f>SUM(R427:R523)</f>
        <v>1408.963825</v>
      </c>
      <c r="S426" s="254"/>
      <c r="T426" s="256">
        <f>SUM(T427:T523)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57" t="s">
        <v>85</v>
      </c>
      <c r="AT426" s="258" t="s">
        <v>76</v>
      </c>
      <c r="AU426" s="258" t="s">
        <v>85</v>
      </c>
      <c r="AY426" s="257" t="s">
        <v>151</v>
      </c>
      <c r="BK426" s="259">
        <f>SUM(BK427:BK523)</f>
        <v>0</v>
      </c>
    </row>
    <row r="427" spans="1:65" s="2" customFormat="1" ht="24" customHeight="1">
      <c r="A427" s="40"/>
      <c r="B427" s="41"/>
      <c r="C427" s="309" t="s">
        <v>830</v>
      </c>
      <c r="D427" s="309" t="s">
        <v>236</v>
      </c>
      <c r="E427" s="310" t="s">
        <v>831</v>
      </c>
      <c r="F427" s="311" t="s">
        <v>832</v>
      </c>
      <c r="G427" s="312" t="s">
        <v>253</v>
      </c>
      <c r="H427" s="313">
        <v>454.5</v>
      </c>
      <c r="I427" s="314"/>
      <c r="J427" s="315">
        <f>ROUND(I427*H427,2)</f>
        <v>0</v>
      </c>
      <c r="K427" s="316"/>
      <c r="L427" s="43"/>
      <c r="M427" s="317" t="s">
        <v>1</v>
      </c>
      <c r="N427" s="318" t="s">
        <v>42</v>
      </c>
      <c r="O427" s="93"/>
      <c r="P427" s="273">
        <f>O427*H427</f>
        <v>0</v>
      </c>
      <c r="Q427" s="273">
        <v>0</v>
      </c>
      <c r="R427" s="273">
        <f>Q427*H427</f>
        <v>0</v>
      </c>
      <c r="S427" s="273">
        <v>0</v>
      </c>
      <c r="T427" s="274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75" t="s">
        <v>156</v>
      </c>
      <c r="AT427" s="275" t="s">
        <v>236</v>
      </c>
      <c r="AU427" s="275" t="s">
        <v>87</v>
      </c>
      <c r="AY427" s="17" t="s">
        <v>151</v>
      </c>
      <c r="BE427" s="145">
        <f>IF(N427="základní",J427,0)</f>
        <v>0</v>
      </c>
      <c r="BF427" s="145">
        <f>IF(N427="snížená",J427,0)</f>
        <v>0</v>
      </c>
      <c r="BG427" s="145">
        <f>IF(N427="zákl. přenesená",J427,0)</f>
        <v>0</v>
      </c>
      <c r="BH427" s="145">
        <f>IF(N427="sníž. přenesená",J427,0)</f>
        <v>0</v>
      </c>
      <c r="BI427" s="145">
        <f>IF(N427="nulová",J427,0)</f>
        <v>0</v>
      </c>
      <c r="BJ427" s="17" t="s">
        <v>85</v>
      </c>
      <c r="BK427" s="145">
        <f>ROUND(I427*H427,2)</f>
        <v>0</v>
      </c>
      <c r="BL427" s="17" t="s">
        <v>156</v>
      </c>
      <c r="BM427" s="275" t="s">
        <v>833</v>
      </c>
    </row>
    <row r="428" spans="1:51" s="13" customFormat="1" ht="12">
      <c r="A428" s="13"/>
      <c r="B428" s="276"/>
      <c r="C428" s="277"/>
      <c r="D428" s="278" t="s">
        <v>191</v>
      </c>
      <c r="E428" s="279" t="s">
        <v>1</v>
      </c>
      <c r="F428" s="280" t="s">
        <v>192</v>
      </c>
      <c r="G428" s="277"/>
      <c r="H428" s="279" t="s">
        <v>1</v>
      </c>
      <c r="I428" s="281"/>
      <c r="J428" s="277"/>
      <c r="K428" s="277"/>
      <c r="L428" s="282"/>
      <c r="M428" s="283"/>
      <c r="N428" s="284"/>
      <c r="O428" s="284"/>
      <c r="P428" s="284"/>
      <c r="Q428" s="284"/>
      <c r="R428" s="284"/>
      <c r="S428" s="284"/>
      <c r="T428" s="28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86" t="s">
        <v>191</v>
      </c>
      <c r="AU428" s="286" t="s">
        <v>87</v>
      </c>
      <c r="AV428" s="13" t="s">
        <v>85</v>
      </c>
      <c r="AW428" s="13" t="s">
        <v>32</v>
      </c>
      <c r="AX428" s="13" t="s">
        <v>77</v>
      </c>
      <c r="AY428" s="286" t="s">
        <v>151</v>
      </c>
    </row>
    <row r="429" spans="1:51" s="14" customFormat="1" ht="12">
      <c r="A429" s="14"/>
      <c r="B429" s="287"/>
      <c r="C429" s="288"/>
      <c r="D429" s="278" t="s">
        <v>191</v>
      </c>
      <c r="E429" s="289" t="s">
        <v>1</v>
      </c>
      <c r="F429" s="290" t="s">
        <v>298</v>
      </c>
      <c r="G429" s="288"/>
      <c r="H429" s="291">
        <v>454.5</v>
      </c>
      <c r="I429" s="292"/>
      <c r="J429" s="288"/>
      <c r="K429" s="288"/>
      <c r="L429" s="293"/>
      <c r="M429" s="294"/>
      <c r="N429" s="295"/>
      <c r="O429" s="295"/>
      <c r="P429" s="295"/>
      <c r="Q429" s="295"/>
      <c r="R429" s="295"/>
      <c r="S429" s="295"/>
      <c r="T429" s="296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97" t="s">
        <v>191</v>
      </c>
      <c r="AU429" s="297" t="s">
        <v>87</v>
      </c>
      <c r="AV429" s="14" t="s">
        <v>87</v>
      </c>
      <c r="AW429" s="14" t="s">
        <v>32</v>
      </c>
      <c r="AX429" s="14" t="s">
        <v>85</v>
      </c>
      <c r="AY429" s="297" t="s">
        <v>151</v>
      </c>
    </row>
    <row r="430" spans="1:65" s="2" customFormat="1" ht="24" customHeight="1">
      <c r="A430" s="40"/>
      <c r="B430" s="41"/>
      <c r="C430" s="309" t="s">
        <v>834</v>
      </c>
      <c r="D430" s="309" t="s">
        <v>236</v>
      </c>
      <c r="E430" s="310" t="s">
        <v>835</v>
      </c>
      <c r="F430" s="311" t="s">
        <v>836</v>
      </c>
      <c r="G430" s="312" t="s">
        <v>253</v>
      </c>
      <c r="H430" s="313">
        <v>14035.9</v>
      </c>
      <c r="I430" s="314"/>
      <c r="J430" s="315">
        <f>ROUND(I430*H430,2)</f>
        <v>0</v>
      </c>
      <c r="K430" s="316"/>
      <c r="L430" s="43"/>
      <c r="M430" s="317" t="s">
        <v>1</v>
      </c>
      <c r="N430" s="318" t="s">
        <v>42</v>
      </c>
      <c r="O430" s="93"/>
      <c r="P430" s="273">
        <f>O430*H430</f>
        <v>0</v>
      </c>
      <c r="Q430" s="273">
        <v>0</v>
      </c>
      <c r="R430" s="273">
        <f>Q430*H430</f>
        <v>0</v>
      </c>
      <c r="S430" s="273">
        <v>0</v>
      </c>
      <c r="T430" s="274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75" t="s">
        <v>156</v>
      </c>
      <c r="AT430" s="275" t="s">
        <v>236</v>
      </c>
      <c r="AU430" s="275" t="s">
        <v>87</v>
      </c>
      <c r="AY430" s="17" t="s">
        <v>151</v>
      </c>
      <c r="BE430" s="145">
        <f>IF(N430="základní",J430,0)</f>
        <v>0</v>
      </c>
      <c r="BF430" s="145">
        <f>IF(N430="snížená",J430,0)</f>
        <v>0</v>
      </c>
      <c r="BG430" s="145">
        <f>IF(N430="zákl. přenesená",J430,0)</f>
        <v>0</v>
      </c>
      <c r="BH430" s="145">
        <f>IF(N430="sníž. přenesená",J430,0)</f>
        <v>0</v>
      </c>
      <c r="BI430" s="145">
        <f>IF(N430="nulová",J430,0)</f>
        <v>0</v>
      </c>
      <c r="BJ430" s="17" t="s">
        <v>85</v>
      </c>
      <c r="BK430" s="145">
        <f>ROUND(I430*H430,2)</f>
        <v>0</v>
      </c>
      <c r="BL430" s="17" t="s">
        <v>156</v>
      </c>
      <c r="BM430" s="275" t="s">
        <v>837</v>
      </c>
    </row>
    <row r="431" spans="1:51" s="13" customFormat="1" ht="12">
      <c r="A431" s="13"/>
      <c r="B431" s="276"/>
      <c r="C431" s="277"/>
      <c r="D431" s="278" t="s">
        <v>191</v>
      </c>
      <c r="E431" s="279" t="s">
        <v>1</v>
      </c>
      <c r="F431" s="280" t="s">
        <v>192</v>
      </c>
      <c r="G431" s="277"/>
      <c r="H431" s="279" t="s">
        <v>1</v>
      </c>
      <c r="I431" s="281"/>
      <c r="J431" s="277"/>
      <c r="K431" s="277"/>
      <c r="L431" s="282"/>
      <c r="M431" s="283"/>
      <c r="N431" s="284"/>
      <c r="O431" s="284"/>
      <c r="P431" s="284"/>
      <c r="Q431" s="284"/>
      <c r="R431" s="284"/>
      <c r="S431" s="284"/>
      <c r="T431" s="28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86" t="s">
        <v>191</v>
      </c>
      <c r="AU431" s="286" t="s">
        <v>87</v>
      </c>
      <c r="AV431" s="13" t="s">
        <v>85</v>
      </c>
      <c r="AW431" s="13" t="s">
        <v>32</v>
      </c>
      <c r="AX431" s="13" t="s">
        <v>77</v>
      </c>
      <c r="AY431" s="286" t="s">
        <v>151</v>
      </c>
    </row>
    <row r="432" spans="1:51" s="14" customFormat="1" ht="12">
      <c r="A432" s="14"/>
      <c r="B432" s="287"/>
      <c r="C432" s="288"/>
      <c r="D432" s="278" t="s">
        <v>191</v>
      </c>
      <c r="E432" s="289" t="s">
        <v>1</v>
      </c>
      <c r="F432" s="290" t="s">
        <v>838</v>
      </c>
      <c r="G432" s="288"/>
      <c r="H432" s="291">
        <v>14035.9</v>
      </c>
      <c r="I432" s="292"/>
      <c r="J432" s="288"/>
      <c r="K432" s="288"/>
      <c r="L432" s="293"/>
      <c r="M432" s="294"/>
      <c r="N432" s="295"/>
      <c r="O432" s="295"/>
      <c r="P432" s="295"/>
      <c r="Q432" s="295"/>
      <c r="R432" s="295"/>
      <c r="S432" s="295"/>
      <c r="T432" s="29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97" t="s">
        <v>191</v>
      </c>
      <c r="AU432" s="297" t="s">
        <v>87</v>
      </c>
      <c r="AV432" s="14" t="s">
        <v>87</v>
      </c>
      <c r="AW432" s="14" t="s">
        <v>32</v>
      </c>
      <c r="AX432" s="14" t="s">
        <v>85</v>
      </c>
      <c r="AY432" s="297" t="s">
        <v>151</v>
      </c>
    </row>
    <row r="433" spans="1:65" s="2" customFormat="1" ht="24" customHeight="1">
      <c r="A433" s="40"/>
      <c r="B433" s="41"/>
      <c r="C433" s="309" t="s">
        <v>839</v>
      </c>
      <c r="D433" s="309" t="s">
        <v>236</v>
      </c>
      <c r="E433" s="310" t="s">
        <v>840</v>
      </c>
      <c r="F433" s="311" t="s">
        <v>841</v>
      </c>
      <c r="G433" s="312" t="s">
        <v>253</v>
      </c>
      <c r="H433" s="313">
        <v>49</v>
      </c>
      <c r="I433" s="314"/>
      <c r="J433" s="315">
        <f>ROUND(I433*H433,2)</f>
        <v>0</v>
      </c>
      <c r="K433" s="316"/>
      <c r="L433" s="43"/>
      <c r="M433" s="317" t="s">
        <v>1</v>
      </c>
      <c r="N433" s="318" t="s">
        <v>42</v>
      </c>
      <c r="O433" s="93"/>
      <c r="P433" s="273">
        <f>O433*H433</f>
        <v>0</v>
      </c>
      <c r="Q433" s="273">
        <v>0</v>
      </c>
      <c r="R433" s="273">
        <f>Q433*H433</f>
        <v>0</v>
      </c>
      <c r="S433" s="273">
        <v>0</v>
      </c>
      <c r="T433" s="274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75" t="s">
        <v>156</v>
      </c>
      <c r="AT433" s="275" t="s">
        <v>236</v>
      </c>
      <c r="AU433" s="275" t="s">
        <v>87</v>
      </c>
      <c r="AY433" s="17" t="s">
        <v>151</v>
      </c>
      <c r="BE433" s="145">
        <f>IF(N433="základní",J433,0)</f>
        <v>0</v>
      </c>
      <c r="BF433" s="145">
        <f>IF(N433="snížená",J433,0)</f>
        <v>0</v>
      </c>
      <c r="BG433" s="145">
        <f>IF(N433="zákl. přenesená",J433,0)</f>
        <v>0</v>
      </c>
      <c r="BH433" s="145">
        <f>IF(N433="sníž. přenesená",J433,0)</f>
        <v>0</v>
      </c>
      <c r="BI433" s="145">
        <f>IF(N433="nulová",J433,0)</f>
        <v>0</v>
      </c>
      <c r="BJ433" s="17" t="s">
        <v>85</v>
      </c>
      <c r="BK433" s="145">
        <f>ROUND(I433*H433,2)</f>
        <v>0</v>
      </c>
      <c r="BL433" s="17" t="s">
        <v>156</v>
      </c>
      <c r="BM433" s="275" t="s">
        <v>842</v>
      </c>
    </row>
    <row r="434" spans="1:51" s="13" customFormat="1" ht="12">
      <c r="A434" s="13"/>
      <c r="B434" s="276"/>
      <c r="C434" s="277"/>
      <c r="D434" s="278" t="s">
        <v>191</v>
      </c>
      <c r="E434" s="279" t="s">
        <v>1</v>
      </c>
      <c r="F434" s="280" t="s">
        <v>192</v>
      </c>
      <c r="G434" s="277"/>
      <c r="H434" s="279" t="s">
        <v>1</v>
      </c>
      <c r="I434" s="281"/>
      <c r="J434" s="277"/>
      <c r="K434" s="277"/>
      <c r="L434" s="282"/>
      <c r="M434" s="283"/>
      <c r="N434" s="284"/>
      <c r="O434" s="284"/>
      <c r="P434" s="284"/>
      <c r="Q434" s="284"/>
      <c r="R434" s="284"/>
      <c r="S434" s="284"/>
      <c r="T434" s="28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86" t="s">
        <v>191</v>
      </c>
      <c r="AU434" s="286" t="s">
        <v>87</v>
      </c>
      <c r="AV434" s="13" t="s">
        <v>85</v>
      </c>
      <c r="AW434" s="13" t="s">
        <v>32</v>
      </c>
      <c r="AX434" s="13" t="s">
        <v>77</v>
      </c>
      <c r="AY434" s="286" t="s">
        <v>151</v>
      </c>
    </row>
    <row r="435" spans="1:51" s="14" customFormat="1" ht="12">
      <c r="A435" s="14"/>
      <c r="B435" s="287"/>
      <c r="C435" s="288"/>
      <c r="D435" s="278" t="s">
        <v>191</v>
      </c>
      <c r="E435" s="289" t="s">
        <v>1</v>
      </c>
      <c r="F435" s="290" t="s">
        <v>306</v>
      </c>
      <c r="G435" s="288"/>
      <c r="H435" s="291">
        <v>49</v>
      </c>
      <c r="I435" s="292"/>
      <c r="J435" s="288"/>
      <c r="K435" s="288"/>
      <c r="L435" s="293"/>
      <c r="M435" s="294"/>
      <c r="N435" s="295"/>
      <c r="O435" s="295"/>
      <c r="P435" s="295"/>
      <c r="Q435" s="295"/>
      <c r="R435" s="295"/>
      <c r="S435" s="295"/>
      <c r="T435" s="296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97" t="s">
        <v>191</v>
      </c>
      <c r="AU435" s="297" t="s">
        <v>87</v>
      </c>
      <c r="AV435" s="14" t="s">
        <v>87</v>
      </c>
      <c r="AW435" s="14" t="s">
        <v>32</v>
      </c>
      <c r="AX435" s="14" t="s">
        <v>85</v>
      </c>
      <c r="AY435" s="297" t="s">
        <v>151</v>
      </c>
    </row>
    <row r="436" spans="1:65" s="2" customFormat="1" ht="24" customHeight="1">
      <c r="A436" s="40"/>
      <c r="B436" s="41"/>
      <c r="C436" s="309" t="s">
        <v>843</v>
      </c>
      <c r="D436" s="309" t="s">
        <v>236</v>
      </c>
      <c r="E436" s="310" t="s">
        <v>844</v>
      </c>
      <c r="F436" s="311" t="s">
        <v>845</v>
      </c>
      <c r="G436" s="312" t="s">
        <v>253</v>
      </c>
      <c r="H436" s="313">
        <v>4981</v>
      </c>
      <c r="I436" s="314"/>
      <c r="J436" s="315">
        <f>ROUND(I436*H436,2)</f>
        <v>0</v>
      </c>
      <c r="K436" s="316"/>
      <c r="L436" s="43"/>
      <c r="M436" s="317" t="s">
        <v>1</v>
      </c>
      <c r="N436" s="318" t="s">
        <v>42</v>
      </c>
      <c r="O436" s="93"/>
      <c r="P436" s="273">
        <f>O436*H436</f>
        <v>0</v>
      </c>
      <c r="Q436" s="273">
        <v>0</v>
      </c>
      <c r="R436" s="273">
        <f>Q436*H436</f>
        <v>0</v>
      </c>
      <c r="S436" s="273">
        <v>0</v>
      </c>
      <c r="T436" s="274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75" t="s">
        <v>156</v>
      </c>
      <c r="AT436" s="275" t="s">
        <v>236</v>
      </c>
      <c r="AU436" s="275" t="s">
        <v>87</v>
      </c>
      <c r="AY436" s="17" t="s">
        <v>151</v>
      </c>
      <c r="BE436" s="145">
        <f>IF(N436="základní",J436,0)</f>
        <v>0</v>
      </c>
      <c r="BF436" s="145">
        <f>IF(N436="snížená",J436,0)</f>
        <v>0</v>
      </c>
      <c r="BG436" s="145">
        <f>IF(N436="zákl. přenesená",J436,0)</f>
        <v>0</v>
      </c>
      <c r="BH436" s="145">
        <f>IF(N436="sníž. přenesená",J436,0)</f>
        <v>0</v>
      </c>
      <c r="BI436" s="145">
        <f>IF(N436="nulová",J436,0)</f>
        <v>0</v>
      </c>
      <c r="BJ436" s="17" t="s">
        <v>85</v>
      </c>
      <c r="BK436" s="145">
        <f>ROUND(I436*H436,2)</f>
        <v>0</v>
      </c>
      <c r="BL436" s="17" t="s">
        <v>156</v>
      </c>
      <c r="BM436" s="275" t="s">
        <v>846</v>
      </c>
    </row>
    <row r="437" spans="1:51" s="13" customFormat="1" ht="12">
      <c r="A437" s="13"/>
      <c r="B437" s="276"/>
      <c r="C437" s="277"/>
      <c r="D437" s="278" t="s">
        <v>191</v>
      </c>
      <c r="E437" s="279" t="s">
        <v>1</v>
      </c>
      <c r="F437" s="280" t="s">
        <v>192</v>
      </c>
      <c r="G437" s="277"/>
      <c r="H437" s="279" t="s">
        <v>1</v>
      </c>
      <c r="I437" s="281"/>
      <c r="J437" s="277"/>
      <c r="K437" s="277"/>
      <c r="L437" s="282"/>
      <c r="M437" s="283"/>
      <c r="N437" s="284"/>
      <c r="O437" s="284"/>
      <c r="P437" s="284"/>
      <c r="Q437" s="284"/>
      <c r="R437" s="284"/>
      <c r="S437" s="284"/>
      <c r="T437" s="28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86" t="s">
        <v>191</v>
      </c>
      <c r="AU437" s="286" t="s">
        <v>87</v>
      </c>
      <c r="AV437" s="13" t="s">
        <v>85</v>
      </c>
      <c r="AW437" s="13" t="s">
        <v>32</v>
      </c>
      <c r="AX437" s="13" t="s">
        <v>77</v>
      </c>
      <c r="AY437" s="286" t="s">
        <v>151</v>
      </c>
    </row>
    <row r="438" spans="1:51" s="14" customFormat="1" ht="12">
      <c r="A438" s="14"/>
      <c r="B438" s="287"/>
      <c r="C438" s="288"/>
      <c r="D438" s="278" t="s">
        <v>191</v>
      </c>
      <c r="E438" s="289" t="s">
        <v>1</v>
      </c>
      <c r="F438" s="290" t="s">
        <v>279</v>
      </c>
      <c r="G438" s="288"/>
      <c r="H438" s="291">
        <v>4981</v>
      </c>
      <c r="I438" s="292"/>
      <c r="J438" s="288"/>
      <c r="K438" s="288"/>
      <c r="L438" s="293"/>
      <c r="M438" s="294"/>
      <c r="N438" s="295"/>
      <c r="O438" s="295"/>
      <c r="P438" s="295"/>
      <c r="Q438" s="295"/>
      <c r="R438" s="295"/>
      <c r="S438" s="295"/>
      <c r="T438" s="29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97" t="s">
        <v>191</v>
      </c>
      <c r="AU438" s="297" t="s">
        <v>87</v>
      </c>
      <c r="AV438" s="14" t="s">
        <v>87</v>
      </c>
      <c r="AW438" s="14" t="s">
        <v>32</v>
      </c>
      <c r="AX438" s="14" t="s">
        <v>85</v>
      </c>
      <c r="AY438" s="297" t="s">
        <v>151</v>
      </c>
    </row>
    <row r="439" spans="1:65" s="2" customFormat="1" ht="24" customHeight="1">
      <c r="A439" s="40"/>
      <c r="B439" s="41"/>
      <c r="C439" s="309" t="s">
        <v>847</v>
      </c>
      <c r="D439" s="309" t="s">
        <v>236</v>
      </c>
      <c r="E439" s="310" t="s">
        <v>848</v>
      </c>
      <c r="F439" s="311" t="s">
        <v>849</v>
      </c>
      <c r="G439" s="312" t="s">
        <v>253</v>
      </c>
      <c r="H439" s="313">
        <v>10878.71</v>
      </c>
      <c r="I439" s="314"/>
      <c r="J439" s="315">
        <f>ROUND(I439*H439,2)</f>
        <v>0</v>
      </c>
      <c r="K439" s="316"/>
      <c r="L439" s="43"/>
      <c r="M439" s="317" t="s">
        <v>1</v>
      </c>
      <c r="N439" s="318" t="s">
        <v>42</v>
      </c>
      <c r="O439" s="93"/>
      <c r="P439" s="273">
        <f>O439*H439</f>
        <v>0</v>
      </c>
      <c r="Q439" s="273">
        <v>0</v>
      </c>
      <c r="R439" s="273">
        <f>Q439*H439</f>
        <v>0</v>
      </c>
      <c r="S439" s="273">
        <v>0</v>
      </c>
      <c r="T439" s="274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75" t="s">
        <v>156</v>
      </c>
      <c r="AT439" s="275" t="s">
        <v>236</v>
      </c>
      <c r="AU439" s="275" t="s">
        <v>87</v>
      </c>
      <c r="AY439" s="17" t="s">
        <v>151</v>
      </c>
      <c r="BE439" s="145">
        <f>IF(N439="základní",J439,0)</f>
        <v>0</v>
      </c>
      <c r="BF439" s="145">
        <f>IF(N439="snížená",J439,0)</f>
        <v>0</v>
      </c>
      <c r="BG439" s="145">
        <f>IF(N439="zákl. přenesená",J439,0)</f>
        <v>0</v>
      </c>
      <c r="BH439" s="145">
        <f>IF(N439="sníž. přenesená",J439,0)</f>
        <v>0</v>
      </c>
      <c r="BI439" s="145">
        <f>IF(N439="nulová",J439,0)</f>
        <v>0</v>
      </c>
      <c r="BJ439" s="17" t="s">
        <v>85</v>
      </c>
      <c r="BK439" s="145">
        <f>ROUND(I439*H439,2)</f>
        <v>0</v>
      </c>
      <c r="BL439" s="17" t="s">
        <v>156</v>
      </c>
      <c r="BM439" s="275" t="s">
        <v>850</v>
      </c>
    </row>
    <row r="440" spans="1:51" s="13" customFormat="1" ht="12">
      <c r="A440" s="13"/>
      <c r="B440" s="276"/>
      <c r="C440" s="277"/>
      <c r="D440" s="278" t="s">
        <v>191</v>
      </c>
      <c r="E440" s="279" t="s">
        <v>1</v>
      </c>
      <c r="F440" s="280" t="s">
        <v>192</v>
      </c>
      <c r="G440" s="277"/>
      <c r="H440" s="279" t="s">
        <v>1</v>
      </c>
      <c r="I440" s="281"/>
      <c r="J440" s="277"/>
      <c r="K440" s="277"/>
      <c r="L440" s="282"/>
      <c r="M440" s="283"/>
      <c r="N440" s="284"/>
      <c r="O440" s="284"/>
      <c r="P440" s="284"/>
      <c r="Q440" s="284"/>
      <c r="R440" s="284"/>
      <c r="S440" s="284"/>
      <c r="T440" s="28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86" t="s">
        <v>191</v>
      </c>
      <c r="AU440" s="286" t="s">
        <v>87</v>
      </c>
      <c r="AV440" s="13" t="s">
        <v>85</v>
      </c>
      <c r="AW440" s="13" t="s">
        <v>32</v>
      </c>
      <c r="AX440" s="13" t="s">
        <v>77</v>
      </c>
      <c r="AY440" s="286" t="s">
        <v>151</v>
      </c>
    </row>
    <row r="441" spans="1:51" s="14" customFormat="1" ht="12">
      <c r="A441" s="14"/>
      <c r="B441" s="287"/>
      <c r="C441" s="288"/>
      <c r="D441" s="278" t="s">
        <v>191</v>
      </c>
      <c r="E441" s="289" t="s">
        <v>1</v>
      </c>
      <c r="F441" s="290" t="s">
        <v>851</v>
      </c>
      <c r="G441" s="288"/>
      <c r="H441" s="291">
        <v>10124.3</v>
      </c>
      <c r="I441" s="292"/>
      <c r="J441" s="288"/>
      <c r="K441" s="288"/>
      <c r="L441" s="293"/>
      <c r="M441" s="294"/>
      <c r="N441" s="295"/>
      <c r="O441" s="295"/>
      <c r="P441" s="295"/>
      <c r="Q441" s="295"/>
      <c r="R441" s="295"/>
      <c r="S441" s="295"/>
      <c r="T441" s="296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97" t="s">
        <v>191</v>
      </c>
      <c r="AU441" s="297" t="s">
        <v>87</v>
      </c>
      <c r="AV441" s="14" t="s">
        <v>87</v>
      </c>
      <c r="AW441" s="14" t="s">
        <v>32</v>
      </c>
      <c r="AX441" s="14" t="s">
        <v>77</v>
      </c>
      <c r="AY441" s="297" t="s">
        <v>151</v>
      </c>
    </row>
    <row r="442" spans="1:51" s="13" customFormat="1" ht="12">
      <c r="A442" s="13"/>
      <c r="B442" s="276"/>
      <c r="C442" s="277"/>
      <c r="D442" s="278" t="s">
        <v>191</v>
      </c>
      <c r="E442" s="279" t="s">
        <v>1</v>
      </c>
      <c r="F442" s="280" t="s">
        <v>852</v>
      </c>
      <c r="G442" s="277"/>
      <c r="H442" s="279" t="s">
        <v>1</v>
      </c>
      <c r="I442" s="281"/>
      <c r="J442" s="277"/>
      <c r="K442" s="277"/>
      <c r="L442" s="282"/>
      <c r="M442" s="283"/>
      <c r="N442" s="284"/>
      <c r="O442" s="284"/>
      <c r="P442" s="284"/>
      <c r="Q442" s="284"/>
      <c r="R442" s="284"/>
      <c r="S442" s="284"/>
      <c r="T442" s="28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86" t="s">
        <v>191</v>
      </c>
      <c r="AU442" s="286" t="s">
        <v>87</v>
      </c>
      <c r="AV442" s="13" t="s">
        <v>85</v>
      </c>
      <c r="AW442" s="13" t="s">
        <v>32</v>
      </c>
      <c r="AX442" s="13" t="s">
        <v>77</v>
      </c>
      <c r="AY442" s="286" t="s">
        <v>151</v>
      </c>
    </row>
    <row r="443" spans="1:51" s="14" customFormat="1" ht="12">
      <c r="A443" s="14"/>
      <c r="B443" s="287"/>
      <c r="C443" s="288"/>
      <c r="D443" s="278" t="s">
        <v>191</v>
      </c>
      <c r="E443" s="289" t="s">
        <v>1</v>
      </c>
      <c r="F443" s="290" t="s">
        <v>853</v>
      </c>
      <c r="G443" s="288"/>
      <c r="H443" s="291">
        <v>754.41</v>
      </c>
      <c r="I443" s="292"/>
      <c r="J443" s="288"/>
      <c r="K443" s="288"/>
      <c r="L443" s="293"/>
      <c r="M443" s="294"/>
      <c r="N443" s="295"/>
      <c r="O443" s="295"/>
      <c r="P443" s="295"/>
      <c r="Q443" s="295"/>
      <c r="R443" s="295"/>
      <c r="S443" s="295"/>
      <c r="T443" s="29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97" t="s">
        <v>191</v>
      </c>
      <c r="AU443" s="297" t="s">
        <v>87</v>
      </c>
      <c r="AV443" s="14" t="s">
        <v>87</v>
      </c>
      <c r="AW443" s="14" t="s">
        <v>32</v>
      </c>
      <c r="AX443" s="14" t="s">
        <v>77</v>
      </c>
      <c r="AY443" s="297" t="s">
        <v>151</v>
      </c>
    </row>
    <row r="444" spans="1:51" s="15" customFormat="1" ht="12">
      <c r="A444" s="15"/>
      <c r="B444" s="298"/>
      <c r="C444" s="299"/>
      <c r="D444" s="278" t="s">
        <v>191</v>
      </c>
      <c r="E444" s="300" t="s">
        <v>1</v>
      </c>
      <c r="F444" s="301" t="s">
        <v>196</v>
      </c>
      <c r="G444" s="299"/>
      <c r="H444" s="302">
        <v>10878.71</v>
      </c>
      <c r="I444" s="303"/>
      <c r="J444" s="299"/>
      <c r="K444" s="299"/>
      <c r="L444" s="304"/>
      <c r="M444" s="305"/>
      <c r="N444" s="306"/>
      <c r="O444" s="306"/>
      <c r="P444" s="306"/>
      <c r="Q444" s="306"/>
      <c r="R444" s="306"/>
      <c r="S444" s="306"/>
      <c r="T444" s="307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308" t="s">
        <v>191</v>
      </c>
      <c r="AU444" s="308" t="s">
        <v>87</v>
      </c>
      <c r="AV444" s="15" t="s">
        <v>156</v>
      </c>
      <c r="AW444" s="15" t="s">
        <v>32</v>
      </c>
      <c r="AX444" s="15" t="s">
        <v>85</v>
      </c>
      <c r="AY444" s="308" t="s">
        <v>151</v>
      </c>
    </row>
    <row r="445" spans="1:65" s="2" customFormat="1" ht="36" customHeight="1">
      <c r="A445" s="40"/>
      <c r="B445" s="41"/>
      <c r="C445" s="309" t="s">
        <v>854</v>
      </c>
      <c r="D445" s="309" t="s">
        <v>236</v>
      </c>
      <c r="E445" s="310" t="s">
        <v>855</v>
      </c>
      <c r="F445" s="311" t="s">
        <v>856</v>
      </c>
      <c r="G445" s="312" t="s">
        <v>253</v>
      </c>
      <c r="H445" s="313">
        <v>49</v>
      </c>
      <c r="I445" s="314"/>
      <c r="J445" s="315">
        <f>ROUND(I445*H445,2)</f>
        <v>0</v>
      </c>
      <c r="K445" s="316"/>
      <c r="L445" s="43"/>
      <c r="M445" s="317" t="s">
        <v>1</v>
      </c>
      <c r="N445" s="318" t="s">
        <v>42</v>
      </c>
      <c r="O445" s="93"/>
      <c r="P445" s="273">
        <f>O445*H445</f>
        <v>0</v>
      </c>
      <c r="Q445" s="273">
        <v>0</v>
      </c>
      <c r="R445" s="273">
        <f>Q445*H445</f>
        <v>0</v>
      </c>
      <c r="S445" s="273">
        <v>0</v>
      </c>
      <c r="T445" s="274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75" t="s">
        <v>156</v>
      </c>
      <c r="AT445" s="275" t="s">
        <v>236</v>
      </c>
      <c r="AU445" s="275" t="s">
        <v>87</v>
      </c>
      <c r="AY445" s="17" t="s">
        <v>151</v>
      </c>
      <c r="BE445" s="145">
        <f>IF(N445="základní",J445,0)</f>
        <v>0</v>
      </c>
      <c r="BF445" s="145">
        <f>IF(N445="snížená",J445,0)</f>
        <v>0</v>
      </c>
      <c r="BG445" s="145">
        <f>IF(N445="zákl. přenesená",J445,0)</f>
        <v>0</v>
      </c>
      <c r="BH445" s="145">
        <f>IF(N445="sníž. přenesená",J445,0)</f>
        <v>0</v>
      </c>
      <c r="BI445" s="145">
        <f>IF(N445="nulová",J445,0)</f>
        <v>0</v>
      </c>
      <c r="BJ445" s="17" t="s">
        <v>85</v>
      </c>
      <c r="BK445" s="145">
        <f>ROUND(I445*H445,2)</f>
        <v>0</v>
      </c>
      <c r="BL445" s="17" t="s">
        <v>156</v>
      </c>
      <c r="BM445" s="275" t="s">
        <v>857</v>
      </c>
    </row>
    <row r="446" spans="1:51" s="13" customFormat="1" ht="12">
      <c r="A446" s="13"/>
      <c r="B446" s="276"/>
      <c r="C446" s="277"/>
      <c r="D446" s="278" t="s">
        <v>191</v>
      </c>
      <c r="E446" s="279" t="s">
        <v>1</v>
      </c>
      <c r="F446" s="280" t="s">
        <v>192</v>
      </c>
      <c r="G446" s="277"/>
      <c r="H446" s="279" t="s">
        <v>1</v>
      </c>
      <c r="I446" s="281"/>
      <c r="J446" s="277"/>
      <c r="K446" s="277"/>
      <c r="L446" s="282"/>
      <c r="M446" s="283"/>
      <c r="N446" s="284"/>
      <c r="O446" s="284"/>
      <c r="P446" s="284"/>
      <c r="Q446" s="284"/>
      <c r="R446" s="284"/>
      <c r="S446" s="284"/>
      <c r="T446" s="28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86" t="s">
        <v>191</v>
      </c>
      <c r="AU446" s="286" t="s">
        <v>87</v>
      </c>
      <c r="AV446" s="13" t="s">
        <v>85</v>
      </c>
      <c r="AW446" s="13" t="s">
        <v>32</v>
      </c>
      <c r="AX446" s="13" t="s">
        <v>77</v>
      </c>
      <c r="AY446" s="286" t="s">
        <v>151</v>
      </c>
    </row>
    <row r="447" spans="1:51" s="14" customFormat="1" ht="12">
      <c r="A447" s="14"/>
      <c r="B447" s="287"/>
      <c r="C447" s="288"/>
      <c r="D447" s="278" t="s">
        <v>191</v>
      </c>
      <c r="E447" s="289" t="s">
        <v>1</v>
      </c>
      <c r="F447" s="290" t="s">
        <v>306</v>
      </c>
      <c r="G447" s="288"/>
      <c r="H447" s="291">
        <v>49</v>
      </c>
      <c r="I447" s="292"/>
      <c r="J447" s="288"/>
      <c r="K447" s="288"/>
      <c r="L447" s="293"/>
      <c r="M447" s="294"/>
      <c r="N447" s="295"/>
      <c r="O447" s="295"/>
      <c r="P447" s="295"/>
      <c r="Q447" s="295"/>
      <c r="R447" s="295"/>
      <c r="S447" s="295"/>
      <c r="T447" s="29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97" t="s">
        <v>191</v>
      </c>
      <c r="AU447" s="297" t="s">
        <v>87</v>
      </c>
      <c r="AV447" s="14" t="s">
        <v>87</v>
      </c>
      <c r="AW447" s="14" t="s">
        <v>32</v>
      </c>
      <c r="AX447" s="14" t="s">
        <v>85</v>
      </c>
      <c r="AY447" s="297" t="s">
        <v>151</v>
      </c>
    </row>
    <row r="448" spans="1:65" s="2" customFormat="1" ht="48" customHeight="1">
      <c r="A448" s="40"/>
      <c r="B448" s="41"/>
      <c r="C448" s="309" t="s">
        <v>858</v>
      </c>
      <c r="D448" s="309" t="s">
        <v>236</v>
      </c>
      <c r="E448" s="310" t="s">
        <v>859</v>
      </c>
      <c r="F448" s="311" t="s">
        <v>860</v>
      </c>
      <c r="G448" s="312" t="s">
        <v>253</v>
      </c>
      <c r="H448" s="313">
        <v>4148</v>
      </c>
      <c r="I448" s="314"/>
      <c r="J448" s="315">
        <f>ROUND(I448*H448,2)</f>
        <v>0</v>
      </c>
      <c r="K448" s="316"/>
      <c r="L448" s="43"/>
      <c r="M448" s="317" t="s">
        <v>1</v>
      </c>
      <c r="N448" s="318" t="s">
        <v>42</v>
      </c>
      <c r="O448" s="93"/>
      <c r="P448" s="273">
        <f>O448*H448</f>
        <v>0</v>
      </c>
      <c r="Q448" s="273">
        <v>0</v>
      </c>
      <c r="R448" s="273">
        <f>Q448*H448</f>
        <v>0</v>
      </c>
      <c r="S448" s="273">
        <v>0</v>
      </c>
      <c r="T448" s="274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75" t="s">
        <v>156</v>
      </c>
      <c r="AT448" s="275" t="s">
        <v>236</v>
      </c>
      <c r="AU448" s="275" t="s">
        <v>87</v>
      </c>
      <c r="AY448" s="17" t="s">
        <v>151</v>
      </c>
      <c r="BE448" s="145">
        <f>IF(N448="základní",J448,0)</f>
        <v>0</v>
      </c>
      <c r="BF448" s="145">
        <f>IF(N448="snížená",J448,0)</f>
        <v>0</v>
      </c>
      <c r="BG448" s="145">
        <f>IF(N448="zákl. přenesená",J448,0)</f>
        <v>0</v>
      </c>
      <c r="BH448" s="145">
        <f>IF(N448="sníž. přenesená",J448,0)</f>
        <v>0</v>
      </c>
      <c r="BI448" s="145">
        <f>IF(N448="nulová",J448,0)</f>
        <v>0</v>
      </c>
      <c r="BJ448" s="17" t="s">
        <v>85</v>
      </c>
      <c r="BK448" s="145">
        <f>ROUND(I448*H448,2)</f>
        <v>0</v>
      </c>
      <c r="BL448" s="17" t="s">
        <v>156</v>
      </c>
      <c r="BM448" s="275" t="s">
        <v>861</v>
      </c>
    </row>
    <row r="449" spans="1:51" s="13" customFormat="1" ht="12">
      <c r="A449" s="13"/>
      <c r="B449" s="276"/>
      <c r="C449" s="277"/>
      <c r="D449" s="278" t="s">
        <v>191</v>
      </c>
      <c r="E449" s="279" t="s">
        <v>1</v>
      </c>
      <c r="F449" s="280" t="s">
        <v>192</v>
      </c>
      <c r="G449" s="277"/>
      <c r="H449" s="279" t="s">
        <v>1</v>
      </c>
      <c r="I449" s="281"/>
      <c r="J449" s="277"/>
      <c r="K449" s="277"/>
      <c r="L449" s="282"/>
      <c r="M449" s="283"/>
      <c r="N449" s="284"/>
      <c r="O449" s="284"/>
      <c r="P449" s="284"/>
      <c r="Q449" s="284"/>
      <c r="R449" s="284"/>
      <c r="S449" s="284"/>
      <c r="T449" s="28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86" t="s">
        <v>191</v>
      </c>
      <c r="AU449" s="286" t="s">
        <v>87</v>
      </c>
      <c r="AV449" s="13" t="s">
        <v>85</v>
      </c>
      <c r="AW449" s="13" t="s">
        <v>32</v>
      </c>
      <c r="AX449" s="13" t="s">
        <v>77</v>
      </c>
      <c r="AY449" s="286" t="s">
        <v>151</v>
      </c>
    </row>
    <row r="450" spans="1:51" s="14" customFormat="1" ht="12">
      <c r="A450" s="14"/>
      <c r="B450" s="287"/>
      <c r="C450" s="288"/>
      <c r="D450" s="278" t="s">
        <v>191</v>
      </c>
      <c r="E450" s="289" t="s">
        <v>1</v>
      </c>
      <c r="F450" s="290" t="s">
        <v>262</v>
      </c>
      <c r="G450" s="288"/>
      <c r="H450" s="291">
        <v>4148</v>
      </c>
      <c r="I450" s="292"/>
      <c r="J450" s="288"/>
      <c r="K450" s="288"/>
      <c r="L450" s="293"/>
      <c r="M450" s="294"/>
      <c r="N450" s="295"/>
      <c r="O450" s="295"/>
      <c r="P450" s="295"/>
      <c r="Q450" s="295"/>
      <c r="R450" s="295"/>
      <c r="S450" s="295"/>
      <c r="T450" s="29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97" t="s">
        <v>191</v>
      </c>
      <c r="AU450" s="297" t="s">
        <v>87</v>
      </c>
      <c r="AV450" s="14" t="s">
        <v>87</v>
      </c>
      <c r="AW450" s="14" t="s">
        <v>32</v>
      </c>
      <c r="AX450" s="14" t="s">
        <v>85</v>
      </c>
      <c r="AY450" s="297" t="s">
        <v>151</v>
      </c>
    </row>
    <row r="451" spans="1:65" s="2" customFormat="1" ht="48" customHeight="1">
      <c r="A451" s="40"/>
      <c r="B451" s="41"/>
      <c r="C451" s="309" t="s">
        <v>862</v>
      </c>
      <c r="D451" s="309" t="s">
        <v>236</v>
      </c>
      <c r="E451" s="310" t="s">
        <v>863</v>
      </c>
      <c r="F451" s="311" t="s">
        <v>864</v>
      </c>
      <c r="G451" s="312" t="s">
        <v>253</v>
      </c>
      <c r="H451" s="313">
        <v>744.3</v>
      </c>
      <c r="I451" s="314"/>
      <c r="J451" s="315">
        <f>ROUND(I451*H451,2)</f>
        <v>0</v>
      </c>
      <c r="K451" s="316"/>
      <c r="L451" s="43"/>
      <c r="M451" s="317" t="s">
        <v>1</v>
      </c>
      <c r="N451" s="318" t="s">
        <v>42</v>
      </c>
      <c r="O451" s="93"/>
      <c r="P451" s="273">
        <f>O451*H451</f>
        <v>0</v>
      </c>
      <c r="Q451" s="273">
        <v>0</v>
      </c>
      <c r="R451" s="273">
        <f>Q451*H451</f>
        <v>0</v>
      </c>
      <c r="S451" s="273">
        <v>0</v>
      </c>
      <c r="T451" s="274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75" t="s">
        <v>156</v>
      </c>
      <c r="AT451" s="275" t="s">
        <v>236</v>
      </c>
      <c r="AU451" s="275" t="s">
        <v>87</v>
      </c>
      <c r="AY451" s="17" t="s">
        <v>151</v>
      </c>
      <c r="BE451" s="145">
        <f>IF(N451="základní",J451,0)</f>
        <v>0</v>
      </c>
      <c r="BF451" s="145">
        <f>IF(N451="snížená",J451,0)</f>
        <v>0</v>
      </c>
      <c r="BG451" s="145">
        <f>IF(N451="zákl. přenesená",J451,0)</f>
        <v>0</v>
      </c>
      <c r="BH451" s="145">
        <f>IF(N451="sníž. přenesená",J451,0)</f>
        <v>0</v>
      </c>
      <c r="BI451" s="145">
        <f>IF(N451="nulová",J451,0)</f>
        <v>0</v>
      </c>
      <c r="BJ451" s="17" t="s">
        <v>85</v>
      </c>
      <c r="BK451" s="145">
        <f>ROUND(I451*H451,2)</f>
        <v>0</v>
      </c>
      <c r="BL451" s="17" t="s">
        <v>156</v>
      </c>
      <c r="BM451" s="275" t="s">
        <v>865</v>
      </c>
    </row>
    <row r="452" spans="1:51" s="13" customFormat="1" ht="12">
      <c r="A452" s="13"/>
      <c r="B452" s="276"/>
      <c r="C452" s="277"/>
      <c r="D452" s="278" t="s">
        <v>191</v>
      </c>
      <c r="E452" s="279" t="s">
        <v>1</v>
      </c>
      <c r="F452" s="280" t="s">
        <v>192</v>
      </c>
      <c r="G452" s="277"/>
      <c r="H452" s="279" t="s">
        <v>1</v>
      </c>
      <c r="I452" s="281"/>
      <c r="J452" s="277"/>
      <c r="K452" s="277"/>
      <c r="L452" s="282"/>
      <c r="M452" s="283"/>
      <c r="N452" s="284"/>
      <c r="O452" s="284"/>
      <c r="P452" s="284"/>
      <c r="Q452" s="284"/>
      <c r="R452" s="284"/>
      <c r="S452" s="284"/>
      <c r="T452" s="28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86" t="s">
        <v>191</v>
      </c>
      <c r="AU452" s="286" t="s">
        <v>87</v>
      </c>
      <c r="AV452" s="13" t="s">
        <v>85</v>
      </c>
      <c r="AW452" s="13" t="s">
        <v>32</v>
      </c>
      <c r="AX452" s="13" t="s">
        <v>77</v>
      </c>
      <c r="AY452" s="286" t="s">
        <v>151</v>
      </c>
    </row>
    <row r="453" spans="1:51" s="14" customFormat="1" ht="12">
      <c r="A453" s="14"/>
      <c r="B453" s="287"/>
      <c r="C453" s="288"/>
      <c r="D453" s="278" t="s">
        <v>191</v>
      </c>
      <c r="E453" s="289" t="s">
        <v>1</v>
      </c>
      <c r="F453" s="290" t="s">
        <v>304</v>
      </c>
      <c r="G453" s="288"/>
      <c r="H453" s="291">
        <v>744.3</v>
      </c>
      <c r="I453" s="292"/>
      <c r="J453" s="288"/>
      <c r="K453" s="288"/>
      <c r="L453" s="293"/>
      <c r="M453" s="294"/>
      <c r="N453" s="295"/>
      <c r="O453" s="295"/>
      <c r="P453" s="295"/>
      <c r="Q453" s="295"/>
      <c r="R453" s="295"/>
      <c r="S453" s="295"/>
      <c r="T453" s="296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97" t="s">
        <v>191</v>
      </c>
      <c r="AU453" s="297" t="s">
        <v>87</v>
      </c>
      <c r="AV453" s="14" t="s">
        <v>87</v>
      </c>
      <c r="AW453" s="14" t="s">
        <v>32</v>
      </c>
      <c r="AX453" s="14" t="s">
        <v>85</v>
      </c>
      <c r="AY453" s="297" t="s">
        <v>151</v>
      </c>
    </row>
    <row r="454" spans="1:65" s="2" customFormat="1" ht="24" customHeight="1">
      <c r="A454" s="40"/>
      <c r="B454" s="41"/>
      <c r="C454" s="309" t="s">
        <v>866</v>
      </c>
      <c r="D454" s="309" t="s">
        <v>236</v>
      </c>
      <c r="E454" s="310" t="s">
        <v>867</v>
      </c>
      <c r="F454" s="311" t="s">
        <v>868</v>
      </c>
      <c r="G454" s="312" t="s">
        <v>253</v>
      </c>
      <c r="H454" s="313">
        <v>4941.3</v>
      </c>
      <c r="I454" s="314"/>
      <c r="J454" s="315">
        <f>ROUND(I454*H454,2)</f>
        <v>0</v>
      </c>
      <c r="K454" s="316"/>
      <c r="L454" s="43"/>
      <c r="M454" s="317" t="s">
        <v>1</v>
      </c>
      <c r="N454" s="318" t="s">
        <v>42</v>
      </c>
      <c r="O454" s="93"/>
      <c r="P454" s="273">
        <f>O454*H454</f>
        <v>0</v>
      </c>
      <c r="Q454" s="273">
        <v>0</v>
      </c>
      <c r="R454" s="273">
        <f>Q454*H454</f>
        <v>0</v>
      </c>
      <c r="S454" s="273">
        <v>0</v>
      </c>
      <c r="T454" s="274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75" t="s">
        <v>156</v>
      </c>
      <c r="AT454" s="275" t="s">
        <v>236</v>
      </c>
      <c r="AU454" s="275" t="s">
        <v>87</v>
      </c>
      <c r="AY454" s="17" t="s">
        <v>151</v>
      </c>
      <c r="BE454" s="145">
        <f>IF(N454="základní",J454,0)</f>
        <v>0</v>
      </c>
      <c r="BF454" s="145">
        <f>IF(N454="snížená",J454,0)</f>
        <v>0</v>
      </c>
      <c r="BG454" s="145">
        <f>IF(N454="zákl. přenesená",J454,0)</f>
        <v>0</v>
      </c>
      <c r="BH454" s="145">
        <f>IF(N454="sníž. přenesená",J454,0)</f>
        <v>0</v>
      </c>
      <c r="BI454" s="145">
        <f>IF(N454="nulová",J454,0)</f>
        <v>0</v>
      </c>
      <c r="BJ454" s="17" t="s">
        <v>85</v>
      </c>
      <c r="BK454" s="145">
        <f>ROUND(I454*H454,2)</f>
        <v>0</v>
      </c>
      <c r="BL454" s="17" t="s">
        <v>156</v>
      </c>
      <c r="BM454" s="275" t="s">
        <v>869</v>
      </c>
    </row>
    <row r="455" spans="1:51" s="13" customFormat="1" ht="12">
      <c r="A455" s="13"/>
      <c r="B455" s="276"/>
      <c r="C455" s="277"/>
      <c r="D455" s="278" t="s">
        <v>191</v>
      </c>
      <c r="E455" s="279" t="s">
        <v>1</v>
      </c>
      <c r="F455" s="280" t="s">
        <v>192</v>
      </c>
      <c r="G455" s="277"/>
      <c r="H455" s="279" t="s">
        <v>1</v>
      </c>
      <c r="I455" s="281"/>
      <c r="J455" s="277"/>
      <c r="K455" s="277"/>
      <c r="L455" s="282"/>
      <c r="M455" s="283"/>
      <c r="N455" s="284"/>
      <c r="O455" s="284"/>
      <c r="P455" s="284"/>
      <c r="Q455" s="284"/>
      <c r="R455" s="284"/>
      <c r="S455" s="284"/>
      <c r="T455" s="28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86" t="s">
        <v>191</v>
      </c>
      <c r="AU455" s="286" t="s">
        <v>87</v>
      </c>
      <c r="AV455" s="13" t="s">
        <v>85</v>
      </c>
      <c r="AW455" s="13" t="s">
        <v>32</v>
      </c>
      <c r="AX455" s="13" t="s">
        <v>77</v>
      </c>
      <c r="AY455" s="286" t="s">
        <v>151</v>
      </c>
    </row>
    <row r="456" spans="1:51" s="14" customFormat="1" ht="12">
      <c r="A456" s="14"/>
      <c r="B456" s="287"/>
      <c r="C456" s="288"/>
      <c r="D456" s="278" t="s">
        <v>191</v>
      </c>
      <c r="E456" s="289" t="s">
        <v>1</v>
      </c>
      <c r="F456" s="290" t="s">
        <v>870</v>
      </c>
      <c r="G456" s="288"/>
      <c r="H456" s="291">
        <v>4941.3</v>
      </c>
      <c r="I456" s="292"/>
      <c r="J456" s="288"/>
      <c r="K456" s="288"/>
      <c r="L456" s="293"/>
      <c r="M456" s="294"/>
      <c r="N456" s="295"/>
      <c r="O456" s="295"/>
      <c r="P456" s="295"/>
      <c r="Q456" s="295"/>
      <c r="R456" s="295"/>
      <c r="S456" s="295"/>
      <c r="T456" s="29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97" t="s">
        <v>191</v>
      </c>
      <c r="AU456" s="297" t="s">
        <v>87</v>
      </c>
      <c r="AV456" s="14" t="s">
        <v>87</v>
      </c>
      <c r="AW456" s="14" t="s">
        <v>32</v>
      </c>
      <c r="AX456" s="14" t="s">
        <v>85</v>
      </c>
      <c r="AY456" s="297" t="s">
        <v>151</v>
      </c>
    </row>
    <row r="457" spans="1:65" s="2" customFormat="1" ht="24" customHeight="1">
      <c r="A457" s="40"/>
      <c r="B457" s="41"/>
      <c r="C457" s="309" t="s">
        <v>871</v>
      </c>
      <c r="D457" s="309" t="s">
        <v>236</v>
      </c>
      <c r="E457" s="310" t="s">
        <v>872</v>
      </c>
      <c r="F457" s="311" t="s">
        <v>873</v>
      </c>
      <c r="G457" s="312" t="s">
        <v>253</v>
      </c>
      <c r="H457" s="313">
        <v>9089.3</v>
      </c>
      <c r="I457" s="314"/>
      <c r="J457" s="315">
        <f>ROUND(I457*H457,2)</f>
        <v>0</v>
      </c>
      <c r="K457" s="316"/>
      <c r="L457" s="43"/>
      <c r="M457" s="317" t="s">
        <v>1</v>
      </c>
      <c r="N457" s="318" t="s">
        <v>42</v>
      </c>
      <c r="O457" s="93"/>
      <c r="P457" s="273">
        <f>O457*H457</f>
        <v>0</v>
      </c>
      <c r="Q457" s="273">
        <v>0</v>
      </c>
      <c r="R457" s="273">
        <f>Q457*H457</f>
        <v>0</v>
      </c>
      <c r="S457" s="273">
        <v>0</v>
      </c>
      <c r="T457" s="274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75" t="s">
        <v>156</v>
      </c>
      <c r="AT457" s="275" t="s">
        <v>236</v>
      </c>
      <c r="AU457" s="275" t="s">
        <v>87</v>
      </c>
      <c r="AY457" s="17" t="s">
        <v>151</v>
      </c>
      <c r="BE457" s="145">
        <f>IF(N457="základní",J457,0)</f>
        <v>0</v>
      </c>
      <c r="BF457" s="145">
        <f>IF(N457="snížená",J457,0)</f>
        <v>0</v>
      </c>
      <c r="BG457" s="145">
        <f>IF(N457="zákl. přenesená",J457,0)</f>
        <v>0</v>
      </c>
      <c r="BH457" s="145">
        <f>IF(N457="sníž. přenesená",J457,0)</f>
        <v>0</v>
      </c>
      <c r="BI457" s="145">
        <f>IF(N457="nulová",J457,0)</f>
        <v>0</v>
      </c>
      <c r="BJ457" s="17" t="s">
        <v>85</v>
      </c>
      <c r="BK457" s="145">
        <f>ROUND(I457*H457,2)</f>
        <v>0</v>
      </c>
      <c r="BL457" s="17" t="s">
        <v>156</v>
      </c>
      <c r="BM457" s="275" t="s">
        <v>874</v>
      </c>
    </row>
    <row r="458" spans="1:51" s="13" customFormat="1" ht="12">
      <c r="A458" s="13"/>
      <c r="B458" s="276"/>
      <c r="C458" s="277"/>
      <c r="D458" s="278" t="s">
        <v>191</v>
      </c>
      <c r="E458" s="279" t="s">
        <v>1</v>
      </c>
      <c r="F458" s="280" t="s">
        <v>192</v>
      </c>
      <c r="G458" s="277"/>
      <c r="H458" s="279" t="s">
        <v>1</v>
      </c>
      <c r="I458" s="281"/>
      <c r="J458" s="277"/>
      <c r="K458" s="277"/>
      <c r="L458" s="282"/>
      <c r="M458" s="283"/>
      <c r="N458" s="284"/>
      <c r="O458" s="284"/>
      <c r="P458" s="284"/>
      <c r="Q458" s="284"/>
      <c r="R458" s="284"/>
      <c r="S458" s="284"/>
      <c r="T458" s="28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86" t="s">
        <v>191</v>
      </c>
      <c r="AU458" s="286" t="s">
        <v>87</v>
      </c>
      <c r="AV458" s="13" t="s">
        <v>85</v>
      </c>
      <c r="AW458" s="13" t="s">
        <v>32</v>
      </c>
      <c r="AX458" s="13" t="s">
        <v>77</v>
      </c>
      <c r="AY458" s="286" t="s">
        <v>151</v>
      </c>
    </row>
    <row r="459" spans="1:51" s="14" customFormat="1" ht="12">
      <c r="A459" s="14"/>
      <c r="B459" s="287"/>
      <c r="C459" s="288"/>
      <c r="D459" s="278" t="s">
        <v>191</v>
      </c>
      <c r="E459" s="289" t="s">
        <v>1</v>
      </c>
      <c r="F459" s="290" t="s">
        <v>875</v>
      </c>
      <c r="G459" s="288"/>
      <c r="H459" s="291">
        <v>9089.3</v>
      </c>
      <c r="I459" s="292"/>
      <c r="J459" s="288"/>
      <c r="K459" s="288"/>
      <c r="L459" s="293"/>
      <c r="M459" s="294"/>
      <c r="N459" s="295"/>
      <c r="O459" s="295"/>
      <c r="P459" s="295"/>
      <c r="Q459" s="295"/>
      <c r="R459" s="295"/>
      <c r="S459" s="295"/>
      <c r="T459" s="29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97" t="s">
        <v>191</v>
      </c>
      <c r="AU459" s="297" t="s">
        <v>87</v>
      </c>
      <c r="AV459" s="14" t="s">
        <v>87</v>
      </c>
      <c r="AW459" s="14" t="s">
        <v>32</v>
      </c>
      <c r="AX459" s="14" t="s">
        <v>85</v>
      </c>
      <c r="AY459" s="297" t="s">
        <v>151</v>
      </c>
    </row>
    <row r="460" spans="1:65" s="2" customFormat="1" ht="48" customHeight="1">
      <c r="A460" s="40"/>
      <c r="B460" s="41"/>
      <c r="C460" s="309" t="s">
        <v>876</v>
      </c>
      <c r="D460" s="309" t="s">
        <v>236</v>
      </c>
      <c r="E460" s="310" t="s">
        <v>877</v>
      </c>
      <c r="F460" s="311" t="s">
        <v>878</v>
      </c>
      <c r="G460" s="312" t="s">
        <v>253</v>
      </c>
      <c r="H460" s="313">
        <v>4892.3</v>
      </c>
      <c r="I460" s="314"/>
      <c r="J460" s="315">
        <f>ROUND(I460*H460,2)</f>
        <v>0</v>
      </c>
      <c r="K460" s="316"/>
      <c r="L460" s="43"/>
      <c r="M460" s="317" t="s">
        <v>1</v>
      </c>
      <c r="N460" s="318" t="s">
        <v>42</v>
      </c>
      <c r="O460" s="93"/>
      <c r="P460" s="273">
        <f>O460*H460</f>
        <v>0</v>
      </c>
      <c r="Q460" s="273">
        <v>0</v>
      </c>
      <c r="R460" s="273">
        <f>Q460*H460</f>
        <v>0</v>
      </c>
      <c r="S460" s="273">
        <v>0</v>
      </c>
      <c r="T460" s="274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75" t="s">
        <v>156</v>
      </c>
      <c r="AT460" s="275" t="s">
        <v>236</v>
      </c>
      <c r="AU460" s="275" t="s">
        <v>87</v>
      </c>
      <c r="AY460" s="17" t="s">
        <v>151</v>
      </c>
      <c r="BE460" s="145">
        <f>IF(N460="základní",J460,0)</f>
        <v>0</v>
      </c>
      <c r="BF460" s="145">
        <f>IF(N460="snížená",J460,0)</f>
        <v>0</v>
      </c>
      <c r="BG460" s="145">
        <f>IF(N460="zákl. přenesená",J460,0)</f>
        <v>0</v>
      </c>
      <c r="BH460" s="145">
        <f>IF(N460="sníž. přenesená",J460,0)</f>
        <v>0</v>
      </c>
      <c r="BI460" s="145">
        <f>IF(N460="nulová",J460,0)</f>
        <v>0</v>
      </c>
      <c r="BJ460" s="17" t="s">
        <v>85</v>
      </c>
      <c r="BK460" s="145">
        <f>ROUND(I460*H460,2)</f>
        <v>0</v>
      </c>
      <c r="BL460" s="17" t="s">
        <v>156</v>
      </c>
      <c r="BM460" s="275" t="s">
        <v>879</v>
      </c>
    </row>
    <row r="461" spans="1:51" s="13" customFormat="1" ht="12">
      <c r="A461" s="13"/>
      <c r="B461" s="276"/>
      <c r="C461" s="277"/>
      <c r="D461" s="278" t="s">
        <v>191</v>
      </c>
      <c r="E461" s="279" t="s">
        <v>1</v>
      </c>
      <c r="F461" s="280" t="s">
        <v>347</v>
      </c>
      <c r="G461" s="277"/>
      <c r="H461" s="279" t="s">
        <v>1</v>
      </c>
      <c r="I461" s="281"/>
      <c r="J461" s="277"/>
      <c r="K461" s="277"/>
      <c r="L461" s="282"/>
      <c r="M461" s="283"/>
      <c r="N461" s="284"/>
      <c r="O461" s="284"/>
      <c r="P461" s="284"/>
      <c r="Q461" s="284"/>
      <c r="R461" s="284"/>
      <c r="S461" s="284"/>
      <c r="T461" s="28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86" t="s">
        <v>191</v>
      </c>
      <c r="AU461" s="286" t="s">
        <v>87</v>
      </c>
      <c r="AV461" s="13" t="s">
        <v>85</v>
      </c>
      <c r="AW461" s="13" t="s">
        <v>32</v>
      </c>
      <c r="AX461" s="13" t="s">
        <v>77</v>
      </c>
      <c r="AY461" s="286" t="s">
        <v>151</v>
      </c>
    </row>
    <row r="462" spans="1:51" s="14" customFormat="1" ht="12">
      <c r="A462" s="14"/>
      <c r="B462" s="287"/>
      <c r="C462" s="288"/>
      <c r="D462" s="278" t="s">
        <v>191</v>
      </c>
      <c r="E462" s="289" t="s">
        <v>262</v>
      </c>
      <c r="F462" s="290" t="s">
        <v>263</v>
      </c>
      <c r="G462" s="288"/>
      <c r="H462" s="291">
        <v>4148</v>
      </c>
      <c r="I462" s="292"/>
      <c r="J462" s="288"/>
      <c r="K462" s="288"/>
      <c r="L462" s="293"/>
      <c r="M462" s="294"/>
      <c r="N462" s="295"/>
      <c r="O462" s="295"/>
      <c r="P462" s="295"/>
      <c r="Q462" s="295"/>
      <c r="R462" s="295"/>
      <c r="S462" s="295"/>
      <c r="T462" s="29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97" t="s">
        <v>191</v>
      </c>
      <c r="AU462" s="297" t="s">
        <v>87</v>
      </c>
      <c r="AV462" s="14" t="s">
        <v>87</v>
      </c>
      <c r="AW462" s="14" t="s">
        <v>32</v>
      </c>
      <c r="AX462" s="14" t="s">
        <v>77</v>
      </c>
      <c r="AY462" s="297" t="s">
        <v>151</v>
      </c>
    </row>
    <row r="463" spans="1:51" s="13" customFormat="1" ht="12">
      <c r="A463" s="13"/>
      <c r="B463" s="276"/>
      <c r="C463" s="277"/>
      <c r="D463" s="278" t="s">
        <v>191</v>
      </c>
      <c r="E463" s="279" t="s">
        <v>1</v>
      </c>
      <c r="F463" s="280" t="s">
        <v>880</v>
      </c>
      <c r="G463" s="277"/>
      <c r="H463" s="279" t="s">
        <v>1</v>
      </c>
      <c r="I463" s="281"/>
      <c r="J463" s="277"/>
      <c r="K463" s="277"/>
      <c r="L463" s="282"/>
      <c r="M463" s="283"/>
      <c r="N463" s="284"/>
      <c r="O463" s="284"/>
      <c r="P463" s="284"/>
      <c r="Q463" s="284"/>
      <c r="R463" s="284"/>
      <c r="S463" s="284"/>
      <c r="T463" s="28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86" t="s">
        <v>191</v>
      </c>
      <c r="AU463" s="286" t="s">
        <v>87</v>
      </c>
      <c r="AV463" s="13" t="s">
        <v>85</v>
      </c>
      <c r="AW463" s="13" t="s">
        <v>32</v>
      </c>
      <c r="AX463" s="13" t="s">
        <v>77</v>
      </c>
      <c r="AY463" s="286" t="s">
        <v>151</v>
      </c>
    </row>
    <row r="464" spans="1:51" s="14" customFormat="1" ht="12">
      <c r="A464" s="14"/>
      <c r="B464" s="287"/>
      <c r="C464" s="288"/>
      <c r="D464" s="278" t="s">
        <v>191</v>
      </c>
      <c r="E464" s="289" t="s">
        <v>304</v>
      </c>
      <c r="F464" s="290" t="s">
        <v>881</v>
      </c>
      <c r="G464" s="288"/>
      <c r="H464" s="291">
        <v>744.3</v>
      </c>
      <c r="I464" s="292"/>
      <c r="J464" s="288"/>
      <c r="K464" s="288"/>
      <c r="L464" s="293"/>
      <c r="M464" s="294"/>
      <c r="N464" s="295"/>
      <c r="O464" s="295"/>
      <c r="P464" s="295"/>
      <c r="Q464" s="295"/>
      <c r="R464" s="295"/>
      <c r="S464" s="295"/>
      <c r="T464" s="296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97" t="s">
        <v>191</v>
      </c>
      <c r="AU464" s="297" t="s">
        <v>87</v>
      </c>
      <c r="AV464" s="14" t="s">
        <v>87</v>
      </c>
      <c r="AW464" s="14" t="s">
        <v>32</v>
      </c>
      <c r="AX464" s="14" t="s">
        <v>77</v>
      </c>
      <c r="AY464" s="297" t="s">
        <v>151</v>
      </c>
    </row>
    <row r="465" spans="1:51" s="15" customFormat="1" ht="12">
      <c r="A465" s="15"/>
      <c r="B465" s="298"/>
      <c r="C465" s="299"/>
      <c r="D465" s="278" t="s">
        <v>191</v>
      </c>
      <c r="E465" s="300" t="s">
        <v>1</v>
      </c>
      <c r="F465" s="301" t="s">
        <v>196</v>
      </c>
      <c r="G465" s="299"/>
      <c r="H465" s="302">
        <v>4892.3</v>
      </c>
      <c r="I465" s="303"/>
      <c r="J465" s="299"/>
      <c r="K465" s="299"/>
      <c r="L465" s="304"/>
      <c r="M465" s="305"/>
      <c r="N465" s="306"/>
      <c r="O465" s="306"/>
      <c r="P465" s="306"/>
      <c r="Q465" s="306"/>
      <c r="R465" s="306"/>
      <c r="S465" s="306"/>
      <c r="T465" s="307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308" t="s">
        <v>191</v>
      </c>
      <c r="AU465" s="308" t="s">
        <v>87</v>
      </c>
      <c r="AV465" s="15" t="s">
        <v>156</v>
      </c>
      <c r="AW465" s="15" t="s">
        <v>32</v>
      </c>
      <c r="AX465" s="15" t="s">
        <v>85</v>
      </c>
      <c r="AY465" s="308" t="s">
        <v>151</v>
      </c>
    </row>
    <row r="466" spans="1:65" s="2" customFormat="1" ht="48" customHeight="1">
      <c r="A466" s="40"/>
      <c r="B466" s="41"/>
      <c r="C466" s="309" t="s">
        <v>882</v>
      </c>
      <c r="D466" s="309" t="s">
        <v>236</v>
      </c>
      <c r="E466" s="310" t="s">
        <v>883</v>
      </c>
      <c r="F466" s="311" t="s">
        <v>884</v>
      </c>
      <c r="G466" s="312" t="s">
        <v>253</v>
      </c>
      <c r="H466" s="313">
        <v>49</v>
      </c>
      <c r="I466" s="314"/>
      <c r="J466" s="315">
        <f>ROUND(I466*H466,2)</f>
        <v>0</v>
      </c>
      <c r="K466" s="316"/>
      <c r="L466" s="43"/>
      <c r="M466" s="317" t="s">
        <v>1</v>
      </c>
      <c r="N466" s="318" t="s">
        <v>42</v>
      </c>
      <c r="O466" s="93"/>
      <c r="P466" s="273">
        <f>O466*H466</f>
        <v>0</v>
      </c>
      <c r="Q466" s="273">
        <v>0</v>
      </c>
      <c r="R466" s="273">
        <f>Q466*H466</f>
        <v>0</v>
      </c>
      <c r="S466" s="273">
        <v>0</v>
      </c>
      <c r="T466" s="274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75" t="s">
        <v>156</v>
      </c>
      <c r="AT466" s="275" t="s">
        <v>236</v>
      </c>
      <c r="AU466" s="275" t="s">
        <v>87</v>
      </c>
      <c r="AY466" s="17" t="s">
        <v>151</v>
      </c>
      <c r="BE466" s="145">
        <f>IF(N466="základní",J466,0)</f>
        <v>0</v>
      </c>
      <c r="BF466" s="145">
        <f>IF(N466="snížená",J466,0)</f>
        <v>0</v>
      </c>
      <c r="BG466" s="145">
        <f>IF(N466="zákl. přenesená",J466,0)</f>
        <v>0</v>
      </c>
      <c r="BH466" s="145">
        <f>IF(N466="sníž. přenesená",J466,0)</f>
        <v>0</v>
      </c>
      <c r="BI466" s="145">
        <f>IF(N466="nulová",J466,0)</f>
        <v>0</v>
      </c>
      <c r="BJ466" s="17" t="s">
        <v>85</v>
      </c>
      <c r="BK466" s="145">
        <f>ROUND(I466*H466,2)</f>
        <v>0</v>
      </c>
      <c r="BL466" s="17" t="s">
        <v>156</v>
      </c>
      <c r="BM466" s="275" t="s">
        <v>885</v>
      </c>
    </row>
    <row r="467" spans="1:51" s="13" customFormat="1" ht="12">
      <c r="A467" s="13"/>
      <c r="B467" s="276"/>
      <c r="C467" s="277"/>
      <c r="D467" s="278" t="s">
        <v>191</v>
      </c>
      <c r="E467" s="279" t="s">
        <v>1</v>
      </c>
      <c r="F467" s="280" t="s">
        <v>347</v>
      </c>
      <c r="G467" s="277"/>
      <c r="H467" s="279" t="s">
        <v>1</v>
      </c>
      <c r="I467" s="281"/>
      <c r="J467" s="277"/>
      <c r="K467" s="277"/>
      <c r="L467" s="282"/>
      <c r="M467" s="283"/>
      <c r="N467" s="284"/>
      <c r="O467" s="284"/>
      <c r="P467" s="284"/>
      <c r="Q467" s="284"/>
      <c r="R467" s="284"/>
      <c r="S467" s="284"/>
      <c r="T467" s="28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86" t="s">
        <v>191</v>
      </c>
      <c r="AU467" s="286" t="s">
        <v>87</v>
      </c>
      <c r="AV467" s="13" t="s">
        <v>85</v>
      </c>
      <c r="AW467" s="13" t="s">
        <v>32</v>
      </c>
      <c r="AX467" s="13" t="s">
        <v>77</v>
      </c>
      <c r="AY467" s="286" t="s">
        <v>151</v>
      </c>
    </row>
    <row r="468" spans="1:51" s="14" customFormat="1" ht="12">
      <c r="A468" s="14"/>
      <c r="B468" s="287"/>
      <c r="C468" s="288"/>
      <c r="D468" s="278" t="s">
        <v>191</v>
      </c>
      <c r="E468" s="289" t="s">
        <v>306</v>
      </c>
      <c r="F468" s="290" t="s">
        <v>307</v>
      </c>
      <c r="G468" s="288"/>
      <c r="H468" s="291">
        <v>49</v>
      </c>
      <c r="I468" s="292"/>
      <c r="J468" s="288"/>
      <c r="K468" s="288"/>
      <c r="L468" s="293"/>
      <c r="M468" s="294"/>
      <c r="N468" s="295"/>
      <c r="O468" s="295"/>
      <c r="P468" s="295"/>
      <c r="Q468" s="295"/>
      <c r="R468" s="295"/>
      <c r="S468" s="295"/>
      <c r="T468" s="29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97" t="s">
        <v>191</v>
      </c>
      <c r="AU468" s="297" t="s">
        <v>87</v>
      </c>
      <c r="AV468" s="14" t="s">
        <v>87</v>
      </c>
      <c r="AW468" s="14" t="s">
        <v>32</v>
      </c>
      <c r="AX468" s="14" t="s">
        <v>85</v>
      </c>
      <c r="AY468" s="297" t="s">
        <v>151</v>
      </c>
    </row>
    <row r="469" spans="1:65" s="2" customFormat="1" ht="36" customHeight="1">
      <c r="A469" s="40"/>
      <c r="B469" s="41"/>
      <c r="C469" s="309" t="s">
        <v>886</v>
      </c>
      <c r="D469" s="309" t="s">
        <v>236</v>
      </c>
      <c r="E469" s="310" t="s">
        <v>887</v>
      </c>
      <c r="F469" s="311" t="s">
        <v>888</v>
      </c>
      <c r="G469" s="312" t="s">
        <v>253</v>
      </c>
      <c r="H469" s="313">
        <v>4148</v>
      </c>
      <c r="I469" s="314"/>
      <c r="J469" s="315">
        <f>ROUND(I469*H469,2)</f>
        <v>0</v>
      </c>
      <c r="K469" s="316"/>
      <c r="L469" s="43"/>
      <c r="M469" s="317" t="s">
        <v>1</v>
      </c>
      <c r="N469" s="318" t="s">
        <v>42</v>
      </c>
      <c r="O469" s="93"/>
      <c r="P469" s="273">
        <f>O469*H469</f>
        <v>0</v>
      </c>
      <c r="Q469" s="273">
        <v>0</v>
      </c>
      <c r="R469" s="273">
        <f>Q469*H469</f>
        <v>0</v>
      </c>
      <c r="S469" s="273">
        <v>0</v>
      </c>
      <c r="T469" s="274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75" t="s">
        <v>156</v>
      </c>
      <c r="AT469" s="275" t="s">
        <v>236</v>
      </c>
      <c r="AU469" s="275" t="s">
        <v>87</v>
      </c>
      <c r="AY469" s="17" t="s">
        <v>151</v>
      </c>
      <c r="BE469" s="145">
        <f>IF(N469="základní",J469,0)</f>
        <v>0</v>
      </c>
      <c r="BF469" s="145">
        <f>IF(N469="snížená",J469,0)</f>
        <v>0</v>
      </c>
      <c r="BG469" s="145">
        <f>IF(N469="zákl. přenesená",J469,0)</f>
        <v>0</v>
      </c>
      <c r="BH469" s="145">
        <f>IF(N469="sníž. přenesená",J469,0)</f>
        <v>0</v>
      </c>
      <c r="BI469" s="145">
        <f>IF(N469="nulová",J469,0)</f>
        <v>0</v>
      </c>
      <c r="BJ469" s="17" t="s">
        <v>85</v>
      </c>
      <c r="BK469" s="145">
        <f>ROUND(I469*H469,2)</f>
        <v>0</v>
      </c>
      <c r="BL469" s="17" t="s">
        <v>156</v>
      </c>
      <c r="BM469" s="275" t="s">
        <v>889</v>
      </c>
    </row>
    <row r="470" spans="1:51" s="13" customFormat="1" ht="12">
      <c r="A470" s="13"/>
      <c r="B470" s="276"/>
      <c r="C470" s="277"/>
      <c r="D470" s="278" t="s">
        <v>191</v>
      </c>
      <c r="E470" s="279" t="s">
        <v>1</v>
      </c>
      <c r="F470" s="280" t="s">
        <v>192</v>
      </c>
      <c r="G470" s="277"/>
      <c r="H470" s="279" t="s">
        <v>1</v>
      </c>
      <c r="I470" s="281"/>
      <c r="J470" s="277"/>
      <c r="K470" s="277"/>
      <c r="L470" s="282"/>
      <c r="M470" s="283"/>
      <c r="N470" s="284"/>
      <c r="O470" s="284"/>
      <c r="P470" s="284"/>
      <c r="Q470" s="284"/>
      <c r="R470" s="284"/>
      <c r="S470" s="284"/>
      <c r="T470" s="28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86" t="s">
        <v>191</v>
      </c>
      <c r="AU470" s="286" t="s">
        <v>87</v>
      </c>
      <c r="AV470" s="13" t="s">
        <v>85</v>
      </c>
      <c r="AW470" s="13" t="s">
        <v>32</v>
      </c>
      <c r="AX470" s="13" t="s">
        <v>77</v>
      </c>
      <c r="AY470" s="286" t="s">
        <v>151</v>
      </c>
    </row>
    <row r="471" spans="1:51" s="14" customFormat="1" ht="12">
      <c r="A471" s="14"/>
      <c r="B471" s="287"/>
      <c r="C471" s="288"/>
      <c r="D471" s="278" t="s">
        <v>191</v>
      </c>
      <c r="E471" s="289" t="s">
        <v>1</v>
      </c>
      <c r="F471" s="290" t="s">
        <v>262</v>
      </c>
      <c r="G471" s="288"/>
      <c r="H471" s="291">
        <v>4148</v>
      </c>
      <c r="I471" s="292"/>
      <c r="J471" s="288"/>
      <c r="K471" s="288"/>
      <c r="L471" s="293"/>
      <c r="M471" s="294"/>
      <c r="N471" s="295"/>
      <c r="O471" s="295"/>
      <c r="P471" s="295"/>
      <c r="Q471" s="295"/>
      <c r="R471" s="295"/>
      <c r="S471" s="295"/>
      <c r="T471" s="29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97" t="s">
        <v>191</v>
      </c>
      <c r="AU471" s="297" t="s">
        <v>87</v>
      </c>
      <c r="AV471" s="14" t="s">
        <v>87</v>
      </c>
      <c r="AW471" s="14" t="s">
        <v>32</v>
      </c>
      <c r="AX471" s="14" t="s">
        <v>85</v>
      </c>
      <c r="AY471" s="297" t="s">
        <v>151</v>
      </c>
    </row>
    <row r="472" spans="1:65" s="2" customFormat="1" ht="16.5" customHeight="1">
      <c r="A472" s="40"/>
      <c r="B472" s="41"/>
      <c r="C472" s="262" t="s">
        <v>890</v>
      </c>
      <c r="D472" s="262" t="s">
        <v>152</v>
      </c>
      <c r="E472" s="263" t="s">
        <v>891</v>
      </c>
      <c r="F472" s="264" t="s">
        <v>892</v>
      </c>
      <c r="G472" s="265" t="s">
        <v>253</v>
      </c>
      <c r="H472" s="266">
        <v>21</v>
      </c>
      <c r="I472" s="267"/>
      <c r="J472" s="268">
        <f>ROUND(I472*H472,2)</f>
        <v>0</v>
      </c>
      <c r="K472" s="269"/>
      <c r="L472" s="270"/>
      <c r="M472" s="271" t="s">
        <v>1</v>
      </c>
      <c r="N472" s="272" t="s">
        <v>42</v>
      </c>
      <c r="O472" s="93"/>
      <c r="P472" s="273">
        <f>O472*H472</f>
        <v>0</v>
      </c>
      <c r="Q472" s="273">
        <v>0.131</v>
      </c>
      <c r="R472" s="273">
        <f>Q472*H472</f>
        <v>2.7510000000000003</v>
      </c>
      <c r="S472" s="273">
        <v>0</v>
      </c>
      <c r="T472" s="274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75" t="s">
        <v>155</v>
      </c>
      <c r="AT472" s="275" t="s">
        <v>152</v>
      </c>
      <c r="AU472" s="275" t="s">
        <v>87</v>
      </c>
      <c r="AY472" s="17" t="s">
        <v>151</v>
      </c>
      <c r="BE472" s="145">
        <f>IF(N472="základní",J472,0)</f>
        <v>0</v>
      </c>
      <c r="BF472" s="145">
        <f>IF(N472="snížená",J472,0)</f>
        <v>0</v>
      </c>
      <c r="BG472" s="145">
        <f>IF(N472="zákl. přenesená",J472,0)</f>
        <v>0</v>
      </c>
      <c r="BH472" s="145">
        <f>IF(N472="sníž. přenesená",J472,0)</f>
        <v>0</v>
      </c>
      <c r="BI472" s="145">
        <f>IF(N472="nulová",J472,0)</f>
        <v>0</v>
      </c>
      <c r="BJ472" s="17" t="s">
        <v>85</v>
      </c>
      <c r="BK472" s="145">
        <f>ROUND(I472*H472,2)</f>
        <v>0</v>
      </c>
      <c r="BL472" s="17" t="s">
        <v>156</v>
      </c>
      <c r="BM472" s="275" t="s">
        <v>893</v>
      </c>
    </row>
    <row r="473" spans="1:51" s="13" customFormat="1" ht="12">
      <c r="A473" s="13"/>
      <c r="B473" s="276"/>
      <c r="C473" s="277"/>
      <c r="D473" s="278" t="s">
        <v>191</v>
      </c>
      <c r="E473" s="279" t="s">
        <v>1</v>
      </c>
      <c r="F473" s="280" t="s">
        <v>347</v>
      </c>
      <c r="G473" s="277"/>
      <c r="H473" s="279" t="s">
        <v>1</v>
      </c>
      <c r="I473" s="281"/>
      <c r="J473" s="277"/>
      <c r="K473" s="277"/>
      <c r="L473" s="282"/>
      <c r="M473" s="283"/>
      <c r="N473" s="284"/>
      <c r="O473" s="284"/>
      <c r="P473" s="284"/>
      <c r="Q473" s="284"/>
      <c r="R473" s="284"/>
      <c r="S473" s="284"/>
      <c r="T473" s="285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86" t="s">
        <v>191</v>
      </c>
      <c r="AU473" s="286" t="s">
        <v>87</v>
      </c>
      <c r="AV473" s="13" t="s">
        <v>85</v>
      </c>
      <c r="AW473" s="13" t="s">
        <v>32</v>
      </c>
      <c r="AX473" s="13" t="s">
        <v>77</v>
      </c>
      <c r="AY473" s="286" t="s">
        <v>151</v>
      </c>
    </row>
    <row r="474" spans="1:51" s="13" customFormat="1" ht="12">
      <c r="A474" s="13"/>
      <c r="B474" s="276"/>
      <c r="C474" s="277"/>
      <c r="D474" s="278" t="s">
        <v>191</v>
      </c>
      <c r="E474" s="279" t="s">
        <v>1</v>
      </c>
      <c r="F474" s="280" t="s">
        <v>894</v>
      </c>
      <c r="G474" s="277"/>
      <c r="H474" s="279" t="s">
        <v>1</v>
      </c>
      <c r="I474" s="281"/>
      <c r="J474" s="277"/>
      <c r="K474" s="277"/>
      <c r="L474" s="282"/>
      <c r="M474" s="283"/>
      <c r="N474" s="284"/>
      <c r="O474" s="284"/>
      <c r="P474" s="284"/>
      <c r="Q474" s="284"/>
      <c r="R474" s="284"/>
      <c r="S474" s="284"/>
      <c r="T474" s="28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86" t="s">
        <v>191</v>
      </c>
      <c r="AU474" s="286" t="s">
        <v>87</v>
      </c>
      <c r="AV474" s="13" t="s">
        <v>85</v>
      </c>
      <c r="AW474" s="13" t="s">
        <v>32</v>
      </c>
      <c r="AX474" s="13" t="s">
        <v>77</v>
      </c>
      <c r="AY474" s="286" t="s">
        <v>151</v>
      </c>
    </row>
    <row r="475" spans="1:51" s="14" customFormat="1" ht="12">
      <c r="A475" s="14"/>
      <c r="B475" s="287"/>
      <c r="C475" s="288"/>
      <c r="D475" s="278" t="s">
        <v>191</v>
      </c>
      <c r="E475" s="289" t="s">
        <v>281</v>
      </c>
      <c r="F475" s="290" t="s">
        <v>895</v>
      </c>
      <c r="G475" s="288"/>
      <c r="H475" s="291">
        <v>20</v>
      </c>
      <c r="I475" s="292"/>
      <c r="J475" s="288"/>
      <c r="K475" s="288"/>
      <c r="L475" s="293"/>
      <c r="M475" s="294"/>
      <c r="N475" s="295"/>
      <c r="O475" s="295"/>
      <c r="P475" s="295"/>
      <c r="Q475" s="295"/>
      <c r="R475" s="295"/>
      <c r="S475" s="295"/>
      <c r="T475" s="296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97" t="s">
        <v>191</v>
      </c>
      <c r="AU475" s="297" t="s">
        <v>87</v>
      </c>
      <c r="AV475" s="14" t="s">
        <v>87</v>
      </c>
      <c r="AW475" s="14" t="s">
        <v>32</v>
      </c>
      <c r="AX475" s="14" t="s">
        <v>77</v>
      </c>
      <c r="AY475" s="297" t="s">
        <v>151</v>
      </c>
    </row>
    <row r="476" spans="1:51" s="15" customFormat="1" ht="12">
      <c r="A476" s="15"/>
      <c r="B476" s="298"/>
      <c r="C476" s="299"/>
      <c r="D476" s="278" t="s">
        <v>191</v>
      </c>
      <c r="E476" s="300" t="s">
        <v>1</v>
      </c>
      <c r="F476" s="301" t="s">
        <v>196</v>
      </c>
      <c r="G476" s="299"/>
      <c r="H476" s="302">
        <v>20</v>
      </c>
      <c r="I476" s="303"/>
      <c r="J476" s="299"/>
      <c r="K476" s="299"/>
      <c r="L476" s="304"/>
      <c r="M476" s="305"/>
      <c r="N476" s="306"/>
      <c r="O476" s="306"/>
      <c r="P476" s="306"/>
      <c r="Q476" s="306"/>
      <c r="R476" s="306"/>
      <c r="S476" s="306"/>
      <c r="T476" s="307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308" t="s">
        <v>191</v>
      </c>
      <c r="AU476" s="308" t="s">
        <v>87</v>
      </c>
      <c r="AV476" s="15" t="s">
        <v>156</v>
      </c>
      <c r="AW476" s="15" t="s">
        <v>32</v>
      </c>
      <c r="AX476" s="15" t="s">
        <v>85</v>
      </c>
      <c r="AY476" s="308" t="s">
        <v>151</v>
      </c>
    </row>
    <row r="477" spans="1:51" s="14" customFormat="1" ht="12">
      <c r="A477" s="14"/>
      <c r="B477" s="287"/>
      <c r="C477" s="288"/>
      <c r="D477" s="278" t="s">
        <v>191</v>
      </c>
      <c r="E477" s="288"/>
      <c r="F477" s="290" t="s">
        <v>896</v>
      </c>
      <c r="G477" s="288"/>
      <c r="H477" s="291">
        <v>21</v>
      </c>
      <c r="I477" s="292"/>
      <c r="J477" s="288"/>
      <c r="K477" s="288"/>
      <c r="L477" s="293"/>
      <c r="M477" s="294"/>
      <c r="N477" s="295"/>
      <c r="O477" s="295"/>
      <c r="P477" s="295"/>
      <c r="Q477" s="295"/>
      <c r="R477" s="295"/>
      <c r="S477" s="295"/>
      <c r="T477" s="29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97" t="s">
        <v>191</v>
      </c>
      <c r="AU477" s="297" t="s">
        <v>87</v>
      </c>
      <c r="AV477" s="14" t="s">
        <v>87</v>
      </c>
      <c r="AW477" s="14" t="s">
        <v>4</v>
      </c>
      <c r="AX477" s="14" t="s">
        <v>85</v>
      </c>
      <c r="AY477" s="297" t="s">
        <v>151</v>
      </c>
    </row>
    <row r="478" spans="1:65" s="2" customFormat="1" ht="72" customHeight="1">
      <c r="A478" s="40"/>
      <c r="B478" s="41"/>
      <c r="C478" s="309" t="s">
        <v>897</v>
      </c>
      <c r="D478" s="309" t="s">
        <v>236</v>
      </c>
      <c r="E478" s="310" t="s">
        <v>898</v>
      </c>
      <c r="F478" s="311" t="s">
        <v>899</v>
      </c>
      <c r="G478" s="312" t="s">
        <v>253</v>
      </c>
      <c r="H478" s="313">
        <v>68.5</v>
      </c>
      <c r="I478" s="314"/>
      <c r="J478" s="315">
        <f>ROUND(I478*H478,2)</f>
        <v>0</v>
      </c>
      <c r="K478" s="316"/>
      <c r="L478" s="43"/>
      <c r="M478" s="317" t="s">
        <v>1</v>
      </c>
      <c r="N478" s="318" t="s">
        <v>42</v>
      </c>
      <c r="O478" s="93"/>
      <c r="P478" s="273">
        <f>O478*H478</f>
        <v>0</v>
      </c>
      <c r="Q478" s="273">
        <v>0.08425</v>
      </c>
      <c r="R478" s="273">
        <f>Q478*H478</f>
        <v>5.7711250000000005</v>
      </c>
      <c r="S478" s="273">
        <v>0</v>
      </c>
      <c r="T478" s="274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75" t="s">
        <v>156</v>
      </c>
      <c r="AT478" s="275" t="s">
        <v>236</v>
      </c>
      <c r="AU478" s="275" t="s">
        <v>87</v>
      </c>
      <c r="AY478" s="17" t="s">
        <v>151</v>
      </c>
      <c r="BE478" s="145">
        <f>IF(N478="základní",J478,0)</f>
        <v>0</v>
      </c>
      <c r="BF478" s="145">
        <f>IF(N478="snížená",J478,0)</f>
        <v>0</v>
      </c>
      <c r="BG478" s="145">
        <f>IF(N478="zákl. přenesená",J478,0)</f>
        <v>0</v>
      </c>
      <c r="BH478" s="145">
        <f>IF(N478="sníž. přenesená",J478,0)</f>
        <v>0</v>
      </c>
      <c r="BI478" s="145">
        <f>IF(N478="nulová",J478,0)</f>
        <v>0</v>
      </c>
      <c r="BJ478" s="17" t="s">
        <v>85</v>
      </c>
      <c r="BK478" s="145">
        <f>ROUND(I478*H478,2)</f>
        <v>0</v>
      </c>
      <c r="BL478" s="17" t="s">
        <v>156</v>
      </c>
      <c r="BM478" s="275" t="s">
        <v>900</v>
      </c>
    </row>
    <row r="479" spans="1:51" s="13" customFormat="1" ht="12">
      <c r="A479" s="13"/>
      <c r="B479" s="276"/>
      <c r="C479" s="277"/>
      <c r="D479" s="278" t="s">
        <v>191</v>
      </c>
      <c r="E479" s="279" t="s">
        <v>1</v>
      </c>
      <c r="F479" s="280" t="s">
        <v>347</v>
      </c>
      <c r="G479" s="277"/>
      <c r="H479" s="279" t="s">
        <v>1</v>
      </c>
      <c r="I479" s="281"/>
      <c r="J479" s="277"/>
      <c r="K479" s="277"/>
      <c r="L479" s="282"/>
      <c r="M479" s="283"/>
      <c r="N479" s="284"/>
      <c r="O479" s="284"/>
      <c r="P479" s="284"/>
      <c r="Q479" s="284"/>
      <c r="R479" s="284"/>
      <c r="S479" s="284"/>
      <c r="T479" s="28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86" t="s">
        <v>191</v>
      </c>
      <c r="AU479" s="286" t="s">
        <v>87</v>
      </c>
      <c r="AV479" s="13" t="s">
        <v>85</v>
      </c>
      <c r="AW479" s="13" t="s">
        <v>32</v>
      </c>
      <c r="AX479" s="13" t="s">
        <v>77</v>
      </c>
      <c r="AY479" s="286" t="s">
        <v>151</v>
      </c>
    </row>
    <row r="480" spans="1:51" s="14" customFormat="1" ht="12">
      <c r="A480" s="14"/>
      <c r="B480" s="287"/>
      <c r="C480" s="288"/>
      <c r="D480" s="278" t="s">
        <v>191</v>
      </c>
      <c r="E480" s="289" t="s">
        <v>1</v>
      </c>
      <c r="F480" s="290" t="s">
        <v>281</v>
      </c>
      <c r="G480" s="288"/>
      <c r="H480" s="291">
        <v>20</v>
      </c>
      <c r="I480" s="292"/>
      <c r="J480" s="288"/>
      <c r="K480" s="288"/>
      <c r="L480" s="293"/>
      <c r="M480" s="294"/>
      <c r="N480" s="295"/>
      <c r="O480" s="295"/>
      <c r="P480" s="295"/>
      <c r="Q480" s="295"/>
      <c r="R480" s="295"/>
      <c r="S480" s="295"/>
      <c r="T480" s="29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97" t="s">
        <v>191</v>
      </c>
      <c r="AU480" s="297" t="s">
        <v>87</v>
      </c>
      <c r="AV480" s="14" t="s">
        <v>87</v>
      </c>
      <c r="AW480" s="14" t="s">
        <v>32</v>
      </c>
      <c r="AX480" s="14" t="s">
        <v>77</v>
      </c>
      <c r="AY480" s="297" t="s">
        <v>151</v>
      </c>
    </row>
    <row r="481" spans="1:51" s="14" customFormat="1" ht="12">
      <c r="A481" s="14"/>
      <c r="B481" s="287"/>
      <c r="C481" s="288"/>
      <c r="D481" s="278" t="s">
        <v>191</v>
      </c>
      <c r="E481" s="289" t="s">
        <v>1</v>
      </c>
      <c r="F481" s="290" t="s">
        <v>282</v>
      </c>
      <c r="G481" s="288"/>
      <c r="H481" s="291">
        <v>3.5</v>
      </c>
      <c r="I481" s="292"/>
      <c r="J481" s="288"/>
      <c r="K481" s="288"/>
      <c r="L481" s="293"/>
      <c r="M481" s="294"/>
      <c r="N481" s="295"/>
      <c r="O481" s="295"/>
      <c r="P481" s="295"/>
      <c r="Q481" s="295"/>
      <c r="R481" s="295"/>
      <c r="S481" s="295"/>
      <c r="T481" s="296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97" t="s">
        <v>191</v>
      </c>
      <c r="AU481" s="297" t="s">
        <v>87</v>
      </c>
      <c r="AV481" s="14" t="s">
        <v>87</v>
      </c>
      <c r="AW481" s="14" t="s">
        <v>32</v>
      </c>
      <c r="AX481" s="14" t="s">
        <v>77</v>
      </c>
      <c r="AY481" s="297" t="s">
        <v>151</v>
      </c>
    </row>
    <row r="482" spans="1:51" s="14" customFormat="1" ht="12">
      <c r="A482" s="14"/>
      <c r="B482" s="287"/>
      <c r="C482" s="288"/>
      <c r="D482" s="278" t="s">
        <v>191</v>
      </c>
      <c r="E482" s="289" t="s">
        <v>1</v>
      </c>
      <c r="F482" s="290" t="s">
        <v>310</v>
      </c>
      <c r="G482" s="288"/>
      <c r="H482" s="291">
        <v>45</v>
      </c>
      <c r="I482" s="292"/>
      <c r="J482" s="288"/>
      <c r="K482" s="288"/>
      <c r="L482" s="293"/>
      <c r="M482" s="294"/>
      <c r="N482" s="295"/>
      <c r="O482" s="295"/>
      <c r="P482" s="295"/>
      <c r="Q482" s="295"/>
      <c r="R482" s="295"/>
      <c r="S482" s="295"/>
      <c r="T482" s="29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97" t="s">
        <v>191</v>
      </c>
      <c r="AU482" s="297" t="s">
        <v>87</v>
      </c>
      <c r="AV482" s="14" t="s">
        <v>87</v>
      </c>
      <c r="AW482" s="14" t="s">
        <v>32</v>
      </c>
      <c r="AX482" s="14" t="s">
        <v>77</v>
      </c>
      <c r="AY482" s="297" t="s">
        <v>151</v>
      </c>
    </row>
    <row r="483" spans="1:51" s="15" customFormat="1" ht="12">
      <c r="A483" s="15"/>
      <c r="B483" s="298"/>
      <c r="C483" s="299"/>
      <c r="D483" s="278" t="s">
        <v>191</v>
      </c>
      <c r="E483" s="300" t="s">
        <v>1</v>
      </c>
      <c r="F483" s="301" t="s">
        <v>196</v>
      </c>
      <c r="G483" s="299"/>
      <c r="H483" s="302">
        <v>68.5</v>
      </c>
      <c r="I483" s="303"/>
      <c r="J483" s="299"/>
      <c r="K483" s="299"/>
      <c r="L483" s="304"/>
      <c r="M483" s="305"/>
      <c r="N483" s="306"/>
      <c r="O483" s="306"/>
      <c r="P483" s="306"/>
      <c r="Q483" s="306"/>
      <c r="R483" s="306"/>
      <c r="S483" s="306"/>
      <c r="T483" s="307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308" t="s">
        <v>191</v>
      </c>
      <c r="AU483" s="308" t="s">
        <v>87</v>
      </c>
      <c r="AV483" s="15" t="s">
        <v>156</v>
      </c>
      <c r="AW483" s="15" t="s">
        <v>32</v>
      </c>
      <c r="AX483" s="15" t="s">
        <v>85</v>
      </c>
      <c r="AY483" s="308" t="s">
        <v>151</v>
      </c>
    </row>
    <row r="484" spans="1:65" s="2" customFormat="1" ht="72" customHeight="1">
      <c r="A484" s="40"/>
      <c r="B484" s="41"/>
      <c r="C484" s="309" t="s">
        <v>901</v>
      </c>
      <c r="D484" s="309" t="s">
        <v>236</v>
      </c>
      <c r="E484" s="310" t="s">
        <v>902</v>
      </c>
      <c r="F484" s="311" t="s">
        <v>903</v>
      </c>
      <c r="G484" s="312" t="s">
        <v>253</v>
      </c>
      <c r="H484" s="313">
        <v>633</v>
      </c>
      <c r="I484" s="314"/>
      <c r="J484" s="315">
        <f>ROUND(I484*H484,2)</f>
        <v>0</v>
      </c>
      <c r="K484" s="316"/>
      <c r="L484" s="43"/>
      <c r="M484" s="317" t="s">
        <v>1</v>
      </c>
      <c r="N484" s="318" t="s">
        <v>42</v>
      </c>
      <c r="O484" s="93"/>
      <c r="P484" s="273">
        <f>O484*H484</f>
        <v>0</v>
      </c>
      <c r="Q484" s="273">
        <v>0.08425</v>
      </c>
      <c r="R484" s="273">
        <f>Q484*H484</f>
        <v>53.33025000000001</v>
      </c>
      <c r="S484" s="273">
        <v>0</v>
      </c>
      <c r="T484" s="274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75" t="s">
        <v>156</v>
      </c>
      <c r="AT484" s="275" t="s">
        <v>236</v>
      </c>
      <c r="AU484" s="275" t="s">
        <v>87</v>
      </c>
      <c r="AY484" s="17" t="s">
        <v>151</v>
      </c>
      <c r="BE484" s="145">
        <f>IF(N484="základní",J484,0)</f>
        <v>0</v>
      </c>
      <c r="BF484" s="145">
        <f>IF(N484="snížená",J484,0)</f>
        <v>0</v>
      </c>
      <c r="BG484" s="145">
        <f>IF(N484="zákl. přenesená",J484,0)</f>
        <v>0</v>
      </c>
      <c r="BH484" s="145">
        <f>IF(N484="sníž. přenesená",J484,0)</f>
        <v>0</v>
      </c>
      <c r="BI484" s="145">
        <f>IF(N484="nulová",J484,0)</f>
        <v>0</v>
      </c>
      <c r="BJ484" s="17" t="s">
        <v>85</v>
      </c>
      <c r="BK484" s="145">
        <f>ROUND(I484*H484,2)</f>
        <v>0</v>
      </c>
      <c r="BL484" s="17" t="s">
        <v>156</v>
      </c>
      <c r="BM484" s="275" t="s">
        <v>904</v>
      </c>
    </row>
    <row r="485" spans="1:51" s="13" customFormat="1" ht="12">
      <c r="A485" s="13"/>
      <c r="B485" s="276"/>
      <c r="C485" s="277"/>
      <c r="D485" s="278" t="s">
        <v>191</v>
      </c>
      <c r="E485" s="279" t="s">
        <v>1</v>
      </c>
      <c r="F485" s="280" t="s">
        <v>347</v>
      </c>
      <c r="G485" s="277"/>
      <c r="H485" s="279" t="s">
        <v>1</v>
      </c>
      <c r="I485" s="281"/>
      <c r="J485" s="277"/>
      <c r="K485" s="277"/>
      <c r="L485" s="282"/>
      <c r="M485" s="283"/>
      <c r="N485" s="284"/>
      <c r="O485" s="284"/>
      <c r="P485" s="284"/>
      <c r="Q485" s="284"/>
      <c r="R485" s="284"/>
      <c r="S485" s="284"/>
      <c r="T485" s="285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86" t="s">
        <v>191</v>
      </c>
      <c r="AU485" s="286" t="s">
        <v>87</v>
      </c>
      <c r="AV485" s="13" t="s">
        <v>85</v>
      </c>
      <c r="AW485" s="13" t="s">
        <v>32</v>
      </c>
      <c r="AX485" s="13" t="s">
        <v>77</v>
      </c>
      <c r="AY485" s="286" t="s">
        <v>151</v>
      </c>
    </row>
    <row r="486" spans="1:51" s="14" customFormat="1" ht="12">
      <c r="A486" s="14"/>
      <c r="B486" s="287"/>
      <c r="C486" s="288"/>
      <c r="D486" s="278" t="s">
        <v>191</v>
      </c>
      <c r="E486" s="289" t="s">
        <v>1</v>
      </c>
      <c r="F486" s="290" t="s">
        <v>308</v>
      </c>
      <c r="G486" s="288"/>
      <c r="H486" s="291">
        <v>633</v>
      </c>
      <c r="I486" s="292"/>
      <c r="J486" s="288"/>
      <c r="K486" s="288"/>
      <c r="L486" s="293"/>
      <c r="M486" s="294"/>
      <c r="N486" s="295"/>
      <c r="O486" s="295"/>
      <c r="P486" s="295"/>
      <c r="Q486" s="295"/>
      <c r="R486" s="295"/>
      <c r="S486" s="295"/>
      <c r="T486" s="296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97" t="s">
        <v>191</v>
      </c>
      <c r="AU486" s="297" t="s">
        <v>87</v>
      </c>
      <c r="AV486" s="14" t="s">
        <v>87</v>
      </c>
      <c r="AW486" s="14" t="s">
        <v>32</v>
      </c>
      <c r="AX486" s="14" t="s">
        <v>85</v>
      </c>
      <c r="AY486" s="297" t="s">
        <v>151</v>
      </c>
    </row>
    <row r="487" spans="1:65" s="2" customFormat="1" ht="16.5" customHeight="1">
      <c r="A487" s="40"/>
      <c r="B487" s="41"/>
      <c r="C487" s="262" t="s">
        <v>905</v>
      </c>
      <c r="D487" s="262" t="s">
        <v>152</v>
      </c>
      <c r="E487" s="263" t="s">
        <v>906</v>
      </c>
      <c r="F487" s="264" t="s">
        <v>907</v>
      </c>
      <c r="G487" s="265" t="s">
        <v>253</v>
      </c>
      <c r="H487" s="266">
        <v>5067.51</v>
      </c>
      <c r="I487" s="267"/>
      <c r="J487" s="268">
        <f>ROUND(I487*H487,2)</f>
        <v>0</v>
      </c>
      <c r="K487" s="269"/>
      <c r="L487" s="270"/>
      <c r="M487" s="271" t="s">
        <v>1</v>
      </c>
      <c r="N487" s="272" t="s">
        <v>42</v>
      </c>
      <c r="O487" s="93"/>
      <c r="P487" s="273">
        <f>O487*H487</f>
        <v>0</v>
      </c>
      <c r="Q487" s="273">
        <v>0.176</v>
      </c>
      <c r="R487" s="273">
        <f>Q487*H487</f>
        <v>891.88176</v>
      </c>
      <c r="S487" s="273">
        <v>0</v>
      </c>
      <c r="T487" s="274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75" t="s">
        <v>155</v>
      </c>
      <c r="AT487" s="275" t="s">
        <v>152</v>
      </c>
      <c r="AU487" s="275" t="s">
        <v>87</v>
      </c>
      <c r="AY487" s="17" t="s">
        <v>151</v>
      </c>
      <c r="BE487" s="145">
        <f>IF(N487="základní",J487,0)</f>
        <v>0</v>
      </c>
      <c r="BF487" s="145">
        <f>IF(N487="snížená",J487,0)</f>
        <v>0</v>
      </c>
      <c r="BG487" s="145">
        <f>IF(N487="zákl. přenesená",J487,0)</f>
        <v>0</v>
      </c>
      <c r="BH487" s="145">
        <f>IF(N487="sníž. přenesená",J487,0)</f>
        <v>0</v>
      </c>
      <c r="BI487" s="145">
        <f>IF(N487="nulová",J487,0)</f>
        <v>0</v>
      </c>
      <c r="BJ487" s="17" t="s">
        <v>85</v>
      </c>
      <c r="BK487" s="145">
        <f>ROUND(I487*H487,2)</f>
        <v>0</v>
      </c>
      <c r="BL487" s="17" t="s">
        <v>156</v>
      </c>
      <c r="BM487" s="275" t="s">
        <v>908</v>
      </c>
    </row>
    <row r="488" spans="1:51" s="13" customFormat="1" ht="12">
      <c r="A488" s="13"/>
      <c r="B488" s="276"/>
      <c r="C488" s="277"/>
      <c r="D488" s="278" t="s">
        <v>191</v>
      </c>
      <c r="E488" s="279" t="s">
        <v>1</v>
      </c>
      <c r="F488" s="280" t="s">
        <v>909</v>
      </c>
      <c r="G488" s="277"/>
      <c r="H488" s="279" t="s">
        <v>1</v>
      </c>
      <c r="I488" s="281"/>
      <c r="J488" s="277"/>
      <c r="K488" s="277"/>
      <c r="L488" s="282"/>
      <c r="M488" s="283"/>
      <c r="N488" s="284"/>
      <c r="O488" s="284"/>
      <c r="P488" s="284"/>
      <c r="Q488" s="284"/>
      <c r="R488" s="284"/>
      <c r="S488" s="284"/>
      <c r="T488" s="28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86" t="s">
        <v>191</v>
      </c>
      <c r="AU488" s="286" t="s">
        <v>87</v>
      </c>
      <c r="AV488" s="13" t="s">
        <v>85</v>
      </c>
      <c r="AW488" s="13" t="s">
        <v>32</v>
      </c>
      <c r="AX488" s="13" t="s">
        <v>77</v>
      </c>
      <c r="AY488" s="286" t="s">
        <v>151</v>
      </c>
    </row>
    <row r="489" spans="1:51" s="13" customFormat="1" ht="12">
      <c r="A489" s="13"/>
      <c r="B489" s="276"/>
      <c r="C489" s="277"/>
      <c r="D489" s="278" t="s">
        <v>191</v>
      </c>
      <c r="E489" s="279" t="s">
        <v>1</v>
      </c>
      <c r="F489" s="280" t="s">
        <v>910</v>
      </c>
      <c r="G489" s="277"/>
      <c r="H489" s="279" t="s">
        <v>1</v>
      </c>
      <c r="I489" s="281"/>
      <c r="J489" s="277"/>
      <c r="K489" s="277"/>
      <c r="L489" s="282"/>
      <c r="M489" s="283"/>
      <c r="N489" s="284"/>
      <c r="O489" s="284"/>
      <c r="P489" s="284"/>
      <c r="Q489" s="284"/>
      <c r="R489" s="284"/>
      <c r="S489" s="284"/>
      <c r="T489" s="28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86" t="s">
        <v>191</v>
      </c>
      <c r="AU489" s="286" t="s">
        <v>87</v>
      </c>
      <c r="AV489" s="13" t="s">
        <v>85</v>
      </c>
      <c r="AW489" s="13" t="s">
        <v>32</v>
      </c>
      <c r="AX489" s="13" t="s">
        <v>77</v>
      </c>
      <c r="AY489" s="286" t="s">
        <v>151</v>
      </c>
    </row>
    <row r="490" spans="1:51" s="14" customFormat="1" ht="12">
      <c r="A490" s="14"/>
      <c r="B490" s="287"/>
      <c r="C490" s="288"/>
      <c r="D490" s="278" t="s">
        <v>191</v>
      </c>
      <c r="E490" s="289" t="s">
        <v>1</v>
      </c>
      <c r="F490" s="290" t="s">
        <v>911</v>
      </c>
      <c r="G490" s="288"/>
      <c r="H490" s="291">
        <v>4826.2</v>
      </c>
      <c r="I490" s="292"/>
      <c r="J490" s="288"/>
      <c r="K490" s="288"/>
      <c r="L490" s="293"/>
      <c r="M490" s="294"/>
      <c r="N490" s="295"/>
      <c r="O490" s="295"/>
      <c r="P490" s="295"/>
      <c r="Q490" s="295"/>
      <c r="R490" s="295"/>
      <c r="S490" s="295"/>
      <c r="T490" s="296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97" t="s">
        <v>191</v>
      </c>
      <c r="AU490" s="297" t="s">
        <v>87</v>
      </c>
      <c r="AV490" s="14" t="s">
        <v>87</v>
      </c>
      <c r="AW490" s="14" t="s">
        <v>32</v>
      </c>
      <c r="AX490" s="14" t="s">
        <v>85</v>
      </c>
      <c r="AY490" s="297" t="s">
        <v>151</v>
      </c>
    </row>
    <row r="491" spans="1:51" s="14" customFormat="1" ht="12">
      <c r="A491" s="14"/>
      <c r="B491" s="287"/>
      <c r="C491" s="288"/>
      <c r="D491" s="278" t="s">
        <v>191</v>
      </c>
      <c r="E491" s="288"/>
      <c r="F491" s="290" t="s">
        <v>912</v>
      </c>
      <c r="G491" s="288"/>
      <c r="H491" s="291">
        <v>5067.51</v>
      </c>
      <c r="I491" s="292"/>
      <c r="J491" s="288"/>
      <c r="K491" s="288"/>
      <c r="L491" s="293"/>
      <c r="M491" s="294"/>
      <c r="N491" s="295"/>
      <c r="O491" s="295"/>
      <c r="P491" s="295"/>
      <c r="Q491" s="295"/>
      <c r="R491" s="295"/>
      <c r="S491" s="295"/>
      <c r="T491" s="296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97" t="s">
        <v>191</v>
      </c>
      <c r="AU491" s="297" t="s">
        <v>87</v>
      </c>
      <c r="AV491" s="14" t="s">
        <v>87</v>
      </c>
      <c r="AW491" s="14" t="s">
        <v>4</v>
      </c>
      <c r="AX491" s="14" t="s">
        <v>85</v>
      </c>
      <c r="AY491" s="297" t="s">
        <v>151</v>
      </c>
    </row>
    <row r="492" spans="1:65" s="2" customFormat="1" ht="16.5" customHeight="1">
      <c r="A492" s="40"/>
      <c r="B492" s="41"/>
      <c r="C492" s="262" t="s">
        <v>913</v>
      </c>
      <c r="D492" s="262" t="s">
        <v>152</v>
      </c>
      <c r="E492" s="263" t="s">
        <v>914</v>
      </c>
      <c r="F492" s="264" t="s">
        <v>915</v>
      </c>
      <c r="G492" s="265" t="s">
        <v>253</v>
      </c>
      <c r="H492" s="266">
        <v>162.54</v>
      </c>
      <c r="I492" s="267"/>
      <c r="J492" s="268">
        <f>ROUND(I492*H492,2)</f>
        <v>0</v>
      </c>
      <c r="K492" s="269"/>
      <c r="L492" s="270"/>
      <c r="M492" s="271" t="s">
        <v>1</v>
      </c>
      <c r="N492" s="272" t="s">
        <v>42</v>
      </c>
      <c r="O492" s="93"/>
      <c r="P492" s="273">
        <f>O492*H492</f>
        <v>0</v>
      </c>
      <c r="Q492" s="273">
        <v>0.176</v>
      </c>
      <c r="R492" s="273">
        <f>Q492*H492</f>
        <v>28.607039999999998</v>
      </c>
      <c r="S492" s="273">
        <v>0</v>
      </c>
      <c r="T492" s="274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75" t="s">
        <v>155</v>
      </c>
      <c r="AT492" s="275" t="s">
        <v>152</v>
      </c>
      <c r="AU492" s="275" t="s">
        <v>87</v>
      </c>
      <c r="AY492" s="17" t="s">
        <v>151</v>
      </c>
      <c r="BE492" s="145">
        <f>IF(N492="základní",J492,0)</f>
        <v>0</v>
      </c>
      <c r="BF492" s="145">
        <f>IF(N492="snížená",J492,0)</f>
        <v>0</v>
      </c>
      <c r="BG492" s="145">
        <f>IF(N492="zákl. přenesená",J492,0)</f>
        <v>0</v>
      </c>
      <c r="BH492" s="145">
        <f>IF(N492="sníž. přenesená",J492,0)</f>
        <v>0</v>
      </c>
      <c r="BI492" s="145">
        <f>IF(N492="nulová",J492,0)</f>
        <v>0</v>
      </c>
      <c r="BJ492" s="17" t="s">
        <v>85</v>
      </c>
      <c r="BK492" s="145">
        <f>ROUND(I492*H492,2)</f>
        <v>0</v>
      </c>
      <c r="BL492" s="17" t="s">
        <v>156</v>
      </c>
      <c r="BM492" s="275" t="s">
        <v>916</v>
      </c>
    </row>
    <row r="493" spans="1:51" s="13" customFormat="1" ht="12">
      <c r="A493" s="13"/>
      <c r="B493" s="276"/>
      <c r="C493" s="277"/>
      <c r="D493" s="278" t="s">
        <v>191</v>
      </c>
      <c r="E493" s="279" t="s">
        <v>1</v>
      </c>
      <c r="F493" s="280" t="s">
        <v>917</v>
      </c>
      <c r="G493" s="277"/>
      <c r="H493" s="279" t="s">
        <v>1</v>
      </c>
      <c r="I493" s="281"/>
      <c r="J493" s="277"/>
      <c r="K493" s="277"/>
      <c r="L493" s="282"/>
      <c r="M493" s="283"/>
      <c r="N493" s="284"/>
      <c r="O493" s="284"/>
      <c r="P493" s="284"/>
      <c r="Q493" s="284"/>
      <c r="R493" s="284"/>
      <c r="S493" s="284"/>
      <c r="T493" s="28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86" t="s">
        <v>191</v>
      </c>
      <c r="AU493" s="286" t="s">
        <v>87</v>
      </c>
      <c r="AV493" s="13" t="s">
        <v>85</v>
      </c>
      <c r="AW493" s="13" t="s">
        <v>32</v>
      </c>
      <c r="AX493" s="13" t="s">
        <v>77</v>
      </c>
      <c r="AY493" s="286" t="s">
        <v>151</v>
      </c>
    </row>
    <row r="494" spans="1:51" s="13" customFormat="1" ht="12">
      <c r="A494" s="13"/>
      <c r="B494" s="276"/>
      <c r="C494" s="277"/>
      <c r="D494" s="278" t="s">
        <v>191</v>
      </c>
      <c r="E494" s="279" t="s">
        <v>1</v>
      </c>
      <c r="F494" s="280" t="s">
        <v>910</v>
      </c>
      <c r="G494" s="277"/>
      <c r="H494" s="279" t="s">
        <v>1</v>
      </c>
      <c r="I494" s="281"/>
      <c r="J494" s="277"/>
      <c r="K494" s="277"/>
      <c r="L494" s="282"/>
      <c r="M494" s="283"/>
      <c r="N494" s="284"/>
      <c r="O494" s="284"/>
      <c r="P494" s="284"/>
      <c r="Q494" s="284"/>
      <c r="R494" s="284"/>
      <c r="S494" s="284"/>
      <c r="T494" s="28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86" t="s">
        <v>191</v>
      </c>
      <c r="AU494" s="286" t="s">
        <v>87</v>
      </c>
      <c r="AV494" s="13" t="s">
        <v>85</v>
      </c>
      <c r="AW494" s="13" t="s">
        <v>32</v>
      </c>
      <c r="AX494" s="13" t="s">
        <v>77</v>
      </c>
      <c r="AY494" s="286" t="s">
        <v>151</v>
      </c>
    </row>
    <row r="495" spans="1:51" s="13" customFormat="1" ht="12">
      <c r="A495" s="13"/>
      <c r="B495" s="276"/>
      <c r="C495" s="277"/>
      <c r="D495" s="278" t="s">
        <v>191</v>
      </c>
      <c r="E495" s="279" t="s">
        <v>1</v>
      </c>
      <c r="F495" s="280" t="s">
        <v>918</v>
      </c>
      <c r="G495" s="277"/>
      <c r="H495" s="279" t="s">
        <v>1</v>
      </c>
      <c r="I495" s="281"/>
      <c r="J495" s="277"/>
      <c r="K495" s="277"/>
      <c r="L495" s="282"/>
      <c r="M495" s="283"/>
      <c r="N495" s="284"/>
      <c r="O495" s="284"/>
      <c r="P495" s="284"/>
      <c r="Q495" s="284"/>
      <c r="R495" s="284"/>
      <c r="S495" s="284"/>
      <c r="T495" s="28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86" t="s">
        <v>191</v>
      </c>
      <c r="AU495" s="286" t="s">
        <v>87</v>
      </c>
      <c r="AV495" s="13" t="s">
        <v>85</v>
      </c>
      <c r="AW495" s="13" t="s">
        <v>32</v>
      </c>
      <c r="AX495" s="13" t="s">
        <v>77</v>
      </c>
      <c r="AY495" s="286" t="s">
        <v>151</v>
      </c>
    </row>
    <row r="496" spans="1:51" s="14" customFormat="1" ht="12">
      <c r="A496" s="14"/>
      <c r="B496" s="287"/>
      <c r="C496" s="288"/>
      <c r="D496" s="278" t="s">
        <v>191</v>
      </c>
      <c r="E496" s="289" t="s">
        <v>320</v>
      </c>
      <c r="F496" s="290" t="s">
        <v>919</v>
      </c>
      <c r="G496" s="288"/>
      <c r="H496" s="291">
        <v>154.8</v>
      </c>
      <c r="I496" s="292"/>
      <c r="J496" s="288"/>
      <c r="K496" s="288"/>
      <c r="L496" s="293"/>
      <c r="M496" s="294"/>
      <c r="N496" s="295"/>
      <c r="O496" s="295"/>
      <c r="P496" s="295"/>
      <c r="Q496" s="295"/>
      <c r="R496" s="295"/>
      <c r="S496" s="295"/>
      <c r="T496" s="29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97" t="s">
        <v>191</v>
      </c>
      <c r="AU496" s="297" t="s">
        <v>87</v>
      </c>
      <c r="AV496" s="14" t="s">
        <v>87</v>
      </c>
      <c r="AW496" s="14" t="s">
        <v>32</v>
      </c>
      <c r="AX496" s="14" t="s">
        <v>85</v>
      </c>
      <c r="AY496" s="297" t="s">
        <v>151</v>
      </c>
    </row>
    <row r="497" spans="1:51" s="14" customFormat="1" ht="12">
      <c r="A497" s="14"/>
      <c r="B497" s="287"/>
      <c r="C497" s="288"/>
      <c r="D497" s="278" t="s">
        <v>191</v>
      </c>
      <c r="E497" s="288"/>
      <c r="F497" s="290" t="s">
        <v>920</v>
      </c>
      <c r="G497" s="288"/>
      <c r="H497" s="291">
        <v>162.54</v>
      </c>
      <c r="I497" s="292"/>
      <c r="J497" s="288"/>
      <c r="K497" s="288"/>
      <c r="L497" s="293"/>
      <c r="M497" s="294"/>
      <c r="N497" s="295"/>
      <c r="O497" s="295"/>
      <c r="P497" s="295"/>
      <c r="Q497" s="295"/>
      <c r="R497" s="295"/>
      <c r="S497" s="295"/>
      <c r="T497" s="29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97" t="s">
        <v>191</v>
      </c>
      <c r="AU497" s="297" t="s">
        <v>87</v>
      </c>
      <c r="AV497" s="14" t="s">
        <v>87</v>
      </c>
      <c r="AW497" s="14" t="s">
        <v>4</v>
      </c>
      <c r="AX497" s="14" t="s">
        <v>85</v>
      </c>
      <c r="AY497" s="297" t="s">
        <v>151</v>
      </c>
    </row>
    <row r="498" spans="1:65" s="2" customFormat="1" ht="16.5" customHeight="1">
      <c r="A498" s="40"/>
      <c r="B498" s="41"/>
      <c r="C498" s="262" t="s">
        <v>921</v>
      </c>
      <c r="D498" s="262" t="s">
        <v>152</v>
      </c>
      <c r="E498" s="263" t="s">
        <v>922</v>
      </c>
      <c r="F498" s="264" t="s">
        <v>923</v>
      </c>
      <c r="G498" s="265" t="s">
        <v>253</v>
      </c>
      <c r="H498" s="266">
        <v>664.65</v>
      </c>
      <c r="I498" s="267"/>
      <c r="J498" s="268">
        <f>ROUND(I498*H498,2)</f>
        <v>0</v>
      </c>
      <c r="K498" s="269"/>
      <c r="L498" s="270"/>
      <c r="M498" s="271" t="s">
        <v>1</v>
      </c>
      <c r="N498" s="272" t="s">
        <v>42</v>
      </c>
      <c r="O498" s="93"/>
      <c r="P498" s="273">
        <f>O498*H498</f>
        <v>0</v>
      </c>
      <c r="Q498" s="273">
        <v>0</v>
      </c>
      <c r="R498" s="273">
        <f>Q498*H498</f>
        <v>0</v>
      </c>
      <c r="S498" s="273">
        <v>0</v>
      </c>
      <c r="T498" s="274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75" t="s">
        <v>155</v>
      </c>
      <c r="AT498" s="275" t="s">
        <v>152</v>
      </c>
      <c r="AU498" s="275" t="s">
        <v>87</v>
      </c>
      <c r="AY498" s="17" t="s">
        <v>151</v>
      </c>
      <c r="BE498" s="145">
        <f>IF(N498="základní",J498,0)</f>
        <v>0</v>
      </c>
      <c r="BF498" s="145">
        <f>IF(N498="snížená",J498,0)</f>
        <v>0</v>
      </c>
      <c r="BG498" s="145">
        <f>IF(N498="zákl. přenesená",J498,0)</f>
        <v>0</v>
      </c>
      <c r="BH498" s="145">
        <f>IF(N498="sníž. přenesená",J498,0)</f>
        <v>0</v>
      </c>
      <c r="BI498" s="145">
        <f>IF(N498="nulová",J498,0)</f>
        <v>0</v>
      </c>
      <c r="BJ498" s="17" t="s">
        <v>85</v>
      </c>
      <c r="BK498" s="145">
        <f>ROUND(I498*H498,2)</f>
        <v>0</v>
      </c>
      <c r="BL498" s="17" t="s">
        <v>156</v>
      </c>
      <c r="BM498" s="275" t="s">
        <v>924</v>
      </c>
    </row>
    <row r="499" spans="1:51" s="13" customFormat="1" ht="12">
      <c r="A499" s="13"/>
      <c r="B499" s="276"/>
      <c r="C499" s="277"/>
      <c r="D499" s="278" t="s">
        <v>191</v>
      </c>
      <c r="E499" s="279" t="s">
        <v>1</v>
      </c>
      <c r="F499" s="280" t="s">
        <v>347</v>
      </c>
      <c r="G499" s="277"/>
      <c r="H499" s="279" t="s">
        <v>1</v>
      </c>
      <c r="I499" s="281"/>
      <c r="J499" s="277"/>
      <c r="K499" s="277"/>
      <c r="L499" s="282"/>
      <c r="M499" s="283"/>
      <c r="N499" s="284"/>
      <c r="O499" s="284"/>
      <c r="P499" s="284"/>
      <c r="Q499" s="284"/>
      <c r="R499" s="284"/>
      <c r="S499" s="284"/>
      <c r="T499" s="28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86" t="s">
        <v>191</v>
      </c>
      <c r="AU499" s="286" t="s">
        <v>87</v>
      </c>
      <c r="AV499" s="13" t="s">
        <v>85</v>
      </c>
      <c r="AW499" s="13" t="s">
        <v>32</v>
      </c>
      <c r="AX499" s="13" t="s">
        <v>77</v>
      </c>
      <c r="AY499" s="286" t="s">
        <v>151</v>
      </c>
    </row>
    <row r="500" spans="1:51" s="13" customFormat="1" ht="12">
      <c r="A500" s="13"/>
      <c r="B500" s="276"/>
      <c r="C500" s="277"/>
      <c r="D500" s="278" t="s">
        <v>191</v>
      </c>
      <c r="E500" s="279" t="s">
        <v>1</v>
      </c>
      <c r="F500" s="280" t="s">
        <v>894</v>
      </c>
      <c r="G500" s="277"/>
      <c r="H500" s="279" t="s">
        <v>1</v>
      </c>
      <c r="I500" s="281"/>
      <c r="J500" s="277"/>
      <c r="K500" s="277"/>
      <c r="L500" s="282"/>
      <c r="M500" s="283"/>
      <c r="N500" s="284"/>
      <c r="O500" s="284"/>
      <c r="P500" s="284"/>
      <c r="Q500" s="284"/>
      <c r="R500" s="284"/>
      <c r="S500" s="284"/>
      <c r="T500" s="285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86" t="s">
        <v>191</v>
      </c>
      <c r="AU500" s="286" t="s">
        <v>87</v>
      </c>
      <c r="AV500" s="13" t="s">
        <v>85</v>
      </c>
      <c r="AW500" s="13" t="s">
        <v>32</v>
      </c>
      <c r="AX500" s="13" t="s">
        <v>77</v>
      </c>
      <c r="AY500" s="286" t="s">
        <v>151</v>
      </c>
    </row>
    <row r="501" spans="1:51" s="14" customFormat="1" ht="12">
      <c r="A501" s="14"/>
      <c r="B501" s="287"/>
      <c r="C501" s="288"/>
      <c r="D501" s="278" t="s">
        <v>191</v>
      </c>
      <c r="E501" s="289" t="s">
        <v>308</v>
      </c>
      <c r="F501" s="290" t="s">
        <v>925</v>
      </c>
      <c r="G501" s="288"/>
      <c r="H501" s="291">
        <v>633</v>
      </c>
      <c r="I501" s="292"/>
      <c r="J501" s="288"/>
      <c r="K501" s="288"/>
      <c r="L501" s="293"/>
      <c r="M501" s="294"/>
      <c r="N501" s="295"/>
      <c r="O501" s="295"/>
      <c r="P501" s="295"/>
      <c r="Q501" s="295"/>
      <c r="R501" s="295"/>
      <c r="S501" s="295"/>
      <c r="T501" s="29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97" t="s">
        <v>191</v>
      </c>
      <c r="AU501" s="297" t="s">
        <v>87</v>
      </c>
      <c r="AV501" s="14" t="s">
        <v>87</v>
      </c>
      <c r="AW501" s="14" t="s">
        <v>32</v>
      </c>
      <c r="AX501" s="14" t="s">
        <v>85</v>
      </c>
      <c r="AY501" s="297" t="s">
        <v>151</v>
      </c>
    </row>
    <row r="502" spans="1:51" s="14" customFormat="1" ht="12">
      <c r="A502" s="14"/>
      <c r="B502" s="287"/>
      <c r="C502" s="288"/>
      <c r="D502" s="278" t="s">
        <v>191</v>
      </c>
      <c r="E502" s="288"/>
      <c r="F502" s="290" t="s">
        <v>926</v>
      </c>
      <c r="G502" s="288"/>
      <c r="H502" s="291">
        <v>664.65</v>
      </c>
      <c r="I502" s="292"/>
      <c r="J502" s="288"/>
      <c r="K502" s="288"/>
      <c r="L502" s="293"/>
      <c r="M502" s="294"/>
      <c r="N502" s="295"/>
      <c r="O502" s="295"/>
      <c r="P502" s="295"/>
      <c r="Q502" s="295"/>
      <c r="R502" s="295"/>
      <c r="S502" s="295"/>
      <c r="T502" s="296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97" t="s">
        <v>191</v>
      </c>
      <c r="AU502" s="297" t="s">
        <v>87</v>
      </c>
      <c r="AV502" s="14" t="s">
        <v>87</v>
      </c>
      <c r="AW502" s="14" t="s">
        <v>4</v>
      </c>
      <c r="AX502" s="14" t="s">
        <v>85</v>
      </c>
      <c r="AY502" s="297" t="s">
        <v>151</v>
      </c>
    </row>
    <row r="503" spans="1:65" s="2" customFormat="1" ht="16.5" customHeight="1">
      <c r="A503" s="40"/>
      <c r="B503" s="41"/>
      <c r="C503" s="262" t="s">
        <v>927</v>
      </c>
      <c r="D503" s="262" t="s">
        <v>152</v>
      </c>
      <c r="E503" s="263" t="s">
        <v>928</v>
      </c>
      <c r="F503" s="264" t="s">
        <v>929</v>
      </c>
      <c r="G503" s="265" t="s">
        <v>253</v>
      </c>
      <c r="H503" s="266">
        <v>47.25</v>
      </c>
      <c r="I503" s="267"/>
      <c r="J503" s="268">
        <f>ROUND(I503*H503,2)</f>
        <v>0</v>
      </c>
      <c r="K503" s="269"/>
      <c r="L503" s="270"/>
      <c r="M503" s="271" t="s">
        <v>1</v>
      </c>
      <c r="N503" s="272" t="s">
        <v>42</v>
      </c>
      <c r="O503" s="93"/>
      <c r="P503" s="273">
        <f>O503*H503</f>
        <v>0</v>
      </c>
      <c r="Q503" s="273">
        <v>0</v>
      </c>
      <c r="R503" s="273">
        <f>Q503*H503</f>
        <v>0</v>
      </c>
      <c r="S503" s="273">
        <v>0</v>
      </c>
      <c r="T503" s="274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75" t="s">
        <v>155</v>
      </c>
      <c r="AT503" s="275" t="s">
        <v>152</v>
      </c>
      <c r="AU503" s="275" t="s">
        <v>87</v>
      </c>
      <c r="AY503" s="17" t="s">
        <v>151</v>
      </c>
      <c r="BE503" s="145">
        <f>IF(N503="základní",J503,0)</f>
        <v>0</v>
      </c>
      <c r="BF503" s="145">
        <f>IF(N503="snížená",J503,0)</f>
        <v>0</v>
      </c>
      <c r="BG503" s="145">
        <f>IF(N503="zákl. přenesená",J503,0)</f>
        <v>0</v>
      </c>
      <c r="BH503" s="145">
        <f>IF(N503="sníž. přenesená",J503,0)</f>
        <v>0</v>
      </c>
      <c r="BI503" s="145">
        <f>IF(N503="nulová",J503,0)</f>
        <v>0</v>
      </c>
      <c r="BJ503" s="17" t="s">
        <v>85</v>
      </c>
      <c r="BK503" s="145">
        <f>ROUND(I503*H503,2)</f>
        <v>0</v>
      </c>
      <c r="BL503" s="17" t="s">
        <v>156</v>
      </c>
      <c r="BM503" s="275" t="s">
        <v>930</v>
      </c>
    </row>
    <row r="504" spans="1:51" s="13" customFormat="1" ht="12">
      <c r="A504" s="13"/>
      <c r="B504" s="276"/>
      <c r="C504" s="277"/>
      <c r="D504" s="278" t="s">
        <v>191</v>
      </c>
      <c r="E504" s="279" t="s">
        <v>1</v>
      </c>
      <c r="F504" s="280" t="s">
        <v>347</v>
      </c>
      <c r="G504" s="277"/>
      <c r="H504" s="279" t="s">
        <v>1</v>
      </c>
      <c r="I504" s="281"/>
      <c r="J504" s="277"/>
      <c r="K504" s="277"/>
      <c r="L504" s="282"/>
      <c r="M504" s="283"/>
      <c r="N504" s="284"/>
      <c r="O504" s="284"/>
      <c r="P504" s="284"/>
      <c r="Q504" s="284"/>
      <c r="R504" s="284"/>
      <c r="S504" s="284"/>
      <c r="T504" s="28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86" t="s">
        <v>191</v>
      </c>
      <c r="AU504" s="286" t="s">
        <v>87</v>
      </c>
      <c r="AV504" s="13" t="s">
        <v>85</v>
      </c>
      <c r="AW504" s="13" t="s">
        <v>32</v>
      </c>
      <c r="AX504" s="13" t="s">
        <v>77</v>
      </c>
      <c r="AY504" s="286" t="s">
        <v>151</v>
      </c>
    </row>
    <row r="505" spans="1:51" s="13" customFormat="1" ht="12">
      <c r="A505" s="13"/>
      <c r="B505" s="276"/>
      <c r="C505" s="277"/>
      <c r="D505" s="278" t="s">
        <v>191</v>
      </c>
      <c r="E505" s="279" t="s">
        <v>1</v>
      </c>
      <c r="F505" s="280" t="s">
        <v>894</v>
      </c>
      <c r="G505" s="277"/>
      <c r="H505" s="279" t="s">
        <v>1</v>
      </c>
      <c r="I505" s="281"/>
      <c r="J505" s="277"/>
      <c r="K505" s="277"/>
      <c r="L505" s="282"/>
      <c r="M505" s="283"/>
      <c r="N505" s="284"/>
      <c r="O505" s="284"/>
      <c r="P505" s="284"/>
      <c r="Q505" s="284"/>
      <c r="R505" s="284"/>
      <c r="S505" s="284"/>
      <c r="T505" s="285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86" t="s">
        <v>191</v>
      </c>
      <c r="AU505" s="286" t="s">
        <v>87</v>
      </c>
      <c r="AV505" s="13" t="s">
        <v>85</v>
      </c>
      <c r="AW505" s="13" t="s">
        <v>32</v>
      </c>
      <c r="AX505" s="13" t="s">
        <v>77</v>
      </c>
      <c r="AY505" s="286" t="s">
        <v>151</v>
      </c>
    </row>
    <row r="506" spans="1:51" s="14" customFormat="1" ht="12">
      <c r="A506" s="14"/>
      <c r="B506" s="287"/>
      <c r="C506" s="288"/>
      <c r="D506" s="278" t="s">
        <v>191</v>
      </c>
      <c r="E506" s="289" t="s">
        <v>310</v>
      </c>
      <c r="F506" s="290" t="s">
        <v>931</v>
      </c>
      <c r="G506" s="288"/>
      <c r="H506" s="291">
        <v>45</v>
      </c>
      <c r="I506" s="292"/>
      <c r="J506" s="288"/>
      <c r="K506" s="288"/>
      <c r="L506" s="293"/>
      <c r="M506" s="294"/>
      <c r="N506" s="295"/>
      <c r="O506" s="295"/>
      <c r="P506" s="295"/>
      <c r="Q506" s="295"/>
      <c r="R506" s="295"/>
      <c r="S506" s="295"/>
      <c r="T506" s="296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97" t="s">
        <v>191</v>
      </c>
      <c r="AU506" s="297" t="s">
        <v>87</v>
      </c>
      <c r="AV506" s="14" t="s">
        <v>87</v>
      </c>
      <c r="AW506" s="14" t="s">
        <v>32</v>
      </c>
      <c r="AX506" s="14" t="s">
        <v>85</v>
      </c>
      <c r="AY506" s="297" t="s">
        <v>151</v>
      </c>
    </row>
    <row r="507" spans="1:51" s="14" customFormat="1" ht="12">
      <c r="A507" s="14"/>
      <c r="B507" s="287"/>
      <c r="C507" s="288"/>
      <c r="D507" s="278" t="s">
        <v>191</v>
      </c>
      <c r="E507" s="288"/>
      <c r="F507" s="290" t="s">
        <v>932</v>
      </c>
      <c r="G507" s="288"/>
      <c r="H507" s="291">
        <v>47.25</v>
      </c>
      <c r="I507" s="292"/>
      <c r="J507" s="288"/>
      <c r="K507" s="288"/>
      <c r="L507" s="293"/>
      <c r="M507" s="294"/>
      <c r="N507" s="295"/>
      <c r="O507" s="295"/>
      <c r="P507" s="295"/>
      <c r="Q507" s="295"/>
      <c r="R507" s="295"/>
      <c r="S507" s="295"/>
      <c r="T507" s="296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97" t="s">
        <v>191</v>
      </c>
      <c r="AU507" s="297" t="s">
        <v>87</v>
      </c>
      <c r="AV507" s="14" t="s">
        <v>87</v>
      </c>
      <c r="AW507" s="14" t="s">
        <v>4</v>
      </c>
      <c r="AX507" s="14" t="s">
        <v>85</v>
      </c>
      <c r="AY507" s="297" t="s">
        <v>151</v>
      </c>
    </row>
    <row r="508" spans="1:65" s="2" customFormat="1" ht="16.5" customHeight="1">
      <c r="A508" s="40"/>
      <c r="B508" s="41"/>
      <c r="C508" s="262" t="s">
        <v>933</v>
      </c>
      <c r="D508" s="262" t="s">
        <v>152</v>
      </c>
      <c r="E508" s="263" t="s">
        <v>934</v>
      </c>
      <c r="F508" s="264" t="s">
        <v>935</v>
      </c>
      <c r="G508" s="265" t="s">
        <v>253</v>
      </c>
      <c r="H508" s="266">
        <v>3.5</v>
      </c>
      <c r="I508" s="267"/>
      <c r="J508" s="268">
        <f>ROUND(I508*H508,2)</f>
        <v>0</v>
      </c>
      <c r="K508" s="269"/>
      <c r="L508" s="270"/>
      <c r="M508" s="271" t="s">
        <v>1</v>
      </c>
      <c r="N508" s="272" t="s">
        <v>42</v>
      </c>
      <c r="O508" s="93"/>
      <c r="P508" s="273">
        <f>O508*H508</f>
        <v>0</v>
      </c>
      <c r="Q508" s="273">
        <v>0</v>
      </c>
      <c r="R508" s="273">
        <f>Q508*H508</f>
        <v>0</v>
      </c>
      <c r="S508" s="273">
        <v>0</v>
      </c>
      <c r="T508" s="274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75" t="s">
        <v>155</v>
      </c>
      <c r="AT508" s="275" t="s">
        <v>152</v>
      </c>
      <c r="AU508" s="275" t="s">
        <v>87</v>
      </c>
      <c r="AY508" s="17" t="s">
        <v>151</v>
      </c>
      <c r="BE508" s="145">
        <f>IF(N508="základní",J508,0)</f>
        <v>0</v>
      </c>
      <c r="BF508" s="145">
        <f>IF(N508="snížená",J508,0)</f>
        <v>0</v>
      </c>
      <c r="BG508" s="145">
        <f>IF(N508="zákl. přenesená",J508,0)</f>
        <v>0</v>
      </c>
      <c r="BH508" s="145">
        <f>IF(N508="sníž. přenesená",J508,0)</f>
        <v>0</v>
      </c>
      <c r="BI508" s="145">
        <f>IF(N508="nulová",J508,0)</f>
        <v>0</v>
      </c>
      <c r="BJ508" s="17" t="s">
        <v>85</v>
      </c>
      <c r="BK508" s="145">
        <f>ROUND(I508*H508,2)</f>
        <v>0</v>
      </c>
      <c r="BL508" s="17" t="s">
        <v>156</v>
      </c>
      <c r="BM508" s="275" t="s">
        <v>936</v>
      </c>
    </row>
    <row r="509" spans="1:51" s="13" customFormat="1" ht="12">
      <c r="A509" s="13"/>
      <c r="B509" s="276"/>
      <c r="C509" s="277"/>
      <c r="D509" s="278" t="s">
        <v>191</v>
      </c>
      <c r="E509" s="279" t="s">
        <v>1</v>
      </c>
      <c r="F509" s="280" t="s">
        <v>347</v>
      </c>
      <c r="G509" s="277"/>
      <c r="H509" s="279" t="s">
        <v>1</v>
      </c>
      <c r="I509" s="281"/>
      <c r="J509" s="277"/>
      <c r="K509" s="277"/>
      <c r="L509" s="282"/>
      <c r="M509" s="283"/>
      <c r="N509" s="284"/>
      <c r="O509" s="284"/>
      <c r="P509" s="284"/>
      <c r="Q509" s="284"/>
      <c r="R509" s="284"/>
      <c r="S509" s="284"/>
      <c r="T509" s="285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86" t="s">
        <v>191</v>
      </c>
      <c r="AU509" s="286" t="s">
        <v>87</v>
      </c>
      <c r="AV509" s="13" t="s">
        <v>85</v>
      </c>
      <c r="AW509" s="13" t="s">
        <v>32</v>
      </c>
      <c r="AX509" s="13" t="s">
        <v>77</v>
      </c>
      <c r="AY509" s="286" t="s">
        <v>151</v>
      </c>
    </row>
    <row r="510" spans="1:51" s="14" customFormat="1" ht="12">
      <c r="A510" s="14"/>
      <c r="B510" s="287"/>
      <c r="C510" s="288"/>
      <c r="D510" s="278" t="s">
        <v>191</v>
      </c>
      <c r="E510" s="289" t="s">
        <v>282</v>
      </c>
      <c r="F510" s="290" t="s">
        <v>283</v>
      </c>
      <c r="G510" s="288"/>
      <c r="H510" s="291">
        <v>3.5</v>
      </c>
      <c r="I510" s="292"/>
      <c r="J510" s="288"/>
      <c r="K510" s="288"/>
      <c r="L510" s="293"/>
      <c r="M510" s="294"/>
      <c r="N510" s="295"/>
      <c r="O510" s="295"/>
      <c r="P510" s="295"/>
      <c r="Q510" s="295"/>
      <c r="R510" s="295"/>
      <c r="S510" s="295"/>
      <c r="T510" s="296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97" t="s">
        <v>191</v>
      </c>
      <c r="AU510" s="297" t="s">
        <v>87</v>
      </c>
      <c r="AV510" s="14" t="s">
        <v>87</v>
      </c>
      <c r="AW510" s="14" t="s">
        <v>32</v>
      </c>
      <c r="AX510" s="14" t="s">
        <v>85</v>
      </c>
      <c r="AY510" s="297" t="s">
        <v>151</v>
      </c>
    </row>
    <row r="511" spans="1:65" s="2" customFormat="1" ht="72" customHeight="1">
      <c r="A511" s="40"/>
      <c r="B511" s="41"/>
      <c r="C511" s="309" t="s">
        <v>937</v>
      </c>
      <c r="D511" s="309" t="s">
        <v>236</v>
      </c>
      <c r="E511" s="310" t="s">
        <v>938</v>
      </c>
      <c r="F511" s="311" t="s">
        <v>939</v>
      </c>
      <c r="G511" s="312" t="s">
        <v>253</v>
      </c>
      <c r="H511" s="313">
        <v>4981</v>
      </c>
      <c r="I511" s="314"/>
      <c r="J511" s="315">
        <f>ROUND(I511*H511,2)</f>
        <v>0</v>
      </c>
      <c r="K511" s="316"/>
      <c r="L511" s="43"/>
      <c r="M511" s="317" t="s">
        <v>1</v>
      </c>
      <c r="N511" s="318" t="s">
        <v>42</v>
      </c>
      <c r="O511" s="93"/>
      <c r="P511" s="273">
        <f>O511*H511</f>
        <v>0</v>
      </c>
      <c r="Q511" s="273">
        <v>0.08565</v>
      </c>
      <c r="R511" s="273">
        <f>Q511*H511</f>
        <v>426.62265</v>
      </c>
      <c r="S511" s="273">
        <v>0</v>
      </c>
      <c r="T511" s="274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75" t="s">
        <v>156</v>
      </c>
      <c r="AT511" s="275" t="s">
        <v>236</v>
      </c>
      <c r="AU511" s="275" t="s">
        <v>87</v>
      </c>
      <c r="AY511" s="17" t="s">
        <v>151</v>
      </c>
      <c r="BE511" s="145">
        <f>IF(N511="základní",J511,0)</f>
        <v>0</v>
      </c>
      <c r="BF511" s="145">
        <f>IF(N511="snížená",J511,0)</f>
        <v>0</v>
      </c>
      <c r="BG511" s="145">
        <f>IF(N511="zákl. přenesená",J511,0)</f>
        <v>0</v>
      </c>
      <c r="BH511" s="145">
        <f>IF(N511="sníž. přenesená",J511,0)</f>
        <v>0</v>
      </c>
      <c r="BI511" s="145">
        <f>IF(N511="nulová",J511,0)</f>
        <v>0</v>
      </c>
      <c r="BJ511" s="17" t="s">
        <v>85</v>
      </c>
      <c r="BK511" s="145">
        <f>ROUND(I511*H511,2)</f>
        <v>0</v>
      </c>
      <c r="BL511" s="17" t="s">
        <v>156</v>
      </c>
      <c r="BM511" s="275" t="s">
        <v>940</v>
      </c>
    </row>
    <row r="512" spans="1:51" s="13" customFormat="1" ht="12">
      <c r="A512" s="13"/>
      <c r="B512" s="276"/>
      <c r="C512" s="277"/>
      <c r="D512" s="278" t="s">
        <v>191</v>
      </c>
      <c r="E512" s="279" t="s">
        <v>1</v>
      </c>
      <c r="F512" s="280" t="s">
        <v>941</v>
      </c>
      <c r="G512" s="277"/>
      <c r="H512" s="279" t="s">
        <v>1</v>
      </c>
      <c r="I512" s="281"/>
      <c r="J512" s="277"/>
      <c r="K512" s="277"/>
      <c r="L512" s="282"/>
      <c r="M512" s="283"/>
      <c r="N512" s="284"/>
      <c r="O512" s="284"/>
      <c r="P512" s="284"/>
      <c r="Q512" s="284"/>
      <c r="R512" s="284"/>
      <c r="S512" s="284"/>
      <c r="T512" s="28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86" t="s">
        <v>191</v>
      </c>
      <c r="AU512" s="286" t="s">
        <v>87</v>
      </c>
      <c r="AV512" s="13" t="s">
        <v>85</v>
      </c>
      <c r="AW512" s="13" t="s">
        <v>32</v>
      </c>
      <c r="AX512" s="13" t="s">
        <v>77</v>
      </c>
      <c r="AY512" s="286" t="s">
        <v>151</v>
      </c>
    </row>
    <row r="513" spans="1:51" s="14" customFormat="1" ht="12">
      <c r="A513" s="14"/>
      <c r="B513" s="287"/>
      <c r="C513" s="288"/>
      <c r="D513" s="278" t="s">
        <v>191</v>
      </c>
      <c r="E513" s="289" t="s">
        <v>279</v>
      </c>
      <c r="F513" s="290" t="s">
        <v>942</v>
      </c>
      <c r="G513" s="288"/>
      <c r="H513" s="291">
        <v>4981</v>
      </c>
      <c r="I513" s="292"/>
      <c r="J513" s="288"/>
      <c r="K513" s="288"/>
      <c r="L513" s="293"/>
      <c r="M513" s="294"/>
      <c r="N513" s="295"/>
      <c r="O513" s="295"/>
      <c r="P513" s="295"/>
      <c r="Q513" s="295"/>
      <c r="R513" s="295"/>
      <c r="S513" s="295"/>
      <c r="T513" s="296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97" t="s">
        <v>191</v>
      </c>
      <c r="AU513" s="297" t="s">
        <v>87</v>
      </c>
      <c r="AV513" s="14" t="s">
        <v>87</v>
      </c>
      <c r="AW513" s="14" t="s">
        <v>32</v>
      </c>
      <c r="AX513" s="14" t="s">
        <v>77</v>
      </c>
      <c r="AY513" s="297" t="s">
        <v>151</v>
      </c>
    </row>
    <row r="514" spans="1:51" s="15" customFormat="1" ht="12">
      <c r="A514" s="15"/>
      <c r="B514" s="298"/>
      <c r="C514" s="299"/>
      <c r="D514" s="278" t="s">
        <v>191</v>
      </c>
      <c r="E514" s="300" t="s">
        <v>1</v>
      </c>
      <c r="F514" s="301" t="s">
        <v>196</v>
      </c>
      <c r="G514" s="299"/>
      <c r="H514" s="302">
        <v>4981</v>
      </c>
      <c r="I514" s="303"/>
      <c r="J514" s="299"/>
      <c r="K514" s="299"/>
      <c r="L514" s="304"/>
      <c r="M514" s="305"/>
      <c r="N514" s="306"/>
      <c r="O514" s="306"/>
      <c r="P514" s="306"/>
      <c r="Q514" s="306"/>
      <c r="R514" s="306"/>
      <c r="S514" s="306"/>
      <c r="T514" s="307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308" t="s">
        <v>191</v>
      </c>
      <c r="AU514" s="308" t="s">
        <v>87</v>
      </c>
      <c r="AV514" s="15" t="s">
        <v>156</v>
      </c>
      <c r="AW514" s="15" t="s">
        <v>32</v>
      </c>
      <c r="AX514" s="15" t="s">
        <v>85</v>
      </c>
      <c r="AY514" s="308" t="s">
        <v>151</v>
      </c>
    </row>
    <row r="515" spans="1:65" s="2" customFormat="1" ht="16.5" customHeight="1">
      <c r="A515" s="40"/>
      <c r="B515" s="41"/>
      <c r="C515" s="262" t="s">
        <v>943</v>
      </c>
      <c r="D515" s="262" t="s">
        <v>152</v>
      </c>
      <c r="E515" s="263" t="s">
        <v>944</v>
      </c>
      <c r="F515" s="264" t="s">
        <v>945</v>
      </c>
      <c r="G515" s="265" t="s">
        <v>253</v>
      </c>
      <c r="H515" s="266">
        <v>45</v>
      </c>
      <c r="I515" s="267"/>
      <c r="J515" s="268">
        <f>ROUND(I515*H515,2)</f>
        <v>0</v>
      </c>
      <c r="K515" s="269"/>
      <c r="L515" s="270"/>
      <c r="M515" s="271" t="s">
        <v>1</v>
      </c>
      <c r="N515" s="272" t="s">
        <v>42</v>
      </c>
      <c r="O515" s="93"/>
      <c r="P515" s="273">
        <f>O515*H515</f>
        <v>0</v>
      </c>
      <c r="Q515" s="273">
        <v>0</v>
      </c>
      <c r="R515" s="273">
        <f>Q515*H515</f>
        <v>0</v>
      </c>
      <c r="S515" s="273">
        <v>0</v>
      </c>
      <c r="T515" s="274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75" t="s">
        <v>155</v>
      </c>
      <c r="AT515" s="275" t="s">
        <v>152</v>
      </c>
      <c r="AU515" s="275" t="s">
        <v>87</v>
      </c>
      <c r="AY515" s="17" t="s">
        <v>151</v>
      </c>
      <c r="BE515" s="145">
        <f>IF(N515="základní",J515,0)</f>
        <v>0</v>
      </c>
      <c r="BF515" s="145">
        <f>IF(N515="snížená",J515,0)</f>
        <v>0</v>
      </c>
      <c r="BG515" s="145">
        <f>IF(N515="zákl. přenesená",J515,0)</f>
        <v>0</v>
      </c>
      <c r="BH515" s="145">
        <f>IF(N515="sníž. přenesená",J515,0)</f>
        <v>0</v>
      </c>
      <c r="BI515" s="145">
        <f>IF(N515="nulová",J515,0)</f>
        <v>0</v>
      </c>
      <c r="BJ515" s="17" t="s">
        <v>85</v>
      </c>
      <c r="BK515" s="145">
        <f>ROUND(I515*H515,2)</f>
        <v>0</v>
      </c>
      <c r="BL515" s="17" t="s">
        <v>156</v>
      </c>
      <c r="BM515" s="275" t="s">
        <v>946</v>
      </c>
    </row>
    <row r="516" spans="1:51" s="13" customFormat="1" ht="12">
      <c r="A516" s="13"/>
      <c r="B516" s="276"/>
      <c r="C516" s="277"/>
      <c r="D516" s="278" t="s">
        <v>191</v>
      </c>
      <c r="E516" s="279" t="s">
        <v>1</v>
      </c>
      <c r="F516" s="280" t="s">
        <v>947</v>
      </c>
      <c r="G516" s="277"/>
      <c r="H516" s="279" t="s">
        <v>1</v>
      </c>
      <c r="I516" s="281"/>
      <c r="J516" s="277"/>
      <c r="K516" s="277"/>
      <c r="L516" s="282"/>
      <c r="M516" s="283"/>
      <c r="N516" s="284"/>
      <c r="O516" s="284"/>
      <c r="P516" s="284"/>
      <c r="Q516" s="284"/>
      <c r="R516" s="284"/>
      <c r="S516" s="284"/>
      <c r="T516" s="28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86" t="s">
        <v>191</v>
      </c>
      <c r="AU516" s="286" t="s">
        <v>87</v>
      </c>
      <c r="AV516" s="13" t="s">
        <v>85</v>
      </c>
      <c r="AW516" s="13" t="s">
        <v>32</v>
      </c>
      <c r="AX516" s="13" t="s">
        <v>77</v>
      </c>
      <c r="AY516" s="286" t="s">
        <v>151</v>
      </c>
    </row>
    <row r="517" spans="1:51" s="14" customFormat="1" ht="12">
      <c r="A517" s="14"/>
      <c r="B517" s="287"/>
      <c r="C517" s="288"/>
      <c r="D517" s="278" t="s">
        <v>191</v>
      </c>
      <c r="E517" s="289" t="s">
        <v>1</v>
      </c>
      <c r="F517" s="290" t="s">
        <v>310</v>
      </c>
      <c r="G517" s="288"/>
      <c r="H517" s="291">
        <v>45</v>
      </c>
      <c r="I517" s="292"/>
      <c r="J517" s="288"/>
      <c r="K517" s="288"/>
      <c r="L517" s="293"/>
      <c r="M517" s="294"/>
      <c r="N517" s="295"/>
      <c r="O517" s="295"/>
      <c r="P517" s="295"/>
      <c r="Q517" s="295"/>
      <c r="R517" s="295"/>
      <c r="S517" s="295"/>
      <c r="T517" s="29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97" t="s">
        <v>191</v>
      </c>
      <c r="AU517" s="297" t="s">
        <v>87</v>
      </c>
      <c r="AV517" s="14" t="s">
        <v>87</v>
      </c>
      <c r="AW517" s="14" t="s">
        <v>32</v>
      </c>
      <c r="AX517" s="14" t="s">
        <v>85</v>
      </c>
      <c r="AY517" s="297" t="s">
        <v>151</v>
      </c>
    </row>
    <row r="518" spans="1:65" s="2" customFormat="1" ht="24" customHeight="1">
      <c r="A518" s="40"/>
      <c r="B518" s="41"/>
      <c r="C518" s="262" t="s">
        <v>948</v>
      </c>
      <c r="D518" s="262" t="s">
        <v>152</v>
      </c>
      <c r="E518" s="263" t="s">
        <v>949</v>
      </c>
      <c r="F518" s="264" t="s">
        <v>950</v>
      </c>
      <c r="G518" s="265" t="s">
        <v>531</v>
      </c>
      <c r="H518" s="266">
        <v>440.15</v>
      </c>
      <c r="I518" s="267"/>
      <c r="J518" s="268">
        <f>ROUND(I518*H518,2)</f>
        <v>0</v>
      </c>
      <c r="K518" s="269"/>
      <c r="L518" s="270"/>
      <c r="M518" s="271" t="s">
        <v>1</v>
      </c>
      <c r="N518" s="272" t="s">
        <v>42</v>
      </c>
      <c r="O518" s="93"/>
      <c r="P518" s="273">
        <f>O518*H518</f>
        <v>0</v>
      </c>
      <c r="Q518" s="273">
        <v>0</v>
      </c>
      <c r="R518" s="273">
        <f>Q518*H518</f>
        <v>0</v>
      </c>
      <c r="S518" s="273">
        <v>0</v>
      </c>
      <c r="T518" s="274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75" t="s">
        <v>155</v>
      </c>
      <c r="AT518" s="275" t="s">
        <v>152</v>
      </c>
      <c r="AU518" s="275" t="s">
        <v>87</v>
      </c>
      <c r="AY518" s="17" t="s">
        <v>151</v>
      </c>
      <c r="BE518" s="145">
        <f>IF(N518="základní",J518,0)</f>
        <v>0</v>
      </c>
      <c r="BF518" s="145">
        <f>IF(N518="snížená",J518,0)</f>
        <v>0</v>
      </c>
      <c r="BG518" s="145">
        <f>IF(N518="zákl. přenesená",J518,0)</f>
        <v>0</v>
      </c>
      <c r="BH518" s="145">
        <f>IF(N518="sníž. přenesená",J518,0)</f>
        <v>0</v>
      </c>
      <c r="BI518" s="145">
        <f>IF(N518="nulová",J518,0)</f>
        <v>0</v>
      </c>
      <c r="BJ518" s="17" t="s">
        <v>85</v>
      </c>
      <c r="BK518" s="145">
        <f>ROUND(I518*H518,2)</f>
        <v>0</v>
      </c>
      <c r="BL518" s="17" t="s">
        <v>156</v>
      </c>
      <c r="BM518" s="275" t="s">
        <v>951</v>
      </c>
    </row>
    <row r="519" spans="1:51" s="13" customFormat="1" ht="12">
      <c r="A519" s="13"/>
      <c r="B519" s="276"/>
      <c r="C519" s="277"/>
      <c r="D519" s="278" t="s">
        <v>191</v>
      </c>
      <c r="E519" s="279" t="s">
        <v>1</v>
      </c>
      <c r="F519" s="280" t="s">
        <v>947</v>
      </c>
      <c r="G519" s="277"/>
      <c r="H519" s="279" t="s">
        <v>1</v>
      </c>
      <c r="I519" s="281"/>
      <c r="J519" s="277"/>
      <c r="K519" s="277"/>
      <c r="L519" s="282"/>
      <c r="M519" s="283"/>
      <c r="N519" s="284"/>
      <c r="O519" s="284"/>
      <c r="P519" s="284"/>
      <c r="Q519" s="284"/>
      <c r="R519" s="284"/>
      <c r="S519" s="284"/>
      <c r="T519" s="285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86" t="s">
        <v>191</v>
      </c>
      <c r="AU519" s="286" t="s">
        <v>87</v>
      </c>
      <c r="AV519" s="13" t="s">
        <v>85</v>
      </c>
      <c r="AW519" s="13" t="s">
        <v>32</v>
      </c>
      <c r="AX519" s="13" t="s">
        <v>77</v>
      </c>
      <c r="AY519" s="286" t="s">
        <v>151</v>
      </c>
    </row>
    <row r="520" spans="1:51" s="14" customFormat="1" ht="12">
      <c r="A520" s="14"/>
      <c r="B520" s="287"/>
      <c r="C520" s="288"/>
      <c r="D520" s="278" t="s">
        <v>191</v>
      </c>
      <c r="E520" s="289" t="s">
        <v>1</v>
      </c>
      <c r="F520" s="290" t="s">
        <v>952</v>
      </c>
      <c r="G520" s="288"/>
      <c r="H520" s="291">
        <v>854.316</v>
      </c>
      <c r="I520" s="292"/>
      <c r="J520" s="288"/>
      <c r="K520" s="288"/>
      <c r="L520" s="293"/>
      <c r="M520" s="294"/>
      <c r="N520" s="295"/>
      <c r="O520" s="295"/>
      <c r="P520" s="295"/>
      <c r="Q520" s="295"/>
      <c r="R520" s="295"/>
      <c r="S520" s="295"/>
      <c r="T520" s="29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97" t="s">
        <v>191</v>
      </c>
      <c r="AU520" s="297" t="s">
        <v>87</v>
      </c>
      <c r="AV520" s="14" t="s">
        <v>87</v>
      </c>
      <c r="AW520" s="14" t="s">
        <v>32</v>
      </c>
      <c r="AX520" s="14" t="s">
        <v>77</v>
      </c>
      <c r="AY520" s="297" t="s">
        <v>151</v>
      </c>
    </row>
    <row r="521" spans="1:51" s="13" customFormat="1" ht="12">
      <c r="A521" s="13"/>
      <c r="B521" s="276"/>
      <c r="C521" s="277"/>
      <c r="D521" s="278" t="s">
        <v>191</v>
      </c>
      <c r="E521" s="279" t="s">
        <v>1</v>
      </c>
      <c r="F521" s="280" t="s">
        <v>413</v>
      </c>
      <c r="G521" s="277"/>
      <c r="H521" s="279" t="s">
        <v>1</v>
      </c>
      <c r="I521" s="281"/>
      <c r="J521" s="277"/>
      <c r="K521" s="277"/>
      <c r="L521" s="282"/>
      <c r="M521" s="283"/>
      <c r="N521" s="284"/>
      <c r="O521" s="284"/>
      <c r="P521" s="284"/>
      <c r="Q521" s="284"/>
      <c r="R521" s="284"/>
      <c r="S521" s="284"/>
      <c r="T521" s="28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86" t="s">
        <v>191</v>
      </c>
      <c r="AU521" s="286" t="s">
        <v>87</v>
      </c>
      <c r="AV521" s="13" t="s">
        <v>85</v>
      </c>
      <c r="AW521" s="13" t="s">
        <v>32</v>
      </c>
      <c r="AX521" s="13" t="s">
        <v>77</v>
      </c>
      <c r="AY521" s="286" t="s">
        <v>151</v>
      </c>
    </row>
    <row r="522" spans="1:51" s="14" customFormat="1" ht="12">
      <c r="A522" s="14"/>
      <c r="B522" s="287"/>
      <c r="C522" s="288"/>
      <c r="D522" s="278" t="s">
        <v>191</v>
      </c>
      <c r="E522" s="289" t="s">
        <v>1</v>
      </c>
      <c r="F522" s="290" t="s">
        <v>953</v>
      </c>
      <c r="G522" s="288"/>
      <c r="H522" s="291">
        <v>-414.166</v>
      </c>
      <c r="I522" s="292"/>
      <c r="J522" s="288"/>
      <c r="K522" s="288"/>
      <c r="L522" s="293"/>
      <c r="M522" s="294"/>
      <c r="N522" s="295"/>
      <c r="O522" s="295"/>
      <c r="P522" s="295"/>
      <c r="Q522" s="295"/>
      <c r="R522" s="295"/>
      <c r="S522" s="295"/>
      <c r="T522" s="29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97" t="s">
        <v>191</v>
      </c>
      <c r="AU522" s="297" t="s">
        <v>87</v>
      </c>
      <c r="AV522" s="14" t="s">
        <v>87</v>
      </c>
      <c r="AW522" s="14" t="s">
        <v>32</v>
      </c>
      <c r="AX522" s="14" t="s">
        <v>77</v>
      </c>
      <c r="AY522" s="297" t="s">
        <v>151</v>
      </c>
    </row>
    <row r="523" spans="1:51" s="15" customFormat="1" ht="12">
      <c r="A523" s="15"/>
      <c r="B523" s="298"/>
      <c r="C523" s="299"/>
      <c r="D523" s="278" t="s">
        <v>191</v>
      </c>
      <c r="E523" s="300" t="s">
        <v>1</v>
      </c>
      <c r="F523" s="301" t="s">
        <v>196</v>
      </c>
      <c r="G523" s="299"/>
      <c r="H523" s="302">
        <v>440.15</v>
      </c>
      <c r="I523" s="303"/>
      <c r="J523" s="299"/>
      <c r="K523" s="299"/>
      <c r="L523" s="304"/>
      <c r="M523" s="305"/>
      <c r="N523" s="306"/>
      <c r="O523" s="306"/>
      <c r="P523" s="306"/>
      <c r="Q523" s="306"/>
      <c r="R523" s="306"/>
      <c r="S523" s="306"/>
      <c r="T523" s="307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308" t="s">
        <v>191</v>
      </c>
      <c r="AU523" s="308" t="s">
        <v>87</v>
      </c>
      <c r="AV523" s="15" t="s">
        <v>156</v>
      </c>
      <c r="AW523" s="15" t="s">
        <v>32</v>
      </c>
      <c r="AX523" s="15" t="s">
        <v>85</v>
      </c>
      <c r="AY523" s="308" t="s">
        <v>151</v>
      </c>
    </row>
    <row r="524" spans="1:63" s="12" customFormat="1" ht="22.8" customHeight="1">
      <c r="A524" s="12"/>
      <c r="B524" s="246"/>
      <c r="C524" s="247"/>
      <c r="D524" s="248" t="s">
        <v>76</v>
      </c>
      <c r="E524" s="260" t="s">
        <v>178</v>
      </c>
      <c r="F524" s="260" t="s">
        <v>954</v>
      </c>
      <c r="G524" s="247"/>
      <c r="H524" s="247"/>
      <c r="I524" s="250"/>
      <c r="J524" s="261">
        <f>BK524</f>
        <v>0</v>
      </c>
      <c r="K524" s="247"/>
      <c r="L524" s="252"/>
      <c r="M524" s="253"/>
      <c r="N524" s="254"/>
      <c r="O524" s="254"/>
      <c r="P524" s="255">
        <f>SUM(P525:P701)</f>
        <v>0</v>
      </c>
      <c r="Q524" s="254"/>
      <c r="R524" s="255">
        <f>SUM(R525:R701)</f>
        <v>878.8362540000002</v>
      </c>
      <c r="S524" s="254"/>
      <c r="T524" s="256">
        <f>SUM(T525:T701)</f>
        <v>512.6260000000001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57" t="s">
        <v>85</v>
      </c>
      <c r="AT524" s="258" t="s">
        <v>76</v>
      </c>
      <c r="AU524" s="258" t="s">
        <v>85</v>
      </c>
      <c r="AY524" s="257" t="s">
        <v>151</v>
      </c>
      <c r="BK524" s="259">
        <f>SUM(BK525:BK701)</f>
        <v>0</v>
      </c>
    </row>
    <row r="525" spans="1:65" s="2" customFormat="1" ht="24" customHeight="1">
      <c r="A525" s="40"/>
      <c r="B525" s="41"/>
      <c r="C525" s="262" t="s">
        <v>955</v>
      </c>
      <c r="D525" s="262" t="s">
        <v>152</v>
      </c>
      <c r="E525" s="263" t="s">
        <v>956</v>
      </c>
      <c r="F525" s="264" t="s">
        <v>957</v>
      </c>
      <c r="G525" s="265" t="s">
        <v>189</v>
      </c>
      <c r="H525" s="266">
        <v>18</v>
      </c>
      <c r="I525" s="267"/>
      <c r="J525" s="268">
        <f>ROUND(I525*H525,2)</f>
        <v>0</v>
      </c>
      <c r="K525" s="269"/>
      <c r="L525" s="270"/>
      <c r="M525" s="271" t="s">
        <v>1</v>
      </c>
      <c r="N525" s="272" t="s">
        <v>42</v>
      </c>
      <c r="O525" s="93"/>
      <c r="P525" s="273">
        <f>O525*H525</f>
        <v>0</v>
      </c>
      <c r="Q525" s="273">
        <v>0.0026</v>
      </c>
      <c r="R525" s="273">
        <f>Q525*H525</f>
        <v>0.046799999999999994</v>
      </c>
      <c r="S525" s="273">
        <v>0</v>
      </c>
      <c r="T525" s="274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75" t="s">
        <v>155</v>
      </c>
      <c r="AT525" s="275" t="s">
        <v>152</v>
      </c>
      <c r="AU525" s="275" t="s">
        <v>87</v>
      </c>
      <c r="AY525" s="17" t="s">
        <v>151</v>
      </c>
      <c r="BE525" s="145">
        <f>IF(N525="základní",J525,0)</f>
        <v>0</v>
      </c>
      <c r="BF525" s="145">
        <f>IF(N525="snížená",J525,0)</f>
        <v>0</v>
      </c>
      <c r="BG525" s="145">
        <f>IF(N525="zákl. přenesená",J525,0)</f>
        <v>0</v>
      </c>
      <c r="BH525" s="145">
        <f>IF(N525="sníž. přenesená",J525,0)</f>
        <v>0</v>
      </c>
      <c r="BI525" s="145">
        <f>IF(N525="nulová",J525,0)</f>
        <v>0</v>
      </c>
      <c r="BJ525" s="17" t="s">
        <v>85</v>
      </c>
      <c r="BK525" s="145">
        <f>ROUND(I525*H525,2)</f>
        <v>0</v>
      </c>
      <c r="BL525" s="17" t="s">
        <v>156</v>
      </c>
      <c r="BM525" s="275" t="s">
        <v>958</v>
      </c>
    </row>
    <row r="526" spans="1:51" s="13" customFormat="1" ht="12">
      <c r="A526" s="13"/>
      <c r="B526" s="276"/>
      <c r="C526" s="277"/>
      <c r="D526" s="278" t="s">
        <v>191</v>
      </c>
      <c r="E526" s="279" t="s">
        <v>1</v>
      </c>
      <c r="F526" s="280" t="s">
        <v>959</v>
      </c>
      <c r="G526" s="277"/>
      <c r="H526" s="279" t="s">
        <v>1</v>
      </c>
      <c r="I526" s="281"/>
      <c r="J526" s="277"/>
      <c r="K526" s="277"/>
      <c r="L526" s="282"/>
      <c r="M526" s="283"/>
      <c r="N526" s="284"/>
      <c r="O526" s="284"/>
      <c r="P526" s="284"/>
      <c r="Q526" s="284"/>
      <c r="R526" s="284"/>
      <c r="S526" s="284"/>
      <c r="T526" s="28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86" t="s">
        <v>191</v>
      </c>
      <c r="AU526" s="286" t="s">
        <v>87</v>
      </c>
      <c r="AV526" s="13" t="s">
        <v>85</v>
      </c>
      <c r="AW526" s="13" t="s">
        <v>32</v>
      </c>
      <c r="AX526" s="13" t="s">
        <v>77</v>
      </c>
      <c r="AY526" s="286" t="s">
        <v>151</v>
      </c>
    </row>
    <row r="527" spans="1:51" s="14" customFormat="1" ht="12">
      <c r="A527" s="14"/>
      <c r="B527" s="287"/>
      <c r="C527" s="288"/>
      <c r="D527" s="278" t="s">
        <v>191</v>
      </c>
      <c r="E527" s="289" t="s">
        <v>1</v>
      </c>
      <c r="F527" s="290" t="s">
        <v>220</v>
      </c>
      <c r="G527" s="288"/>
      <c r="H527" s="291">
        <v>18</v>
      </c>
      <c r="I527" s="292"/>
      <c r="J527" s="288"/>
      <c r="K527" s="288"/>
      <c r="L527" s="293"/>
      <c r="M527" s="294"/>
      <c r="N527" s="295"/>
      <c r="O527" s="295"/>
      <c r="P527" s="295"/>
      <c r="Q527" s="295"/>
      <c r="R527" s="295"/>
      <c r="S527" s="295"/>
      <c r="T527" s="296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97" t="s">
        <v>191</v>
      </c>
      <c r="AU527" s="297" t="s">
        <v>87</v>
      </c>
      <c r="AV527" s="14" t="s">
        <v>87</v>
      </c>
      <c r="AW527" s="14" t="s">
        <v>32</v>
      </c>
      <c r="AX527" s="14" t="s">
        <v>85</v>
      </c>
      <c r="AY527" s="297" t="s">
        <v>151</v>
      </c>
    </row>
    <row r="528" spans="1:65" s="2" customFormat="1" ht="24" customHeight="1">
      <c r="A528" s="40"/>
      <c r="B528" s="41"/>
      <c r="C528" s="262" t="s">
        <v>960</v>
      </c>
      <c r="D528" s="262" t="s">
        <v>152</v>
      </c>
      <c r="E528" s="263" t="s">
        <v>961</v>
      </c>
      <c r="F528" s="264" t="s">
        <v>962</v>
      </c>
      <c r="G528" s="265" t="s">
        <v>189</v>
      </c>
      <c r="H528" s="266">
        <v>8</v>
      </c>
      <c r="I528" s="267"/>
      <c r="J528" s="268">
        <f>ROUND(I528*H528,2)</f>
        <v>0</v>
      </c>
      <c r="K528" s="269"/>
      <c r="L528" s="270"/>
      <c r="M528" s="271" t="s">
        <v>1</v>
      </c>
      <c r="N528" s="272" t="s">
        <v>42</v>
      </c>
      <c r="O528" s="93"/>
      <c r="P528" s="273">
        <f>O528*H528</f>
        <v>0</v>
      </c>
      <c r="Q528" s="273">
        <v>0.0006</v>
      </c>
      <c r="R528" s="273">
        <f>Q528*H528</f>
        <v>0.0048</v>
      </c>
      <c r="S528" s="273">
        <v>0</v>
      </c>
      <c r="T528" s="274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75" t="s">
        <v>155</v>
      </c>
      <c r="AT528" s="275" t="s">
        <v>152</v>
      </c>
      <c r="AU528" s="275" t="s">
        <v>87</v>
      </c>
      <c r="AY528" s="17" t="s">
        <v>151</v>
      </c>
      <c r="BE528" s="145">
        <f>IF(N528="základní",J528,0)</f>
        <v>0</v>
      </c>
      <c r="BF528" s="145">
        <f>IF(N528="snížená",J528,0)</f>
        <v>0</v>
      </c>
      <c r="BG528" s="145">
        <f>IF(N528="zákl. přenesená",J528,0)</f>
        <v>0</v>
      </c>
      <c r="BH528" s="145">
        <f>IF(N528="sníž. přenesená",J528,0)</f>
        <v>0</v>
      </c>
      <c r="BI528" s="145">
        <f>IF(N528="nulová",J528,0)</f>
        <v>0</v>
      </c>
      <c r="BJ528" s="17" t="s">
        <v>85</v>
      </c>
      <c r="BK528" s="145">
        <f>ROUND(I528*H528,2)</f>
        <v>0</v>
      </c>
      <c r="BL528" s="17" t="s">
        <v>156</v>
      </c>
      <c r="BM528" s="275" t="s">
        <v>963</v>
      </c>
    </row>
    <row r="529" spans="1:51" s="13" customFormat="1" ht="12">
      <c r="A529" s="13"/>
      <c r="B529" s="276"/>
      <c r="C529" s="277"/>
      <c r="D529" s="278" t="s">
        <v>191</v>
      </c>
      <c r="E529" s="279" t="s">
        <v>1</v>
      </c>
      <c r="F529" s="280" t="s">
        <v>959</v>
      </c>
      <c r="G529" s="277"/>
      <c r="H529" s="279" t="s">
        <v>1</v>
      </c>
      <c r="I529" s="281"/>
      <c r="J529" s="277"/>
      <c r="K529" s="277"/>
      <c r="L529" s="282"/>
      <c r="M529" s="283"/>
      <c r="N529" s="284"/>
      <c r="O529" s="284"/>
      <c r="P529" s="284"/>
      <c r="Q529" s="284"/>
      <c r="R529" s="284"/>
      <c r="S529" s="284"/>
      <c r="T529" s="28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86" t="s">
        <v>191</v>
      </c>
      <c r="AU529" s="286" t="s">
        <v>87</v>
      </c>
      <c r="AV529" s="13" t="s">
        <v>85</v>
      </c>
      <c r="AW529" s="13" t="s">
        <v>32</v>
      </c>
      <c r="AX529" s="13" t="s">
        <v>77</v>
      </c>
      <c r="AY529" s="286" t="s">
        <v>151</v>
      </c>
    </row>
    <row r="530" spans="1:51" s="14" customFormat="1" ht="12">
      <c r="A530" s="14"/>
      <c r="B530" s="287"/>
      <c r="C530" s="288"/>
      <c r="D530" s="278" t="s">
        <v>191</v>
      </c>
      <c r="E530" s="289" t="s">
        <v>1</v>
      </c>
      <c r="F530" s="290" t="s">
        <v>155</v>
      </c>
      <c r="G530" s="288"/>
      <c r="H530" s="291">
        <v>8</v>
      </c>
      <c r="I530" s="292"/>
      <c r="J530" s="288"/>
      <c r="K530" s="288"/>
      <c r="L530" s="293"/>
      <c r="M530" s="294"/>
      <c r="N530" s="295"/>
      <c r="O530" s="295"/>
      <c r="P530" s="295"/>
      <c r="Q530" s="295"/>
      <c r="R530" s="295"/>
      <c r="S530" s="295"/>
      <c r="T530" s="29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97" t="s">
        <v>191</v>
      </c>
      <c r="AU530" s="297" t="s">
        <v>87</v>
      </c>
      <c r="AV530" s="14" t="s">
        <v>87</v>
      </c>
      <c r="AW530" s="14" t="s">
        <v>32</v>
      </c>
      <c r="AX530" s="14" t="s">
        <v>85</v>
      </c>
      <c r="AY530" s="297" t="s">
        <v>151</v>
      </c>
    </row>
    <row r="531" spans="1:65" s="2" customFormat="1" ht="24" customHeight="1">
      <c r="A531" s="40"/>
      <c r="B531" s="41"/>
      <c r="C531" s="262" t="s">
        <v>964</v>
      </c>
      <c r="D531" s="262" t="s">
        <v>152</v>
      </c>
      <c r="E531" s="263" t="s">
        <v>965</v>
      </c>
      <c r="F531" s="264" t="s">
        <v>966</v>
      </c>
      <c r="G531" s="265" t="s">
        <v>189</v>
      </c>
      <c r="H531" s="266">
        <v>2</v>
      </c>
      <c r="I531" s="267"/>
      <c r="J531" s="268">
        <f>ROUND(I531*H531,2)</f>
        <v>0</v>
      </c>
      <c r="K531" s="269"/>
      <c r="L531" s="270"/>
      <c r="M531" s="271" t="s">
        <v>1</v>
      </c>
      <c r="N531" s="272" t="s">
        <v>42</v>
      </c>
      <c r="O531" s="93"/>
      <c r="P531" s="273">
        <f>O531*H531</f>
        <v>0</v>
      </c>
      <c r="Q531" s="273">
        <v>0.0025</v>
      </c>
      <c r="R531" s="273">
        <f>Q531*H531</f>
        <v>0.005</v>
      </c>
      <c r="S531" s="273">
        <v>0</v>
      </c>
      <c r="T531" s="274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75" t="s">
        <v>155</v>
      </c>
      <c r="AT531" s="275" t="s">
        <v>152</v>
      </c>
      <c r="AU531" s="275" t="s">
        <v>87</v>
      </c>
      <c r="AY531" s="17" t="s">
        <v>151</v>
      </c>
      <c r="BE531" s="145">
        <f>IF(N531="základní",J531,0)</f>
        <v>0</v>
      </c>
      <c r="BF531" s="145">
        <f>IF(N531="snížená",J531,0)</f>
        <v>0</v>
      </c>
      <c r="BG531" s="145">
        <f>IF(N531="zákl. přenesená",J531,0)</f>
        <v>0</v>
      </c>
      <c r="BH531" s="145">
        <f>IF(N531="sníž. přenesená",J531,0)</f>
        <v>0</v>
      </c>
      <c r="BI531" s="145">
        <f>IF(N531="nulová",J531,0)</f>
        <v>0</v>
      </c>
      <c r="BJ531" s="17" t="s">
        <v>85</v>
      </c>
      <c r="BK531" s="145">
        <f>ROUND(I531*H531,2)</f>
        <v>0</v>
      </c>
      <c r="BL531" s="17" t="s">
        <v>156</v>
      </c>
      <c r="BM531" s="275" t="s">
        <v>967</v>
      </c>
    </row>
    <row r="532" spans="1:51" s="13" customFormat="1" ht="12">
      <c r="A532" s="13"/>
      <c r="B532" s="276"/>
      <c r="C532" s="277"/>
      <c r="D532" s="278" t="s">
        <v>191</v>
      </c>
      <c r="E532" s="279" t="s">
        <v>1</v>
      </c>
      <c r="F532" s="280" t="s">
        <v>959</v>
      </c>
      <c r="G532" s="277"/>
      <c r="H532" s="279" t="s">
        <v>1</v>
      </c>
      <c r="I532" s="281"/>
      <c r="J532" s="277"/>
      <c r="K532" s="277"/>
      <c r="L532" s="282"/>
      <c r="M532" s="283"/>
      <c r="N532" s="284"/>
      <c r="O532" s="284"/>
      <c r="P532" s="284"/>
      <c r="Q532" s="284"/>
      <c r="R532" s="284"/>
      <c r="S532" s="284"/>
      <c r="T532" s="28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86" t="s">
        <v>191</v>
      </c>
      <c r="AU532" s="286" t="s">
        <v>87</v>
      </c>
      <c r="AV532" s="13" t="s">
        <v>85</v>
      </c>
      <c r="AW532" s="13" t="s">
        <v>32</v>
      </c>
      <c r="AX532" s="13" t="s">
        <v>77</v>
      </c>
      <c r="AY532" s="286" t="s">
        <v>151</v>
      </c>
    </row>
    <row r="533" spans="1:51" s="14" customFormat="1" ht="12">
      <c r="A533" s="14"/>
      <c r="B533" s="287"/>
      <c r="C533" s="288"/>
      <c r="D533" s="278" t="s">
        <v>191</v>
      </c>
      <c r="E533" s="289" t="s">
        <v>1</v>
      </c>
      <c r="F533" s="290" t="s">
        <v>87</v>
      </c>
      <c r="G533" s="288"/>
      <c r="H533" s="291">
        <v>2</v>
      </c>
      <c r="I533" s="292"/>
      <c r="J533" s="288"/>
      <c r="K533" s="288"/>
      <c r="L533" s="293"/>
      <c r="M533" s="294"/>
      <c r="N533" s="295"/>
      <c r="O533" s="295"/>
      <c r="P533" s="295"/>
      <c r="Q533" s="295"/>
      <c r="R533" s="295"/>
      <c r="S533" s="295"/>
      <c r="T533" s="29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97" t="s">
        <v>191</v>
      </c>
      <c r="AU533" s="297" t="s">
        <v>87</v>
      </c>
      <c r="AV533" s="14" t="s">
        <v>87</v>
      </c>
      <c r="AW533" s="14" t="s">
        <v>32</v>
      </c>
      <c r="AX533" s="14" t="s">
        <v>85</v>
      </c>
      <c r="AY533" s="297" t="s">
        <v>151</v>
      </c>
    </row>
    <row r="534" spans="1:65" s="2" customFormat="1" ht="24" customHeight="1">
      <c r="A534" s="40"/>
      <c r="B534" s="41"/>
      <c r="C534" s="262" t="s">
        <v>968</v>
      </c>
      <c r="D534" s="262" t="s">
        <v>152</v>
      </c>
      <c r="E534" s="263" t="s">
        <v>969</v>
      </c>
      <c r="F534" s="264" t="s">
        <v>970</v>
      </c>
      <c r="G534" s="265" t="s">
        <v>189</v>
      </c>
      <c r="H534" s="266">
        <v>10</v>
      </c>
      <c r="I534" s="267"/>
      <c r="J534" s="268">
        <f>ROUND(I534*H534,2)</f>
        <v>0</v>
      </c>
      <c r="K534" s="269"/>
      <c r="L534" s="270"/>
      <c r="M534" s="271" t="s">
        <v>1</v>
      </c>
      <c r="N534" s="272" t="s">
        <v>42</v>
      </c>
      <c r="O534" s="93"/>
      <c r="P534" s="273">
        <f>O534*H534</f>
        <v>0</v>
      </c>
      <c r="Q534" s="273">
        <v>0.0013</v>
      </c>
      <c r="R534" s="273">
        <f>Q534*H534</f>
        <v>0.013</v>
      </c>
      <c r="S534" s="273">
        <v>0</v>
      </c>
      <c r="T534" s="274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75" t="s">
        <v>155</v>
      </c>
      <c r="AT534" s="275" t="s">
        <v>152</v>
      </c>
      <c r="AU534" s="275" t="s">
        <v>87</v>
      </c>
      <c r="AY534" s="17" t="s">
        <v>151</v>
      </c>
      <c r="BE534" s="145">
        <f>IF(N534="základní",J534,0)</f>
        <v>0</v>
      </c>
      <c r="BF534" s="145">
        <f>IF(N534="snížená",J534,0)</f>
        <v>0</v>
      </c>
      <c r="BG534" s="145">
        <f>IF(N534="zákl. přenesená",J534,0)</f>
        <v>0</v>
      </c>
      <c r="BH534" s="145">
        <f>IF(N534="sníž. přenesená",J534,0)</f>
        <v>0</v>
      </c>
      <c r="BI534" s="145">
        <f>IF(N534="nulová",J534,0)</f>
        <v>0</v>
      </c>
      <c r="BJ534" s="17" t="s">
        <v>85</v>
      </c>
      <c r="BK534" s="145">
        <f>ROUND(I534*H534,2)</f>
        <v>0</v>
      </c>
      <c r="BL534" s="17" t="s">
        <v>156</v>
      </c>
      <c r="BM534" s="275" t="s">
        <v>971</v>
      </c>
    </row>
    <row r="535" spans="1:51" s="13" customFormat="1" ht="12">
      <c r="A535" s="13"/>
      <c r="B535" s="276"/>
      <c r="C535" s="277"/>
      <c r="D535" s="278" t="s">
        <v>191</v>
      </c>
      <c r="E535" s="279" t="s">
        <v>1</v>
      </c>
      <c r="F535" s="280" t="s">
        <v>959</v>
      </c>
      <c r="G535" s="277"/>
      <c r="H535" s="279" t="s">
        <v>1</v>
      </c>
      <c r="I535" s="281"/>
      <c r="J535" s="277"/>
      <c r="K535" s="277"/>
      <c r="L535" s="282"/>
      <c r="M535" s="283"/>
      <c r="N535" s="284"/>
      <c r="O535" s="284"/>
      <c r="P535" s="284"/>
      <c r="Q535" s="284"/>
      <c r="R535" s="284"/>
      <c r="S535" s="284"/>
      <c r="T535" s="28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86" t="s">
        <v>191</v>
      </c>
      <c r="AU535" s="286" t="s">
        <v>87</v>
      </c>
      <c r="AV535" s="13" t="s">
        <v>85</v>
      </c>
      <c r="AW535" s="13" t="s">
        <v>32</v>
      </c>
      <c r="AX535" s="13" t="s">
        <v>77</v>
      </c>
      <c r="AY535" s="286" t="s">
        <v>151</v>
      </c>
    </row>
    <row r="536" spans="1:51" s="14" customFormat="1" ht="12">
      <c r="A536" s="14"/>
      <c r="B536" s="287"/>
      <c r="C536" s="288"/>
      <c r="D536" s="278" t="s">
        <v>191</v>
      </c>
      <c r="E536" s="289" t="s">
        <v>1</v>
      </c>
      <c r="F536" s="290" t="s">
        <v>182</v>
      </c>
      <c r="G536" s="288"/>
      <c r="H536" s="291">
        <v>10</v>
      </c>
      <c r="I536" s="292"/>
      <c r="J536" s="288"/>
      <c r="K536" s="288"/>
      <c r="L536" s="293"/>
      <c r="M536" s="294"/>
      <c r="N536" s="295"/>
      <c r="O536" s="295"/>
      <c r="P536" s="295"/>
      <c r="Q536" s="295"/>
      <c r="R536" s="295"/>
      <c r="S536" s="295"/>
      <c r="T536" s="29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97" t="s">
        <v>191</v>
      </c>
      <c r="AU536" s="297" t="s">
        <v>87</v>
      </c>
      <c r="AV536" s="14" t="s">
        <v>87</v>
      </c>
      <c r="AW536" s="14" t="s">
        <v>32</v>
      </c>
      <c r="AX536" s="14" t="s">
        <v>85</v>
      </c>
      <c r="AY536" s="297" t="s">
        <v>151</v>
      </c>
    </row>
    <row r="537" spans="1:65" s="2" customFormat="1" ht="24" customHeight="1">
      <c r="A537" s="40"/>
      <c r="B537" s="41"/>
      <c r="C537" s="309" t="s">
        <v>972</v>
      </c>
      <c r="D537" s="309" t="s">
        <v>236</v>
      </c>
      <c r="E537" s="310" t="s">
        <v>973</v>
      </c>
      <c r="F537" s="311" t="s">
        <v>974</v>
      </c>
      <c r="G537" s="312" t="s">
        <v>189</v>
      </c>
      <c r="H537" s="313">
        <v>14</v>
      </c>
      <c r="I537" s="314"/>
      <c r="J537" s="315">
        <f>ROUND(I537*H537,2)</f>
        <v>0</v>
      </c>
      <c r="K537" s="316"/>
      <c r="L537" s="43"/>
      <c r="M537" s="317" t="s">
        <v>1</v>
      </c>
      <c r="N537" s="318" t="s">
        <v>42</v>
      </c>
      <c r="O537" s="93"/>
      <c r="P537" s="273">
        <f>O537*H537</f>
        <v>0</v>
      </c>
      <c r="Q537" s="273">
        <v>0.0007</v>
      </c>
      <c r="R537" s="273">
        <f>Q537*H537</f>
        <v>0.0098</v>
      </c>
      <c r="S537" s="273">
        <v>0</v>
      </c>
      <c r="T537" s="274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75" t="s">
        <v>156</v>
      </c>
      <c r="AT537" s="275" t="s">
        <v>236</v>
      </c>
      <c r="AU537" s="275" t="s">
        <v>87</v>
      </c>
      <c r="AY537" s="17" t="s">
        <v>151</v>
      </c>
      <c r="BE537" s="145">
        <f>IF(N537="základní",J537,0)</f>
        <v>0</v>
      </c>
      <c r="BF537" s="145">
        <f>IF(N537="snížená",J537,0)</f>
        <v>0</v>
      </c>
      <c r="BG537" s="145">
        <f>IF(N537="zákl. přenesená",J537,0)</f>
        <v>0</v>
      </c>
      <c r="BH537" s="145">
        <f>IF(N537="sníž. přenesená",J537,0)</f>
        <v>0</v>
      </c>
      <c r="BI537" s="145">
        <f>IF(N537="nulová",J537,0)</f>
        <v>0</v>
      </c>
      <c r="BJ537" s="17" t="s">
        <v>85</v>
      </c>
      <c r="BK537" s="145">
        <f>ROUND(I537*H537,2)</f>
        <v>0</v>
      </c>
      <c r="BL537" s="17" t="s">
        <v>156</v>
      </c>
      <c r="BM537" s="275" t="s">
        <v>975</v>
      </c>
    </row>
    <row r="538" spans="1:51" s="13" customFormat="1" ht="12">
      <c r="A538" s="13"/>
      <c r="B538" s="276"/>
      <c r="C538" s="277"/>
      <c r="D538" s="278" t="s">
        <v>191</v>
      </c>
      <c r="E538" s="279" t="s">
        <v>1</v>
      </c>
      <c r="F538" s="280" t="s">
        <v>976</v>
      </c>
      <c r="G538" s="277"/>
      <c r="H538" s="279" t="s">
        <v>1</v>
      </c>
      <c r="I538" s="281"/>
      <c r="J538" s="277"/>
      <c r="K538" s="277"/>
      <c r="L538" s="282"/>
      <c r="M538" s="283"/>
      <c r="N538" s="284"/>
      <c r="O538" s="284"/>
      <c r="P538" s="284"/>
      <c r="Q538" s="284"/>
      <c r="R538" s="284"/>
      <c r="S538" s="284"/>
      <c r="T538" s="285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86" t="s">
        <v>191</v>
      </c>
      <c r="AU538" s="286" t="s">
        <v>87</v>
      </c>
      <c r="AV538" s="13" t="s">
        <v>85</v>
      </c>
      <c r="AW538" s="13" t="s">
        <v>32</v>
      </c>
      <c r="AX538" s="13" t="s">
        <v>77</v>
      </c>
      <c r="AY538" s="286" t="s">
        <v>151</v>
      </c>
    </row>
    <row r="539" spans="1:51" s="14" customFormat="1" ht="12">
      <c r="A539" s="14"/>
      <c r="B539" s="287"/>
      <c r="C539" s="288"/>
      <c r="D539" s="278" t="s">
        <v>191</v>
      </c>
      <c r="E539" s="289" t="s">
        <v>1</v>
      </c>
      <c r="F539" s="290" t="s">
        <v>205</v>
      </c>
      <c r="G539" s="288"/>
      <c r="H539" s="291">
        <v>14</v>
      </c>
      <c r="I539" s="292"/>
      <c r="J539" s="288"/>
      <c r="K539" s="288"/>
      <c r="L539" s="293"/>
      <c r="M539" s="294"/>
      <c r="N539" s="295"/>
      <c r="O539" s="295"/>
      <c r="P539" s="295"/>
      <c r="Q539" s="295"/>
      <c r="R539" s="295"/>
      <c r="S539" s="295"/>
      <c r="T539" s="29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97" t="s">
        <v>191</v>
      </c>
      <c r="AU539" s="297" t="s">
        <v>87</v>
      </c>
      <c r="AV539" s="14" t="s">
        <v>87</v>
      </c>
      <c r="AW539" s="14" t="s">
        <v>32</v>
      </c>
      <c r="AX539" s="14" t="s">
        <v>85</v>
      </c>
      <c r="AY539" s="297" t="s">
        <v>151</v>
      </c>
    </row>
    <row r="540" spans="1:65" s="2" customFormat="1" ht="24" customHeight="1">
      <c r="A540" s="40"/>
      <c r="B540" s="41"/>
      <c r="C540" s="262" t="s">
        <v>977</v>
      </c>
      <c r="D540" s="262" t="s">
        <v>152</v>
      </c>
      <c r="E540" s="263" t="s">
        <v>978</v>
      </c>
      <c r="F540" s="264" t="s">
        <v>979</v>
      </c>
      <c r="G540" s="265" t="s">
        <v>189</v>
      </c>
      <c r="H540" s="266">
        <v>6</v>
      </c>
      <c r="I540" s="267"/>
      <c r="J540" s="268">
        <f>ROUND(I540*H540,2)</f>
        <v>0</v>
      </c>
      <c r="K540" s="269"/>
      <c r="L540" s="270"/>
      <c r="M540" s="271" t="s">
        <v>1</v>
      </c>
      <c r="N540" s="272" t="s">
        <v>42</v>
      </c>
      <c r="O540" s="93"/>
      <c r="P540" s="273">
        <f>O540*H540</f>
        <v>0</v>
      </c>
      <c r="Q540" s="273">
        <v>0.0008</v>
      </c>
      <c r="R540" s="273">
        <f>Q540*H540</f>
        <v>0.0048000000000000004</v>
      </c>
      <c r="S540" s="273">
        <v>0</v>
      </c>
      <c r="T540" s="274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75" t="s">
        <v>155</v>
      </c>
      <c r="AT540" s="275" t="s">
        <v>152</v>
      </c>
      <c r="AU540" s="275" t="s">
        <v>87</v>
      </c>
      <c r="AY540" s="17" t="s">
        <v>151</v>
      </c>
      <c r="BE540" s="145">
        <f>IF(N540="základní",J540,0)</f>
        <v>0</v>
      </c>
      <c r="BF540" s="145">
        <f>IF(N540="snížená",J540,0)</f>
        <v>0</v>
      </c>
      <c r="BG540" s="145">
        <f>IF(N540="zákl. přenesená",J540,0)</f>
        <v>0</v>
      </c>
      <c r="BH540" s="145">
        <f>IF(N540="sníž. přenesená",J540,0)</f>
        <v>0</v>
      </c>
      <c r="BI540" s="145">
        <f>IF(N540="nulová",J540,0)</f>
        <v>0</v>
      </c>
      <c r="BJ540" s="17" t="s">
        <v>85</v>
      </c>
      <c r="BK540" s="145">
        <f>ROUND(I540*H540,2)</f>
        <v>0</v>
      </c>
      <c r="BL540" s="17" t="s">
        <v>156</v>
      </c>
      <c r="BM540" s="275" t="s">
        <v>980</v>
      </c>
    </row>
    <row r="541" spans="1:51" s="13" customFormat="1" ht="12">
      <c r="A541" s="13"/>
      <c r="B541" s="276"/>
      <c r="C541" s="277"/>
      <c r="D541" s="278" t="s">
        <v>191</v>
      </c>
      <c r="E541" s="279" t="s">
        <v>1</v>
      </c>
      <c r="F541" s="280" t="s">
        <v>959</v>
      </c>
      <c r="G541" s="277"/>
      <c r="H541" s="279" t="s">
        <v>1</v>
      </c>
      <c r="I541" s="281"/>
      <c r="J541" s="277"/>
      <c r="K541" s="277"/>
      <c r="L541" s="282"/>
      <c r="M541" s="283"/>
      <c r="N541" s="284"/>
      <c r="O541" s="284"/>
      <c r="P541" s="284"/>
      <c r="Q541" s="284"/>
      <c r="R541" s="284"/>
      <c r="S541" s="284"/>
      <c r="T541" s="285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86" t="s">
        <v>191</v>
      </c>
      <c r="AU541" s="286" t="s">
        <v>87</v>
      </c>
      <c r="AV541" s="13" t="s">
        <v>85</v>
      </c>
      <c r="AW541" s="13" t="s">
        <v>32</v>
      </c>
      <c r="AX541" s="13" t="s">
        <v>77</v>
      </c>
      <c r="AY541" s="286" t="s">
        <v>151</v>
      </c>
    </row>
    <row r="542" spans="1:51" s="14" customFormat="1" ht="12">
      <c r="A542" s="14"/>
      <c r="B542" s="287"/>
      <c r="C542" s="288"/>
      <c r="D542" s="278" t="s">
        <v>191</v>
      </c>
      <c r="E542" s="289" t="s">
        <v>1</v>
      </c>
      <c r="F542" s="290" t="s">
        <v>169</v>
      </c>
      <c r="G542" s="288"/>
      <c r="H542" s="291">
        <v>6</v>
      </c>
      <c r="I542" s="292"/>
      <c r="J542" s="288"/>
      <c r="K542" s="288"/>
      <c r="L542" s="293"/>
      <c r="M542" s="294"/>
      <c r="N542" s="295"/>
      <c r="O542" s="295"/>
      <c r="P542" s="295"/>
      <c r="Q542" s="295"/>
      <c r="R542" s="295"/>
      <c r="S542" s="295"/>
      <c r="T542" s="29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97" t="s">
        <v>191</v>
      </c>
      <c r="AU542" s="297" t="s">
        <v>87</v>
      </c>
      <c r="AV542" s="14" t="s">
        <v>87</v>
      </c>
      <c r="AW542" s="14" t="s">
        <v>32</v>
      </c>
      <c r="AX542" s="14" t="s">
        <v>85</v>
      </c>
      <c r="AY542" s="297" t="s">
        <v>151</v>
      </c>
    </row>
    <row r="543" spans="1:65" s="2" customFormat="1" ht="24" customHeight="1">
      <c r="A543" s="40"/>
      <c r="B543" s="41"/>
      <c r="C543" s="262" t="s">
        <v>981</v>
      </c>
      <c r="D543" s="262" t="s">
        <v>152</v>
      </c>
      <c r="E543" s="263" t="s">
        <v>982</v>
      </c>
      <c r="F543" s="264" t="s">
        <v>983</v>
      </c>
      <c r="G543" s="265" t="s">
        <v>189</v>
      </c>
      <c r="H543" s="266">
        <v>18</v>
      </c>
      <c r="I543" s="267"/>
      <c r="J543" s="268">
        <f>ROUND(I543*H543,2)</f>
        <v>0</v>
      </c>
      <c r="K543" s="269"/>
      <c r="L543" s="270"/>
      <c r="M543" s="271" t="s">
        <v>1</v>
      </c>
      <c r="N543" s="272" t="s">
        <v>42</v>
      </c>
      <c r="O543" s="93"/>
      <c r="P543" s="273">
        <f>O543*H543</f>
        <v>0</v>
      </c>
      <c r="Q543" s="273">
        <v>0.0036</v>
      </c>
      <c r="R543" s="273">
        <f>Q543*H543</f>
        <v>0.0648</v>
      </c>
      <c r="S543" s="273">
        <v>0</v>
      </c>
      <c r="T543" s="274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75" t="s">
        <v>155</v>
      </c>
      <c r="AT543" s="275" t="s">
        <v>152</v>
      </c>
      <c r="AU543" s="275" t="s">
        <v>87</v>
      </c>
      <c r="AY543" s="17" t="s">
        <v>151</v>
      </c>
      <c r="BE543" s="145">
        <f>IF(N543="základní",J543,0)</f>
        <v>0</v>
      </c>
      <c r="BF543" s="145">
        <f>IF(N543="snížená",J543,0)</f>
        <v>0</v>
      </c>
      <c r="BG543" s="145">
        <f>IF(N543="zákl. přenesená",J543,0)</f>
        <v>0</v>
      </c>
      <c r="BH543" s="145">
        <f>IF(N543="sníž. přenesená",J543,0)</f>
        <v>0</v>
      </c>
      <c r="BI543" s="145">
        <f>IF(N543="nulová",J543,0)</f>
        <v>0</v>
      </c>
      <c r="BJ543" s="17" t="s">
        <v>85</v>
      </c>
      <c r="BK543" s="145">
        <f>ROUND(I543*H543,2)</f>
        <v>0</v>
      </c>
      <c r="BL543" s="17" t="s">
        <v>156</v>
      </c>
      <c r="BM543" s="275" t="s">
        <v>984</v>
      </c>
    </row>
    <row r="544" spans="1:51" s="13" customFormat="1" ht="12">
      <c r="A544" s="13"/>
      <c r="B544" s="276"/>
      <c r="C544" s="277"/>
      <c r="D544" s="278" t="s">
        <v>191</v>
      </c>
      <c r="E544" s="279" t="s">
        <v>1</v>
      </c>
      <c r="F544" s="280" t="s">
        <v>959</v>
      </c>
      <c r="G544" s="277"/>
      <c r="H544" s="279" t="s">
        <v>1</v>
      </c>
      <c r="I544" s="281"/>
      <c r="J544" s="277"/>
      <c r="K544" s="277"/>
      <c r="L544" s="282"/>
      <c r="M544" s="283"/>
      <c r="N544" s="284"/>
      <c r="O544" s="284"/>
      <c r="P544" s="284"/>
      <c r="Q544" s="284"/>
      <c r="R544" s="284"/>
      <c r="S544" s="284"/>
      <c r="T544" s="285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86" t="s">
        <v>191</v>
      </c>
      <c r="AU544" s="286" t="s">
        <v>87</v>
      </c>
      <c r="AV544" s="13" t="s">
        <v>85</v>
      </c>
      <c r="AW544" s="13" t="s">
        <v>32</v>
      </c>
      <c r="AX544" s="13" t="s">
        <v>77</v>
      </c>
      <c r="AY544" s="286" t="s">
        <v>151</v>
      </c>
    </row>
    <row r="545" spans="1:51" s="14" customFormat="1" ht="12">
      <c r="A545" s="14"/>
      <c r="B545" s="287"/>
      <c r="C545" s="288"/>
      <c r="D545" s="278" t="s">
        <v>191</v>
      </c>
      <c r="E545" s="289" t="s">
        <v>1</v>
      </c>
      <c r="F545" s="290" t="s">
        <v>220</v>
      </c>
      <c r="G545" s="288"/>
      <c r="H545" s="291">
        <v>18</v>
      </c>
      <c r="I545" s="292"/>
      <c r="J545" s="288"/>
      <c r="K545" s="288"/>
      <c r="L545" s="293"/>
      <c r="M545" s="294"/>
      <c r="N545" s="295"/>
      <c r="O545" s="295"/>
      <c r="P545" s="295"/>
      <c r="Q545" s="295"/>
      <c r="R545" s="295"/>
      <c r="S545" s="295"/>
      <c r="T545" s="296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97" t="s">
        <v>191</v>
      </c>
      <c r="AU545" s="297" t="s">
        <v>87</v>
      </c>
      <c r="AV545" s="14" t="s">
        <v>87</v>
      </c>
      <c r="AW545" s="14" t="s">
        <v>32</v>
      </c>
      <c r="AX545" s="14" t="s">
        <v>85</v>
      </c>
      <c r="AY545" s="297" t="s">
        <v>151</v>
      </c>
    </row>
    <row r="546" spans="1:65" s="2" customFormat="1" ht="16.5" customHeight="1">
      <c r="A546" s="40"/>
      <c r="B546" s="41"/>
      <c r="C546" s="262" t="s">
        <v>985</v>
      </c>
      <c r="D546" s="262" t="s">
        <v>152</v>
      </c>
      <c r="E546" s="263" t="s">
        <v>986</v>
      </c>
      <c r="F546" s="264" t="s">
        <v>987</v>
      </c>
      <c r="G546" s="265" t="s">
        <v>189</v>
      </c>
      <c r="H546" s="266">
        <v>63</v>
      </c>
      <c r="I546" s="267"/>
      <c r="J546" s="268">
        <f>ROUND(I546*H546,2)</f>
        <v>0</v>
      </c>
      <c r="K546" s="269"/>
      <c r="L546" s="270"/>
      <c r="M546" s="271" t="s">
        <v>1</v>
      </c>
      <c r="N546" s="272" t="s">
        <v>42</v>
      </c>
      <c r="O546" s="93"/>
      <c r="P546" s="273">
        <f>O546*H546</f>
        <v>0</v>
      </c>
      <c r="Q546" s="273">
        <v>0.0061</v>
      </c>
      <c r="R546" s="273">
        <f>Q546*H546</f>
        <v>0.38430000000000003</v>
      </c>
      <c r="S546" s="273">
        <v>0</v>
      </c>
      <c r="T546" s="274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75" t="s">
        <v>155</v>
      </c>
      <c r="AT546" s="275" t="s">
        <v>152</v>
      </c>
      <c r="AU546" s="275" t="s">
        <v>87</v>
      </c>
      <c r="AY546" s="17" t="s">
        <v>151</v>
      </c>
      <c r="BE546" s="145">
        <f>IF(N546="základní",J546,0)</f>
        <v>0</v>
      </c>
      <c r="BF546" s="145">
        <f>IF(N546="snížená",J546,0)</f>
        <v>0</v>
      </c>
      <c r="BG546" s="145">
        <f>IF(N546="zákl. přenesená",J546,0)</f>
        <v>0</v>
      </c>
      <c r="BH546" s="145">
        <f>IF(N546="sníž. přenesená",J546,0)</f>
        <v>0</v>
      </c>
      <c r="BI546" s="145">
        <f>IF(N546="nulová",J546,0)</f>
        <v>0</v>
      </c>
      <c r="BJ546" s="17" t="s">
        <v>85</v>
      </c>
      <c r="BK546" s="145">
        <f>ROUND(I546*H546,2)</f>
        <v>0</v>
      </c>
      <c r="BL546" s="17" t="s">
        <v>156</v>
      </c>
      <c r="BM546" s="275" t="s">
        <v>988</v>
      </c>
    </row>
    <row r="547" spans="1:51" s="13" customFormat="1" ht="12">
      <c r="A547" s="13"/>
      <c r="B547" s="276"/>
      <c r="C547" s="277"/>
      <c r="D547" s="278" t="s">
        <v>191</v>
      </c>
      <c r="E547" s="279" t="s">
        <v>1</v>
      </c>
      <c r="F547" s="280" t="s">
        <v>959</v>
      </c>
      <c r="G547" s="277"/>
      <c r="H547" s="279" t="s">
        <v>1</v>
      </c>
      <c r="I547" s="281"/>
      <c r="J547" s="277"/>
      <c r="K547" s="277"/>
      <c r="L547" s="282"/>
      <c r="M547" s="283"/>
      <c r="N547" s="284"/>
      <c r="O547" s="284"/>
      <c r="P547" s="284"/>
      <c r="Q547" s="284"/>
      <c r="R547" s="284"/>
      <c r="S547" s="284"/>
      <c r="T547" s="285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86" t="s">
        <v>191</v>
      </c>
      <c r="AU547" s="286" t="s">
        <v>87</v>
      </c>
      <c r="AV547" s="13" t="s">
        <v>85</v>
      </c>
      <c r="AW547" s="13" t="s">
        <v>32</v>
      </c>
      <c r="AX547" s="13" t="s">
        <v>77</v>
      </c>
      <c r="AY547" s="286" t="s">
        <v>151</v>
      </c>
    </row>
    <row r="548" spans="1:51" s="14" customFormat="1" ht="12">
      <c r="A548" s="14"/>
      <c r="B548" s="287"/>
      <c r="C548" s="288"/>
      <c r="D548" s="278" t="s">
        <v>191</v>
      </c>
      <c r="E548" s="289" t="s">
        <v>1</v>
      </c>
      <c r="F548" s="290" t="s">
        <v>989</v>
      </c>
      <c r="G548" s="288"/>
      <c r="H548" s="291">
        <v>63</v>
      </c>
      <c r="I548" s="292"/>
      <c r="J548" s="288"/>
      <c r="K548" s="288"/>
      <c r="L548" s="293"/>
      <c r="M548" s="294"/>
      <c r="N548" s="295"/>
      <c r="O548" s="295"/>
      <c r="P548" s="295"/>
      <c r="Q548" s="295"/>
      <c r="R548" s="295"/>
      <c r="S548" s="295"/>
      <c r="T548" s="296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97" t="s">
        <v>191</v>
      </c>
      <c r="AU548" s="297" t="s">
        <v>87</v>
      </c>
      <c r="AV548" s="14" t="s">
        <v>87</v>
      </c>
      <c r="AW548" s="14" t="s">
        <v>32</v>
      </c>
      <c r="AX548" s="14" t="s">
        <v>85</v>
      </c>
      <c r="AY548" s="297" t="s">
        <v>151</v>
      </c>
    </row>
    <row r="549" spans="1:65" s="2" customFormat="1" ht="16.5" customHeight="1">
      <c r="A549" s="40"/>
      <c r="B549" s="41"/>
      <c r="C549" s="262" t="s">
        <v>990</v>
      </c>
      <c r="D549" s="262" t="s">
        <v>152</v>
      </c>
      <c r="E549" s="263" t="s">
        <v>991</v>
      </c>
      <c r="F549" s="264" t="s">
        <v>992</v>
      </c>
      <c r="G549" s="265" t="s">
        <v>189</v>
      </c>
      <c r="H549" s="266">
        <v>63</v>
      </c>
      <c r="I549" s="267"/>
      <c r="J549" s="268">
        <f>ROUND(I549*H549,2)</f>
        <v>0</v>
      </c>
      <c r="K549" s="269"/>
      <c r="L549" s="270"/>
      <c r="M549" s="271" t="s">
        <v>1</v>
      </c>
      <c r="N549" s="272" t="s">
        <v>42</v>
      </c>
      <c r="O549" s="93"/>
      <c r="P549" s="273">
        <f>O549*H549</f>
        <v>0</v>
      </c>
      <c r="Q549" s="273">
        <v>0.003</v>
      </c>
      <c r="R549" s="273">
        <f>Q549*H549</f>
        <v>0.189</v>
      </c>
      <c r="S549" s="273">
        <v>0</v>
      </c>
      <c r="T549" s="274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75" t="s">
        <v>155</v>
      </c>
      <c r="AT549" s="275" t="s">
        <v>152</v>
      </c>
      <c r="AU549" s="275" t="s">
        <v>87</v>
      </c>
      <c r="AY549" s="17" t="s">
        <v>151</v>
      </c>
      <c r="BE549" s="145">
        <f>IF(N549="základní",J549,0)</f>
        <v>0</v>
      </c>
      <c r="BF549" s="145">
        <f>IF(N549="snížená",J549,0)</f>
        <v>0</v>
      </c>
      <c r="BG549" s="145">
        <f>IF(N549="zákl. přenesená",J549,0)</f>
        <v>0</v>
      </c>
      <c r="BH549" s="145">
        <f>IF(N549="sníž. přenesená",J549,0)</f>
        <v>0</v>
      </c>
      <c r="BI549" s="145">
        <f>IF(N549="nulová",J549,0)</f>
        <v>0</v>
      </c>
      <c r="BJ549" s="17" t="s">
        <v>85</v>
      </c>
      <c r="BK549" s="145">
        <f>ROUND(I549*H549,2)</f>
        <v>0</v>
      </c>
      <c r="BL549" s="17" t="s">
        <v>156</v>
      </c>
      <c r="BM549" s="275" t="s">
        <v>993</v>
      </c>
    </row>
    <row r="550" spans="1:65" s="2" customFormat="1" ht="16.5" customHeight="1">
      <c r="A550" s="40"/>
      <c r="B550" s="41"/>
      <c r="C550" s="262" t="s">
        <v>994</v>
      </c>
      <c r="D550" s="262" t="s">
        <v>152</v>
      </c>
      <c r="E550" s="263" t="s">
        <v>995</v>
      </c>
      <c r="F550" s="264" t="s">
        <v>996</v>
      </c>
      <c r="G550" s="265" t="s">
        <v>189</v>
      </c>
      <c r="H550" s="266">
        <v>63</v>
      </c>
      <c r="I550" s="267"/>
      <c r="J550" s="268">
        <f>ROUND(I550*H550,2)</f>
        <v>0</v>
      </c>
      <c r="K550" s="269"/>
      <c r="L550" s="270"/>
      <c r="M550" s="271" t="s">
        <v>1</v>
      </c>
      <c r="N550" s="272" t="s">
        <v>42</v>
      </c>
      <c r="O550" s="93"/>
      <c r="P550" s="273">
        <f>O550*H550</f>
        <v>0</v>
      </c>
      <c r="Q550" s="273">
        <v>0.0001</v>
      </c>
      <c r="R550" s="273">
        <f>Q550*H550</f>
        <v>0.0063</v>
      </c>
      <c r="S550" s="273">
        <v>0</v>
      </c>
      <c r="T550" s="274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75" t="s">
        <v>155</v>
      </c>
      <c r="AT550" s="275" t="s">
        <v>152</v>
      </c>
      <c r="AU550" s="275" t="s">
        <v>87</v>
      </c>
      <c r="AY550" s="17" t="s">
        <v>151</v>
      </c>
      <c r="BE550" s="145">
        <f>IF(N550="základní",J550,0)</f>
        <v>0</v>
      </c>
      <c r="BF550" s="145">
        <f>IF(N550="snížená",J550,0)</f>
        <v>0</v>
      </c>
      <c r="BG550" s="145">
        <f>IF(N550="zákl. přenesená",J550,0)</f>
        <v>0</v>
      </c>
      <c r="BH550" s="145">
        <f>IF(N550="sníž. přenesená",J550,0)</f>
        <v>0</v>
      </c>
      <c r="BI550" s="145">
        <f>IF(N550="nulová",J550,0)</f>
        <v>0</v>
      </c>
      <c r="BJ550" s="17" t="s">
        <v>85</v>
      </c>
      <c r="BK550" s="145">
        <f>ROUND(I550*H550,2)</f>
        <v>0</v>
      </c>
      <c r="BL550" s="17" t="s">
        <v>156</v>
      </c>
      <c r="BM550" s="275" t="s">
        <v>997</v>
      </c>
    </row>
    <row r="551" spans="1:65" s="2" customFormat="1" ht="24" customHeight="1">
      <c r="A551" s="40"/>
      <c r="B551" s="41"/>
      <c r="C551" s="309" t="s">
        <v>998</v>
      </c>
      <c r="D551" s="309" t="s">
        <v>236</v>
      </c>
      <c r="E551" s="310" t="s">
        <v>999</v>
      </c>
      <c r="F551" s="311" t="s">
        <v>1000</v>
      </c>
      <c r="G551" s="312" t="s">
        <v>189</v>
      </c>
      <c r="H551" s="313">
        <v>4</v>
      </c>
      <c r="I551" s="314"/>
      <c r="J551" s="315">
        <f>ROUND(I551*H551,2)</f>
        <v>0</v>
      </c>
      <c r="K551" s="316"/>
      <c r="L551" s="43"/>
      <c r="M551" s="317" t="s">
        <v>1</v>
      </c>
      <c r="N551" s="318" t="s">
        <v>42</v>
      </c>
      <c r="O551" s="93"/>
      <c r="P551" s="273">
        <f>O551*H551</f>
        <v>0</v>
      </c>
      <c r="Q551" s="273">
        <v>0.00105</v>
      </c>
      <c r="R551" s="273">
        <f>Q551*H551</f>
        <v>0.0042</v>
      </c>
      <c r="S551" s="273">
        <v>0</v>
      </c>
      <c r="T551" s="274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75" t="s">
        <v>156</v>
      </c>
      <c r="AT551" s="275" t="s">
        <v>236</v>
      </c>
      <c r="AU551" s="275" t="s">
        <v>87</v>
      </c>
      <c r="AY551" s="17" t="s">
        <v>151</v>
      </c>
      <c r="BE551" s="145">
        <f>IF(N551="základní",J551,0)</f>
        <v>0</v>
      </c>
      <c r="BF551" s="145">
        <f>IF(N551="snížená",J551,0)</f>
        <v>0</v>
      </c>
      <c r="BG551" s="145">
        <f>IF(N551="zákl. přenesená",J551,0)</f>
        <v>0</v>
      </c>
      <c r="BH551" s="145">
        <f>IF(N551="sníž. přenesená",J551,0)</f>
        <v>0</v>
      </c>
      <c r="BI551" s="145">
        <f>IF(N551="nulová",J551,0)</f>
        <v>0</v>
      </c>
      <c r="BJ551" s="17" t="s">
        <v>85</v>
      </c>
      <c r="BK551" s="145">
        <f>ROUND(I551*H551,2)</f>
        <v>0</v>
      </c>
      <c r="BL551" s="17" t="s">
        <v>156</v>
      </c>
      <c r="BM551" s="275" t="s">
        <v>1001</v>
      </c>
    </row>
    <row r="552" spans="1:65" s="2" customFormat="1" ht="24" customHeight="1">
      <c r="A552" s="40"/>
      <c r="B552" s="41"/>
      <c r="C552" s="262" t="s">
        <v>1002</v>
      </c>
      <c r="D552" s="262" t="s">
        <v>152</v>
      </c>
      <c r="E552" s="263" t="s">
        <v>1003</v>
      </c>
      <c r="F552" s="264" t="s">
        <v>1004</v>
      </c>
      <c r="G552" s="265" t="s">
        <v>189</v>
      </c>
      <c r="H552" s="266">
        <v>4</v>
      </c>
      <c r="I552" s="267"/>
      <c r="J552" s="268">
        <f>ROUND(I552*H552,2)</f>
        <v>0</v>
      </c>
      <c r="K552" s="269"/>
      <c r="L552" s="270"/>
      <c r="M552" s="271" t="s">
        <v>1</v>
      </c>
      <c r="N552" s="272" t="s">
        <v>42</v>
      </c>
      <c r="O552" s="93"/>
      <c r="P552" s="273">
        <f>O552*H552</f>
        <v>0</v>
      </c>
      <c r="Q552" s="273">
        <v>0.0156</v>
      </c>
      <c r="R552" s="273">
        <f>Q552*H552</f>
        <v>0.0624</v>
      </c>
      <c r="S552" s="273">
        <v>0</v>
      </c>
      <c r="T552" s="274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75" t="s">
        <v>155</v>
      </c>
      <c r="AT552" s="275" t="s">
        <v>152</v>
      </c>
      <c r="AU552" s="275" t="s">
        <v>87</v>
      </c>
      <c r="AY552" s="17" t="s">
        <v>151</v>
      </c>
      <c r="BE552" s="145">
        <f>IF(N552="základní",J552,0)</f>
        <v>0</v>
      </c>
      <c r="BF552" s="145">
        <f>IF(N552="snížená",J552,0)</f>
        <v>0</v>
      </c>
      <c r="BG552" s="145">
        <f>IF(N552="zákl. přenesená",J552,0)</f>
        <v>0</v>
      </c>
      <c r="BH552" s="145">
        <f>IF(N552="sníž. přenesená",J552,0)</f>
        <v>0</v>
      </c>
      <c r="BI552" s="145">
        <f>IF(N552="nulová",J552,0)</f>
        <v>0</v>
      </c>
      <c r="BJ552" s="17" t="s">
        <v>85</v>
      </c>
      <c r="BK552" s="145">
        <f>ROUND(I552*H552,2)</f>
        <v>0</v>
      </c>
      <c r="BL552" s="17" t="s">
        <v>156</v>
      </c>
      <c r="BM552" s="275" t="s">
        <v>1005</v>
      </c>
    </row>
    <row r="553" spans="1:51" s="13" customFormat="1" ht="12">
      <c r="A553" s="13"/>
      <c r="B553" s="276"/>
      <c r="C553" s="277"/>
      <c r="D553" s="278" t="s">
        <v>191</v>
      </c>
      <c r="E553" s="279" t="s">
        <v>1</v>
      </c>
      <c r="F553" s="280" t="s">
        <v>959</v>
      </c>
      <c r="G553" s="277"/>
      <c r="H553" s="279" t="s">
        <v>1</v>
      </c>
      <c r="I553" s="281"/>
      <c r="J553" s="277"/>
      <c r="K553" s="277"/>
      <c r="L553" s="282"/>
      <c r="M553" s="283"/>
      <c r="N553" s="284"/>
      <c r="O553" s="284"/>
      <c r="P553" s="284"/>
      <c r="Q553" s="284"/>
      <c r="R553" s="284"/>
      <c r="S553" s="284"/>
      <c r="T553" s="285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86" t="s">
        <v>191</v>
      </c>
      <c r="AU553" s="286" t="s">
        <v>87</v>
      </c>
      <c r="AV553" s="13" t="s">
        <v>85</v>
      </c>
      <c r="AW553" s="13" t="s">
        <v>32</v>
      </c>
      <c r="AX553" s="13" t="s">
        <v>77</v>
      </c>
      <c r="AY553" s="286" t="s">
        <v>151</v>
      </c>
    </row>
    <row r="554" spans="1:51" s="14" customFormat="1" ht="12">
      <c r="A554" s="14"/>
      <c r="B554" s="287"/>
      <c r="C554" s="288"/>
      <c r="D554" s="278" t="s">
        <v>191</v>
      </c>
      <c r="E554" s="289" t="s">
        <v>1</v>
      </c>
      <c r="F554" s="290" t="s">
        <v>156</v>
      </c>
      <c r="G554" s="288"/>
      <c r="H554" s="291">
        <v>4</v>
      </c>
      <c r="I554" s="292"/>
      <c r="J554" s="288"/>
      <c r="K554" s="288"/>
      <c r="L554" s="293"/>
      <c r="M554" s="294"/>
      <c r="N554" s="295"/>
      <c r="O554" s="295"/>
      <c r="P554" s="295"/>
      <c r="Q554" s="295"/>
      <c r="R554" s="295"/>
      <c r="S554" s="295"/>
      <c r="T554" s="296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97" t="s">
        <v>191</v>
      </c>
      <c r="AU554" s="297" t="s">
        <v>87</v>
      </c>
      <c r="AV554" s="14" t="s">
        <v>87</v>
      </c>
      <c r="AW554" s="14" t="s">
        <v>32</v>
      </c>
      <c r="AX554" s="14" t="s">
        <v>85</v>
      </c>
      <c r="AY554" s="297" t="s">
        <v>151</v>
      </c>
    </row>
    <row r="555" spans="1:65" s="2" customFormat="1" ht="24" customHeight="1">
      <c r="A555" s="40"/>
      <c r="B555" s="41"/>
      <c r="C555" s="309" t="s">
        <v>1006</v>
      </c>
      <c r="D555" s="309" t="s">
        <v>236</v>
      </c>
      <c r="E555" s="310" t="s">
        <v>1007</v>
      </c>
      <c r="F555" s="311" t="s">
        <v>1008</v>
      </c>
      <c r="G555" s="312" t="s">
        <v>113</v>
      </c>
      <c r="H555" s="313">
        <v>123.2</v>
      </c>
      <c r="I555" s="314"/>
      <c r="J555" s="315">
        <f>ROUND(I555*H555,2)</f>
        <v>0</v>
      </c>
      <c r="K555" s="316"/>
      <c r="L555" s="43"/>
      <c r="M555" s="317" t="s">
        <v>1</v>
      </c>
      <c r="N555" s="318" t="s">
        <v>42</v>
      </c>
      <c r="O555" s="93"/>
      <c r="P555" s="273">
        <f>O555*H555</f>
        <v>0</v>
      </c>
      <c r="Q555" s="273">
        <v>8E-05</v>
      </c>
      <c r="R555" s="273">
        <f>Q555*H555</f>
        <v>0.009856</v>
      </c>
      <c r="S555" s="273">
        <v>0</v>
      </c>
      <c r="T555" s="274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75" t="s">
        <v>156</v>
      </c>
      <c r="AT555" s="275" t="s">
        <v>236</v>
      </c>
      <c r="AU555" s="275" t="s">
        <v>87</v>
      </c>
      <c r="AY555" s="17" t="s">
        <v>151</v>
      </c>
      <c r="BE555" s="145">
        <f>IF(N555="základní",J555,0)</f>
        <v>0</v>
      </c>
      <c r="BF555" s="145">
        <f>IF(N555="snížená",J555,0)</f>
        <v>0</v>
      </c>
      <c r="BG555" s="145">
        <f>IF(N555="zákl. přenesená",J555,0)</f>
        <v>0</v>
      </c>
      <c r="BH555" s="145">
        <f>IF(N555="sníž. přenesená",J555,0)</f>
        <v>0</v>
      </c>
      <c r="BI555" s="145">
        <f>IF(N555="nulová",J555,0)</f>
        <v>0</v>
      </c>
      <c r="BJ555" s="17" t="s">
        <v>85</v>
      </c>
      <c r="BK555" s="145">
        <f>ROUND(I555*H555,2)</f>
        <v>0</v>
      </c>
      <c r="BL555" s="17" t="s">
        <v>156</v>
      </c>
      <c r="BM555" s="275" t="s">
        <v>1009</v>
      </c>
    </row>
    <row r="556" spans="1:51" s="13" customFormat="1" ht="12">
      <c r="A556" s="13"/>
      <c r="B556" s="276"/>
      <c r="C556" s="277"/>
      <c r="D556" s="278" t="s">
        <v>191</v>
      </c>
      <c r="E556" s="279" t="s">
        <v>1</v>
      </c>
      <c r="F556" s="280" t="s">
        <v>959</v>
      </c>
      <c r="G556" s="277"/>
      <c r="H556" s="279" t="s">
        <v>1</v>
      </c>
      <c r="I556" s="281"/>
      <c r="J556" s="277"/>
      <c r="K556" s="277"/>
      <c r="L556" s="282"/>
      <c r="M556" s="283"/>
      <c r="N556" s="284"/>
      <c r="O556" s="284"/>
      <c r="P556" s="284"/>
      <c r="Q556" s="284"/>
      <c r="R556" s="284"/>
      <c r="S556" s="284"/>
      <c r="T556" s="285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86" t="s">
        <v>191</v>
      </c>
      <c r="AU556" s="286" t="s">
        <v>87</v>
      </c>
      <c r="AV556" s="13" t="s">
        <v>85</v>
      </c>
      <c r="AW556" s="13" t="s">
        <v>32</v>
      </c>
      <c r="AX556" s="13" t="s">
        <v>77</v>
      </c>
      <c r="AY556" s="286" t="s">
        <v>151</v>
      </c>
    </row>
    <row r="557" spans="1:51" s="13" customFormat="1" ht="12">
      <c r="A557" s="13"/>
      <c r="B557" s="276"/>
      <c r="C557" s="277"/>
      <c r="D557" s="278" t="s">
        <v>191</v>
      </c>
      <c r="E557" s="279" t="s">
        <v>1</v>
      </c>
      <c r="F557" s="280" t="s">
        <v>1010</v>
      </c>
      <c r="G557" s="277"/>
      <c r="H557" s="279" t="s">
        <v>1</v>
      </c>
      <c r="I557" s="281"/>
      <c r="J557" s="277"/>
      <c r="K557" s="277"/>
      <c r="L557" s="282"/>
      <c r="M557" s="283"/>
      <c r="N557" s="284"/>
      <c r="O557" s="284"/>
      <c r="P557" s="284"/>
      <c r="Q557" s="284"/>
      <c r="R557" s="284"/>
      <c r="S557" s="284"/>
      <c r="T557" s="285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86" t="s">
        <v>191</v>
      </c>
      <c r="AU557" s="286" t="s">
        <v>87</v>
      </c>
      <c r="AV557" s="13" t="s">
        <v>85</v>
      </c>
      <c r="AW557" s="13" t="s">
        <v>32</v>
      </c>
      <c r="AX557" s="13" t="s">
        <v>77</v>
      </c>
      <c r="AY557" s="286" t="s">
        <v>151</v>
      </c>
    </row>
    <row r="558" spans="1:51" s="14" customFormat="1" ht="12">
      <c r="A558" s="14"/>
      <c r="B558" s="287"/>
      <c r="C558" s="288"/>
      <c r="D558" s="278" t="s">
        <v>191</v>
      </c>
      <c r="E558" s="289" t="s">
        <v>1</v>
      </c>
      <c r="F558" s="290" t="s">
        <v>1011</v>
      </c>
      <c r="G558" s="288"/>
      <c r="H558" s="291">
        <v>123.2</v>
      </c>
      <c r="I558" s="292"/>
      <c r="J558" s="288"/>
      <c r="K558" s="288"/>
      <c r="L558" s="293"/>
      <c r="M558" s="294"/>
      <c r="N558" s="295"/>
      <c r="O558" s="295"/>
      <c r="P558" s="295"/>
      <c r="Q558" s="295"/>
      <c r="R558" s="295"/>
      <c r="S558" s="295"/>
      <c r="T558" s="296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97" t="s">
        <v>191</v>
      </c>
      <c r="AU558" s="297" t="s">
        <v>87</v>
      </c>
      <c r="AV558" s="14" t="s">
        <v>87</v>
      </c>
      <c r="AW558" s="14" t="s">
        <v>32</v>
      </c>
      <c r="AX558" s="14" t="s">
        <v>85</v>
      </c>
      <c r="AY558" s="297" t="s">
        <v>151</v>
      </c>
    </row>
    <row r="559" spans="1:65" s="2" customFormat="1" ht="24" customHeight="1">
      <c r="A559" s="40"/>
      <c r="B559" s="41"/>
      <c r="C559" s="309" t="s">
        <v>1012</v>
      </c>
      <c r="D559" s="309" t="s">
        <v>236</v>
      </c>
      <c r="E559" s="310" t="s">
        <v>1013</v>
      </c>
      <c r="F559" s="311" t="s">
        <v>1014</v>
      </c>
      <c r="G559" s="312" t="s">
        <v>253</v>
      </c>
      <c r="H559" s="313">
        <v>12</v>
      </c>
      <c r="I559" s="314"/>
      <c r="J559" s="315">
        <f>ROUND(I559*H559,2)</f>
        <v>0</v>
      </c>
      <c r="K559" s="316"/>
      <c r="L559" s="43"/>
      <c r="M559" s="317" t="s">
        <v>1</v>
      </c>
      <c r="N559" s="318" t="s">
        <v>42</v>
      </c>
      <c r="O559" s="93"/>
      <c r="P559" s="273">
        <f>O559*H559</f>
        <v>0</v>
      </c>
      <c r="Q559" s="273">
        <v>0.0006</v>
      </c>
      <c r="R559" s="273">
        <f>Q559*H559</f>
        <v>0.0072</v>
      </c>
      <c r="S559" s="273">
        <v>0</v>
      </c>
      <c r="T559" s="274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75" t="s">
        <v>156</v>
      </c>
      <c r="AT559" s="275" t="s">
        <v>236</v>
      </c>
      <c r="AU559" s="275" t="s">
        <v>87</v>
      </c>
      <c r="AY559" s="17" t="s">
        <v>151</v>
      </c>
      <c r="BE559" s="145">
        <f>IF(N559="základní",J559,0)</f>
        <v>0</v>
      </c>
      <c r="BF559" s="145">
        <f>IF(N559="snížená",J559,0)</f>
        <v>0</v>
      </c>
      <c r="BG559" s="145">
        <f>IF(N559="zákl. přenesená",J559,0)</f>
        <v>0</v>
      </c>
      <c r="BH559" s="145">
        <f>IF(N559="sníž. přenesená",J559,0)</f>
        <v>0</v>
      </c>
      <c r="BI559" s="145">
        <f>IF(N559="nulová",J559,0)</f>
        <v>0</v>
      </c>
      <c r="BJ559" s="17" t="s">
        <v>85</v>
      </c>
      <c r="BK559" s="145">
        <f>ROUND(I559*H559,2)</f>
        <v>0</v>
      </c>
      <c r="BL559" s="17" t="s">
        <v>156</v>
      </c>
      <c r="BM559" s="275" t="s">
        <v>1015</v>
      </c>
    </row>
    <row r="560" spans="1:51" s="13" customFormat="1" ht="12">
      <c r="A560" s="13"/>
      <c r="B560" s="276"/>
      <c r="C560" s="277"/>
      <c r="D560" s="278" t="s">
        <v>191</v>
      </c>
      <c r="E560" s="279" t="s">
        <v>1</v>
      </c>
      <c r="F560" s="280" t="s">
        <v>959</v>
      </c>
      <c r="G560" s="277"/>
      <c r="H560" s="279" t="s">
        <v>1</v>
      </c>
      <c r="I560" s="281"/>
      <c r="J560" s="277"/>
      <c r="K560" s="277"/>
      <c r="L560" s="282"/>
      <c r="M560" s="283"/>
      <c r="N560" s="284"/>
      <c r="O560" s="284"/>
      <c r="P560" s="284"/>
      <c r="Q560" s="284"/>
      <c r="R560" s="284"/>
      <c r="S560" s="284"/>
      <c r="T560" s="285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86" t="s">
        <v>191</v>
      </c>
      <c r="AU560" s="286" t="s">
        <v>87</v>
      </c>
      <c r="AV560" s="13" t="s">
        <v>85</v>
      </c>
      <c r="AW560" s="13" t="s">
        <v>32</v>
      </c>
      <c r="AX560" s="13" t="s">
        <v>77</v>
      </c>
      <c r="AY560" s="286" t="s">
        <v>151</v>
      </c>
    </row>
    <row r="561" spans="1:51" s="13" customFormat="1" ht="12">
      <c r="A561" s="13"/>
      <c r="B561" s="276"/>
      <c r="C561" s="277"/>
      <c r="D561" s="278" t="s">
        <v>191</v>
      </c>
      <c r="E561" s="279" t="s">
        <v>1</v>
      </c>
      <c r="F561" s="280" t="s">
        <v>1016</v>
      </c>
      <c r="G561" s="277"/>
      <c r="H561" s="279" t="s">
        <v>1</v>
      </c>
      <c r="I561" s="281"/>
      <c r="J561" s="277"/>
      <c r="K561" s="277"/>
      <c r="L561" s="282"/>
      <c r="M561" s="283"/>
      <c r="N561" s="284"/>
      <c r="O561" s="284"/>
      <c r="P561" s="284"/>
      <c r="Q561" s="284"/>
      <c r="R561" s="284"/>
      <c r="S561" s="284"/>
      <c r="T561" s="285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86" t="s">
        <v>191</v>
      </c>
      <c r="AU561" s="286" t="s">
        <v>87</v>
      </c>
      <c r="AV561" s="13" t="s">
        <v>85</v>
      </c>
      <c r="AW561" s="13" t="s">
        <v>32</v>
      </c>
      <c r="AX561" s="13" t="s">
        <v>77</v>
      </c>
      <c r="AY561" s="286" t="s">
        <v>151</v>
      </c>
    </row>
    <row r="562" spans="1:51" s="14" customFormat="1" ht="12">
      <c r="A562" s="14"/>
      <c r="B562" s="287"/>
      <c r="C562" s="288"/>
      <c r="D562" s="278" t="s">
        <v>191</v>
      </c>
      <c r="E562" s="289" t="s">
        <v>1</v>
      </c>
      <c r="F562" s="290" t="s">
        <v>1017</v>
      </c>
      <c r="G562" s="288"/>
      <c r="H562" s="291">
        <v>31</v>
      </c>
      <c r="I562" s="292"/>
      <c r="J562" s="288"/>
      <c r="K562" s="288"/>
      <c r="L562" s="293"/>
      <c r="M562" s="294"/>
      <c r="N562" s="295"/>
      <c r="O562" s="295"/>
      <c r="P562" s="295"/>
      <c r="Q562" s="295"/>
      <c r="R562" s="295"/>
      <c r="S562" s="295"/>
      <c r="T562" s="296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97" t="s">
        <v>191</v>
      </c>
      <c r="AU562" s="297" t="s">
        <v>87</v>
      </c>
      <c r="AV562" s="14" t="s">
        <v>87</v>
      </c>
      <c r="AW562" s="14" t="s">
        <v>32</v>
      </c>
      <c r="AX562" s="14" t="s">
        <v>77</v>
      </c>
      <c r="AY562" s="297" t="s">
        <v>151</v>
      </c>
    </row>
    <row r="563" spans="1:51" s="13" customFormat="1" ht="12">
      <c r="A563" s="13"/>
      <c r="B563" s="276"/>
      <c r="C563" s="277"/>
      <c r="D563" s="278" t="s">
        <v>191</v>
      </c>
      <c r="E563" s="279" t="s">
        <v>1</v>
      </c>
      <c r="F563" s="280" t="s">
        <v>413</v>
      </c>
      <c r="G563" s="277"/>
      <c r="H563" s="279" t="s">
        <v>1</v>
      </c>
      <c r="I563" s="281"/>
      <c r="J563" s="277"/>
      <c r="K563" s="277"/>
      <c r="L563" s="282"/>
      <c r="M563" s="283"/>
      <c r="N563" s="284"/>
      <c r="O563" s="284"/>
      <c r="P563" s="284"/>
      <c r="Q563" s="284"/>
      <c r="R563" s="284"/>
      <c r="S563" s="284"/>
      <c r="T563" s="285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86" t="s">
        <v>191</v>
      </c>
      <c r="AU563" s="286" t="s">
        <v>87</v>
      </c>
      <c r="AV563" s="13" t="s">
        <v>85</v>
      </c>
      <c r="AW563" s="13" t="s">
        <v>32</v>
      </c>
      <c r="AX563" s="13" t="s">
        <v>77</v>
      </c>
      <c r="AY563" s="286" t="s">
        <v>151</v>
      </c>
    </row>
    <row r="564" spans="1:51" s="14" customFormat="1" ht="12">
      <c r="A564" s="14"/>
      <c r="B564" s="287"/>
      <c r="C564" s="288"/>
      <c r="D564" s="278" t="s">
        <v>191</v>
      </c>
      <c r="E564" s="289" t="s">
        <v>1</v>
      </c>
      <c r="F564" s="290" t="s">
        <v>1018</v>
      </c>
      <c r="G564" s="288"/>
      <c r="H564" s="291">
        <v>-19</v>
      </c>
      <c r="I564" s="292"/>
      <c r="J564" s="288"/>
      <c r="K564" s="288"/>
      <c r="L564" s="293"/>
      <c r="M564" s="294"/>
      <c r="N564" s="295"/>
      <c r="O564" s="295"/>
      <c r="P564" s="295"/>
      <c r="Q564" s="295"/>
      <c r="R564" s="295"/>
      <c r="S564" s="295"/>
      <c r="T564" s="296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97" t="s">
        <v>191</v>
      </c>
      <c r="AU564" s="297" t="s">
        <v>87</v>
      </c>
      <c r="AV564" s="14" t="s">
        <v>87</v>
      </c>
      <c r="AW564" s="14" t="s">
        <v>32</v>
      </c>
      <c r="AX564" s="14" t="s">
        <v>77</v>
      </c>
      <c r="AY564" s="297" t="s">
        <v>151</v>
      </c>
    </row>
    <row r="565" spans="1:51" s="15" customFormat="1" ht="12">
      <c r="A565" s="15"/>
      <c r="B565" s="298"/>
      <c r="C565" s="299"/>
      <c r="D565" s="278" t="s">
        <v>191</v>
      </c>
      <c r="E565" s="300" t="s">
        <v>1</v>
      </c>
      <c r="F565" s="301" t="s">
        <v>196</v>
      </c>
      <c r="G565" s="299"/>
      <c r="H565" s="302">
        <v>12</v>
      </c>
      <c r="I565" s="303"/>
      <c r="J565" s="299"/>
      <c r="K565" s="299"/>
      <c r="L565" s="304"/>
      <c r="M565" s="305"/>
      <c r="N565" s="306"/>
      <c r="O565" s="306"/>
      <c r="P565" s="306"/>
      <c r="Q565" s="306"/>
      <c r="R565" s="306"/>
      <c r="S565" s="306"/>
      <c r="T565" s="307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308" t="s">
        <v>191</v>
      </c>
      <c r="AU565" s="308" t="s">
        <v>87</v>
      </c>
      <c r="AV565" s="15" t="s">
        <v>156</v>
      </c>
      <c r="AW565" s="15" t="s">
        <v>32</v>
      </c>
      <c r="AX565" s="15" t="s">
        <v>85</v>
      </c>
      <c r="AY565" s="308" t="s">
        <v>151</v>
      </c>
    </row>
    <row r="566" spans="1:65" s="2" customFormat="1" ht="16.5" customHeight="1">
      <c r="A566" s="40"/>
      <c r="B566" s="41"/>
      <c r="C566" s="262" t="s">
        <v>1019</v>
      </c>
      <c r="D566" s="262" t="s">
        <v>152</v>
      </c>
      <c r="E566" s="263" t="s">
        <v>1020</v>
      </c>
      <c r="F566" s="264" t="s">
        <v>1021</v>
      </c>
      <c r="G566" s="265" t="s">
        <v>189</v>
      </c>
      <c r="H566" s="266">
        <v>82</v>
      </c>
      <c r="I566" s="267"/>
      <c r="J566" s="268">
        <f>ROUND(I566*H566,2)</f>
        <v>0</v>
      </c>
      <c r="K566" s="269"/>
      <c r="L566" s="270"/>
      <c r="M566" s="271" t="s">
        <v>1</v>
      </c>
      <c r="N566" s="272" t="s">
        <v>42</v>
      </c>
      <c r="O566" s="93"/>
      <c r="P566" s="273">
        <f>O566*H566</f>
        <v>0</v>
      </c>
      <c r="Q566" s="273">
        <v>0.081</v>
      </c>
      <c r="R566" s="273">
        <f>Q566*H566</f>
        <v>6.642</v>
      </c>
      <c r="S566" s="273">
        <v>0</v>
      </c>
      <c r="T566" s="274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75" t="s">
        <v>155</v>
      </c>
      <c r="AT566" s="275" t="s">
        <v>152</v>
      </c>
      <c r="AU566" s="275" t="s">
        <v>87</v>
      </c>
      <c r="AY566" s="17" t="s">
        <v>151</v>
      </c>
      <c r="BE566" s="145">
        <f>IF(N566="základní",J566,0)</f>
        <v>0</v>
      </c>
      <c r="BF566" s="145">
        <f>IF(N566="snížená",J566,0)</f>
        <v>0</v>
      </c>
      <c r="BG566" s="145">
        <f>IF(N566="zákl. přenesená",J566,0)</f>
        <v>0</v>
      </c>
      <c r="BH566" s="145">
        <f>IF(N566="sníž. přenesená",J566,0)</f>
        <v>0</v>
      </c>
      <c r="BI566" s="145">
        <f>IF(N566="nulová",J566,0)</f>
        <v>0</v>
      </c>
      <c r="BJ566" s="17" t="s">
        <v>85</v>
      </c>
      <c r="BK566" s="145">
        <f>ROUND(I566*H566,2)</f>
        <v>0</v>
      </c>
      <c r="BL566" s="17" t="s">
        <v>156</v>
      </c>
      <c r="BM566" s="275" t="s">
        <v>1022</v>
      </c>
    </row>
    <row r="567" spans="1:51" s="13" customFormat="1" ht="12">
      <c r="A567" s="13"/>
      <c r="B567" s="276"/>
      <c r="C567" s="277"/>
      <c r="D567" s="278" t="s">
        <v>191</v>
      </c>
      <c r="E567" s="279" t="s">
        <v>1</v>
      </c>
      <c r="F567" s="280" t="s">
        <v>347</v>
      </c>
      <c r="G567" s="277"/>
      <c r="H567" s="279" t="s">
        <v>1</v>
      </c>
      <c r="I567" s="281"/>
      <c r="J567" s="277"/>
      <c r="K567" s="277"/>
      <c r="L567" s="282"/>
      <c r="M567" s="283"/>
      <c r="N567" s="284"/>
      <c r="O567" s="284"/>
      <c r="P567" s="284"/>
      <c r="Q567" s="284"/>
      <c r="R567" s="284"/>
      <c r="S567" s="284"/>
      <c r="T567" s="285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86" t="s">
        <v>191</v>
      </c>
      <c r="AU567" s="286" t="s">
        <v>87</v>
      </c>
      <c r="AV567" s="13" t="s">
        <v>85</v>
      </c>
      <c r="AW567" s="13" t="s">
        <v>32</v>
      </c>
      <c r="AX567" s="13" t="s">
        <v>77</v>
      </c>
      <c r="AY567" s="286" t="s">
        <v>151</v>
      </c>
    </row>
    <row r="568" spans="1:51" s="14" customFormat="1" ht="12">
      <c r="A568" s="14"/>
      <c r="B568" s="287"/>
      <c r="C568" s="288"/>
      <c r="D568" s="278" t="s">
        <v>191</v>
      </c>
      <c r="E568" s="289" t="s">
        <v>1</v>
      </c>
      <c r="F568" s="290" t="s">
        <v>1023</v>
      </c>
      <c r="G568" s="288"/>
      <c r="H568" s="291">
        <v>82</v>
      </c>
      <c r="I568" s="292"/>
      <c r="J568" s="288"/>
      <c r="K568" s="288"/>
      <c r="L568" s="293"/>
      <c r="M568" s="294"/>
      <c r="N568" s="295"/>
      <c r="O568" s="295"/>
      <c r="P568" s="295"/>
      <c r="Q568" s="295"/>
      <c r="R568" s="295"/>
      <c r="S568" s="295"/>
      <c r="T568" s="296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97" t="s">
        <v>191</v>
      </c>
      <c r="AU568" s="297" t="s">
        <v>87</v>
      </c>
      <c r="AV568" s="14" t="s">
        <v>87</v>
      </c>
      <c r="AW568" s="14" t="s">
        <v>32</v>
      </c>
      <c r="AX568" s="14" t="s">
        <v>85</v>
      </c>
      <c r="AY568" s="297" t="s">
        <v>151</v>
      </c>
    </row>
    <row r="569" spans="1:65" s="2" customFormat="1" ht="16.5" customHeight="1">
      <c r="A569" s="40"/>
      <c r="B569" s="41"/>
      <c r="C569" s="262" t="s">
        <v>1024</v>
      </c>
      <c r="D569" s="262" t="s">
        <v>152</v>
      </c>
      <c r="E569" s="263" t="s">
        <v>1025</v>
      </c>
      <c r="F569" s="264" t="s">
        <v>1026</v>
      </c>
      <c r="G569" s="265" t="s">
        <v>113</v>
      </c>
      <c r="H569" s="266">
        <v>53.7</v>
      </c>
      <c r="I569" s="267"/>
      <c r="J569" s="268">
        <f>ROUND(I569*H569,2)</f>
        <v>0</v>
      </c>
      <c r="K569" s="269"/>
      <c r="L569" s="270"/>
      <c r="M569" s="271" t="s">
        <v>1</v>
      </c>
      <c r="N569" s="272" t="s">
        <v>42</v>
      </c>
      <c r="O569" s="93"/>
      <c r="P569" s="273">
        <f>O569*H569</f>
        <v>0</v>
      </c>
      <c r="Q569" s="273">
        <v>0</v>
      </c>
      <c r="R569" s="273">
        <f>Q569*H569</f>
        <v>0</v>
      </c>
      <c r="S569" s="273">
        <v>0</v>
      </c>
      <c r="T569" s="274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75" t="s">
        <v>155</v>
      </c>
      <c r="AT569" s="275" t="s">
        <v>152</v>
      </c>
      <c r="AU569" s="275" t="s">
        <v>87</v>
      </c>
      <c r="AY569" s="17" t="s">
        <v>151</v>
      </c>
      <c r="BE569" s="145">
        <f>IF(N569="základní",J569,0)</f>
        <v>0</v>
      </c>
      <c r="BF569" s="145">
        <f>IF(N569="snížená",J569,0)</f>
        <v>0</v>
      </c>
      <c r="BG569" s="145">
        <f>IF(N569="zákl. přenesená",J569,0)</f>
        <v>0</v>
      </c>
      <c r="BH569" s="145">
        <f>IF(N569="sníž. přenesená",J569,0)</f>
        <v>0</v>
      </c>
      <c r="BI569" s="145">
        <f>IF(N569="nulová",J569,0)</f>
        <v>0</v>
      </c>
      <c r="BJ569" s="17" t="s">
        <v>85</v>
      </c>
      <c r="BK569" s="145">
        <f>ROUND(I569*H569,2)</f>
        <v>0</v>
      </c>
      <c r="BL569" s="17" t="s">
        <v>156</v>
      </c>
      <c r="BM569" s="275" t="s">
        <v>1027</v>
      </c>
    </row>
    <row r="570" spans="1:51" s="13" customFormat="1" ht="12">
      <c r="A570" s="13"/>
      <c r="B570" s="276"/>
      <c r="C570" s="277"/>
      <c r="D570" s="278" t="s">
        <v>191</v>
      </c>
      <c r="E570" s="279" t="s">
        <v>1</v>
      </c>
      <c r="F570" s="280" t="s">
        <v>1028</v>
      </c>
      <c r="G570" s="277"/>
      <c r="H570" s="279" t="s">
        <v>1</v>
      </c>
      <c r="I570" s="281"/>
      <c r="J570" s="277"/>
      <c r="K570" s="277"/>
      <c r="L570" s="282"/>
      <c r="M570" s="283"/>
      <c r="N570" s="284"/>
      <c r="O570" s="284"/>
      <c r="P570" s="284"/>
      <c r="Q570" s="284"/>
      <c r="R570" s="284"/>
      <c r="S570" s="284"/>
      <c r="T570" s="28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86" t="s">
        <v>191</v>
      </c>
      <c r="AU570" s="286" t="s">
        <v>87</v>
      </c>
      <c r="AV570" s="13" t="s">
        <v>85</v>
      </c>
      <c r="AW570" s="13" t="s">
        <v>32</v>
      </c>
      <c r="AX570" s="13" t="s">
        <v>77</v>
      </c>
      <c r="AY570" s="286" t="s">
        <v>151</v>
      </c>
    </row>
    <row r="571" spans="1:51" s="14" customFormat="1" ht="12">
      <c r="A571" s="14"/>
      <c r="B571" s="287"/>
      <c r="C571" s="288"/>
      <c r="D571" s="278" t="s">
        <v>191</v>
      </c>
      <c r="E571" s="289" t="s">
        <v>1</v>
      </c>
      <c r="F571" s="290" t="s">
        <v>1029</v>
      </c>
      <c r="G571" s="288"/>
      <c r="H571" s="291">
        <v>72.1</v>
      </c>
      <c r="I571" s="292"/>
      <c r="J571" s="288"/>
      <c r="K571" s="288"/>
      <c r="L571" s="293"/>
      <c r="M571" s="294"/>
      <c r="N571" s="295"/>
      <c r="O571" s="295"/>
      <c r="P571" s="295"/>
      <c r="Q571" s="295"/>
      <c r="R571" s="295"/>
      <c r="S571" s="295"/>
      <c r="T571" s="29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97" t="s">
        <v>191</v>
      </c>
      <c r="AU571" s="297" t="s">
        <v>87</v>
      </c>
      <c r="AV571" s="14" t="s">
        <v>87</v>
      </c>
      <c r="AW571" s="14" t="s">
        <v>32</v>
      </c>
      <c r="AX571" s="14" t="s">
        <v>77</v>
      </c>
      <c r="AY571" s="297" t="s">
        <v>151</v>
      </c>
    </row>
    <row r="572" spans="1:51" s="13" customFormat="1" ht="12">
      <c r="A572" s="13"/>
      <c r="B572" s="276"/>
      <c r="C572" s="277"/>
      <c r="D572" s="278" t="s">
        <v>191</v>
      </c>
      <c r="E572" s="279" t="s">
        <v>1</v>
      </c>
      <c r="F572" s="280" t="s">
        <v>413</v>
      </c>
      <c r="G572" s="277"/>
      <c r="H572" s="279" t="s">
        <v>1</v>
      </c>
      <c r="I572" s="281"/>
      <c r="J572" s="277"/>
      <c r="K572" s="277"/>
      <c r="L572" s="282"/>
      <c r="M572" s="283"/>
      <c r="N572" s="284"/>
      <c r="O572" s="284"/>
      <c r="P572" s="284"/>
      <c r="Q572" s="284"/>
      <c r="R572" s="284"/>
      <c r="S572" s="284"/>
      <c r="T572" s="28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86" t="s">
        <v>191</v>
      </c>
      <c r="AU572" s="286" t="s">
        <v>87</v>
      </c>
      <c r="AV572" s="13" t="s">
        <v>85</v>
      </c>
      <c r="AW572" s="13" t="s">
        <v>32</v>
      </c>
      <c r="AX572" s="13" t="s">
        <v>77</v>
      </c>
      <c r="AY572" s="286" t="s">
        <v>151</v>
      </c>
    </row>
    <row r="573" spans="1:51" s="14" customFormat="1" ht="12">
      <c r="A573" s="14"/>
      <c r="B573" s="287"/>
      <c r="C573" s="288"/>
      <c r="D573" s="278" t="s">
        <v>191</v>
      </c>
      <c r="E573" s="289" t="s">
        <v>1</v>
      </c>
      <c r="F573" s="290" t="s">
        <v>1030</v>
      </c>
      <c r="G573" s="288"/>
      <c r="H573" s="291">
        <v>-18.4</v>
      </c>
      <c r="I573" s="292"/>
      <c r="J573" s="288"/>
      <c r="K573" s="288"/>
      <c r="L573" s="293"/>
      <c r="M573" s="294"/>
      <c r="N573" s="295"/>
      <c r="O573" s="295"/>
      <c r="P573" s="295"/>
      <c r="Q573" s="295"/>
      <c r="R573" s="295"/>
      <c r="S573" s="295"/>
      <c r="T573" s="296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97" t="s">
        <v>191</v>
      </c>
      <c r="AU573" s="297" t="s">
        <v>87</v>
      </c>
      <c r="AV573" s="14" t="s">
        <v>87</v>
      </c>
      <c r="AW573" s="14" t="s">
        <v>32</v>
      </c>
      <c r="AX573" s="14" t="s">
        <v>77</v>
      </c>
      <c r="AY573" s="297" t="s">
        <v>151</v>
      </c>
    </row>
    <row r="574" spans="1:51" s="15" customFormat="1" ht="12">
      <c r="A574" s="15"/>
      <c r="B574" s="298"/>
      <c r="C574" s="299"/>
      <c r="D574" s="278" t="s">
        <v>191</v>
      </c>
      <c r="E574" s="300" t="s">
        <v>1</v>
      </c>
      <c r="F574" s="301" t="s">
        <v>196</v>
      </c>
      <c r="G574" s="299"/>
      <c r="H574" s="302">
        <v>53.7</v>
      </c>
      <c r="I574" s="303"/>
      <c r="J574" s="299"/>
      <c r="K574" s="299"/>
      <c r="L574" s="304"/>
      <c r="M574" s="305"/>
      <c r="N574" s="306"/>
      <c r="O574" s="306"/>
      <c r="P574" s="306"/>
      <c r="Q574" s="306"/>
      <c r="R574" s="306"/>
      <c r="S574" s="306"/>
      <c r="T574" s="307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308" t="s">
        <v>191</v>
      </c>
      <c r="AU574" s="308" t="s">
        <v>87</v>
      </c>
      <c r="AV574" s="15" t="s">
        <v>156</v>
      </c>
      <c r="AW574" s="15" t="s">
        <v>32</v>
      </c>
      <c r="AX574" s="15" t="s">
        <v>85</v>
      </c>
      <c r="AY574" s="308" t="s">
        <v>151</v>
      </c>
    </row>
    <row r="575" spans="1:65" s="2" customFormat="1" ht="24" customHeight="1">
      <c r="A575" s="40"/>
      <c r="B575" s="41"/>
      <c r="C575" s="309" t="s">
        <v>1031</v>
      </c>
      <c r="D575" s="309" t="s">
        <v>236</v>
      </c>
      <c r="E575" s="310" t="s">
        <v>1032</v>
      </c>
      <c r="F575" s="311" t="s">
        <v>1033</v>
      </c>
      <c r="G575" s="312" t="s">
        <v>113</v>
      </c>
      <c r="H575" s="313">
        <v>81.6</v>
      </c>
      <c r="I575" s="314"/>
      <c r="J575" s="315">
        <f>ROUND(I575*H575,2)</f>
        <v>0</v>
      </c>
      <c r="K575" s="316"/>
      <c r="L575" s="43"/>
      <c r="M575" s="317" t="s">
        <v>1</v>
      </c>
      <c r="N575" s="318" t="s">
        <v>42</v>
      </c>
      <c r="O575" s="93"/>
      <c r="P575" s="273">
        <f>O575*H575</f>
        <v>0</v>
      </c>
      <c r="Q575" s="273">
        <v>0.0002</v>
      </c>
      <c r="R575" s="273">
        <f>Q575*H575</f>
        <v>0.01632</v>
      </c>
      <c r="S575" s="273">
        <v>0</v>
      </c>
      <c r="T575" s="274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75" t="s">
        <v>156</v>
      </c>
      <c r="AT575" s="275" t="s">
        <v>236</v>
      </c>
      <c r="AU575" s="275" t="s">
        <v>87</v>
      </c>
      <c r="AY575" s="17" t="s">
        <v>151</v>
      </c>
      <c r="BE575" s="145">
        <f>IF(N575="základní",J575,0)</f>
        <v>0</v>
      </c>
      <c r="BF575" s="145">
        <f>IF(N575="snížená",J575,0)</f>
        <v>0</v>
      </c>
      <c r="BG575" s="145">
        <f>IF(N575="zákl. přenesená",J575,0)</f>
        <v>0</v>
      </c>
      <c r="BH575" s="145">
        <f>IF(N575="sníž. přenesená",J575,0)</f>
        <v>0</v>
      </c>
      <c r="BI575" s="145">
        <f>IF(N575="nulová",J575,0)</f>
        <v>0</v>
      </c>
      <c r="BJ575" s="17" t="s">
        <v>85</v>
      </c>
      <c r="BK575" s="145">
        <f>ROUND(I575*H575,2)</f>
        <v>0</v>
      </c>
      <c r="BL575" s="17" t="s">
        <v>156</v>
      </c>
      <c r="BM575" s="275" t="s">
        <v>1034</v>
      </c>
    </row>
    <row r="576" spans="1:51" s="13" customFormat="1" ht="12">
      <c r="A576" s="13"/>
      <c r="B576" s="276"/>
      <c r="C576" s="277"/>
      <c r="D576" s="278" t="s">
        <v>191</v>
      </c>
      <c r="E576" s="279" t="s">
        <v>1</v>
      </c>
      <c r="F576" s="280" t="s">
        <v>959</v>
      </c>
      <c r="G576" s="277"/>
      <c r="H576" s="279" t="s">
        <v>1</v>
      </c>
      <c r="I576" s="281"/>
      <c r="J576" s="277"/>
      <c r="K576" s="277"/>
      <c r="L576" s="282"/>
      <c r="M576" s="283"/>
      <c r="N576" s="284"/>
      <c r="O576" s="284"/>
      <c r="P576" s="284"/>
      <c r="Q576" s="284"/>
      <c r="R576" s="284"/>
      <c r="S576" s="284"/>
      <c r="T576" s="285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86" t="s">
        <v>191</v>
      </c>
      <c r="AU576" s="286" t="s">
        <v>87</v>
      </c>
      <c r="AV576" s="13" t="s">
        <v>85</v>
      </c>
      <c r="AW576" s="13" t="s">
        <v>32</v>
      </c>
      <c r="AX576" s="13" t="s">
        <v>77</v>
      </c>
      <c r="AY576" s="286" t="s">
        <v>151</v>
      </c>
    </row>
    <row r="577" spans="1:51" s="13" customFormat="1" ht="12">
      <c r="A577" s="13"/>
      <c r="B577" s="276"/>
      <c r="C577" s="277"/>
      <c r="D577" s="278" t="s">
        <v>191</v>
      </c>
      <c r="E577" s="279" t="s">
        <v>1</v>
      </c>
      <c r="F577" s="280" t="s">
        <v>1035</v>
      </c>
      <c r="G577" s="277"/>
      <c r="H577" s="279" t="s">
        <v>1</v>
      </c>
      <c r="I577" s="281"/>
      <c r="J577" s="277"/>
      <c r="K577" s="277"/>
      <c r="L577" s="282"/>
      <c r="M577" s="283"/>
      <c r="N577" s="284"/>
      <c r="O577" s="284"/>
      <c r="P577" s="284"/>
      <c r="Q577" s="284"/>
      <c r="R577" s="284"/>
      <c r="S577" s="284"/>
      <c r="T577" s="285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86" t="s">
        <v>191</v>
      </c>
      <c r="AU577" s="286" t="s">
        <v>87</v>
      </c>
      <c r="AV577" s="13" t="s">
        <v>85</v>
      </c>
      <c r="AW577" s="13" t="s">
        <v>32</v>
      </c>
      <c r="AX577" s="13" t="s">
        <v>77</v>
      </c>
      <c r="AY577" s="286" t="s">
        <v>151</v>
      </c>
    </row>
    <row r="578" spans="1:51" s="14" customFormat="1" ht="12">
      <c r="A578" s="14"/>
      <c r="B578" s="287"/>
      <c r="C578" s="288"/>
      <c r="D578" s="278" t="s">
        <v>191</v>
      </c>
      <c r="E578" s="289" t="s">
        <v>1</v>
      </c>
      <c r="F578" s="290" t="s">
        <v>1036</v>
      </c>
      <c r="G578" s="288"/>
      <c r="H578" s="291">
        <v>81.6</v>
      </c>
      <c r="I578" s="292"/>
      <c r="J578" s="288"/>
      <c r="K578" s="288"/>
      <c r="L578" s="293"/>
      <c r="M578" s="294"/>
      <c r="N578" s="295"/>
      <c r="O578" s="295"/>
      <c r="P578" s="295"/>
      <c r="Q578" s="295"/>
      <c r="R578" s="295"/>
      <c r="S578" s="295"/>
      <c r="T578" s="296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97" t="s">
        <v>191</v>
      </c>
      <c r="AU578" s="297" t="s">
        <v>87</v>
      </c>
      <c r="AV578" s="14" t="s">
        <v>87</v>
      </c>
      <c r="AW578" s="14" t="s">
        <v>32</v>
      </c>
      <c r="AX578" s="14" t="s">
        <v>85</v>
      </c>
      <c r="AY578" s="297" t="s">
        <v>151</v>
      </c>
    </row>
    <row r="579" spans="1:65" s="2" customFormat="1" ht="24" customHeight="1">
      <c r="A579" s="40"/>
      <c r="B579" s="41"/>
      <c r="C579" s="309" t="s">
        <v>1037</v>
      </c>
      <c r="D579" s="309" t="s">
        <v>236</v>
      </c>
      <c r="E579" s="310" t="s">
        <v>1038</v>
      </c>
      <c r="F579" s="311" t="s">
        <v>1039</v>
      </c>
      <c r="G579" s="312" t="s">
        <v>113</v>
      </c>
      <c r="H579" s="313">
        <v>90</v>
      </c>
      <c r="I579" s="314"/>
      <c r="J579" s="315">
        <f>ROUND(I579*H579,2)</f>
        <v>0</v>
      </c>
      <c r="K579" s="316"/>
      <c r="L579" s="43"/>
      <c r="M579" s="317" t="s">
        <v>1</v>
      </c>
      <c r="N579" s="318" t="s">
        <v>42</v>
      </c>
      <c r="O579" s="93"/>
      <c r="P579" s="273">
        <f>O579*H579</f>
        <v>0</v>
      </c>
      <c r="Q579" s="273">
        <v>7E-05</v>
      </c>
      <c r="R579" s="273">
        <f>Q579*H579</f>
        <v>0.006299999999999999</v>
      </c>
      <c r="S579" s="273">
        <v>0</v>
      </c>
      <c r="T579" s="274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75" t="s">
        <v>156</v>
      </c>
      <c r="AT579" s="275" t="s">
        <v>236</v>
      </c>
      <c r="AU579" s="275" t="s">
        <v>87</v>
      </c>
      <c r="AY579" s="17" t="s">
        <v>151</v>
      </c>
      <c r="BE579" s="145">
        <f>IF(N579="základní",J579,0)</f>
        <v>0</v>
      </c>
      <c r="BF579" s="145">
        <f>IF(N579="snížená",J579,0)</f>
        <v>0</v>
      </c>
      <c r="BG579" s="145">
        <f>IF(N579="zákl. přenesená",J579,0)</f>
        <v>0</v>
      </c>
      <c r="BH579" s="145">
        <f>IF(N579="sníž. přenesená",J579,0)</f>
        <v>0</v>
      </c>
      <c r="BI579" s="145">
        <f>IF(N579="nulová",J579,0)</f>
        <v>0</v>
      </c>
      <c r="BJ579" s="17" t="s">
        <v>85</v>
      </c>
      <c r="BK579" s="145">
        <f>ROUND(I579*H579,2)</f>
        <v>0</v>
      </c>
      <c r="BL579" s="17" t="s">
        <v>156</v>
      </c>
      <c r="BM579" s="275" t="s">
        <v>1040</v>
      </c>
    </row>
    <row r="580" spans="1:51" s="13" customFormat="1" ht="12">
      <c r="A580" s="13"/>
      <c r="B580" s="276"/>
      <c r="C580" s="277"/>
      <c r="D580" s="278" t="s">
        <v>191</v>
      </c>
      <c r="E580" s="279" t="s">
        <v>1</v>
      </c>
      <c r="F580" s="280" t="s">
        <v>959</v>
      </c>
      <c r="G580" s="277"/>
      <c r="H580" s="279" t="s">
        <v>1</v>
      </c>
      <c r="I580" s="281"/>
      <c r="J580" s="277"/>
      <c r="K580" s="277"/>
      <c r="L580" s="282"/>
      <c r="M580" s="283"/>
      <c r="N580" s="284"/>
      <c r="O580" s="284"/>
      <c r="P580" s="284"/>
      <c r="Q580" s="284"/>
      <c r="R580" s="284"/>
      <c r="S580" s="284"/>
      <c r="T580" s="285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86" t="s">
        <v>191</v>
      </c>
      <c r="AU580" s="286" t="s">
        <v>87</v>
      </c>
      <c r="AV580" s="13" t="s">
        <v>85</v>
      </c>
      <c r="AW580" s="13" t="s">
        <v>32</v>
      </c>
      <c r="AX580" s="13" t="s">
        <v>77</v>
      </c>
      <c r="AY580" s="286" t="s">
        <v>151</v>
      </c>
    </row>
    <row r="581" spans="1:51" s="14" customFormat="1" ht="12">
      <c r="A581" s="14"/>
      <c r="B581" s="287"/>
      <c r="C581" s="288"/>
      <c r="D581" s="278" t="s">
        <v>191</v>
      </c>
      <c r="E581" s="289" t="s">
        <v>1</v>
      </c>
      <c r="F581" s="290" t="s">
        <v>1041</v>
      </c>
      <c r="G581" s="288"/>
      <c r="H581" s="291">
        <v>90</v>
      </c>
      <c r="I581" s="292"/>
      <c r="J581" s="288"/>
      <c r="K581" s="288"/>
      <c r="L581" s="293"/>
      <c r="M581" s="294"/>
      <c r="N581" s="295"/>
      <c r="O581" s="295"/>
      <c r="P581" s="295"/>
      <c r="Q581" s="295"/>
      <c r="R581" s="295"/>
      <c r="S581" s="295"/>
      <c r="T581" s="29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97" t="s">
        <v>191</v>
      </c>
      <c r="AU581" s="297" t="s">
        <v>87</v>
      </c>
      <c r="AV581" s="14" t="s">
        <v>87</v>
      </c>
      <c r="AW581" s="14" t="s">
        <v>32</v>
      </c>
      <c r="AX581" s="14" t="s">
        <v>85</v>
      </c>
      <c r="AY581" s="297" t="s">
        <v>151</v>
      </c>
    </row>
    <row r="582" spans="1:65" s="2" customFormat="1" ht="36" customHeight="1">
      <c r="A582" s="40"/>
      <c r="B582" s="41"/>
      <c r="C582" s="309" t="s">
        <v>1042</v>
      </c>
      <c r="D582" s="309" t="s">
        <v>236</v>
      </c>
      <c r="E582" s="310" t="s">
        <v>1043</v>
      </c>
      <c r="F582" s="311" t="s">
        <v>1044</v>
      </c>
      <c r="G582" s="312" t="s">
        <v>253</v>
      </c>
      <c r="H582" s="313">
        <v>29.5</v>
      </c>
      <c r="I582" s="314"/>
      <c r="J582" s="315">
        <f>ROUND(I582*H582,2)</f>
        <v>0</v>
      </c>
      <c r="K582" s="316"/>
      <c r="L582" s="43"/>
      <c r="M582" s="317" t="s">
        <v>1</v>
      </c>
      <c r="N582" s="318" t="s">
        <v>42</v>
      </c>
      <c r="O582" s="93"/>
      <c r="P582" s="273">
        <f>O582*H582</f>
        <v>0</v>
      </c>
      <c r="Q582" s="273">
        <v>0.0016</v>
      </c>
      <c r="R582" s="273">
        <f>Q582*H582</f>
        <v>0.0472</v>
      </c>
      <c r="S582" s="273">
        <v>0</v>
      </c>
      <c r="T582" s="274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75" t="s">
        <v>156</v>
      </c>
      <c r="AT582" s="275" t="s">
        <v>236</v>
      </c>
      <c r="AU582" s="275" t="s">
        <v>87</v>
      </c>
      <c r="AY582" s="17" t="s">
        <v>151</v>
      </c>
      <c r="BE582" s="145">
        <f>IF(N582="základní",J582,0)</f>
        <v>0</v>
      </c>
      <c r="BF582" s="145">
        <f>IF(N582="snížená",J582,0)</f>
        <v>0</v>
      </c>
      <c r="BG582" s="145">
        <f>IF(N582="zákl. přenesená",J582,0)</f>
        <v>0</v>
      </c>
      <c r="BH582" s="145">
        <f>IF(N582="sníž. přenesená",J582,0)</f>
        <v>0</v>
      </c>
      <c r="BI582" s="145">
        <f>IF(N582="nulová",J582,0)</f>
        <v>0</v>
      </c>
      <c r="BJ582" s="17" t="s">
        <v>85</v>
      </c>
      <c r="BK582" s="145">
        <f>ROUND(I582*H582,2)</f>
        <v>0</v>
      </c>
      <c r="BL582" s="17" t="s">
        <v>156</v>
      </c>
      <c r="BM582" s="275" t="s">
        <v>1045</v>
      </c>
    </row>
    <row r="583" spans="1:51" s="13" customFormat="1" ht="12">
      <c r="A583" s="13"/>
      <c r="B583" s="276"/>
      <c r="C583" s="277"/>
      <c r="D583" s="278" t="s">
        <v>191</v>
      </c>
      <c r="E583" s="279" t="s">
        <v>1</v>
      </c>
      <c r="F583" s="280" t="s">
        <v>959</v>
      </c>
      <c r="G583" s="277"/>
      <c r="H583" s="279" t="s">
        <v>1</v>
      </c>
      <c r="I583" s="281"/>
      <c r="J583" s="277"/>
      <c r="K583" s="277"/>
      <c r="L583" s="282"/>
      <c r="M583" s="283"/>
      <c r="N583" s="284"/>
      <c r="O583" s="284"/>
      <c r="P583" s="284"/>
      <c r="Q583" s="284"/>
      <c r="R583" s="284"/>
      <c r="S583" s="284"/>
      <c r="T583" s="285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86" t="s">
        <v>191</v>
      </c>
      <c r="AU583" s="286" t="s">
        <v>87</v>
      </c>
      <c r="AV583" s="13" t="s">
        <v>85</v>
      </c>
      <c r="AW583" s="13" t="s">
        <v>32</v>
      </c>
      <c r="AX583" s="13" t="s">
        <v>77</v>
      </c>
      <c r="AY583" s="286" t="s">
        <v>151</v>
      </c>
    </row>
    <row r="584" spans="1:51" s="13" customFormat="1" ht="12">
      <c r="A584" s="13"/>
      <c r="B584" s="276"/>
      <c r="C584" s="277"/>
      <c r="D584" s="278" t="s">
        <v>191</v>
      </c>
      <c r="E584" s="279" t="s">
        <v>1</v>
      </c>
      <c r="F584" s="280" t="s">
        <v>1046</v>
      </c>
      <c r="G584" s="277"/>
      <c r="H584" s="279" t="s">
        <v>1</v>
      </c>
      <c r="I584" s="281"/>
      <c r="J584" s="277"/>
      <c r="K584" s="277"/>
      <c r="L584" s="282"/>
      <c r="M584" s="283"/>
      <c r="N584" s="284"/>
      <c r="O584" s="284"/>
      <c r="P584" s="284"/>
      <c r="Q584" s="284"/>
      <c r="R584" s="284"/>
      <c r="S584" s="284"/>
      <c r="T584" s="285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86" t="s">
        <v>191</v>
      </c>
      <c r="AU584" s="286" t="s">
        <v>87</v>
      </c>
      <c r="AV584" s="13" t="s">
        <v>85</v>
      </c>
      <c r="AW584" s="13" t="s">
        <v>32</v>
      </c>
      <c r="AX584" s="13" t="s">
        <v>77</v>
      </c>
      <c r="AY584" s="286" t="s">
        <v>151</v>
      </c>
    </row>
    <row r="585" spans="1:51" s="14" customFormat="1" ht="12">
      <c r="A585" s="14"/>
      <c r="B585" s="287"/>
      <c r="C585" s="288"/>
      <c r="D585" s="278" t="s">
        <v>191</v>
      </c>
      <c r="E585" s="289" t="s">
        <v>1</v>
      </c>
      <c r="F585" s="290" t="s">
        <v>1047</v>
      </c>
      <c r="G585" s="288"/>
      <c r="H585" s="291">
        <v>29.5</v>
      </c>
      <c r="I585" s="292"/>
      <c r="J585" s="288"/>
      <c r="K585" s="288"/>
      <c r="L585" s="293"/>
      <c r="M585" s="294"/>
      <c r="N585" s="295"/>
      <c r="O585" s="295"/>
      <c r="P585" s="295"/>
      <c r="Q585" s="295"/>
      <c r="R585" s="295"/>
      <c r="S585" s="295"/>
      <c r="T585" s="296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97" t="s">
        <v>191</v>
      </c>
      <c r="AU585" s="297" t="s">
        <v>87</v>
      </c>
      <c r="AV585" s="14" t="s">
        <v>87</v>
      </c>
      <c r="AW585" s="14" t="s">
        <v>32</v>
      </c>
      <c r="AX585" s="14" t="s">
        <v>85</v>
      </c>
      <c r="AY585" s="297" t="s">
        <v>151</v>
      </c>
    </row>
    <row r="586" spans="1:65" s="2" customFormat="1" ht="36" customHeight="1">
      <c r="A586" s="40"/>
      <c r="B586" s="41"/>
      <c r="C586" s="309" t="s">
        <v>1048</v>
      </c>
      <c r="D586" s="309" t="s">
        <v>236</v>
      </c>
      <c r="E586" s="310" t="s">
        <v>1049</v>
      </c>
      <c r="F586" s="311" t="s">
        <v>1050</v>
      </c>
      <c r="G586" s="312" t="s">
        <v>253</v>
      </c>
      <c r="H586" s="313">
        <v>9</v>
      </c>
      <c r="I586" s="314"/>
      <c r="J586" s="315">
        <f>ROUND(I586*H586,2)</f>
        <v>0</v>
      </c>
      <c r="K586" s="316"/>
      <c r="L586" s="43"/>
      <c r="M586" s="317" t="s">
        <v>1</v>
      </c>
      <c r="N586" s="318" t="s">
        <v>42</v>
      </c>
      <c r="O586" s="93"/>
      <c r="P586" s="273">
        <f>O586*H586</f>
        <v>0</v>
      </c>
      <c r="Q586" s="273">
        <v>0.0016</v>
      </c>
      <c r="R586" s="273">
        <f>Q586*H586</f>
        <v>0.014400000000000001</v>
      </c>
      <c r="S586" s="273">
        <v>0</v>
      </c>
      <c r="T586" s="274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75" t="s">
        <v>156</v>
      </c>
      <c r="AT586" s="275" t="s">
        <v>236</v>
      </c>
      <c r="AU586" s="275" t="s">
        <v>87</v>
      </c>
      <c r="AY586" s="17" t="s">
        <v>151</v>
      </c>
      <c r="BE586" s="145">
        <f>IF(N586="základní",J586,0)</f>
        <v>0</v>
      </c>
      <c r="BF586" s="145">
        <f>IF(N586="snížená",J586,0)</f>
        <v>0</v>
      </c>
      <c r="BG586" s="145">
        <f>IF(N586="zákl. přenesená",J586,0)</f>
        <v>0</v>
      </c>
      <c r="BH586" s="145">
        <f>IF(N586="sníž. přenesená",J586,0)</f>
        <v>0</v>
      </c>
      <c r="BI586" s="145">
        <f>IF(N586="nulová",J586,0)</f>
        <v>0</v>
      </c>
      <c r="BJ586" s="17" t="s">
        <v>85</v>
      </c>
      <c r="BK586" s="145">
        <f>ROUND(I586*H586,2)</f>
        <v>0</v>
      </c>
      <c r="BL586" s="17" t="s">
        <v>156</v>
      </c>
      <c r="BM586" s="275" t="s">
        <v>1051</v>
      </c>
    </row>
    <row r="587" spans="1:51" s="13" customFormat="1" ht="12">
      <c r="A587" s="13"/>
      <c r="B587" s="276"/>
      <c r="C587" s="277"/>
      <c r="D587" s="278" t="s">
        <v>191</v>
      </c>
      <c r="E587" s="279" t="s">
        <v>1</v>
      </c>
      <c r="F587" s="280" t="s">
        <v>959</v>
      </c>
      <c r="G587" s="277"/>
      <c r="H587" s="279" t="s">
        <v>1</v>
      </c>
      <c r="I587" s="281"/>
      <c r="J587" s="277"/>
      <c r="K587" s="277"/>
      <c r="L587" s="282"/>
      <c r="M587" s="283"/>
      <c r="N587" s="284"/>
      <c r="O587" s="284"/>
      <c r="P587" s="284"/>
      <c r="Q587" s="284"/>
      <c r="R587" s="284"/>
      <c r="S587" s="284"/>
      <c r="T587" s="285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86" t="s">
        <v>191</v>
      </c>
      <c r="AU587" s="286" t="s">
        <v>87</v>
      </c>
      <c r="AV587" s="13" t="s">
        <v>85</v>
      </c>
      <c r="AW587" s="13" t="s">
        <v>32</v>
      </c>
      <c r="AX587" s="13" t="s">
        <v>77</v>
      </c>
      <c r="AY587" s="286" t="s">
        <v>151</v>
      </c>
    </row>
    <row r="588" spans="1:51" s="13" customFormat="1" ht="12">
      <c r="A588" s="13"/>
      <c r="B588" s="276"/>
      <c r="C588" s="277"/>
      <c r="D588" s="278" t="s">
        <v>191</v>
      </c>
      <c r="E588" s="279" t="s">
        <v>1</v>
      </c>
      <c r="F588" s="280" t="s">
        <v>1052</v>
      </c>
      <c r="G588" s="277"/>
      <c r="H588" s="279" t="s">
        <v>1</v>
      </c>
      <c r="I588" s="281"/>
      <c r="J588" s="277"/>
      <c r="K588" s="277"/>
      <c r="L588" s="282"/>
      <c r="M588" s="283"/>
      <c r="N588" s="284"/>
      <c r="O588" s="284"/>
      <c r="P588" s="284"/>
      <c r="Q588" s="284"/>
      <c r="R588" s="284"/>
      <c r="S588" s="284"/>
      <c r="T588" s="285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86" t="s">
        <v>191</v>
      </c>
      <c r="AU588" s="286" t="s">
        <v>87</v>
      </c>
      <c r="AV588" s="13" t="s">
        <v>85</v>
      </c>
      <c r="AW588" s="13" t="s">
        <v>32</v>
      </c>
      <c r="AX588" s="13" t="s">
        <v>77</v>
      </c>
      <c r="AY588" s="286" t="s">
        <v>151</v>
      </c>
    </row>
    <row r="589" spans="1:51" s="14" customFormat="1" ht="12">
      <c r="A589" s="14"/>
      <c r="B589" s="287"/>
      <c r="C589" s="288"/>
      <c r="D589" s="278" t="s">
        <v>191</v>
      </c>
      <c r="E589" s="289" t="s">
        <v>1</v>
      </c>
      <c r="F589" s="290" t="s">
        <v>1053</v>
      </c>
      <c r="G589" s="288"/>
      <c r="H589" s="291">
        <v>9</v>
      </c>
      <c r="I589" s="292"/>
      <c r="J589" s="288"/>
      <c r="K589" s="288"/>
      <c r="L589" s="293"/>
      <c r="M589" s="294"/>
      <c r="N589" s="295"/>
      <c r="O589" s="295"/>
      <c r="P589" s="295"/>
      <c r="Q589" s="295"/>
      <c r="R589" s="295"/>
      <c r="S589" s="295"/>
      <c r="T589" s="29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97" t="s">
        <v>191</v>
      </c>
      <c r="AU589" s="297" t="s">
        <v>87</v>
      </c>
      <c r="AV589" s="14" t="s">
        <v>87</v>
      </c>
      <c r="AW589" s="14" t="s">
        <v>32</v>
      </c>
      <c r="AX589" s="14" t="s">
        <v>85</v>
      </c>
      <c r="AY589" s="297" t="s">
        <v>151</v>
      </c>
    </row>
    <row r="590" spans="1:65" s="2" customFormat="1" ht="24" customHeight="1">
      <c r="A590" s="40"/>
      <c r="B590" s="41"/>
      <c r="C590" s="309" t="s">
        <v>1054</v>
      </c>
      <c r="D590" s="309" t="s">
        <v>236</v>
      </c>
      <c r="E590" s="310" t="s">
        <v>1055</v>
      </c>
      <c r="F590" s="311" t="s">
        <v>1056</v>
      </c>
      <c r="G590" s="312" t="s">
        <v>189</v>
      </c>
      <c r="H590" s="313">
        <v>1</v>
      </c>
      <c r="I590" s="314"/>
      <c r="J590" s="315">
        <f>ROUND(I590*H590,2)</f>
        <v>0</v>
      </c>
      <c r="K590" s="316"/>
      <c r="L590" s="43"/>
      <c r="M590" s="317" t="s">
        <v>1</v>
      </c>
      <c r="N590" s="318" t="s">
        <v>42</v>
      </c>
      <c r="O590" s="93"/>
      <c r="P590" s="273">
        <f>O590*H590</f>
        <v>0</v>
      </c>
      <c r="Q590" s="273">
        <v>0.00054</v>
      </c>
      <c r="R590" s="273">
        <f>Q590*H590</f>
        <v>0.00054</v>
      </c>
      <c r="S590" s="273">
        <v>0</v>
      </c>
      <c r="T590" s="274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75" t="s">
        <v>156</v>
      </c>
      <c r="AT590" s="275" t="s">
        <v>236</v>
      </c>
      <c r="AU590" s="275" t="s">
        <v>87</v>
      </c>
      <c r="AY590" s="17" t="s">
        <v>151</v>
      </c>
      <c r="BE590" s="145">
        <f>IF(N590="základní",J590,0)</f>
        <v>0</v>
      </c>
      <c r="BF590" s="145">
        <f>IF(N590="snížená",J590,0)</f>
        <v>0</v>
      </c>
      <c r="BG590" s="145">
        <f>IF(N590="zákl. přenesená",J590,0)</f>
        <v>0</v>
      </c>
      <c r="BH590" s="145">
        <f>IF(N590="sníž. přenesená",J590,0)</f>
        <v>0</v>
      </c>
      <c r="BI590" s="145">
        <f>IF(N590="nulová",J590,0)</f>
        <v>0</v>
      </c>
      <c r="BJ590" s="17" t="s">
        <v>85</v>
      </c>
      <c r="BK590" s="145">
        <f>ROUND(I590*H590,2)</f>
        <v>0</v>
      </c>
      <c r="BL590" s="17" t="s">
        <v>156</v>
      </c>
      <c r="BM590" s="275" t="s">
        <v>1057</v>
      </c>
    </row>
    <row r="591" spans="1:51" s="13" customFormat="1" ht="12">
      <c r="A591" s="13"/>
      <c r="B591" s="276"/>
      <c r="C591" s="277"/>
      <c r="D591" s="278" t="s">
        <v>191</v>
      </c>
      <c r="E591" s="279" t="s">
        <v>1</v>
      </c>
      <c r="F591" s="280" t="s">
        <v>959</v>
      </c>
      <c r="G591" s="277"/>
      <c r="H591" s="279" t="s">
        <v>1</v>
      </c>
      <c r="I591" s="281"/>
      <c r="J591" s="277"/>
      <c r="K591" s="277"/>
      <c r="L591" s="282"/>
      <c r="M591" s="283"/>
      <c r="N591" s="284"/>
      <c r="O591" s="284"/>
      <c r="P591" s="284"/>
      <c r="Q591" s="284"/>
      <c r="R591" s="284"/>
      <c r="S591" s="284"/>
      <c r="T591" s="28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86" t="s">
        <v>191</v>
      </c>
      <c r="AU591" s="286" t="s">
        <v>87</v>
      </c>
      <c r="AV591" s="13" t="s">
        <v>85</v>
      </c>
      <c r="AW591" s="13" t="s">
        <v>32</v>
      </c>
      <c r="AX591" s="13" t="s">
        <v>77</v>
      </c>
      <c r="AY591" s="286" t="s">
        <v>151</v>
      </c>
    </row>
    <row r="592" spans="1:51" s="14" customFormat="1" ht="12">
      <c r="A592" s="14"/>
      <c r="B592" s="287"/>
      <c r="C592" s="288"/>
      <c r="D592" s="278" t="s">
        <v>191</v>
      </c>
      <c r="E592" s="289" t="s">
        <v>1</v>
      </c>
      <c r="F592" s="290" t="s">
        <v>85</v>
      </c>
      <c r="G592" s="288"/>
      <c r="H592" s="291">
        <v>1</v>
      </c>
      <c r="I592" s="292"/>
      <c r="J592" s="288"/>
      <c r="K592" s="288"/>
      <c r="L592" s="293"/>
      <c r="M592" s="294"/>
      <c r="N592" s="295"/>
      <c r="O592" s="295"/>
      <c r="P592" s="295"/>
      <c r="Q592" s="295"/>
      <c r="R592" s="295"/>
      <c r="S592" s="295"/>
      <c r="T592" s="296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97" t="s">
        <v>191</v>
      </c>
      <c r="AU592" s="297" t="s">
        <v>87</v>
      </c>
      <c r="AV592" s="14" t="s">
        <v>87</v>
      </c>
      <c r="AW592" s="14" t="s">
        <v>32</v>
      </c>
      <c r="AX592" s="14" t="s">
        <v>85</v>
      </c>
      <c r="AY592" s="297" t="s">
        <v>151</v>
      </c>
    </row>
    <row r="593" spans="1:65" s="2" customFormat="1" ht="60" customHeight="1">
      <c r="A593" s="40"/>
      <c r="B593" s="41"/>
      <c r="C593" s="309" t="s">
        <v>1058</v>
      </c>
      <c r="D593" s="309" t="s">
        <v>236</v>
      </c>
      <c r="E593" s="310" t="s">
        <v>1059</v>
      </c>
      <c r="F593" s="311" t="s">
        <v>1060</v>
      </c>
      <c r="G593" s="312" t="s">
        <v>113</v>
      </c>
      <c r="H593" s="313">
        <v>1690.6</v>
      </c>
      <c r="I593" s="314"/>
      <c r="J593" s="315">
        <f>ROUND(I593*H593,2)</f>
        <v>0</v>
      </c>
      <c r="K593" s="316"/>
      <c r="L593" s="43"/>
      <c r="M593" s="317" t="s">
        <v>1</v>
      </c>
      <c r="N593" s="318" t="s">
        <v>42</v>
      </c>
      <c r="O593" s="93"/>
      <c r="P593" s="273">
        <f>O593*H593</f>
        <v>0</v>
      </c>
      <c r="Q593" s="273">
        <v>0.08088</v>
      </c>
      <c r="R593" s="273">
        <f>Q593*H593</f>
        <v>136.735728</v>
      </c>
      <c r="S593" s="273">
        <v>0</v>
      </c>
      <c r="T593" s="274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75" t="s">
        <v>156</v>
      </c>
      <c r="AT593" s="275" t="s">
        <v>236</v>
      </c>
      <c r="AU593" s="275" t="s">
        <v>87</v>
      </c>
      <c r="AY593" s="17" t="s">
        <v>151</v>
      </c>
      <c r="BE593" s="145">
        <f>IF(N593="základní",J593,0)</f>
        <v>0</v>
      </c>
      <c r="BF593" s="145">
        <f>IF(N593="snížená",J593,0)</f>
        <v>0</v>
      </c>
      <c r="BG593" s="145">
        <f>IF(N593="zákl. přenesená",J593,0)</f>
        <v>0</v>
      </c>
      <c r="BH593" s="145">
        <f>IF(N593="sníž. přenesená",J593,0)</f>
        <v>0</v>
      </c>
      <c r="BI593" s="145">
        <f>IF(N593="nulová",J593,0)</f>
        <v>0</v>
      </c>
      <c r="BJ593" s="17" t="s">
        <v>85</v>
      </c>
      <c r="BK593" s="145">
        <f>ROUND(I593*H593,2)</f>
        <v>0</v>
      </c>
      <c r="BL593" s="17" t="s">
        <v>156</v>
      </c>
      <c r="BM593" s="275" t="s">
        <v>1061</v>
      </c>
    </row>
    <row r="594" spans="1:51" s="13" customFormat="1" ht="12">
      <c r="A594" s="13"/>
      <c r="B594" s="276"/>
      <c r="C594" s="277"/>
      <c r="D594" s="278" t="s">
        <v>191</v>
      </c>
      <c r="E594" s="279" t="s">
        <v>1</v>
      </c>
      <c r="F594" s="280" t="s">
        <v>1062</v>
      </c>
      <c r="G594" s="277"/>
      <c r="H594" s="279" t="s">
        <v>1</v>
      </c>
      <c r="I594" s="281"/>
      <c r="J594" s="277"/>
      <c r="K594" s="277"/>
      <c r="L594" s="282"/>
      <c r="M594" s="283"/>
      <c r="N594" s="284"/>
      <c r="O594" s="284"/>
      <c r="P594" s="284"/>
      <c r="Q594" s="284"/>
      <c r="R594" s="284"/>
      <c r="S594" s="284"/>
      <c r="T594" s="285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86" t="s">
        <v>191</v>
      </c>
      <c r="AU594" s="286" t="s">
        <v>87</v>
      </c>
      <c r="AV594" s="13" t="s">
        <v>85</v>
      </c>
      <c r="AW594" s="13" t="s">
        <v>32</v>
      </c>
      <c r="AX594" s="13" t="s">
        <v>77</v>
      </c>
      <c r="AY594" s="286" t="s">
        <v>151</v>
      </c>
    </row>
    <row r="595" spans="1:51" s="13" customFormat="1" ht="12">
      <c r="A595" s="13"/>
      <c r="B595" s="276"/>
      <c r="C595" s="277"/>
      <c r="D595" s="278" t="s">
        <v>191</v>
      </c>
      <c r="E595" s="279" t="s">
        <v>1</v>
      </c>
      <c r="F595" s="280" t="s">
        <v>1063</v>
      </c>
      <c r="G595" s="277"/>
      <c r="H595" s="279" t="s">
        <v>1</v>
      </c>
      <c r="I595" s="281"/>
      <c r="J595" s="277"/>
      <c r="K595" s="277"/>
      <c r="L595" s="282"/>
      <c r="M595" s="283"/>
      <c r="N595" s="284"/>
      <c r="O595" s="284"/>
      <c r="P595" s="284"/>
      <c r="Q595" s="284"/>
      <c r="R595" s="284"/>
      <c r="S595" s="284"/>
      <c r="T595" s="285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86" t="s">
        <v>191</v>
      </c>
      <c r="AU595" s="286" t="s">
        <v>87</v>
      </c>
      <c r="AV595" s="13" t="s">
        <v>85</v>
      </c>
      <c r="AW595" s="13" t="s">
        <v>32</v>
      </c>
      <c r="AX595" s="13" t="s">
        <v>77</v>
      </c>
      <c r="AY595" s="286" t="s">
        <v>151</v>
      </c>
    </row>
    <row r="596" spans="1:51" s="14" customFormat="1" ht="12">
      <c r="A596" s="14"/>
      <c r="B596" s="287"/>
      <c r="C596" s="288"/>
      <c r="D596" s="278" t="s">
        <v>191</v>
      </c>
      <c r="E596" s="289" t="s">
        <v>1</v>
      </c>
      <c r="F596" s="290" t="s">
        <v>1064</v>
      </c>
      <c r="G596" s="288"/>
      <c r="H596" s="291">
        <v>990.4</v>
      </c>
      <c r="I596" s="292"/>
      <c r="J596" s="288"/>
      <c r="K596" s="288"/>
      <c r="L596" s="293"/>
      <c r="M596" s="294"/>
      <c r="N596" s="295"/>
      <c r="O596" s="295"/>
      <c r="P596" s="295"/>
      <c r="Q596" s="295"/>
      <c r="R596" s="295"/>
      <c r="S596" s="295"/>
      <c r="T596" s="296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97" t="s">
        <v>191</v>
      </c>
      <c r="AU596" s="297" t="s">
        <v>87</v>
      </c>
      <c r="AV596" s="14" t="s">
        <v>87</v>
      </c>
      <c r="AW596" s="14" t="s">
        <v>32</v>
      </c>
      <c r="AX596" s="14" t="s">
        <v>77</v>
      </c>
      <c r="AY596" s="297" t="s">
        <v>151</v>
      </c>
    </row>
    <row r="597" spans="1:51" s="14" customFormat="1" ht="12">
      <c r="A597" s="14"/>
      <c r="B597" s="287"/>
      <c r="C597" s="288"/>
      <c r="D597" s="278" t="s">
        <v>191</v>
      </c>
      <c r="E597" s="289" t="s">
        <v>1</v>
      </c>
      <c r="F597" s="290" t="s">
        <v>1065</v>
      </c>
      <c r="G597" s="288"/>
      <c r="H597" s="291">
        <v>648.8</v>
      </c>
      <c r="I597" s="292"/>
      <c r="J597" s="288"/>
      <c r="K597" s="288"/>
      <c r="L597" s="293"/>
      <c r="M597" s="294"/>
      <c r="N597" s="295"/>
      <c r="O597" s="295"/>
      <c r="P597" s="295"/>
      <c r="Q597" s="295"/>
      <c r="R597" s="295"/>
      <c r="S597" s="295"/>
      <c r="T597" s="296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97" t="s">
        <v>191</v>
      </c>
      <c r="AU597" s="297" t="s">
        <v>87</v>
      </c>
      <c r="AV597" s="14" t="s">
        <v>87</v>
      </c>
      <c r="AW597" s="14" t="s">
        <v>32</v>
      </c>
      <c r="AX597" s="14" t="s">
        <v>77</v>
      </c>
      <c r="AY597" s="297" t="s">
        <v>151</v>
      </c>
    </row>
    <row r="598" spans="1:51" s="14" customFormat="1" ht="12">
      <c r="A598" s="14"/>
      <c r="B598" s="287"/>
      <c r="C598" s="288"/>
      <c r="D598" s="278" t="s">
        <v>191</v>
      </c>
      <c r="E598" s="289" t="s">
        <v>1</v>
      </c>
      <c r="F598" s="290" t="s">
        <v>1066</v>
      </c>
      <c r="G598" s="288"/>
      <c r="H598" s="291">
        <v>59.9</v>
      </c>
      <c r="I598" s="292"/>
      <c r="J598" s="288"/>
      <c r="K598" s="288"/>
      <c r="L598" s="293"/>
      <c r="M598" s="294"/>
      <c r="N598" s="295"/>
      <c r="O598" s="295"/>
      <c r="P598" s="295"/>
      <c r="Q598" s="295"/>
      <c r="R598" s="295"/>
      <c r="S598" s="295"/>
      <c r="T598" s="29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97" t="s">
        <v>191</v>
      </c>
      <c r="AU598" s="297" t="s">
        <v>87</v>
      </c>
      <c r="AV598" s="14" t="s">
        <v>87</v>
      </c>
      <c r="AW598" s="14" t="s">
        <v>32</v>
      </c>
      <c r="AX598" s="14" t="s">
        <v>77</v>
      </c>
      <c r="AY598" s="297" t="s">
        <v>151</v>
      </c>
    </row>
    <row r="599" spans="1:51" s="13" customFormat="1" ht="12">
      <c r="A599" s="13"/>
      <c r="B599" s="276"/>
      <c r="C599" s="277"/>
      <c r="D599" s="278" t="s">
        <v>191</v>
      </c>
      <c r="E599" s="279" t="s">
        <v>1</v>
      </c>
      <c r="F599" s="280" t="s">
        <v>413</v>
      </c>
      <c r="G599" s="277"/>
      <c r="H599" s="279" t="s">
        <v>1</v>
      </c>
      <c r="I599" s="281"/>
      <c r="J599" s="277"/>
      <c r="K599" s="277"/>
      <c r="L599" s="282"/>
      <c r="M599" s="283"/>
      <c r="N599" s="284"/>
      <c r="O599" s="284"/>
      <c r="P599" s="284"/>
      <c r="Q599" s="284"/>
      <c r="R599" s="284"/>
      <c r="S599" s="284"/>
      <c r="T599" s="28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86" t="s">
        <v>191</v>
      </c>
      <c r="AU599" s="286" t="s">
        <v>87</v>
      </c>
      <c r="AV599" s="13" t="s">
        <v>85</v>
      </c>
      <c r="AW599" s="13" t="s">
        <v>32</v>
      </c>
      <c r="AX599" s="13" t="s">
        <v>77</v>
      </c>
      <c r="AY599" s="286" t="s">
        <v>151</v>
      </c>
    </row>
    <row r="600" spans="1:51" s="14" customFormat="1" ht="12">
      <c r="A600" s="14"/>
      <c r="B600" s="287"/>
      <c r="C600" s="288"/>
      <c r="D600" s="278" t="s">
        <v>191</v>
      </c>
      <c r="E600" s="289" t="s">
        <v>1</v>
      </c>
      <c r="F600" s="290" t="s">
        <v>1067</v>
      </c>
      <c r="G600" s="288"/>
      <c r="H600" s="291">
        <v>-8.5</v>
      </c>
      <c r="I600" s="292"/>
      <c r="J600" s="288"/>
      <c r="K600" s="288"/>
      <c r="L600" s="293"/>
      <c r="M600" s="294"/>
      <c r="N600" s="295"/>
      <c r="O600" s="295"/>
      <c r="P600" s="295"/>
      <c r="Q600" s="295"/>
      <c r="R600" s="295"/>
      <c r="S600" s="295"/>
      <c r="T600" s="29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97" t="s">
        <v>191</v>
      </c>
      <c r="AU600" s="297" t="s">
        <v>87</v>
      </c>
      <c r="AV600" s="14" t="s">
        <v>87</v>
      </c>
      <c r="AW600" s="14" t="s">
        <v>32</v>
      </c>
      <c r="AX600" s="14" t="s">
        <v>77</v>
      </c>
      <c r="AY600" s="297" t="s">
        <v>151</v>
      </c>
    </row>
    <row r="601" spans="1:51" s="15" customFormat="1" ht="12">
      <c r="A601" s="15"/>
      <c r="B601" s="298"/>
      <c r="C601" s="299"/>
      <c r="D601" s="278" t="s">
        <v>191</v>
      </c>
      <c r="E601" s="300" t="s">
        <v>316</v>
      </c>
      <c r="F601" s="301" t="s">
        <v>196</v>
      </c>
      <c r="G601" s="299"/>
      <c r="H601" s="302">
        <v>1690.6</v>
      </c>
      <c r="I601" s="303"/>
      <c r="J601" s="299"/>
      <c r="K601" s="299"/>
      <c r="L601" s="304"/>
      <c r="M601" s="305"/>
      <c r="N601" s="306"/>
      <c r="O601" s="306"/>
      <c r="P601" s="306"/>
      <c r="Q601" s="306"/>
      <c r="R601" s="306"/>
      <c r="S601" s="306"/>
      <c r="T601" s="307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308" t="s">
        <v>191</v>
      </c>
      <c r="AU601" s="308" t="s">
        <v>87</v>
      </c>
      <c r="AV601" s="15" t="s">
        <v>156</v>
      </c>
      <c r="AW601" s="15" t="s">
        <v>32</v>
      </c>
      <c r="AX601" s="15" t="s">
        <v>85</v>
      </c>
      <c r="AY601" s="308" t="s">
        <v>151</v>
      </c>
    </row>
    <row r="602" spans="1:65" s="2" customFormat="1" ht="16.5" customHeight="1">
      <c r="A602" s="40"/>
      <c r="B602" s="41"/>
      <c r="C602" s="262" t="s">
        <v>1068</v>
      </c>
      <c r="D602" s="262" t="s">
        <v>152</v>
      </c>
      <c r="E602" s="263" t="s">
        <v>1069</v>
      </c>
      <c r="F602" s="264" t="s">
        <v>1070</v>
      </c>
      <c r="G602" s="265" t="s">
        <v>189</v>
      </c>
      <c r="H602" s="266">
        <v>3550.26</v>
      </c>
      <c r="I602" s="267"/>
      <c r="J602" s="268">
        <f>ROUND(I602*H602,2)</f>
        <v>0</v>
      </c>
      <c r="K602" s="269"/>
      <c r="L602" s="270"/>
      <c r="M602" s="271" t="s">
        <v>1</v>
      </c>
      <c r="N602" s="272" t="s">
        <v>42</v>
      </c>
      <c r="O602" s="93"/>
      <c r="P602" s="273">
        <f>O602*H602</f>
        <v>0</v>
      </c>
      <c r="Q602" s="273">
        <v>0</v>
      </c>
      <c r="R602" s="273">
        <f>Q602*H602</f>
        <v>0</v>
      </c>
      <c r="S602" s="273">
        <v>0</v>
      </c>
      <c r="T602" s="274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75" t="s">
        <v>155</v>
      </c>
      <c r="AT602" s="275" t="s">
        <v>152</v>
      </c>
      <c r="AU602" s="275" t="s">
        <v>87</v>
      </c>
      <c r="AY602" s="17" t="s">
        <v>151</v>
      </c>
      <c r="BE602" s="145">
        <f>IF(N602="základní",J602,0)</f>
        <v>0</v>
      </c>
      <c r="BF602" s="145">
        <f>IF(N602="snížená",J602,0)</f>
        <v>0</v>
      </c>
      <c r="BG602" s="145">
        <f>IF(N602="zákl. přenesená",J602,0)</f>
        <v>0</v>
      </c>
      <c r="BH602" s="145">
        <f>IF(N602="sníž. přenesená",J602,0)</f>
        <v>0</v>
      </c>
      <c r="BI602" s="145">
        <f>IF(N602="nulová",J602,0)</f>
        <v>0</v>
      </c>
      <c r="BJ602" s="17" t="s">
        <v>85</v>
      </c>
      <c r="BK602" s="145">
        <f>ROUND(I602*H602,2)</f>
        <v>0</v>
      </c>
      <c r="BL602" s="17" t="s">
        <v>156</v>
      </c>
      <c r="BM602" s="275" t="s">
        <v>1071</v>
      </c>
    </row>
    <row r="603" spans="1:51" s="13" customFormat="1" ht="12">
      <c r="A603" s="13"/>
      <c r="B603" s="276"/>
      <c r="C603" s="277"/>
      <c r="D603" s="278" t="s">
        <v>191</v>
      </c>
      <c r="E603" s="279" t="s">
        <v>1</v>
      </c>
      <c r="F603" s="280" t="s">
        <v>910</v>
      </c>
      <c r="G603" s="277"/>
      <c r="H603" s="279" t="s">
        <v>1</v>
      </c>
      <c r="I603" s="281"/>
      <c r="J603" s="277"/>
      <c r="K603" s="277"/>
      <c r="L603" s="282"/>
      <c r="M603" s="283"/>
      <c r="N603" s="284"/>
      <c r="O603" s="284"/>
      <c r="P603" s="284"/>
      <c r="Q603" s="284"/>
      <c r="R603" s="284"/>
      <c r="S603" s="284"/>
      <c r="T603" s="285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86" t="s">
        <v>191</v>
      </c>
      <c r="AU603" s="286" t="s">
        <v>87</v>
      </c>
      <c r="AV603" s="13" t="s">
        <v>85</v>
      </c>
      <c r="AW603" s="13" t="s">
        <v>32</v>
      </c>
      <c r="AX603" s="13" t="s">
        <v>77</v>
      </c>
      <c r="AY603" s="286" t="s">
        <v>151</v>
      </c>
    </row>
    <row r="604" spans="1:51" s="14" customFormat="1" ht="12">
      <c r="A604" s="14"/>
      <c r="B604" s="287"/>
      <c r="C604" s="288"/>
      <c r="D604" s="278" t="s">
        <v>191</v>
      </c>
      <c r="E604" s="289" t="s">
        <v>1</v>
      </c>
      <c r="F604" s="290" t="s">
        <v>1072</v>
      </c>
      <c r="G604" s="288"/>
      <c r="H604" s="291">
        <v>3381.2</v>
      </c>
      <c r="I604" s="292"/>
      <c r="J604" s="288"/>
      <c r="K604" s="288"/>
      <c r="L604" s="293"/>
      <c r="M604" s="294"/>
      <c r="N604" s="295"/>
      <c r="O604" s="295"/>
      <c r="P604" s="295"/>
      <c r="Q604" s="295"/>
      <c r="R604" s="295"/>
      <c r="S604" s="295"/>
      <c r="T604" s="296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97" t="s">
        <v>191</v>
      </c>
      <c r="AU604" s="297" t="s">
        <v>87</v>
      </c>
      <c r="AV604" s="14" t="s">
        <v>87</v>
      </c>
      <c r="AW604" s="14" t="s">
        <v>32</v>
      </c>
      <c r="AX604" s="14" t="s">
        <v>85</v>
      </c>
      <c r="AY604" s="297" t="s">
        <v>151</v>
      </c>
    </row>
    <row r="605" spans="1:51" s="14" customFormat="1" ht="12">
      <c r="A605" s="14"/>
      <c r="B605" s="287"/>
      <c r="C605" s="288"/>
      <c r="D605" s="278" t="s">
        <v>191</v>
      </c>
      <c r="E605" s="288"/>
      <c r="F605" s="290" t="s">
        <v>1073</v>
      </c>
      <c r="G605" s="288"/>
      <c r="H605" s="291">
        <v>3550.26</v>
      </c>
      <c r="I605" s="292"/>
      <c r="J605" s="288"/>
      <c r="K605" s="288"/>
      <c r="L605" s="293"/>
      <c r="M605" s="294"/>
      <c r="N605" s="295"/>
      <c r="O605" s="295"/>
      <c r="P605" s="295"/>
      <c r="Q605" s="295"/>
      <c r="R605" s="295"/>
      <c r="S605" s="295"/>
      <c r="T605" s="296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97" t="s">
        <v>191</v>
      </c>
      <c r="AU605" s="297" t="s">
        <v>87</v>
      </c>
      <c r="AV605" s="14" t="s">
        <v>87</v>
      </c>
      <c r="AW605" s="14" t="s">
        <v>4</v>
      </c>
      <c r="AX605" s="14" t="s">
        <v>85</v>
      </c>
      <c r="AY605" s="297" t="s">
        <v>151</v>
      </c>
    </row>
    <row r="606" spans="1:65" s="2" customFormat="1" ht="36" customHeight="1">
      <c r="A606" s="40"/>
      <c r="B606" s="41"/>
      <c r="C606" s="309" t="s">
        <v>1074</v>
      </c>
      <c r="D606" s="309" t="s">
        <v>236</v>
      </c>
      <c r="E606" s="310" t="s">
        <v>1075</v>
      </c>
      <c r="F606" s="311" t="s">
        <v>1076</v>
      </c>
      <c r="G606" s="312" t="s">
        <v>113</v>
      </c>
      <c r="H606" s="313">
        <v>213.2</v>
      </c>
      <c r="I606" s="314"/>
      <c r="J606" s="315">
        <f>ROUND(I606*H606,2)</f>
        <v>0</v>
      </c>
      <c r="K606" s="316"/>
      <c r="L606" s="43"/>
      <c r="M606" s="317" t="s">
        <v>1</v>
      </c>
      <c r="N606" s="318" t="s">
        <v>42</v>
      </c>
      <c r="O606" s="93"/>
      <c r="P606" s="273">
        <f>O606*H606</f>
        <v>0</v>
      </c>
      <c r="Q606" s="273">
        <v>0</v>
      </c>
      <c r="R606" s="273">
        <f>Q606*H606</f>
        <v>0</v>
      </c>
      <c r="S606" s="273">
        <v>0</v>
      </c>
      <c r="T606" s="274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75" t="s">
        <v>156</v>
      </c>
      <c r="AT606" s="275" t="s">
        <v>236</v>
      </c>
      <c r="AU606" s="275" t="s">
        <v>87</v>
      </c>
      <c r="AY606" s="17" t="s">
        <v>151</v>
      </c>
      <c r="BE606" s="145">
        <f>IF(N606="základní",J606,0)</f>
        <v>0</v>
      </c>
      <c r="BF606" s="145">
        <f>IF(N606="snížená",J606,0)</f>
        <v>0</v>
      </c>
      <c r="BG606" s="145">
        <f>IF(N606="zákl. přenesená",J606,0)</f>
        <v>0</v>
      </c>
      <c r="BH606" s="145">
        <f>IF(N606="sníž. přenesená",J606,0)</f>
        <v>0</v>
      </c>
      <c r="BI606" s="145">
        <f>IF(N606="nulová",J606,0)</f>
        <v>0</v>
      </c>
      <c r="BJ606" s="17" t="s">
        <v>85</v>
      </c>
      <c r="BK606" s="145">
        <f>ROUND(I606*H606,2)</f>
        <v>0</v>
      </c>
      <c r="BL606" s="17" t="s">
        <v>156</v>
      </c>
      <c r="BM606" s="275" t="s">
        <v>1077</v>
      </c>
    </row>
    <row r="607" spans="1:51" s="14" customFormat="1" ht="12">
      <c r="A607" s="14"/>
      <c r="B607" s="287"/>
      <c r="C607" s="288"/>
      <c r="D607" s="278" t="s">
        <v>191</v>
      </c>
      <c r="E607" s="289" t="s">
        <v>1</v>
      </c>
      <c r="F607" s="290" t="s">
        <v>1078</v>
      </c>
      <c r="G607" s="288"/>
      <c r="H607" s="291">
        <v>213.2</v>
      </c>
      <c r="I607" s="292"/>
      <c r="J607" s="288"/>
      <c r="K607" s="288"/>
      <c r="L607" s="293"/>
      <c r="M607" s="294"/>
      <c r="N607" s="295"/>
      <c r="O607" s="295"/>
      <c r="P607" s="295"/>
      <c r="Q607" s="295"/>
      <c r="R607" s="295"/>
      <c r="S607" s="295"/>
      <c r="T607" s="29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97" t="s">
        <v>191</v>
      </c>
      <c r="AU607" s="297" t="s">
        <v>87</v>
      </c>
      <c r="AV607" s="14" t="s">
        <v>87</v>
      </c>
      <c r="AW607" s="14" t="s">
        <v>32</v>
      </c>
      <c r="AX607" s="14" t="s">
        <v>85</v>
      </c>
      <c r="AY607" s="297" t="s">
        <v>151</v>
      </c>
    </row>
    <row r="608" spans="1:65" s="2" customFormat="1" ht="36" customHeight="1">
      <c r="A608" s="40"/>
      <c r="B608" s="41"/>
      <c r="C608" s="309" t="s">
        <v>1079</v>
      </c>
      <c r="D608" s="309" t="s">
        <v>236</v>
      </c>
      <c r="E608" s="310" t="s">
        <v>1080</v>
      </c>
      <c r="F608" s="311" t="s">
        <v>1081</v>
      </c>
      <c r="G608" s="312" t="s">
        <v>253</v>
      </c>
      <c r="H608" s="313">
        <v>69.5</v>
      </c>
      <c r="I608" s="314"/>
      <c r="J608" s="315">
        <f>ROUND(I608*H608,2)</f>
        <v>0</v>
      </c>
      <c r="K608" s="316"/>
      <c r="L608" s="43"/>
      <c r="M608" s="317" t="s">
        <v>1</v>
      </c>
      <c r="N608" s="318" t="s">
        <v>42</v>
      </c>
      <c r="O608" s="93"/>
      <c r="P608" s="273">
        <f>O608*H608</f>
        <v>0</v>
      </c>
      <c r="Q608" s="273">
        <v>1E-05</v>
      </c>
      <c r="R608" s="273">
        <f>Q608*H608</f>
        <v>0.0006950000000000001</v>
      </c>
      <c r="S608" s="273">
        <v>0</v>
      </c>
      <c r="T608" s="274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75" t="s">
        <v>156</v>
      </c>
      <c r="AT608" s="275" t="s">
        <v>236</v>
      </c>
      <c r="AU608" s="275" t="s">
        <v>87</v>
      </c>
      <c r="AY608" s="17" t="s">
        <v>151</v>
      </c>
      <c r="BE608" s="145">
        <f>IF(N608="základní",J608,0)</f>
        <v>0</v>
      </c>
      <c r="BF608" s="145">
        <f>IF(N608="snížená",J608,0)</f>
        <v>0</v>
      </c>
      <c r="BG608" s="145">
        <f>IF(N608="zákl. přenesená",J608,0)</f>
        <v>0</v>
      </c>
      <c r="BH608" s="145">
        <f>IF(N608="sníž. přenesená",J608,0)</f>
        <v>0</v>
      </c>
      <c r="BI608" s="145">
        <f>IF(N608="nulová",J608,0)</f>
        <v>0</v>
      </c>
      <c r="BJ608" s="17" t="s">
        <v>85</v>
      </c>
      <c r="BK608" s="145">
        <f>ROUND(I608*H608,2)</f>
        <v>0</v>
      </c>
      <c r="BL608" s="17" t="s">
        <v>156</v>
      </c>
      <c r="BM608" s="275" t="s">
        <v>1082</v>
      </c>
    </row>
    <row r="609" spans="1:51" s="14" customFormat="1" ht="12">
      <c r="A609" s="14"/>
      <c r="B609" s="287"/>
      <c r="C609" s="288"/>
      <c r="D609" s="278" t="s">
        <v>191</v>
      </c>
      <c r="E609" s="289" t="s">
        <v>1</v>
      </c>
      <c r="F609" s="290" t="s">
        <v>1083</v>
      </c>
      <c r="G609" s="288"/>
      <c r="H609" s="291">
        <v>69.5</v>
      </c>
      <c r="I609" s="292"/>
      <c r="J609" s="288"/>
      <c r="K609" s="288"/>
      <c r="L609" s="293"/>
      <c r="M609" s="294"/>
      <c r="N609" s="295"/>
      <c r="O609" s="295"/>
      <c r="P609" s="295"/>
      <c r="Q609" s="295"/>
      <c r="R609" s="295"/>
      <c r="S609" s="295"/>
      <c r="T609" s="29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97" t="s">
        <v>191</v>
      </c>
      <c r="AU609" s="297" t="s">
        <v>87</v>
      </c>
      <c r="AV609" s="14" t="s">
        <v>87</v>
      </c>
      <c r="AW609" s="14" t="s">
        <v>32</v>
      </c>
      <c r="AX609" s="14" t="s">
        <v>85</v>
      </c>
      <c r="AY609" s="297" t="s">
        <v>151</v>
      </c>
    </row>
    <row r="610" spans="1:65" s="2" customFormat="1" ht="48" customHeight="1">
      <c r="A610" s="40"/>
      <c r="B610" s="41"/>
      <c r="C610" s="309" t="s">
        <v>1084</v>
      </c>
      <c r="D610" s="309" t="s">
        <v>236</v>
      </c>
      <c r="E610" s="310" t="s">
        <v>1085</v>
      </c>
      <c r="F610" s="311" t="s">
        <v>1086</v>
      </c>
      <c r="G610" s="312" t="s">
        <v>113</v>
      </c>
      <c r="H610" s="313">
        <v>2025.7</v>
      </c>
      <c r="I610" s="314"/>
      <c r="J610" s="315">
        <f>ROUND(I610*H610,2)</f>
        <v>0</v>
      </c>
      <c r="K610" s="316"/>
      <c r="L610" s="43"/>
      <c r="M610" s="317" t="s">
        <v>1</v>
      </c>
      <c r="N610" s="318" t="s">
        <v>42</v>
      </c>
      <c r="O610" s="93"/>
      <c r="P610" s="273">
        <f>O610*H610</f>
        <v>0</v>
      </c>
      <c r="Q610" s="273">
        <v>0.1554</v>
      </c>
      <c r="R610" s="273">
        <f>Q610*H610</f>
        <v>314.79378</v>
      </c>
      <c r="S610" s="273">
        <v>0</v>
      </c>
      <c r="T610" s="274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75" t="s">
        <v>156</v>
      </c>
      <c r="AT610" s="275" t="s">
        <v>236</v>
      </c>
      <c r="AU610" s="275" t="s">
        <v>87</v>
      </c>
      <c r="AY610" s="17" t="s">
        <v>151</v>
      </c>
      <c r="BE610" s="145">
        <f>IF(N610="základní",J610,0)</f>
        <v>0</v>
      </c>
      <c r="BF610" s="145">
        <f>IF(N610="snížená",J610,0)</f>
        <v>0</v>
      </c>
      <c r="BG610" s="145">
        <f>IF(N610="zákl. přenesená",J610,0)</f>
        <v>0</v>
      </c>
      <c r="BH610" s="145">
        <f>IF(N610="sníž. přenesená",J610,0)</f>
        <v>0</v>
      </c>
      <c r="BI610" s="145">
        <f>IF(N610="nulová",J610,0)</f>
        <v>0</v>
      </c>
      <c r="BJ610" s="17" t="s">
        <v>85</v>
      </c>
      <c r="BK610" s="145">
        <f>ROUND(I610*H610,2)</f>
        <v>0</v>
      </c>
      <c r="BL610" s="17" t="s">
        <v>156</v>
      </c>
      <c r="BM610" s="275" t="s">
        <v>1087</v>
      </c>
    </row>
    <row r="611" spans="1:51" s="13" customFormat="1" ht="12">
      <c r="A611" s="13"/>
      <c r="B611" s="276"/>
      <c r="C611" s="277"/>
      <c r="D611" s="278" t="s">
        <v>191</v>
      </c>
      <c r="E611" s="279" t="s">
        <v>1</v>
      </c>
      <c r="F611" s="280" t="s">
        <v>1088</v>
      </c>
      <c r="G611" s="277"/>
      <c r="H611" s="279" t="s">
        <v>1</v>
      </c>
      <c r="I611" s="281"/>
      <c r="J611" s="277"/>
      <c r="K611" s="277"/>
      <c r="L611" s="282"/>
      <c r="M611" s="283"/>
      <c r="N611" s="284"/>
      <c r="O611" s="284"/>
      <c r="P611" s="284"/>
      <c r="Q611" s="284"/>
      <c r="R611" s="284"/>
      <c r="S611" s="284"/>
      <c r="T611" s="285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86" t="s">
        <v>191</v>
      </c>
      <c r="AU611" s="286" t="s">
        <v>87</v>
      </c>
      <c r="AV611" s="13" t="s">
        <v>85</v>
      </c>
      <c r="AW611" s="13" t="s">
        <v>32</v>
      </c>
      <c r="AX611" s="13" t="s">
        <v>77</v>
      </c>
      <c r="AY611" s="286" t="s">
        <v>151</v>
      </c>
    </row>
    <row r="612" spans="1:51" s="14" customFormat="1" ht="12">
      <c r="A612" s="14"/>
      <c r="B612" s="287"/>
      <c r="C612" s="288"/>
      <c r="D612" s="278" t="s">
        <v>191</v>
      </c>
      <c r="E612" s="289" t="s">
        <v>1</v>
      </c>
      <c r="F612" s="290" t="s">
        <v>1089</v>
      </c>
      <c r="G612" s="288"/>
      <c r="H612" s="291">
        <v>2025.7</v>
      </c>
      <c r="I612" s="292"/>
      <c r="J612" s="288"/>
      <c r="K612" s="288"/>
      <c r="L612" s="293"/>
      <c r="M612" s="294"/>
      <c r="N612" s="295"/>
      <c r="O612" s="295"/>
      <c r="P612" s="295"/>
      <c r="Q612" s="295"/>
      <c r="R612" s="295"/>
      <c r="S612" s="295"/>
      <c r="T612" s="296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97" t="s">
        <v>191</v>
      </c>
      <c r="AU612" s="297" t="s">
        <v>87</v>
      </c>
      <c r="AV612" s="14" t="s">
        <v>87</v>
      </c>
      <c r="AW612" s="14" t="s">
        <v>32</v>
      </c>
      <c r="AX612" s="14" t="s">
        <v>85</v>
      </c>
      <c r="AY612" s="297" t="s">
        <v>151</v>
      </c>
    </row>
    <row r="613" spans="1:65" s="2" customFormat="1" ht="24" customHeight="1">
      <c r="A613" s="40"/>
      <c r="B613" s="41"/>
      <c r="C613" s="262" t="s">
        <v>1090</v>
      </c>
      <c r="D613" s="262" t="s">
        <v>152</v>
      </c>
      <c r="E613" s="263" t="s">
        <v>1091</v>
      </c>
      <c r="F613" s="264" t="s">
        <v>1092</v>
      </c>
      <c r="G613" s="265" t="s">
        <v>113</v>
      </c>
      <c r="H613" s="266">
        <v>95.55</v>
      </c>
      <c r="I613" s="267"/>
      <c r="J613" s="268">
        <f>ROUND(I613*H613,2)</f>
        <v>0</v>
      </c>
      <c r="K613" s="269"/>
      <c r="L613" s="270"/>
      <c r="M613" s="271" t="s">
        <v>1</v>
      </c>
      <c r="N613" s="272" t="s">
        <v>42</v>
      </c>
      <c r="O613" s="93"/>
      <c r="P613" s="273">
        <f>O613*H613</f>
        <v>0</v>
      </c>
      <c r="Q613" s="273">
        <v>0.064</v>
      </c>
      <c r="R613" s="273">
        <f>Q613*H613</f>
        <v>6.1152</v>
      </c>
      <c r="S613" s="273">
        <v>0</v>
      </c>
      <c r="T613" s="274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75" t="s">
        <v>155</v>
      </c>
      <c r="AT613" s="275" t="s">
        <v>152</v>
      </c>
      <c r="AU613" s="275" t="s">
        <v>87</v>
      </c>
      <c r="AY613" s="17" t="s">
        <v>151</v>
      </c>
      <c r="BE613" s="145">
        <f>IF(N613="základní",J613,0)</f>
        <v>0</v>
      </c>
      <c r="BF613" s="145">
        <f>IF(N613="snížená",J613,0)</f>
        <v>0</v>
      </c>
      <c r="BG613" s="145">
        <f>IF(N613="zákl. přenesená",J613,0)</f>
        <v>0</v>
      </c>
      <c r="BH613" s="145">
        <f>IF(N613="sníž. přenesená",J613,0)</f>
        <v>0</v>
      </c>
      <c r="BI613" s="145">
        <f>IF(N613="nulová",J613,0)</f>
        <v>0</v>
      </c>
      <c r="BJ613" s="17" t="s">
        <v>85</v>
      </c>
      <c r="BK613" s="145">
        <f>ROUND(I613*H613,2)</f>
        <v>0</v>
      </c>
      <c r="BL613" s="17" t="s">
        <v>156</v>
      </c>
      <c r="BM613" s="275" t="s">
        <v>1093</v>
      </c>
    </row>
    <row r="614" spans="1:51" s="13" customFormat="1" ht="12">
      <c r="A614" s="13"/>
      <c r="B614" s="276"/>
      <c r="C614" s="277"/>
      <c r="D614" s="278" t="s">
        <v>191</v>
      </c>
      <c r="E614" s="279" t="s">
        <v>1</v>
      </c>
      <c r="F614" s="280" t="s">
        <v>347</v>
      </c>
      <c r="G614" s="277"/>
      <c r="H614" s="279" t="s">
        <v>1</v>
      </c>
      <c r="I614" s="281"/>
      <c r="J614" s="277"/>
      <c r="K614" s="277"/>
      <c r="L614" s="282"/>
      <c r="M614" s="283"/>
      <c r="N614" s="284"/>
      <c r="O614" s="284"/>
      <c r="P614" s="284"/>
      <c r="Q614" s="284"/>
      <c r="R614" s="284"/>
      <c r="S614" s="284"/>
      <c r="T614" s="28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86" t="s">
        <v>191</v>
      </c>
      <c r="AU614" s="286" t="s">
        <v>87</v>
      </c>
      <c r="AV614" s="13" t="s">
        <v>85</v>
      </c>
      <c r="AW614" s="13" t="s">
        <v>32</v>
      </c>
      <c r="AX614" s="13" t="s">
        <v>77</v>
      </c>
      <c r="AY614" s="286" t="s">
        <v>151</v>
      </c>
    </row>
    <row r="615" spans="1:51" s="13" customFormat="1" ht="12">
      <c r="A615" s="13"/>
      <c r="B615" s="276"/>
      <c r="C615" s="277"/>
      <c r="D615" s="278" t="s">
        <v>191</v>
      </c>
      <c r="E615" s="279" t="s">
        <v>1</v>
      </c>
      <c r="F615" s="280" t="s">
        <v>910</v>
      </c>
      <c r="G615" s="277"/>
      <c r="H615" s="279" t="s">
        <v>1</v>
      </c>
      <c r="I615" s="281"/>
      <c r="J615" s="277"/>
      <c r="K615" s="277"/>
      <c r="L615" s="282"/>
      <c r="M615" s="283"/>
      <c r="N615" s="284"/>
      <c r="O615" s="284"/>
      <c r="P615" s="284"/>
      <c r="Q615" s="284"/>
      <c r="R615" s="284"/>
      <c r="S615" s="284"/>
      <c r="T615" s="285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86" t="s">
        <v>191</v>
      </c>
      <c r="AU615" s="286" t="s">
        <v>87</v>
      </c>
      <c r="AV615" s="13" t="s">
        <v>85</v>
      </c>
      <c r="AW615" s="13" t="s">
        <v>32</v>
      </c>
      <c r="AX615" s="13" t="s">
        <v>77</v>
      </c>
      <c r="AY615" s="286" t="s">
        <v>151</v>
      </c>
    </row>
    <row r="616" spans="1:51" s="14" customFormat="1" ht="12">
      <c r="A616" s="14"/>
      <c r="B616" s="287"/>
      <c r="C616" s="288"/>
      <c r="D616" s="278" t="s">
        <v>191</v>
      </c>
      <c r="E616" s="289" t="s">
        <v>290</v>
      </c>
      <c r="F616" s="290" t="s">
        <v>291</v>
      </c>
      <c r="G616" s="288"/>
      <c r="H616" s="291">
        <v>91</v>
      </c>
      <c r="I616" s="292"/>
      <c r="J616" s="288"/>
      <c r="K616" s="288"/>
      <c r="L616" s="293"/>
      <c r="M616" s="294"/>
      <c r="N616" s="295"/>
      <c r="O616" s="295"/>
      <c r="P616" s="295"/>
      <c r="Q616" s="295"/>
      <c r="R616" s="295"/>
      <c r="S616" s="295"/>
      <c r="T616" s="296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97" t="s">
        <v>191</v>
      </c>
      <c r="AU616" s="297" t="s">
        <v>87</v>
      </c>
      <c r="AV616" s="14" t="s">
        <v>87</v>
      </c>
      <c r="AW616" s="14" t="s">
        <v>32</v>
      </c>
      <c r="AX616" s="14" t="s">
        <v>85</v>
      </c>
      <c r="AY616" s="297" t="s">
        <v>151</v>
      </c>
    </row>
    <row r="617" spans="1:51" s="14" customFormat="1" ht="12">
      <c r="A617" s="14"/>
      <c r="B617" s="287"/>
      <c r="C617" s="288"/>
      <c r="D617" s="278" t="s">
        <v>191</v>
      </c>
      <c r="E617" s="288"/>
      <c r="F617" s="290" t="s">
        <v>1094</v>
      </c>
      <c r="G617" s="288"/>
      <c r="H617" s="291">
        <v>95.55</v>
      </c>
      <c r="I617" s="292"/>
      <c r="J617" s="288"/>
      <c r="K617" s="288"/>
      <c r="L617" s="293"/>
      <c r="M617" s="294"/>
      <c r="N617" s="295"/>
      <c r="O617" s="295"/>
      <c r="P617" s="295"/>
      <c r="Q617" s="295"/>
      <c r="R617" s="295"/>
      <c r="S617" s="295"/>
      <c r="T617" s="296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97" t="s">
        <v>191</v>
      </c>
      <c r="AU617" s="297" t="s">
        <v>87</v>
      </c>
      <c r="AV617" s="14" t="s">
        <v>87</v>
      </c>
      <c r="AW617" s="14" t="s">
        <v>4</v>
      </c>
      <c r="AX617" s="14" t="s">
        <v>85</v>
      </c>
      <c r="AY617" s="297" t="s">
        <v>151</v>
      </c>
    </row>
    <row r="618" spans="1:65" s="2" customFormat="1" ht="16.5" customHeight="1">
      <c r="A618" s="40"/>
      <c r="B618" s="41"/>
      <c r="C618" s="262" t="s">
        <v>1095</v>
      </c>
      <c r="D618" s="262" t="s">
        <v>152</v>
      </c>
      <c r="E618" s="263" t="s">
        <v>1096</v>
      </c>
      <c r="F618" s="264" t="s">
        <v>1097</v>
      </c>
      <c r="G618" s="265" t="s">
        <v>113</v>
      </c>
      <c r="H618" s="266">
        <v>2031.435</v>
      </c>
      <c r="I618" s="267"/>
      <c r="J618" s="268">
        <f>ROUND(I618*H618,2)</f>
        <v>0</v>
      </c>
      <c r="K618" s="269"/>
      <c r="L618" s="270"/>
      <c r="M618" s="271" t="s">
        <v>1</v>
      </c>
      <c r="N618" s="272" t="s">
        <v>42</v>
      </c>
      <c r="O618" s="93"/>
      <c r="P618" s="273">
        <f>O618*H618</f>
        <v>0</v>
      </c>
      <c r="Q618" s="273">
        <v>0.081</v>
      </c>
      <c r="R618" s="273">
        <f>Q618*H618</f>
        <v>164.546235</v>
      </c>
      <c r="S618" s="273">
        <v>0</v>
      </c>
      <c r="T618" s="274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75" t="s">
        <v>155</v>
      </c>
      <c r="AT618" s="275" t="s">
        <v>152</v>
      </c>
      <c r="AU618" s="275" t="s">
        <v>87</v>
      </c>
      <c r="AY618" s="17" t="s">
        <v>151</v>
      </c>
      <c r="BE618" s="145">
        <f>IF(N618="základní",J618,0)</f>
        <v>0</v>
      </c>
      <c r="BF618" s="145">
        <f>IF(N618="snížená",J618,0)</f>
        <v>0</v>
      </c>
      <c r="BG618" s="145">
        <f>IF(N618="zákl. přenesená",J618,0)</f>
        <v>0</v>
      </c>
      <c r="BH618" s="145">
        <f>IF(N618="sníž. přenesená",J618,0)</f>
        <v>0</v>
      </c>
      <c r="BI618" s="145">
        <f>IF(N618="nulová",J618,0)</f>
        <v>0</v>
      </c>
      <c r="BJ618" s="17" t="s">
        <v>85</v>
      </c>
      <c r="BK618" s="145">
        <f>ROUND(I618*H618,2)</f>
        <v>0</v>
      </c>
      <c r="BL618" s="17" t="s">
        <v>156</v>
      </c>
      <c r="BM618" s="275" t="s">
        <v>1098</v>
      </c>
    </row>
    <row r="619" spans="1:51" s="13" customFormat="1" ht="12">
      <c r="A619" s="13"/>
      <c r="B619" s="276"/>
      <c r="C619" s="277"/>
      <c r="D619" s="278" t="s">
        <v>191</v>
      </c>
      <c r="E619" s="279" t="s">
        <v>1</v>
      </c>
      <c r="F619" s="280" t="s">
        <v>1099</v>
      </c>
      <c r="G619" s="277"/>
      <c r="H619" s="279" t="s">
        <v>1</v>
      </c>
      <c r="I619" s="281"/>
      <c r="J619" s="277"/>
      <c r="K619" s="277"/>
      <c r="L619" s="282"/>
      <c r="M619" s="283"/>
      <c r="N619" s="284"/>
      <c r="O619" s="284"/>
      <c r="P619" s="284"/>
      <c r="Q619" s="284"/>
      <c r="R619" s="284"/>
      <c r="S619" s="284"/>
      <c r="T619" s="285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86" t="s">
        <v>191</v>
      </c>
      <c r="AU619" s="286" t="s">
        <v>87</v>
      </c>
      <c r="AV619" s="13" t="s">
        <v>85</v>
      </c>
      <c r="AW619" s="13" t="s">
        <v>32</v>
      </c>
      <c r="AX619" s="13" t="s">
        <v>77</v>
      </c>
      <c r="AY619" s="286" t="s">
        <v>151</v>
      </c>
    </row>
    <row r="620" spans="1:51" s="13" customFormat="1" ht="12">
      <c r="A620" s="13"/>
      <c r="B620" s="276"/>
      <c r="C620" s="277"/>
      <c r="D620" s="278" t="s">
        <v>191</v>
      </c>
      <c r="E620" s="279" t="s">
        <v>1</v>
      </c>
      <c r="F620" s="280" t="s">
        <v>910</v>
      </c>
      <c r="G620" s="277"/>
      <c r="H620" s="279" t="s">
        <v>1</v>
      </c>
      <c r="I620" s="281"/>
      <c r="J620" s="277"/>
      <c r="K620" s="277"/>
      <c r="L620" s="282"/>
      <c r="M620" s="283"/>
      <c r="N620" s="284"/>
      <c r="O620" s="284"/>
      <c r="P620" s="284"/>
      <c r="Q620" s="284"/>
      <c r="R620" s="284"/>
      <c r="S620" s="284"/>
      <c r="T620" s="285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86" t="s">
        <v>191</v>
      </c>
      <c r="AU620" s="286" t="s">
        <v>87</v>
      </c>
      <c r="AV620" s="13" t="s">
        <v>85</v>
      </c>
      <c r="AW620" s="13" t="s">
        <v>32</v>
      </c>
      <c r="AX620" s="13" t="s">
        <v>77</v>
      </c>
      <c r="AY620" s="286" t="s">
        <v>151</v>
      </c>
    </row>
    <row r="621" spans="1:51" s="14" customFormat="1" ht="12">
      <c r="A621" s="14"/>
      <c r="B621" s="287"/>
      <c r="C621" s="288"/>
      <c r="D621" s="278" t="s">
        <v>191</v>
      </c>
      <c r="E621" s="289" t="s">
        <v>1</v>
      </c>
      <c r="F621" s="290" t="s">
        <v>1100</v>
      </c>
      <c r="G621" s="288"/>
      <c r="H621" s="291">
        <v>384.65</v>
      </c>
      <c r="I621" s="292"/>
      <c r="J621" s="288"/>
      <c r="K621" s="288"/>
      <c r="L621" s="293"/>
      <c r="M621" s="294"/>
      <c r="N621" s="295"/>
      <c r="O621" s="295"/>
      <c r="P621" s="295"/>
      <c r="Q621" s="295"/>
      <c r="R621" s="295"/>
      <c r="S621" s="295"/>
      <c r="T621" s="29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97" t="s">
        <v>191</v>
      </c>
      <c r="AU621" s="297" t="s">
        <v>87</v>
      </c>
      <c r="AV621" s="14" t="s">
        <v>87</v>
      </c>
      <c r="AW621" s="14" t="s">
        <v>32</v>
      </c>
      <c r="AX621" s="14" t="s">
        <v>77</v>
      </c>
      <c r="AY621" s="297" t="s">
        <v>151</v>
      </c>
    </row>
    <row r="622" spans="1:51" s="14" customFormat="1" ht="12">
      <c r="A622" s="14"/>
      <c r="B622" s="287"/>
      <c r="C622" s="288"/>
      <c r="D622" s="278" t="s">
        <v>191</v>
      </c>
      <c r="E622" s="289" t="s">
        <v>1</v>
      </c>
      <c r="F622" s="290" t="s">
        <v>1101</v>
      </c>
      <c r="G622" s="288"/>
      <c r="H622" s="291">
        <v>363.1</v>
      </c>
      <c r="I622" s="292"/>
      <c r="J622" s="288"/>
      <c r="K622" s="288"/>
      <c r="L622" s="293"/>
      <c r="M622" s="294"/>
      <c r="N622" s="295"/>
      <c r="O622" s="295"/>
      <c r="P622" s="295"/>
      <c r="Q622" s="295"/>
      <c r="R622" s="295"/>
      <c r="S622" s="295"/>
      <c r="T622" s="296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97" t="s">
        <v>191</v>
      </c>
      <c r="AU622" s="297" t="s">
        <v>87</v>
      </c>
      <c r="AV622" s="14" t="s">
        <v>87</v>
      </c>
      <c r="AW622" s="14" t="s">
        <v>32</v>
      </c>
      <c r="AX622" s="14" t="s">
        <v>77</v>
      </c>
      <c r="AY622" s="297" t="s">
        <v>151</v>
      </c>
    </row>
    <row r="623" spans="1:51" s="14" customFormat="1" ht="12">
      <c r="A623" s="14"/>
      <c r="B623" s="287"/>
      <c r="C623" s="288"/>
      <c r="D623" s="278" t="s">
        <v>191</v>
      </c>
      <c r="E623" s="289" t="s">
        <v>1</v>
      </c>
      <c r="F623" s="290" t="s">
        <v>1102</v>
      </c>
      <c r="G623" s="288"/>
      <c r="H623" s="291">
        <v>348.2</v>
      </c>
      <c r="I623" s="292"/>
      <c r="J623" s="288"/>
      <c r="K623" s="288"/>
      <c r="L623" s="293"/>
      <c r="M623" s="294"/>
      <c r="N623" s="295"/>
      <c r="O623" s="295"/>
      <c r="P623" s="295"/>
      <c r="Q623" s="295"/>
      <c r="R623" s="295"/>
      <c r="S623" s="295"/>
      <c r="T623" s="29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97" t="s">
        <v>191</v>
      </c>
      <c r="AU623" s="297" t="s">
        <v>87</v>
      </c>
      <c r="AV623" s="14" t="s">
        <v>87</v>
      </c>
      <c r="AW623" s="14" t="s">
        <v>32</v>
      </c>
      <c r="AX623" s="14" t="s">
        <v>77</v>
      </c>
      <c r="AY623" s="297" t="s">
        <v>151</v>
      </c>
    </row>
    <row r="624" spans="1:51" s="14" customFormat="1" ht="12">
      <c r="A624" s="14"/>
      <c r="B624" s="287"/>
      <c r="C624" s="288"/>
      <c r="D624" s="278" t="s">
        <v>191</v>
      </c>
      <c r="E624" s="289" t="s">
        <v>1</v>
      </c>
      <c r="F624" s="290" t="s">
        <v>1103</v>
      </c>
      <c r="G624" s="288"/>
      <c r="H624" s="291">
        <v>406.55</v>
      </c>
      <c r="I624" s="292"/>
      <c r="J624" s="288"/>
      <c r="K624" s="288"/>
      <c r="L624" s="293"/>
      <c r="M624" s="294"/>
      <c r="N624" s="295"/>
      <c r="O624" s="295"/>
      <c r="P624" s="295"/>
      <c r="Q624" s="295"/>
      <c r="R624" s="295"/>
      <c r="S624" s="295"/>
      <c r="T624" s="296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97" t="s">
        <v>191</v>
      </c>
      <c r="AU624" s="297" t="s">
        <v>87</v>
      </c>
      <c r="AV624" s="14" t="s">
        <v>87</v>
      </c>
      <c r="AW624" s="14" t="s">
        <v>32</v>
      </c>
      <c r="AX624" s="14" t="s">
        <v>77</v>
      </c>
      <c r="AY624" s="297" t="s">
        <v>151</v>
      </c>
    </row>
    <row r="625" spans="1:51" s="14" customFormat="1" ht="12">
      <c r="A625" s="14"/>
      <c r="B625" s="287"/>
      <c r="C625" s="288"/>
      <c r="D625" s="278" t="s">
        <v>191</v>
      </c>
      <c r="E625" s="289" t="s">
        <v>1</v>
      </c>
      <c r="F625" s="290" t="s">
        <v>1104</v>
      </c>
      <c r="G625" s="288"/>
      <c r="H625" s="291">
        <v>557.4</v>
      </c>
      <c r="I625" s="292"/>
      <c r="J625" s="288"/>
      <c r="K625" s="288"/>
      <c r="L625" s="293"/>
      <c r="M625" s="294"/>
      <c r="N625" s="295"/>
      <c r="O625" s="295"/>
      <c r="P625" s="295"/>
      <c r="Q625" s="295"/>
      <c r="R625" s="295"/>
      <c r="S625" s="295"/>
      <c r="T625" s="296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97" t="s">
        <v>191</v>
      </c>
      <c r="AU625" s="297" t="s">
        <v>87</v>
      </c>
      <c r="AV625" s="14" t="s">
        <v>87</v>
      </c>
      <c r="AW625" s="14" t="s">
        <v>32</v>
      </c>
      <c r="AX625" s="14" t="s">
        <v>77</v>
      </c>
      <c r="AY625" s="297" t="s">
        <v>151</v>
      </c>
    </row>
    <row r="626" spans="1:51" s="14" customFormat="1" ht="12">
      <c r="A626" s="14"/>
      <c r="B626" s="287"/>
      <c r="C626" s="288"/>
      <c r="D626" s="278" t="s">
        <v>191</v>
      </c>
      <c r="E626" s="289" t="s">
        <v>1</v>
      </c>
      <c r="F626" s="290" t="s">
        <v>1105</v>
      </c>
      <c r="G626" s="288"/>
      <c r="H626" s="291">
        <v>-8.5</v>
      </c>
      <c r="I626" s="292"/>
      <c r="J626" s="288"/>
      <c r="K626" s="288"/>
      <c r="L626" s="293"/>
      <c r="M626" s="294"/>
      <c r="N626" s="295"/>
      <c r="O626" s="295"/>
      <c r="P626" s="295"/>
      <c r="Q626" s="295"/>
      <c r="R626" s="295"/>
      <c r="S626" s="295"/>
      <c r="T626" s="29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97" t="s">
        <v>191</v>
      </c>
      <c r="AU626" s="297" t="s">
        <v>87</v>
      </c>
      <c r="AV626" s="14" t="s">
        <v>87</v>
      </c>
      <c r="AW626" s="14" t="s">
        <v>32</v>
      </c>
      <c r="AX626" s="14" t="s">
        <v>77</v>
      </c>
      <c r="AY626" s="297" t="s">
        <v>151</v>
      </c>
    </row>
    <row r="627" spans="1:51" s="13" customFormat="1" ht="12">
      <c r="A627" s="13"/>
      <c r="B627" s="276"/>
      <c r="C627" s="277"/>
      <c r="D627" s="278" t="s">
        <v>191</v>
      </c>
      <c r="E627" s="279" t="s">
        <v>1</v>
      </c>
      <c r="F627" s="280" t="s">
        <v>413</v>
      </c>
      <c r="G627" s="277"/>
      <c r="H627" s="279" t="s">
        <v>1</v>
      </c>
      <c r="I627" s="281"/>
      <c r="J627" s="277"/>
      <c r="K627" s="277"/>
      <c r="L627" s="282"/>
      <c r="M627" s="283"/>
      <c r="N627" s="284"/>
      <c r="O627" s="284"/>
      <c r="P627" s="284"/>
      <c r="Q627" s="284"/>
      <c r="R627" s="284"/>
      <c r="S627" s="284"/>
      <c r="T627" s="285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86" t="s">
        <v>191</v>
      </c>
      <c r="AU627" s="286" t="s">
        <v>87</v>
      </c>
      <c r="AV627" s="13" t="s">
        <v>85</v>
      </c>
      <c r="AW627" s="13" t="s">
        <v>32</v>
      </c>
      <c r="AX627" s="13" t="s">
        <v>77</v>
      </c>
      <c r="AY627" s="286" t="s">
        <v>151</v>
      </c>
    </row>
    <row r="628" spans="1:51" s="14" customFormat="1" ht="12">
      <c r="A628" s="14"/>
      <c r="B628" s="287"/>
      <c r="C628" s="288"/>
      <c r="D628" s="278" t="s">
        <v>191</v>
      </c>
      <c r="E628" s="289" t="s">
        <v>1</v>
      </c>
      <c r="F628" s="290" t="s">
        <v>1106</v>
      </c>
      <c r="G628" s="288"/>
      <c r="H628" s="291">
        <v>-116.7</v>
      </c>
      <c r="I628" s="292"/>
      <c r="J628" s="288"/>
      <c r="K628" s="288"/>
      <c r="L628" s="293"/>
      <c r="M628" s="294"/>
      <c r="N628" s="295"/>
      <c r="O628" s="295"/>
      <c r="P628" s="295"/>
      <c r="Q628" s="295"/>
      <c r="R628" s="295"/>
      <c r="S628" s="295"/>
      <c r="T628" s="296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97" t="s">
        <v>191</v>
      </c>
      <c r="AU628" s="297" t="s">
        <v>87</v>
      </c>
      <c r="AV628" s="14" t="s">
        <v>87</v>
      </c>
      <c r="AW628" s="14" t="s">
        <v>32</v>
      </c>
      <c r="AX628" s="14" t="s">
        <v>77</v>
      </c>
      <c r="AY628" s="297" t="s">
        <v>151</v>
      </c>
    </row>
    <row r="629" spans="1:51" s="15" customFormat="1" ht="12">
      <c r="A629" s="15"/>
      <c r="B629" s="298"/>
      <c r="C629" s="299"/>
      <c r="D629" s="278" t="s">
        <v>191</v>
      </c>
      <c r="E629" s="300" t="s">
        <v>292</v>
      </c>
      <c r="F629" s="301" t="s">
        <v>196</v>
      </c>
      <c r="G629" s="299"/>
      <c r="H629" s="302">
        <v>1934.7</v>
      </c>
      <c r="I629" s="303"/>
      <c r="J629" s="299"/>
      <c r="K629" s="299"/>
      <c r="L629" s="304"/>
      <c r="M629" s="305"/>
      <c r="N629" s="306"/>
      <c r="O629" s="306"/>
      <c r="P629" s="306"/>
      <c r="Q629" s="306"/>
      <c r="R629" s="306"/>
      <c r="S629" s="306"/>
      <c r="T629" s="307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308" t="s">
        <v>191</v>
      </c>
      <c r="AU629" s="308" t="s">
        <v>87</v>
      </c>
      <c r="AV629" s="15" t="s">
        <v>156</v>
      </c>
      <c r="AW629" s="15" t="s">
        <v>32</v>
      </c>
      <c r="AX629" s="15" t="s">
        <v>85</v>
      </c>
      <c r="AY629" s="308" t="s">
        <v>151</v>
      </c>
    </row>
    <row r="630" spans="1:51" s="14" customFormat="1" ht="12">
      <c r="A630" s="14"/>
      <c r="B630" s="287"/>
      <c r="C630" s="288"/>
      <c r="D630" s="278" t="s">
        <v>191</v>
      </c>
      <c r="E630" s="288"/>
      <c r="F630" s="290" t="s">
        <v>1107</v>
      </c>
      <c r="G630" s="288"/>
      <c r="H630" s="291">
        <v>2031.435</v>
      </c>
      <c r="I630" s="292"/>
      <c r="J630" s="288"/>
      <c r="K630" s="288"/>
      <c r="L630" s="293"/>
      <c r="M630" s="294"/>
      <c r="N630" s="295"/>
      <c r="O630" s="295"/>
      <c r="P630" s="295"/>
      <c r="Q630" s="295"/>
      <c r="R630" s="295"/>
      <c r="S630" s="295"/>
      <c r="T630" s="296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97" t="s">
        <v>191</v>
      </c>
      <c r="AU630" s="297" t="s">
        <v>87</v>
      </c>
      <c r="AV630" s="14" t="s">
        <v>87</v>
      </c>
      <c r="AW630" s="14" t="s">
        <v>4</v>
      </c>
      <c r="AX630" s="14" t="s">
        <v>85</v>
      </c>
      <c r="AY630" s="297" t="s">
        <v>151</v>
      </c>
    </row>
    <row r="631" spans="1:65" s="2" customFormat="1" ht="16.5" customHeight="1">
      <c r="A631" s="40"/>
      <c r="B631" s="41"/>
      <c r="C631" s="262" t="s">
        <v>1108</v>
      </c>
      <c r="D631" s="262" t="s">
        <v>152</v>
      </c>
      <c r="E631" s="263" t="s">
        <v>1109</v>
      </c>
      <c r="F631" s="264" t="s">
        <v>1110</v>
      </c>
      <c r="G631" s="265" t="s">
        <v>113</v>
      </c>
      <c r="H631" s="266">
        <v>513.45</v>
      </c>
      <c r="I631" s="267"/>
      <c r="J631" s="268">
        <f>ROUND(I631*H631,2)</f>
        <v>0</v>
      </c>
      <c r="K631" s="269"/>
      <c r="L631" s="270"/>
      <c r="M631" s="271" t="s">
        <v>1</v>
      </c>
      <c r="N631" s="272" t="s">
        <v>42</v>
      </c>
      <c r="O631" s="93"/>
      <c r="P631" s="273">
        <f>O631*H631</f>
        <v>0</v>
      </c>
      <c r="Q631" s="273">
        <v>0.058</v>
      </c>
      <c r="R631" s="273">
        <f>Q631*H631</f>
        <v>29.780100000000004</v>
      </c>
      <c r="S631" s="273">
        <v>0</v>
      </c>
      <c r="T631" s="274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75" t="s">
        <v>155</v>
      </c>
      <c r="AT631" s="275" t="s">
        <v>152</v>
      </c>
      <c r="AU631" s="275" t="s">
        <v>87</v>
      </c>
      <c r="AY631" s="17" t="s">
        <v>151</v>
      </c>
      <c r="BE631" s="145">
        <f>IF(N631="základní",J631,0)</f>
        <v>0</v>
      </c>
      <c r="BF631" s="145">
        <f>IF(N631="snížená",J631,0)</f>
        <v>0</v>
      </c>
      <c r="BG631" s="145">
        <f>IF(N631="zákl. přenesená",J631,0)</f>
        <v>0</v>
      </c>
      <c r="BH631" s="145">
        <f>IF(N631="sníž. přenesená",J631,0)</f>
        <v>0</v>
      </c>
      <c r="BI631" s="145">
        <f>IF(N631="nulová",J631,0)</f>
        <v>0</v>
      </c>
      <c r="BJ631" s="17" t="s">
        <v>85</v>
      </c>
      <c r="BK631" s="145">
        <f>ROUND(I631*H631,2)</f>
        <v>0</v>
      </c>
      <c r="BL631" s="17" t="s">
        <v>156</v>
      </c>
      <c r="BM631" s="275" t="s">
        <v>1111</v>
      </c>
    </row>
    <row r="632" spans="1:51" s="13" customFormat="1" ht="12">
      <c r="A632" s="13"/>
      <c r="B632" s="276"/>
      <c r="C632" s="277"/>
      <c r="D632" s="278" t="s">
        <v>191</v>
      </c>
      <c r="E632" s="279" t="s">
        <v>1</v>
      </c>
      <c r="F632" s="280" t="s">
        <v>1112</v>
      </c>
      <c r="G632" s="277"/>
      <c r="H632" s="279" t="s">
        <v>1</v>
      </c>
      <c r="I632" s="281"/>
      <c r="J632" s="277"/>
      <c r="K632" s="277"/>
      <c r="L632" s="282"/>
      <c r="M632" s="283"/>
      <c r="N632" s="284"/>
      <c r="O632" s="284"/>
      <c r="P632" s="284"/>
      <c r="Q632" s="284"/>
      <c r="R632" s="284"/>
      <c r="S632" s="284"/>
      <c r="T632" s="28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86" t="s">
        <v>191</v>
      </c>
      <c r="AU632" s="286" t="s">
        <v>87</v>
      </c>
      <c r="AV632" s="13" t="s">
        <v>85</v>
      </c>
      <c r="AW632" s="13" t="s">
        <v>32</v>
      </c>
      <c r="AX632" s="13" t="s">
        <v>77</v>
      </c>
      <c r="AY632" s="286" t="s">
        <v>151</v>
      </c>
    </row>
    <row r="633" spans="1:51" s="13" customFormat="1" ht="12">
      <c r="A633" s="13"/>
      <c r="B633" s="276"/>
      <c r="C633" s="277"/>
      <c r="D633" s="278" t="s">
        <v>191</v>
      </c>
      <c r="E633" s="279" t="s">
        <v>1</v>
      </c>
      <c r="F633" s="280" t="s">
        <v>910</v>
      </c>
      <c r="G633" s="277"/>
      <c r="H633" s="279" t="s">
        <v>1</v>
      </c>
      <c r="I633" s="281"/>
      <c r="J633" s="277"/>
      <c r="K633" s="277"/>
      <c r="L633" s="282"/>
      <c r="M633" s="283"/>
      <c r="N633" s="284"/>
      <c r="O633" s="284"/>
      <c r="P633" s="284"/>
      <c r="Q633" s="284"/>
      <c r="R633" s="284"/>
      <c r="S633" s="284"/>
      <c r="T633" s="28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86" t="s">
        <v>191</v>
      </c>
      <c r="AU633" s="286" t="s">
        <v>87</v>
      </c>
      <c r="AV633" s="13" t="s">
        <v>85</v>
      </c>
      <c r="AW633" s="13" t="s">
        <v>32</v>
      </c>
      <c r="AX633" s="13" t="s">
        <v>77</v>
      </c>
      <c r="AY633" s="286" t="s">
        <v>151</v>
      </c>
    </row>
    <row r="634" spans="1:51" s="14" customFormat="1" ht="12">
      <c r="A634" s="14"/>
      <c r="B634" s="287"/>
      <c r="C634" s="288"/>
      <c r="D634" s="278" t="s">
        <v>191</v>
      </c>
      <c r="E634" s="289" t="s">
        <v>1</v>
      </c>
      <c r="F634" s="290" t="s">
        <v>1113</v>
      </c>
      <c r="G634" s="288"/>
      <c r="H634" s="291">
        <v>421.7</v>
      </c>
      <c r="I634" s="292"/>
      <c r="J634" s="288"/>
      <c r="K634" s="288"/>
      <c r="L634" s="293"/>
      <c r="M634" s="294"/>
      <c r="N634" s="295"/>
      <c r="O634" s="295"/>
      <c r="P634" s="295"/>
      <c r="Q634" s="295"/>
      <c r="R634" s="295"/>
      <c r="S634" s="295"/>
      <c r="T634" s="29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97" t="s">
        <v>191</v>
      </c>
      <c r="AU634" s="297" t="s">
        <v>87</v>
      </c>
      <c r="AV634" s="14" t="s">
        <v>87</v>
      </c>
      <c r="AW634" s="14" t="s">
        <v>32</v>
      </c>
      <c r="AX634" s="14" t="s">
        <v>77</v>
      </c>
      <c r="AY634" s="297" t="s">
        <v>151</v>
      </c>
    </row>
    <row r="635" spans="1:51" s="14" customFormat="1" ht="12">
      <c r="A635" s="14"/>
      <c r="B635" s="287"/>
      <c r="C635" s="288"/>
      <c r="D635" s="278" t="s">
        <v>191</v>
      </c>
      <c r="E635" s="289" t="s">
        <v>1</v>
      </c>
      <c r="F635" s="290" t="s">
        <v>1114</v>
      </c>
      <c r="G635" s="288"/>
      <c r="H635" s="291">
        <v>733.5</v>
      </c>
      <c r="I635" s="292"/>
      <c r="J635" s="288"/>
      <c r="K635" s="288"/>
      <c r="L635" s="293"/>
      <c r="M635" s="294"/>
      <c r="N635" s="295"/>
      <c r="O635" s="295"/>
      <c r="P635" s="295"/>
      <c r="Q635" s="295"/>
      <c r="R635" s="295"/>
      <c r="S635" s="295"/>
      <c r="T635" s="296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97" t="s">
        <v>191</v>
      </c>
      <c r="AU635" s="297" t="s">
        <v>87</v>
      </c>
      <c r="AV635" s="14" t="s">
        <v>87</v>
      </c>
      <c r="AW635" s="14" t="s">
        <v>32</v>
      </c>
      <c r="AX635" s="14" t="s">
        <v>77</v>
      </c>
      <c r="AY635" s="297" t="s">
        <v>151</v>
      </c>
    </row>
    <row r="636" spans="1:51" s="14" customFormat="1" ht="12">
      <c r="A636" s="14"/>
      <c r="B636" s="287"/>
      <c r="C636" s="288"/>
      <c r="D636" s="278" t="s">
        <v>191</v>
      </c>
      <c r="E636" s="289" t="s">
        <v>1</v>
      </c>
      <c r="F636" s="290" t="s">
        <v>1115</v>
      </c>
      <c r="G636" s="288"/>
      <c r="H636" s="291">
        <v>333</v>
      </c>
      <c r="I636" s="292"/>
      <c r="J636" s="288"/>
      <c r="K636" s="288"/>
      <c r="L636" s="293"/>
      <c r="M636" s="294"/>
      <c r="N636" s="295"/>
      <c r="O636" s="295"/>
      <c r="P636" s="295"/>
      <c r="Q636" s="295"/>
      <c r="R636" s="295"/>
      <c r="S636" s="295"/>
      <c r="T636" s="296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97" t="s">
        <v>191</v>
      </c>
      <c r="AU636" s="297" t="s">
        <v>87</v>
      </c>
      <c r="AV636" s="14" t="s">
        <v>87</v>
      </c>
      <c r="AW636" s="14" t="s">
        <v>32</v>
      </c>
      <c r="AX636" s="14" t="s">
        <v>77</v>
      </c>
      <c r="AY636" s="297" t="s">
        <v>151</v>
      </c>
    </row>
    <row r="637" spans="1:51" s="14" customFormat="1" ht="12">
      <c r="A637" s="14"/>
      <c r="B637" s="287"/>
      <c r="C637" s="288"/>
      <c r="D637" s="278" t="s">
        <v>191</v>
      </c>
      <c r="E637" s="289" t="s">
        <v>1</v>
      </c>
      <c r="F637" s="290" t="s">
        <v>1116</v>
      </c>
      <c r="G637" s="288"/>
      <c r="H637" s="291">
        <v>343.3</v>
      </c>
      <c r="I637" s="292"/>
      <c r="J637" s="288"/>
      <c r="K637" s="288"/>
      <c r="L637" s="293"/>
      <c r="M637" s="294"/>
      <c r="N637" s="295"/>
      <c r="O637" s="295"/>
      <c r="P637" s="295"/>
      <c r="Q637" s="295"/>
      <c r="R637" s="295"/>
      <c r="S637" s="295"/>
      <c r="T637" s="296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97" t="s">
        <v>191</v>
      </c>
      <c r="AU637" s="297" t="s">
        <v>87</v>
      </c>
      <c r="AV637" s="14" t="s">
        <v>87</v>
      </c>
      <c r="AW637" s="14" t="s">
        <v>32</v>
      </c>
      <c r="AX637" s="14" t="s">
        <v>77</v>
      </c>
      <c r="AY637" s="297" t="s">
        <v>151</v>
      </c>
    </row>
    <row r="638" spans="1:51" s="14" customFormat="1" ht="12">
      <c r="A638" s="14"/>
      <c r="B638" s="287"/>
      <c r="C638" s="288"/>
      <c r="D638" s="278" t="s">
        <v>191</v>
      </c>
      <c r="E638" s="289" t="s">
        <v>1</v>
      </c>
      <c r="F638" s="290" t="s">
        <v>1117</v>
      </c>
      <c r="G638" s="288"/>
      <c r="H638" s="291">
        <v>370.4</v>
      </c>
      <c r="I638" s="292"/>
      <c r="J638" s="288"/>
      <c r="K638" s="288"/>
      <c r="L638" s="293"/>
      <c r="M638" s="294"/>
      <c r="N638" s="295"/>
      <c r="O638" s="295"/>
      <c r="P638" s="295"/>
      <c r="Q638" s="295"/>
      <c r="R638" s="295"/>
      <c r="S638" s="295"/>
      <c r="T638" s="296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97" t="s">
        <v>191</v>
      </c>
      <c r="AU638" s="297" t="s">
        <v>87</v>
      </c>
      <c r="AV638" s="14" t="s">
        <v>87</v>
      </c>
      <c r="AW638" s="14" t="s">
        <v>32</v>
      </c>
      <c r="AX638" s="14" t="s">
        <v>77</v>
      </c>
      <c r="AY638" s="297" t="s">
        <v>151</v>
      </c>
    </row>
    <row r="639" spans="1:51" s="14" customFormat="1" ht="12">
      <c r="A639" s="14"/>
      <c r="B639" s="287"/>
      <c r="C639" s="288"/>
      <c r="D639" s="278" t="s">
        <v>191</v>
      </c>
      <c r="E639" s="289" t="s">
        <v>1</v>
      </c>
      <c r="F639" s="290" t="s">
        <v>1118</v>
      </c>
      <c r="G639" s="288"/>
      <c r="H639" s="291">
        <v>242.3</v>
      </c>
      <c r="I639" s="292"/>
      <c r="J639" s="288"/>
      <c r="K639" s="288"/>
      <c r="L639" s="293"/>
      <c r="M639" s="294"/>
      <c r="N639" s="295"/>
      <c r="O639" s="295"/>
      <c r="P639" s="295"/>
      <c r="Q639" s="295"/>
      <c r="R639" s="295"/>
      <c r="S639" s="295"/>
      <c r="T639" s="296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97" t="s">
        <v>191</v>
      </c>
      <c r="AU639" s="297" t="s">
        <v>87</v>
      </c>
      <c r="AV639" s="14" t="s">
        <v>87</v>
      </c>
      <c r="AW639" s="14" t="s">
        <v>32</v>
      </c>
      <c r="AX639" s="14" t="s">
        <v>77</v>
      </c>
      <c r="AY639" s="297" t="s">
        <v>151</v>
      </c>
    </row>
    <row r="640" spans="1:51" s="14" customFormat="1" ht="12">
      <c r="A640" s="14"/>
      <c r="B640" s="287"/>
      <c r="C640" s="288"/>
      <c r="D640" s="278" t="s">
        <v>191</v>
      </c>
      <c r="E640" s="289" t="s">
        <v>1</v>
      </c>
      <c r="F640" s="290" t="s">
        <v>1119</v>
      </c>
      <c r="G640" s="288"/>
      <c r="H640" s="291">
        <v>26.7</v>
      </c>
      <c r="I640" s="292"/>
      <c r="J640" s="288"/>
      <c r="K640" s="288"/>
      <c r="L640" s="293"/>
      <c r="M640" s="294"/>
      <c r="N640" s="295"/>
      <c r="O640" s="295"/>
      <c r="P640" s="295"/>
      <c r="Q640" s="295"/>
      <c r="R640" s="295"/>
      <c r="S640" s="295"/>
      <c r="T640" s="296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97" t="s">
        <v>191</v>
      </c>
      <c r="AU640" s="297" t="s">
        <v>87</v>
      </c>
      <c r="AV640" s="14" t="s">
        <v>87</v>
      </c>
      <c r="AW640" s="14" t="s">
        <v>32</v>
      </c>
      <c r="AX640" s="14" t="s">
        <v>77</v>
      </c>
      <c r="AY640" s="297" t="s">
        <v>151</v>
      </c>
    </row>
    <row r="641" spans="1:51" s="13" customFormat="1" ht="12">
      <c r="A641" s="13"/>
      <c r="B641" s="276"/>
      <c r="C641" s="277"/>
      <c r="D641" s="278" t="s">
        <v>191</v>
      </c>
      <c r="E641" s="279" t="s">
        <v>1</v>
      </c>
      <c r="F641" s="280" t="s">
        <v>413</v>
      </c>
      <c r="G641" s="277"/>
      <c r="H641" s="279" t="s">
        <v>1</v>
      </c>
      <c r="I641" s="281"/>
      <c r="J641" s="277"/>
      <c r="K641" s="277"/>
      <c r="L641" s="282"/>
      <c r="M641" s="283"/>
      <c r="N641" s="284"/>
      <c r="O641" s="284"/>
      <c r="P641" s="284"/>
      <c r="Q641" s="284"/>
      <c r="R641" s="284"/>
      <c r="S641" s="284"/>
      <c r="T641" s="285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86" t="s">
        <v>191</v>
      </c>
      <c r="AU641" s="286" t="s">
        <v>87</v>
      </c>
      <c r="AV641" s="13" t="s">
        <v>85</v>
      </c>
      <c r="AW641" s="13" t="s">
        <v>32</v>
      </c>
      <c r="AX641" s="13" t="s">
        <v>77</v>
      </c>
      <c r="AY641" s="286" t="s">
        <v>151</v>
      </c>
    </row>
    <row r="642" spans="1:51" s="14" customFormat="1" ht="12">
      <c r="A642" s="14"/>
      <c r="B642" s="287"/>
      <c r="C642" s="288"/>
      <c r="D642" s="278" t="s">
        <v>191</v>
      </c>
      <c r="E642" s="289" t="s">
        <v>1</v>
      </c>
      <c r="F642" s="290" t="s">
        <v>1120</v>
      </c>
      <c r="G642" s="288"/>
      <c r="H642" s="291">
        <v>-1981.9</v>
      </c>
      <c r="I642" s="292"/>
      <c r="J642" s="288"/>
      <c r="K642" s="288"/>
      <c r="L642" s="293"/>
      <c r="M642" s="294"/>
      <c r="N642" s="295"/>
      <c r="O642" s="295"/>
      <c r="P642" s="295"/>
      <c r="Q642" s="295"/>
      <c r="R642" s="295"/>
      <c r="S642" s="295"/>
      <c r="T642" s="296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97" t="s">
        <v>191</v>
      </c>
      <c r="AU642" s="297" t="s">
        <v>87</v>
      </c>
      <c r="AV642" s="14" t="s">
        <v>87</v>
      </c>
      <c r="AW642" s="14" t="s">
        <v>32</v>
      </c>
      <c r="AX642" s="14" t="s">
        <v>77</v>
      </c>
      <c r="AY642" s="297" t="s">
        <v>151</v>
      </c>
    </row>
    <row r="643" spans="1:51" s="15" customFormat="1" ht="12">
      <c r="A643" s="15"/>
      <c r="B643" s="298"/>
      <c r="C643" s="299"/>
      <c r="D643" s="278" t="s">
        <v>191</v>
      </c>
      <c r="E643" s="300" t="s">
        <v>314</v>
      </c>
      <c r="F643" s="301" t="s">
        <v>196</v>
      </c>
      <c r="G643" s="299"/>
      <c r="H643" s="302">
        <v>489</v>
      </c>
      <c r="I643" s="303"/>
      <c r="J643" s="299"/>
      <c r="K643" s="299"/>
      <c r="L643" s="304"/>
      <c r="M643" s="305"/>
      <c r="N643" s="306"/>
      <c r="O643" s="306"/>
      <c r="P643" s="306"/>
      <c r="Q643" s="306"/>
      <c r="R643" s="306"/>
      <c r="S643" s="306"/>
      <c r="T643" s="307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308" t="s">
        <v>191</v>
      </c>
      <c r="AU643" s="308" t="s">
        <v>87</v>
      </c>
      <c r="AV643" s="15" t="s">
        <v>156</v>
      </c>
      <c r="AW643" s="15" t="s">
        <v>32</v>
      </c>
      <c r="AX643" s="15" t="s">
        <v>85</v>
      </c>
      <c r="AY643" s="308" t="s">
        <v>151</v>
      </c>
    </row>
    <row r="644" spans="1:51" s="14" customFormat="1" ht="12">
      <c r="A644" s="14"/>
      <c r="B644" s="287"/>
      <c r="C644" s="288"/>
      <c r="D644" s="278" t="s">
        <v>191</v>
      </c>
      <c r="E644" s="288"/>
      <c r="F644" s="290" t="s">
        <v>1121</v>
      </c>
      <c r="G644" s="288"/>
      <c r="H644" s="291">
        <v>513.45</v>
      </c>
      <c r="I644" s="292"/>
      <c r="J644" s="288"/>
      <c r="K644" s="288"/>
      <c r="L644" s="293"/>
      <c r="M644" s="294"/>
      <c r="N644" s="295"/>
      <c r="O644" s="295"/>
      <c r="P644" s="295"/>
      <c r="Q644" s="295"/>
      <c r="R644" s="295"/>
      <c r="S644" s="295"/>
      <c r="T644" s="296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97" t="s">
        <v>191</v>
      </c>
      <c r="AU644" s="297" t="s">
        <v>87</v>
      </c>
      <c r="AV644" s="14" t="s">
        <v>87</v>
      </c>
      <c r="AW644" s="14" t="s">
        <v>4</v>
      </c>
      <c r="AX644" s="14" t="s">
        <v>85</v>
      </c>
      <c r="AY644" s="297" t="s">
        <v>151</v>
      </c>
    </row>
    <row r="645" spans="1:65" s="2" customFormat="1" ht="48" customHeight="1">
      <c r="A645" s="40"/>
      <c r="B645" s="41"/>
      <c r="C645" s="309" t="s">
        <v>1122</v>
      </c>
      <c r="D645" s="309" t="s">
        <v>236</v>
      </c>
      <c r="E645" s="310" t="s">
        <v>1123</v>
      </c>
      <c r="F645" s="311" t="s">
        <v>1124</v>
      </c>
      <c r="G645" s="312" t="s">
        <v>113</v>
      </c>
      <c r="H645" s="313">
        <v>489</v>
      </c>
      <c r="I645" s="314"/>
      <c r="J645" s="315">
        <f>ROUND(I645*H645,2)</f>
        <v>0</v>
      </c>
      <c r="K645" s="316"/>
      <c r="L645" s="43"/>
      <c r="M645" s="317" t="s">
        <v>1</v>
      </c>
      <c r="N645" s="318" t="s">
        <v>42</v>
      </c>
      <c r="O645" s="93"/>
      <c r="P645" s="273">
        <f>O645*H645</f>
        <v>0</v>
      </c>
      <c r="Q645" s="273">
        <v>0.1295</v>
      </c>
      <c r="R645" s="273">
        <f>Q645*H645</f>
        <v>63.325500000000005</v>
      </c>
      <c r="S645" s="273">
        <v>0</v>
      </c>
      <c r="T645" s="274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75" t="s">
        <v>156</v>
      </c>
      <c r="AT645" s="275" t="s">
        <v>236</v>
      </c>
      <c r="AU645" s="275" t="s">
        <v>87</v>
      </c>
      <c r="AY645" s="17" t="s">
        <v>151</v>
      </c>
      <c r="BE645" s="145">
        <f>IF(N645="základní",J645,0)</f>
        <v>0</v>
      </c>
      <c r="BF645" s="145">
        <f>IF(N645="snížená",J645,0)</f>
        <v>0</v>
      </c>
      <c r="BG645" s="145">
        <f>IF(N645="zákl. přenesená",J645,0)</f>
        <v>0</v>
      </c>
      <c r="BH645" s="145">
        <f>IF(N645="sníž. přenesená",J645,0)</f>
        <v>0</v>
      </c>
      <c r="BI645" s="145">
        <f>IF(N645="nulová",J645,0)</f>
        <v>0</v>
      </c>
      <c r="BJ645" s="17" t="s">
        <v>85</v>
      </c>
      <c r="BK645" s="145">
        <f>ROUND(I645*H645,2)</f>
        <v>0</v>
      </c>
      <c r="BL645" s="17" t="s">
        <v>156</v>
      </c>
      <c r="BM645" s="275" t="s">
        <v>1125</v>
      </c>
    </row>
    <row r="646" spans="1:51" s="14" customFormat="1" ht="12">
      <c r="A646" s="14"/>
      <c r="B646" s="287"/>
      <c r="C646" s="288"/>
      <c r="D646" s="278" t="s">
        <v>191</v>
      </c>
      <c r="E646" s="289" t="s">
        <v>1</v>
      </c>
      <c r="F646" s="290" t="s">
        <v>314</v>
      </c>
      <c r="G646" s="288"/>
      <c r="H646" s="291">
        <v>489</v>
      </c>
      <c r="I646" s="292"/>
      <c r="J646" s="288"/>
      <c r="K646" s="288"/>
      <c r="L646" s="293"/>
      <c r="M646" s="294"/>
      <c r="N646" s="295"/>
      <c r="O646" s="295"/>
      <c r="P646" s="295"/>
      <c r="Q646" s="295"/>
      <c r="R646" s="295"/>
      <c r="S646" s="295"/>
      <c r="T646" s="296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97" t="s">
        <v>191</v>
      </c>
      <c r="AU646" s="297" t="s">
        <v>87</v>
      </c>
      <c r="AV646" s="14" t="s">
        <v>87</v>
      </c>
      <c r="AW646" s="14" t="s">
        <v>32</v>
      </c>
      <c r="AX646" s="14" t="s">
        <v>85</v>
      </c>
      <c r="AY646" s="297" t="s">
        <v>151</v>
      </c>
    </row>
    <row r="647" spans="1:65" s="2" customFormat="1" ht="36" customHeight="1">
      <c r="A647" s="40"/>
      <c r="B647" s="41"/>
      <c r="C647" s="309" t="s">
        <v>1126</v>
      </c>
      <c r="D647" s="309" t="s">
        <v>236</v>
      </c>
      <c r="E647" s="310" t="s">
        <v>1127</v>
      </c>
      <c r="F647" s="311" t="s">
        <v>1128</v>
      </c>
      <c r="G647" s="312" t="s">
        <v>113</v>
      </c>
      <c r="H647" s="313">
        <v>119.9</v>
      </c>
      <c r="I647" s="314"/>
      <c r="J647" s="315">
        <f>ROUND(I647*H647,2)</f>
        <v>0</v>
      </c>
      <c r="K647" s="316"/>
      <c r="L647" s="43"/>
      <c r="M647" s="317" t="s">
        <v>1</v>
      </c>
      <c r="N647" s="318" t="s">
        <v>42</v>
      </c>
      <c r="O647" s="93"/>
      <c r="P647" s="273">
        <f>O647*H647</f>
        <v>0</v>
      </c>
      <c r="Q647" s="273">
        <v>0</v>
      </c>
      <c r="R647" s="273">
        <f>Q647*H647</f>
        <v>0</v>
      </c>
      <c r="S647" s="273">
        <v>0</v>
      </c>
      <c r="T647" s="274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75" t="s">
        <v>156</v>
      </c>
      <c r="AT647" s="275" t="s">
        <v>236</v>
      </c>
      <c r="AU647" s="275" t="s">
        <v>87</v>
      </c>
      <c r="AY647" s="17" t="s">
        <v>151</v>
      </c>
      <c r="BE647" s="145">
        <f>IF(N647="základní",J647,0)</f>
        <v>0</v>
      </c>
      <c r="BF647" s="145">
        <f>IF(N647="snížená",J647,0)</f>
        <v>0</v>
      </c>
      <c r="BG647" s="145">
        <f>IF(N647="zákl. přenesená",J647,0)</f>
        <v>0</v>
      </c>
      <c r="BH647" s="145">
        <f>IF(N647="sníž. přenesená",J647,0)</f>
        <v>0</v>
      </c>
      <c r="BI647" s="145">
        <f>IF(N647="nulová",J647,0)</f>
        <v>0</v>
      </c>
      <c r="BJ647" s="17" t="s">
        <v>85</v>
      </c>
      <c r="BK647" s="145">
        <f>ROUND(I647*H647,2)</f>
        <v>0</v>
      </c>
      <c r="BL647" s="17" t="s">
        <v>156</v>
      </c>
      <c r="BM647" s="275" t="s">
        <v>1129</v>
      </c>
    </row>
    <row r="648" spans="1:51" s="14" customFormat="1" ht="12">
      <c r="A648" s="14"/>
      <c r="B648" s="287"/>
      <c r="C648" s="288"/>
      <c r="D648" s="278" t="s">
        <v>191</v>
      </c>
      <c r="E648" s="289" t="s">
        <v>1</v>
      </c>
      <c r="F648" s="290" t="s">
        <v>294</v>
      </c>
      <c r="G648" s="288"/>
      <c r="H648" s="291">
        <v>119.9</v>
      </c>
      <c r="I648" s="292"/>
      <c r="J648" s="288"/>
      <c r="K648" s="288"/>
      <c r="L648" s="293"/>
      <c r="M648" s="294"/>
      <c r="N648" s="295"/>
      <c r="O648" s="295"/>
      <c r="P648" s="295"/>
      <c r="Q648" s="295"/>
      <c r="R648" s="295"/>
      <c r="S648" s="295"/>
      <c r="T648" s="296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97" t="s">
        <v>191</v>
      </c>
      <c r="AU648" s="297" t="s">
        <v>87</v>
      </c>
      <c r="AV648" s="14" t="s">
        <v>87</v>
      </c>
      <c r="AW648" s="14" t="s">
        <v>32</v>
      </c>
      <c r="AX648" s="14" t="s">
        <v>85</v>
      </c>
      <c r="AY648" s="297" t="s">
        <v>151</v>
      </c>
    </row>
    <row r="649" spans="1:65" s="2" customFormat="1" ht="24" customHeight="1">
      <c r="A649" s="40"/>
      <c r="B649" s="41"/>
      <c r="C649" s="309" t="s">
        <v>1130</v>
      </c>
      <c r="D649" s="309" t="s">
        <v>236</v>
      </c>
      <c r="E649" s="310" t="s">
        <v>1131</v>
      </c>
      <c r="F649" s="311" t="s">
        <v>1132</v>
      </c>
      <c r="G649" s="312" t="s">
        <v>113</v>
      </c>
      <c r="H649" s="313">
        <v>119.9</v>
      </c>
      <c r="I649" s="314"/>
      <c r="J649" s="315">
        <f>ROUND(I649*H649,2)</f>
        <v>0</v>
      </c>
      <c r="K649" s="316"/>
      <c r="L649" s="43"/>
      <c r="M649" s="317" t="s">
        <v>1</v>
      </c>
      <c r="N649" s="318" t="s">
        <v>42</v>
      </c>
      <c r="O649" s="93"/>
      <c r="P649" s="273">
        <f>O649*H649</f>
        <v>0</v>
      </c>
      <c r="Q649" s="273">
        <v>0</v>
      </c>
      <c r="R649" s="273">
        <f>Q649*H649</f>
        <v>0</v>
      </c>
      <c r="S649" s="273">
        <v>0</v>
      </c>
      <c r="T649" s="274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75" t="s">
        <v>156</v>
      </c>
      <c r="AT649" s="275" t="s">
        <v>236</v>
      </c>
      <c r="AU649" s="275" t="s">
        <v>87</v>
      </c>
      <c r="AY649" s="17" t="s">
        <v>151</v>
      </c>
      <c r="BE649" s="145">
        <f>IF(N649="základní",J649,0)</f>
        <v>0</v>
      </c>
      <c r="BF649" s="145">
        <f>IF(N649="snížená",J649,0)</f>
        <v>0</v>
      </c>
      <c r="BG649" s="145">
        <f>IF(N649="zákl. přenesená",J649,0)</f>
        <v>0</v>
      </c>
      <c r="BH649" s="145">
        <f>IF(N649="sníž. přenesená",J649,0)</f>
        <v>0</v>
      </c>
      <c r="BI649" s="145">
        <f>IF(N649="nulová",J649,0)</f>
        <v>0</v>
      </c>
      <c r="BJ649" s="17" t="s">
        <v>85</v>
      </c>
      <c r="BK649" s="145">
        <f>ROUND(I649*H649,2)</f>
        <v>0</v>
      </c>
      <c r="BL649" s="17" t="s">
        <v>156</v>
      </c>
      <c r="BM649" s="275" t="s">
        <v>1133</v>
      </c>
    </row>
    <row r="650" spans="1:51" s="13" customFormat="1" ht="12">
      <c r="A650" s="13"/>
      <c r="B650" s="276"/>
      <c r="C650" s="277"/>
      <c r="D650" s="278" t="s">
        <v>191</v>
      </c>
      <c r="E650" s="279" t="s">
        <v>1</v>
      </c>
      <c r="F650" s="280" t="s">
        <v>1134</v>
      </c>
      <c r="G650" s="277"/>
      <c r="H650" s="279" t="s">
        <v>1</v>
      </c>
      <c r="I650" s="281"/>
      <c r="J650" s="277"/>
      <c r="K650" s="277"/>
      <c r="L650" s="282"/>
      <c r="M650" s="283"/>
      <c r="N650" s="284"/>
      <c r="O650" s="284"/>
      <c r="P650" s="284"/>
      <c r="Q650" s="284"/>
      <c r="R650" s="284"/>
      <c r="S650" s="284"/>
      <c r="T650" s="285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86" t="s">
        <v>191</v>
      </c>
      <c r="AU650" s="286" t="s">
        <v>87</v>
      </c>
      <c r="AV650" s="13" t="s">
        <v>85</v>
      </c>
      <c r="AW650" s="13" t="s">
        <v>32</v>
      </c>
      <c r="AX650" s="13" t="s">
        <v>77</v>
      </c>
      <c r="AY650" s="286" t="s">
        <v>151</v>
      </c>
    </row>
    <row r="651" spans="1:51" s="14" customFormat="1" ht="12">
      <c r="A651" s="14"/>
      <c r="B651" s="287"/>
      <c r="C651" s="288"/>
      <c r="D651" s="278" t="s">
        <v>191</v>
      </c>
      <c r="E651" s="289" t="s">
        <v>294</v>
      </c>
      <c r="F651" s="290" t="s">
        <v>1135</v>
      </c>
      <c r="G651" s="288"/>
      <c r="H651" s="291">
        <v>119.9</v>
      </c>
      <c r="I651" s="292"/>
      <c r="J651" s="288"/>
      <c r="K651" s="288"/>
      <c r="L651" s="293"/>
      <c r="M651" s="294"/>
      <c r="N651" s="295"/>
      <c r="O651" s="295"/>
      <c r="P651" s="295"/>
      <c r="Q651" s="295"/>
      <c r="R651" s="295"/>
      <c r="S651" s="295"/>
      <c r="T651" s="296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97" t="s">
        <v>191</v>
      </c>
      <c r="AU651" s="297" t="s">
        <v>87</v>
      </c>
      <c r="AV651" s="14" t="s">
        <v>87</v>
      </c>
      <c r="AW651" s="14" t="s">
        <v>32</v>
      </c>
      <c r="AX651" s="14" t="s">
        <v>85</v>
      </c>
      <c r="AY651" s="297" t="s">
        <v>151</v>
      </c>
    </row>
    <row r="652" spans="1:65" s="2" customFormat="1" ht="36" customHeight="1">
      <c r="A652" s="40"/>
      <c r="B652" s="41"/>
      <c r="C652" s="309" t="s">
        <v>1136</v>
      </c>
      <c r="D652" s="309" t="s">
        <v>236</v>
      </c>
      <c r="E652" s="310" t="s">
        <v>1137</v>
      </c>
      <c r="F652" s="311" t="s">
        <v>1138</v>
      </c>
      <c r="G652" s="312" t="s">
        <v>253</v>
      </c>
      <c r="H652" s="313">
        <v>10623.8</v>
      </c>
      <c r="I652" s="314"/>
      <c r="J652" s="315">
        <f>ROUND(I652*H652,2)</f>
        <v>0</v>
      </c>
      <c r="K652" s="316"/>
      <c r="L652" s="43"/>
      <c r="M652" s="317" t="s">
        <v>1</v>
      </c>
      <c r="N652" s="318" t="s">
        <v>42</v>
      </c>
      <c r="O652" s="93"/>
      <c r="P652" s="273">
        <f>O652*H652</f>
        <v>0</v>
      </c>
      <c r="Q652" s="273">
        <v>0</v>
      </c>
      <c r="R652" s="273">
        <f>Q652*H652</f>
        <v>0</v>
      </c>
      <c r="S652" s="273">
        <v>0.02</v>
      </c>
      <c r="T652" s="274">
        <f>S652*H652</f>
        <v>212.476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75" t="s">
        <v>156</v>
      </c>
      <c r="AT652" s="275" t="s">
        <v>236</v>
      </c>
      <c r="AU652" s="275" t="s">
        <v>87</v>
      </c>
      <c r="AY652" s="17" t="s">
        <v>151</v>
      </c>
      <c r="BE652" s="145">
        <f>IF(N652="základní",J652,0)</f>
        <v>0</v>
      </c>
      <c r="BF652" s="145">
        <f>IF(N652="snížená",J652,0)</f>
        <v>0</v>
      </c>
      <c r="BG652" s="145">
        <f>IF(N652="zákl. přenesená",J652,0)</f>
        <v>0</v>
      </c>
      <c r="BH652" s="145">
        <f>IF(N652="sníž. přenesená",J652,0)</f>
        <v>0</v>
      </c>
      <c r="BI652" s="145">
        <f>IF(N652="nulová",J652,0)</f>
        <v>0</v>
      </c>
      <c r="BJ652" s="17" t="s">
        <v>85</v>
      </c>
      <c r="BK652" s="145">
        <f>ROUND(I652*H652,2)</f>
        <v>0</v>
      </c>
      <c r="BL652" s="17" t="s">
        <v>156</v>
      </c>
      <c r="BM652" s="275" t="s">
        <v>1139</v>
      </c>
    </row>
    <row r="653" spans="1:51" s="14" customFormat="1" ht="12">
      <c r="A653" s="14"/>
      <c r="B653" s="287"/>
      <c r="C653" s="288"/>
      <c r="D653" s="278" t="s">
        <v>191</v>
      </c>
      <c r="E653" s="289" t="s">
        <v>1</v>
      </c>
      <c r="F653" s="290" t="s">
        <v>277</v>
      </c>
      <c r="G653" s="288"/>
      <c r="H653" s="291">
        <v>10623.8</v>
      </c>
      <c r="I653" s="292"/>
      <c r="J653" s="288"/>
      <c r="K653" s="288"/>
      <c r="L653" s="293"/>
      <c r="M653" s="294"/>
      <c r="N653" s="295"/>
      <c r="O653" s="295"/>
      <c r="P653" s="295"/>
      <c r="Q653" s="295"/>
      <c r="R653" s="295"/>
      <c r="S653" s="295"/>
      <c r="T653" s="296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97" t="s">
        <v>191</v>
      </c>
      <c r="AU653" s="297" t="s">
        <v>87</v>
      </c>
      <c r="AV653" s="14" t="s">
        <v>87</v>
      </c>
      <c r="AW653" s="14" t="s">
        <v>32</v>
      </c>
      <c r="AX653" s="14" t="s">
        <v>85</v>
      </c>
      <c r="AY653" s="297" t="s">
        <v>151</v>
      </c>
    </row>
    <row r="654" spans="1:65" s="2" customFormat="1" ht="24" customHeight="1">
      <c r="A654" s="40"/>
      <c r="B654" s="41"/>
      <c r="C654" s="309" t="s">
        <v>1140</v>
      </c>
      <c r="D654" s="309" t="s">
        <v>236</v>
      </c>
      <c r="E654" s="310" t="s">
        <v>1141</v>
      </c>
      <c r="F654" s="311" t="s">
        <v>1142</v>
      </c>
      <c r="G654" s="312" t="s">
        <v>260</v>
      </c>
      <c r="H654" s="313">
        <v>34.44</v>
      </c>
      <c r="I654" s="314"/>
      <c r="J654" s="315">
        <f>ROUND(I654*H654,2)</f>
        <v>0</v>
      </c>
      <c r="K654" s="316"/>
      <c r="L654" s="43"/>
      <c r="M654" s="317" t="s">
        <v>1</v>
      </c>
      <c r="N654" s="318" t="s">
        <v>42</v>
      </c>
      <c r="O654" s="93"/>
      <c r="P654" s="273">
        <f>O654*H654</f>
        <v>0</v>
      </c>
      <c r="Q654" s="273">
        <v>0</v>
      </c>
      <c r="R654" s="273">
        <f>Q654*H654</f>
        <v>0</v>
      </c>
      <c r="S654" s="273">
        <v>2.5</v>
      </c>
      <c r="T654" s="274">
        <f>S654*H654</f>
        <v>86.1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75" t="s">
        <v>156</v>
      </c>
      <c r="AT654" s="275" t="s">
        <v>236</v>
      </c>
      <c r="AU654" s="275" t="s">
        <v>87</v>
      </c>
      <c r="AY654" s="17" t="s">
        <v>151</v>
      </c>
      <c r="BE654" s="145">
        <f>IF(N654="základní",J654,0)</f>
        <v>0</v>
      </c>
      <c r="BF654" s="145">
        <f>IF(N654="snížená",J654,0)</f>
        <v>0</v>
      </c>
      <c r="BG654" s="145">
        <f>IF(N654="zákl. přenesená",J654,0)</f>
        <v>0</v>
      </c>
      <c r="BH654" s="145">
        <f>IF(N654="sníž. přenesená",J654,0)</f>
        <v>0</v>
      </c>
      <c r="BI654" s="145">
        <f>IF(N654="nulová",J654,0)</f>
        <v>0</v>
      </c>
      <c r="BJ654" s="17" t="s">
        <v>85</v>
      </c>
      <c r="BK654" s="145">
        <f>ROUND(I654*H654,2)</f>
        <v>0</v>
      </c>
      <c r="BL654" s="17" t="s">
        <v>156</v>
      </c>
      <c r="BM654" s="275" t="s">
        <v>1143</v>
      </c>
    </row>
    <row r="655" spans="1:51" s="13" customFormat="1" ht="12">
      <c r="A655" s="13"/>
      <c r="B655" s="276"/>
      <c r="C655" s="277"/>
      <c r="D655" s="278" t="s">
        <v>191</v>
      </c>
      <c r="E655" s="279" t="s">
        <v>1</v>
      </c>
      <c r="F655" s="280" t="s">
        <v>240</v>
      </c>
      <c r="G655" s="277"/>
      <c r="H655" s="279" t="s">
        <v>1</v>
      </c>
      <c r="I655" s="281"/>
      <c r="J655" s="277"/>
      <c r="K655" s="277"/>
      <c r="L655" s="282"/>
      <c r="M655" s="283"/>
      <c r="N655" s="284"/>
      <c r="O655" s="284"/>
      <c r="P655" s="284"/>
      <c r="Q655" s="284"/>
      <c r="R655" s="284"/>
      <c r="S655" s="284"/>
      <c r="T655" s="28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86" t="s">
        <v>191</v>
      </c>
      <c r="AU655" s="286" t="s">
        <v>87</v>
      </c>
      <c r="AV655" s="13" t="s">
        <v>85</v>
      </c>
      <c r="AW655" s="13" t="s">
        <v>32</v>
      </c>
      <c r="AX655" s="13" t="s">
        <v>77</v>
      </c>
      <c r="AY655" s="286" t="s">
        <v>151</v>
      </c>
    </row>
    <row r="656" spans="1:51" s="13" customFormat="1" ht="12">
      <c r="A656" s="13"/>
      <c r="B656" s="276"/>
      <c r="C656" s="277"/>
      <c r="D656" s="278" t="s">
        <v>191</v>
      </c>
      <c r="E656" s="279" t="s">
        <v>1</v>
      </c>
      <c r="F656" s="280" t="s">
        <v>1144</v>
      </c>
      <c r="G656" s="277"/>
      <c r="H656" s="279" t="s">
        <v>1</v>
      </c>
      <c r="I656" s="281"/>
      <c r="J656" s="277"/>
      <c r="K656" s="277"/>
      <c r="L656" s="282"/>
      <c r="M656" s="283"/>
      <c r="N656" s="284"/>
      <c r="O656" s="284"/>
      <c r="P656" s="284"/>
      <c r="Q656" s="284"/>
      <c r="R656" s="284"/>
      <c r="S656" s="284"/>
      <c r="T656" s="28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86" t="s">
        <v>191</v>
      </c>
      <c r="AU656" s="286" t="s">
        <v>87</v>
      </c>
      <c r="AV656" s="13" t="s">
        <v>85</v>
      </c>
      <c r="AW656" s="13" t="s">
        <v>32</v>
      </c>
      <c r="AX656" s="13" t="s">
        <v>77</v>
      </c>
      <c r="AY656" s="286" t="s">
        <v>151</v>
      </c>
    </row>
    <row r="657" spans="1:51" s="14" customFormat="1" ht="12">
      <c r="A657" s="14"/>
      <c r="B657" s="287"/>
      <c r="C657" s="288"/>
      <c r="D657" s="278" t="s">
        <v>191</v>
      </c>
      <c r="E657" s="289" t="s">
        <v>1</v>
      </c>
      <c r="F657" s="290" t="s">
        <v>1145</v>
      </c>
      <c r="G657" s="288"/>
      <c r="H657" s="291">
        <v>16.8</v>
      </c>
      <c r="I657" s="292"/>
      <c r="J657" s="288"/>
      <c r="K657" s="288"/>
      <c r="L657" s="293"/>
      <c r="M657" s="294"/>
      <c r="N657" s="295"/>
      <c r="O657" s="295"/>
      <c r="P657" s="295"/>
      <c r="Q657" s="295"/>
      <c r="R657" s="295"/>
      <c r="S657" s="295"/>
      <c r="T657" s="296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97" t="s">
        <v>191</v>
      </c>
      <c r="AU657" s="297" t="s">
        <v>87</v>
      </c>
      <c r="AV657" s="14" t="s">
        <v>87</v>
      </c>
      <c r="AW657" s="14" t="s">
        <v>32</v>
      </c>
      <c r="AX657" s="14" t="s">
        <v>77</v>
      </c>
      <c r="AY657" s="297" t="s">
        <v>151</v>
      </c>
    </row>
    <row r="658" spans="1:51" s="14" customFormat="1" ht="12">
      <c r="A658" s="14"/>
      <c r="B658" s="287"/>
      <c r="C658" s="288"/>
      <c r="D658" s="278" t="s">
        <v>191</v>
      </c>
      <c r="E658" s="289" t="s">
        <v>1</v>
      </c>
      <c r="F658" s="290" t="s">
        <v>1146</v>
      </c>
      <c r="G658" s="288"/>
      <c r="H658" s="291">
        <v>28.44</v>
      </c>
      <c r="I658" s="292"/>
      <c r="J658" s="288"/>
      <c r="K658" s="288"/>
      <c r="L658" s="293"/>
      <c r="M658" s="294"/>
      <c r="N658" s="295"/>
      <c r="O658" s="295"/>
      <c r="P658" s="295"/>
      <c r="Q658" s="295"/>
      <c r="R658" s="295"/>
      <c r="S658" s="295"/>
      <c r="T658" s="296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97" t="s">
        <v>191</v>
      </c>
      <c r="AU658" s="297" t="s">
        <v>87</v>
      </c>
      <c r="AV658" s="14" t="s">
        <v>87</v>
      </c>
      <c r="AW658" s="14" t="s">
        <v>32</v>
      </c>
      <c r="AX658" s="14" t="s">
        <v>77</v>
      </c>
      <c r="AY658" s="297" t="s">
        <v>151</v>
      </c>
    </row>
    <row r="659" spans="1:51" s="13" customFormat="1" ht="12">
      <c r="A659" s="13"/>
      <c r="B659" s="276"/>
      <c r="C659" s="277"/>
      <c r="D659" s="278" t="s">
        <v>191</v>
      </c>
      <c r="E659" s="279" t="s">
        <v>1</v>
      </c>
      <c r="F659" s="280" t="s">
        <v>413</v>
      </c>
      <c r="G659" s="277"/>
      <c r="H659" s="279" t="s">
        <v>1</v>
      </c>
      <c r="I659" s="281"/>
      <c r="J659" s="277"/>
      <c r="K659" s="277"/>
      <c r="L659" s="282"/>
      <c r="M659" s="283"/>
      <c r="N659" s="284"/>
      <c r="O659" s="284"/>
      <c r="P659" s="284"/>
      <c r="Q659" s="284"/>
      <c r="R659" s="284"/>
      <c r="S659" s="284"/>
      <c r="T659" s="285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86" t="s">
        <v>191</v>
      </c>
      <c r="AU659" s="286" t="s">
        <v>87</v>
      </c>
      <c r="AV659" s="13" t="s">
        <v>85</v>
      </c>
      <c r="AW659" s="13" t="s">
        <v>32</v>
      </c>
      <c r="AX659" s="13" t="s">
        <v>77</v>
      </c>
      <c r="AY659" s="286" t="s">
        <v>151</v>
      </c>
    </row>
    <row r="660" spans="1:51" s="14" customFormat="1" ht="12">
      <c r="A660" s="14"/>
      <c r="B660" s="287"/>
      <c r="C660" s="288"/>
      <c r="D660" s="278" t="s">
        <v>191</v>
      </c>
      <c r="E660" s="289" t="s">
        <v>1</v>
      </c>
      <c r="F660" s="290" t="s">
        <v>1147</v>
      </c>
      <c r="G660" s="288"/>
      <c r="H660" s="291">
        <v>-10.8</v>
      </c>
      <c r="I660" s="292"/>
      <c r="J660" s="288"/>
      <c r="K660" s="288"/>
      <c r="L660" s="293"/>
      <c r="M660" s="294"/>
      <c r="N660" s="295"/>
      <c r="O660" s="295"/>
      <c r="P660" s="295"/>
      <c r="Q660" s="295"/>
      <c r="R660" s="295"/>
      <c r="S660" s="295"/>
      <c r="T660" s="296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97" t="s">
        <v>191</v>
      </c>
      <c r="AU660" s="297" t="s">
        <v>87</v>
      </c>
      <c r="AV660" s="14" t="s">
        <v>87</v>
      </c>
      <c r="AW660" s="14" t="s">
        <v>32</v>
      </c>
      <c r="AX660" s="14" t="s">
        <v>77</v>
      </c>
      <c r="AY660" s="297" t="s">
        <v>151</v>
      </c>
    </row>
    <row r="661" spans="1:51" s="15" customFormat="1" ht="12">
      <c r="A661" s="15"/>
      <c r="B661" s="298"/>
      <c r="C661" s="299"/>
      <c r="D661" s="278" t="s">
        <v>191</v>
      </c>
      <c r="E661" s="300" t="s">
        <v>1</v>
      </c>
      <c r="F661" s="301" t="s">
        <v>196</v>
      </c>
      <c r="G661" s="299"/>
      <c r="H661" s="302">
        <v>34.44</v>
      </c>
      <c r="I661" s="303"/>
      <c r="J661" s="299"/>
      <c r="K661" s="299"/>
      <c r="L661" s="304"/>
      <c r="M661" s="305"/>
      <c r="N661" s="306"/>
      <c r="O661" s="306"/>
      <c r="P661" s="306"/>
      <c r="Q661" s="306"/>
      <c r="R661" s="306"/>
      <c r="S661" s="306"/>
      <c r="T661" s="307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308" t="s">
        <v>191</v>
      </c>
      <c r="AU661" s="308" t="s">
        <v>87</v>
      </c>
      <c r="AV661" s="15" t="s">
        <v>156</v>
      </c>
      <c r="AW661" s="15" t="s">
        <v>32</v>
      </c>
      <c r="AX661" s="15" t="s">
        <v>85</v>
      </c>
      <c r="AY661" s="308" t="s">
        <v>151</v>
      </c>
    </row>
    <row r="662" spans="1:65" s="2" customFormat="1" ht="24" customHeight="1">
      <c r="A662" s="40"/>
      <c r="B662" s="41"/>
      <c r="C662" s="309" t="s">
        <v>1148</v>
      </c>
      <c r="D662" s="309" t="s">
        <v>236</v>
      </c>
      <c r="E662" s="310" t="s">
        <v>1149</v>
      </c>
      <c r="F662" s="311" t="s">
        <v>1150</v>
      </c>
      <c r="G662" s="312" t="s">
        <v>260</v>
      </c>
      <c r="H662" s="313">
        <v>82.4</v>
      </c>
      <c r="I662" s="314"/>
      <c r="J662" s="315">
        <f>ROUND(I662*H662,2)</f>
        <v>0</v>
      </c>
      <c r="K662" s="316"/>
      <c r="L662" s="43"/>
      <c r="M662" s="317" t="s">
        <v>1</v>
      </c>
      <c r="N662" s="318" t="s">
        <v>42</v>
      </c>
      <c r="O662" s="93"/>
      <c r="P662" s="273">
        <f>O662*H662</f>
        <v>0</v>
      </c>
      <c r="Q662" s="273">
        <v>0</v>
      </c>
      <c r="R662" s="273">
        <f>Q662*H662</f>
        <v>0</v>
      </c>
      <c r="S662" s="273">
        <v>2.41</v>
      </c>
      <c r="T662" s="274">
        <f>S662*H662</f>
        <v>198.58400000000003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75" t="s">
        <v>156</v>
      </c>
      <c r="AT662" s="275" t="s">
        <v>236</v>
      </c>
      <c r="AU662" s="275" t="s">
        <v>87</v>
      </c>
      <c r="AY662" s="17" t="s">
        <v>151</v>
      </c>
      <c r="BE662" s="145">
        <f>IF(N662="základní",J662,0)</f>
        <v>0</v>
      </c>
      <c r="BF662" s="145">
        <f>IF(N662="snížená",J662,0)</f>
        <v>0</v>
      </c>
      <c r="BG662" s="145">
        <f>IF(N662="zákl. přenesená",J662,0)</f>
        <v>0</v>
      </c>
      <c r="BH662" s="145">
        <f>IF(N662="sníž. přenesená",J662,0)</f>
        <v>0</v>
      </c>
      <c r="BI662" s="145">
        <f>IF(N662="nulová",J662,0)</f>
        <v>0</v>
      </c>
      <c r="BJ662" s="17" t="s">
        <v>85</v>
      </c>
      <c r="BK662" s="145">
        <f>ROUND(I662*H662,2)</f>
        <v>0</v>
      </c>
      <c r="BL662" s="17" t="s">
        <v>156</v>
      </c>
      <c r="BM662" s="275" t="s">
        <v>1151</v>
      </c>
    </row>
    <row r="663" spans="1:51" s="13" customFormat="1" ht="12">
      <c r="A663" s="13"/>
      <c r="B663" s="276"/>
      <c r="C663" s="277"/>
      <c r="D663" s="278" t="s">
        <v>191</v>
      </c>
      <c r="E663" s="279" t="s">
        <v>1</v>
      </c>
      <c r="F663" s="280" t="s">
        <v>240</v>
      </c>
      <c r="G663" s="277"/>
      <c r="H663" s="279" t="s">
        <v>1</v>
      </c>
      <c r="I663" s="281"/>
      <c r="J663" s="277"/>
      <c r="K663" s="277"/>
      <c r="L663" s="282"/>
      <c r="M663" s="283"/>
      <c r="N663" s="284"/>
      <c r="O663" s="284"/>
      <c r="P663" s="284"/>
      <c r="Q663" s="284"/>
      <c r="R663" s="284"/>
      <c r="S663" s="284"/>
      <c r="T663" s="28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86" t="s">
        <v>191</v>
      </c>
      <c r="AU663" s="286" t="s">
        <v>87</v>
      </c>
      <c r="AV663" s="13" t="s">
        <v>85</v>
      </c>
      <c r="AW663" s="13" t="s">
        <v>32</v>
      </c>
      <c r="AX663" s="13" t="s">
        <v>77</v>
      </c>
      <c r="AY663" s="286" t="s">
        <v>151</v>
      </c>
    </row>
    <row r="664" spans="1:51" s="13" customFormat="1" ht="12">
      <c r="A664" s="13"/>
      <c r="B664" s="276"/>
      <c r="C664" s="277"/>
      <c r="D664" s="278" t="s">
        <v>191</v>
      </c>
      <c r="E664" s="279" t="s">
        <v>1</v>
      </c>
      <c r="F664" s="280" t="s">
        <v>1152</v>
      </c>
      <c r="G664" s="277"/>
      <c r="H664" s="279" t="s">
        <v>1</v>
      </c>
      <c r="I664" s="281"/>
      <c r="J664" s="277"/>
      <c r="K664" s="277"/>
      <c r="L664" s="282"/>
      <c r="M664" s="283"/>
      <c r="N664" s="284"/>
      <c r="O664" s="284"/>
      <c r="P664" s="284"/>
      <c r="Q664" s="284"/>
      <c r="R664" s="284"/>
      <c r="S664" s="284"/>
      <c r="T664" s="285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86" t="s">
        <v>191</v>
      </c>
      <c r="AU664" s="286" t="s">
        <v>87</v>
      </c>
      <c r="AV664" s="13" t="s">
        <v>85</v>
      </c>
      <c r="AW664" s="13" t="s">
        <v>32</v>
      </c>
      <c r="AX664" s="13" t="s">
        <v>77</v>
      </c>
      <c r="AY664" s="286" t="s">
        <v>151</v>
      </c>
    </row>
    <row r="665" spans="1:51" s="14" customFormat="1" ht="12">
      <c r="A665" s="14"/>
      <c r="B665" s="287"/>
      <c r="C665" s="288"/>
      <c r="D665" s="278" t="s">
        <v>191</v>
      </c>
      <c r="E665" s="289" t="s">
        <v>1</v>
      </c>
      <c r="F665" s="290" t="s">
        <v>1153</v>
      </c>
      <c r="G665" s="288"/>
      <c r="H665" s="291">
        <v>18</v>
      </c>
      <c r="I665" s="292"/>
      <c r="J665" s="288"/>
      <c r="K665" s="288"/>
      <c r="L665" s="293"/>
      <c r="M665" s="294"/>
      <c r="N665" s="295"/>
      <c r="O665" s="295"/>
      <c r="P665" s="295"/>
      <c r="Q665" s="295"/>
      <c r="R665" s="295"/>
      <c r="S665" s="295"/>
      <c r="T665" s="296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97" t="s">
        <v>191</v>
      </c>
      <c r="AU665" s="297" t="s">
        <v>87</v>
      </c>
      <c r="AV665" s="14" t="s">
        <v>87</v>
      </c>
      <c r="AW665" s="14" t="s">
        <v>32</v>
      </c>
      <c r="AX665" s="14" t="s">
        <v>77</v>
      </c>
      <c r="AY665" s="297" t="s">
        <v>151</v>
      </c>
    </row>
    <row r="666" spans="1:51" s="13" customFormat="1" ht="12">
      <c r="A666" s="13"/>
      <c r="B666" s="276"/>
      <c r="C666" s="277"/>
      <c r="D666" s="278" t="s">
        <v>191</v>
      </c>
      <c r="E666" s="279" t="s">
        <v>1</v>
      </c>
      <c r="F666" s="280" t="s">
        <v>1154</v>
      </c>
      <c r="G666" s="277"/>
      <c r="H666" s="279" t="s">
        <v>1</v>
      </c>
      <c r="I666" s="281"/>
      <c r="J666" s="277"/>
      <c r="K666" s="277"/>
      <c r="L666" s="282"/>
      <c r="M666" s="283"/>
      <c r="N666" s="284"/>
      <c r="O666" s="284"/>
      <c r="P666" s="284"/>
      <c r="Q666" s="284"/>
      <c r="R666" s="284"/>
      <c r="S666" s="284"/>
      <c r="T666" s="285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86" t="s">
        <v>191</v>
      </c>
      <c r="AU666" s="286" t="s">
        <v>87</v>
      </c>
      <c r="AV666" s="13" t="s">
        <v>85</v>
      </c>
      <c r="AW666" s="13" t="s">
        <v>32</v>
      </c>
      <c r="AX666" s="13" t="s">
        <v>77</v>
      </c>
      <c r="AY666" s="286" t="s">
        <v>151</v>
      </c>
    </row>
    <row r="667" spans="1:51" s="14" customFormat="1" ht="12">
      <c r="A667" s="14"/>
      <c r="B667" s="287"/>
      <c r="C667" s="288"/>
      <c r="D667" s="278" t="s">
        <v>191</v>
      </c>
      <c r="E667" s="289" t="s">
        <v>1</v>
      </c>
      <c r="F667" s="290" t="s">
        <v>1155</v>
      </c>
      <c r="G667" s="288"/>
      <c r="H667" s="291">
        <v>76.4</v>
      </c>
      <c r="I667" s="292"/>
      <c r="J667" s="288"/>
      <c r="K667" s="288"/>
      <c r="L667" s="293"/>
      <c r="M667" s="294"/>
      <c r="N667" s="295"/>
      <c r="O667" s="295"/>
      <c r="P667" s="295"/>
      <c r="Q667" s="295"/>
      <c r="R667" s="295"/>
      <c r="S667" s="295"/>
      <c r="T667" s="296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97" t="s">
        <v>191</v>
      </c>
      <c r="AU667" s="297" t="s">
        <v>87</v>
      </c>
      <c r="AV667" s="14" t="s">
        <v>87</v>
      </c>
      <c r="AW667" s="14" t="s">
        <v>32</v>
      </c>
      <c r="AX667" s="14" t="s">
        <v>77</v>
      </c>
      <c r="AY667" s="297" t="s">
        <v>151</v>
      </c>
    </row>
    <row r="668" spans="1:51" s="13" customFormat="1" ht="12">
      <c r="A668" s="13"/>
      <c r="B668" s="276"/>
      <c r="C668" s="277"/>
      <c r="D668" s="278" t="s">
        <v>191</v>
      </c>
      <c r="E668" s="279" t="s">
        <v>1</v>
      </c>
      <c r="F668" s="280" t="s">
        <v>413</v>
      </c>
      <c r="G668" s="277"/>
      <c r="H668" s="279" t="s">
        <v>1</v>
      </c>
      <c r="I668" s="281"/>
      <c r="J668" s="277"/>
      <c r="K668" s="277"/>
      <c r="L668" s="282"/>
      <c r="M668" s="283"/>
      <c r="N668" s="284"/>
      <c r="O668" s="284"/>
      <c r="P668" s="284"/>
      <c r="Q668" s="284"/>
      <c r="R668" s="284"/>
      <c r="S668" s="284"/>
      <c r="T668" s="285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86" t="s">
        <v>191</v>
      </c>
      <c r="AU668" s="286" t="s">
        <v>87</v>
      </c>
      <c r="AV668" s="13" t="s">
        <v>85</v>
      </c>
      <c r="AW668" s="13" t="s">
        <v>32</v>
      </c>
      <c r="AX668" s="13" t="s">
        <v>77</v>
      </c>
      <c r="AY668" s="286" t="s">
        <v>151</v>
      </c>
    </row>
    <row r="669" spans="1:51" s="14" customFormat="1" ht="12">
      <c r="A669" s="14"/>
      <c r="B669" s="287"/>
      <c r="C669" s="288"/>
      <c r="D669" s="278" t="s">
        <v>191</v>
      </c>
      <c r="E669" s="289" t="s">
        <v>1</v>
      </c>
      <c r="F669" s="290" t="s">
        <v>1156</v>
      </c>
      <c r="G669" s="288"/>
      <c r="H669" s="291">
        <v>-12</v>
      </c>
      <c r="I669" s="292"/>
      <c r="J669" s="288"/>
      <c r="K669" s="288"/>
      <c r="L669" s="293"/>
      <c r="M669" s="294"/>
      <c r="N669" s="295"/>
      <c r="O669" s="295"/>
      <c r="P669" s="295"/>
      <c r="Q669" s="295"/>
      <c r="R669" s="295"/>
      <c r="S669" s="295"/>
      <c r="T669" s="296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97" t="s">
        <v>191</v>
      </c>
      <c r="AU669" s="297" t="s">
        <v>87</v>
      </c>
      <c r="AV669" s="14" t="s">
        <v>87</v>
      </c>
      <c r="AW669" s="14" t="s">
        <v>32</v>
      </c>
      <c r="AX669" s="14" t="s">
        <v>77</v>
      </c>
      <c r="AY669" s="297" t="s">
        <v>151</v>
      </c>
    </row>
    <row r="670" spans="1:51" s="15" customFormat="1" ht="12">
      <c r="A670" s="15"/>
      <c r="B670" s="298"/>
      <c r="C670" s="299"/>
      <c r="D670" s="278" t="s">
        <v>191</v>
      </c>
      <c r="E670" s="300" t="s">
        <v>1</v>
      </c>
      <c r="F670" s="301" t="s">
        <v>196</v>
      </c>
      <c r="G670" s="299"/>
      <c r="H670" s="302">
        <v>82.4</v>
      </c>
      <c r="I670" s="303"/>
      <c r="J670" s="299"/>
      <c r="K670" s="299"/>
      <c r="L670" s="304"/>
      <c r="M670" s="305"/>
      <c r="N670" s="306"/>
      <c r="O670" s="306"/>
      <c r="P670" s="306"/>
      <c r="Q670" s="306"/>
      <c r="R670" s="306"/>
      <c r="S670" s="306"/>
      <c r="T670" s="307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308" t="s">
        <v>191</v>
      </c>
      <c r="AU670" s="308" t="s">
        <v>87</v>
      </c>
      <c r="AV670" s="15" t="s">
        <v>156</v>
      </c>
      <c r="AW670" s="15" t="s">
        <v>32</v>
      </c>
      <c r="AX670" s="15" t="s">
        <v>85</v>
      </c>
      <c r="AY670" s="308" t="s">
        <v>151</v>
      </c>
    </row>
    <row r="671" spans="1:65" s="2" customFormat="1" ht="24" customHeight="1">
      <c r="A671" s="40"/>
      <c r="B671" s="41"/>
      <c r="C671" s="309" t="s">
        <v>1157</v>
      </c>
      <c r="D671" s="309" t="s">
        <v>236</v>
      </c>
      <c r="E671" s="310" t="s">
        <v>1158</v>
      </c>
      <c r="F671" s="311" t="s">
        <v>1159</v>
      </c>
      <c r="G671" s="312" t="s">
        <v>260</v>
      </c>
      <c r="H671" s="313">
        <v>7.03</v>
      </c>
      <c r="I671" s="314"/>
      <c r="J671" s="315">
        <f>ROUND(I671*H671,2)</f>
        <v>0</v>
      </c>
      <c r="K671" s="316"/>
      <c r="L671" s="43"/>
      <c r="M671" s="317" t="s">
        <v>1</v>
      </c>
      <c r="N671" s="318" t="s">
        <v>42</v>
      </c>
      <c r="O671" s="93"/>
      <c r="P671" s="273">
        <f>O671*H671</f>
        <v>0</v>
      </c>
      <c r="Q671" s="273">
        <v>0</v>
      </c>
      <c r="R671" s="273">
        <f>Q671*H671</f>
        <v>0</v>
      </c>
      <c r="S671" s="273">
        <v>2.2</v>
      </c>
      <c r="T671" s="274">
        <f>S671*H671</f>
        <v>15.466000000000001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75" t="s">
        <v>156</v>
      </c>
      <c r="AT671" s="275" t="s">
        <v>236</v>
      </c>
      <c r="AU671" s="275" t="s">
        <v>87</v>
      </c>
      <c r="AY671" s="17" t="s">
        <v>151</v>
      </c>
      <c r="BE671" s="145">
        <f>IF(N671="základní",J671,0)</f>
        <v>0</v>
      </c>
      <c r="BF671" s="145">
        <f>IF(N671="snížená",J671,0)</f>
        <v>0</v>
      </c>
      <c r="BG671" s="145">
        <f>IF(N671="zákl. přenesená",J671,0)</f>
        <v>0</v>
      </c>
      <c r="BH671" s="145">
        <f>IF(N671="sníž. přenesená",J671,0)</f>
        <v>0</v>
      </c>
      <c r="BI671" s="145">
        <f>IF(N671="nulová",J671,0)</f>
        <v>0</v>
      </c>
      <c r="BJ671" s="17" t="s">
        <v>85</v>
      </c>
      <c r="BK671" s="145">
        <f>ROUND(I671*H671,2)</f>
        <v>0</v>
      </c>
      <c r="BL671" s="17" t="s">
        <v>156</v>
      </c>
      <c r="BM671" s="275" t="s">
        <v>1160</v>
      </c>
    </row>
    <row r="672" spans="1:51" s="13" customFormat="1" ht="12">
      <c r="A672" s="13"/>
      <c r="B672" s="276"/>
      <c r="C672" s="277"/>
      <c r="D672" s="278" t="s">
        <v>191</v>
      </c>
      <c r="E672" s="279" t="s">
        <v>1</v>
      </c>
      <c r="F672" s="280" t="s">
        <v>1161</v>
      </c>
      <c r="G672" s="277"/>
      <c r="H672" s="279" t="s">
        <v>1</v>
      </c>
      <c r="I672" s="281"/>
      <c r="J672" s="277"/>
      <c r="K672" s="277"/>
      <c r="L672" s="282"/>
      <c r="M672" s="283"/>
      <c r="N672" s="284"/>
      <c r="O672" s="284"/>
      <c r="P672" s="284"/>
      <c r="Q672" s="284"/>
      <c r="R672" s="284"/>
      <c r="S672" s="284"/>
      <c r="T672" s="285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86" t="s">
        <v>191</v>
      </c>
      <c r="AU672" s="286" t="s">
        <v>87</v>
      </c>
      <c r="AV672" s="13" t="s">
        <v>85</v>
      </c>
      <c r="AW672" s="13" t="s">
        <v>32</v>
      </c>
      <c r="AX672" s="13" t="s">
        <v>77</v>
      </c>
      <c r="AY672" s="286" t="s">
        <v>151</v>
      </c>
    </row>
    <row r="673" spans="1:51" s="13" customFormat="1" ht="12">
      <c r="A673" s="13"/>
      <c r="B673" s="276"/>
      <c r="C673" s="277"/>
      <c r="D673" s="278" t="s">
        <v>191</v>
      </c>
      <c r="E673" s="279" t="s">
        <v>1</v>
      </c>
      <c r="F673" s="280" t="s">
        <v>1162</v>
      </c>
      <c r="G673" s="277"/>
      <c r="H673" s="279" t="s">
        <v>1</v>
      </c>
      <c r="I673" s="281"/>
      <c r="J673" s="277"/>
      <c r="K673" s="277"/>
      <c r="L673" s="282"/>
      <c r="M673" s="283"/>
      <c r="N673" s="284"/>
      <c r="O673" s="284"/>
      <c r="P673" s="284"/>
      <c r="Q673" s="284"/>
      <c r="R673" s="284"/>
      <c r="S673" s="284"/>
      <c r="T673" s="285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86" t="s">
        <v>191</v>
      </c>
      <c r="AU673" s="286" t="s">
        <v>87</v>
      </c>
      <c r="AV673" s="13" t="s">
        <v>85</v>
      </c>
      <c r="AW673" s="13" t="s">
        <v>32</v>
      </c>
      <c r="AX673" s="13" t="s">
        <v>77</v>
      </c>
      <c r="AY673" s="286" t="s">
        <v>151</v>
      </c>
    </row>
    <row r="674" spans="1:51" s="14" customFormat="1" ht="12">
      <c r="A674" s="14"/>
      <c r="B674" s="287"/>
      <c r="C674" s="288"/>
      <c r="D674" s="278" t="s">
        <v>191</v>
      </c>
      <c r="E674" s="289" t="s">
        <v>1</v>
      </c>
      <c r="F674" s="290" t="s">
        <v>1163</v>
      </c>
      <c r="G674" s="288"/>
      <c r="H674" s="291">
        <v>3.81</v>
      </c>
      <c r="I674" s="292"/>
      <c r="J674" s="288"/>
      <c r="K674" s="288"/>
      <c r="L674" s="293"/>
      <c r="M674" s="294"/>
      <c r="N674" s="295"/>
      <c r="O674" s="295"/>
      <c r="P674" s="295"/>
      <c r="Q674" s="295"/>
      <c r="R674" s="295"/>
      <c r="S674" s="295"/>
      <c r="T674" s="296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97" t="s">
        <v>191</v>
      </c>
      <c r="AU674" s="297" t="s">
        <v>87</v>
      </c>
      <c r="AV674" s="14" t="s">
        <v>87</v>
      </c>
      <c r="AW674" s="14" t="s">
        <v>32</v>
      </c>
      <c r="AX674" s="14" t="s">
        <v>77</v>
      </c>
      <c r="AY674" s="297" t="s">
        <v>151</v>
      </c>
    </row>
    <row r="675" spans="1:51" s="14" customFormat="1" ht="12">
      <c r="A675" s="14"/>
      <c r="B675" s="287"/>
      <c r="C675" s="288"/>
      <c r="D675" s="278" t="s">
        <v>191</v>
      </c>
      <c r="E675" s="289" t="s">
        <v>1</v>
      </c>
      <c r="F675" s="290" t="s">
        <v>1164</v>
      </c>
      <c r="G675" s="288"/>
      <c r="H675" s="291">
        <v>4.6</v>
      </c>
      <c r="I675" s="292"/>
      <c r="J675" s="288"/>
      <c r="K675" s="288"/>
      <c r="L675" s="293"/>
      <c r="M675" s="294"/>
      <c r="N675" s="295"/>
      <c r="O675" s="295"/>
      <c r="P675" s="295"/>
      <c r="Q675" s="295"/>
      <c r="R675" s="295"/>
      <c r="S675" s="295"/>
      <c r="T675" s="296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97" t="s">
        <v>191</v>
      </c>
      <c r="AU675" s="297" t="s">
        <v>87</v>
      </c>
      <c r="AV675" s="14" t="s">
        <v>87</v>
      </c>
      <c r="AW675" s="14" t="s">
        <v>32</v>
      </c>
      <c r="AX675" s="14" t="s">
        <v>77</v>
      </c>
      <c r="AY675" s="297" t="s">
        <v>151</v>
      </c>
    </row>
    <row r="676" spans="1:51" s="13" customFormat="1" ht="12">
      <c r="A676" s="13"/>
      <c r="B676" s="276"/>
      <c r="C676" s="277"/>
      <c r="D676" s="278" t="s">
        <v>191</v>
      </c>
      <c r="E676" s="279" t="s">
        <v>1</v>
      </c>
      <c r="F676" s="280" t="s">
        <v>413</v>
      </c>
      <c r="G676" s="277"/>
      <c r="H676" s="279" t="s">
        <v>1</v>
      </c>
      <c r="I676" s="281"/>
      <c r="J676" s="277"/>
      <c r="K676" s="277"/>
      <c r="L676" s="282"/>
      <c r="M676" s="283"/>
      <c r="N676" s="284"/>
      <c r="O676" s="284"/>
      <c r="P676" s="284"/>
      <c r="Q676" s="284"/>
      <c r="R676" s="284"/>
      <c r="S676" s="284"/>
      <c r="T676" s="285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86" t="s">
        <v>191</v>
      </c>
      <c r="AU676" s="286" t="s">
        <v>87</v>
      </c>
      <c r="AV676" s="13" t="s">
        <v>85</v>
      </c>
      <c r="AW676" s="13" t="s">
        <v>32</v>
      </c>
      <c r="AX676" s="13" t="s">
        <v>77</v>
      </c>
      <c r="AY676" s="286" t="s">
        <v>151</v>
      </c>
    </row>
    <row r="677" spans="1:51" s="14" customFormat="1" ht="12">
      <c r="A677" s="14"/>
      <c r="B677" s="287"/>
      <c r="C677" s="288"/>
      <c r="D677" s="278" t="s">
        <v>191</v>
      </c>
      <c r="E677" s="289" t="s">
        <v>1</v>
      </c>
      <c r="F677" s="290" t="s">
        <v>1165</v>
      </c>
      <c r="G677" s="288"/>
      <c r="H677" s="291">
        <v>-1.38</v>
      </c>
      <c r="I677" s="292"/>
      <c r="J677" s="288"/>
      <c r="K677" s="288"/>
      <c r="L677" s="293"/>
      <c r="M677" s="294"/>
      <c r="N677" s="295"/>
      <c r="O677" s="295"/>
      <c r="P677" s="295"/>
      <c r="Q677" s="295"/>
      <c r="R677" s="295"/>
      <c r="S677" s="295"/>
      <c r="T677" s="296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97" t="s">
        <v>191</v>
      </c>
      <c r="AU677" s="297" t="s">
        <v>87</v>
      </c>
      <c r="AV677" s="14" t="s">
        <v>87</v>
      </c>
      <c r="AW677" s="14" t="s">
        <v>32</v>
      </c>
      <c r="AX677" s="14" t="s">
        <v>77</v>
      </c>
      <c r="AY677" s="297" t="s">
        <v>151</v>
      </c>
    </row>
    <row r="678" spans="1:51" s="15" customFormat="1" ht="12">
      <c r="A678" s="15"/>
      <c r="B678" s="298"/>
      <c r="C678" s="299"/>
      <c r="D678" s="278" t="s">
        <v>191</v>
      </c>
      <c r="E678" s="300" t="s">
        <v>1</v>
      </c>
      <c r="F678" s="301" t="s">
        <v>196</v>
      </c>
      <c r="G678" s="299"/>
      <c r="H678" s="302">
        <v>7.03</v>
      </c>
      <c r="I678" s="303"/>
      <c r="J678" s="299"/>
      <c r="K678" s="299"/>
      <c r="L678" s="304"/>
      <c r="M678" s="305"/>
      <c r="N678" s="306"/>
      <c r="O678" s="306"/>
      <c r="P678" s="306"/>
      <c r="Q678" s="306"/>
      <c r="R678" s="306"/>
      <c r="S678" s="306"/>
      <c r="T678" s="307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308" t="s">
        <v>191</v>
      </c>
      <c r="AU678" s="308" t="s">
        <v>87</v>
      </c>
      <c r="AV678" s="15" t="s">
        <v>156</v>
      </c>
      <c r="AW678" s="15" t="s">
        <v>32</v>
      </c>
      <c r="AX678" s="15" t="s">
        <v>85</v>
      </c>
      <c r="AY678" s="308" t="s">
        <v>151</v>
      </c>
    </row>
    <row r="679" spans="1:65" s="2" customFormat="1" ht="60" customHeight="1">
      <c r="A679" s="40"/>
      <c r="B679" s="41"/>
      <c r="C679" s="309" t="s">
        <v>1166</v>
      </c>
      <c r="D679" s="309" t="s">
        <v>236</v>
      </c>
      <c r="E679" s="310" t="s">
        <v>1167</v>
      </c>
      <c r="F679" s="311" t="s">
        <v>1168</v>
      </c>
      <c r="G679" s="312" t="s">
        <v>113</v>
      </c>
      <c r="H679" s="313">
        <v>26</v>
      </c>
      <c r="I679" s="314"/>
      <c r="J679" s="315">
        <f>ROUND(I679*H679,2)</f>
        <v>0</v>
      </c>
      <c r="K679" s="316"/>
      <c r="L679" s="43"/>
      <c r="M679" s="317" t="s">
        <v>1</v>
      </c>
      <c r="N679" s="318" t="s">
        <v>42</v>
      </c>
      <c r="O679" s="93"/>
      <c r="P679" s="273">
        <f>O679*H679</f>
        <v>0</v>
      </c>
      <c r="Q679" s="273">
        <v>6</v>
      </c>
      <c r="R679" s="273">
        <f>Q679*H679</f>
        <v>156</v>
      </c>
      <c r="S679" s="273">
        <v>0</v>
      </c>
      <c r="T679" s="274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75" t="s">
        <v>156</v>
      </c>
      <c r="AT679" s="275" t="s">
        <v>236</v>
      </c>
      <c r="AU679" s="275" t="s">
        <v>87</v>
      </c>
      <c r="AY679" s="17" t="s">
        <v>151</v>
      </c>
      <c r="BE679" s="145">
        <f>IF(N679="základní",J679,0)</f>
        <v>0</v>
      </c>
      <c r="BF679" s="145">
        <f>IF(N679="snížená",J679,0)</f>
        <v>0</v>
      </c>
      <c r="BG679" s="145">
        <f>IF(N679="zákl. přenesená",J679,0)</f>
        <v>0</v>
      </c>
      <c r="BH679" s="145">
        <f>IF(N679="sníž. přenesená",J679,0)</f>
        <v>0</v>
      </c>
      <c r="BI679" s="145">
        <f>IF(N679="nulová",J679,0)</f>
        <v>0</v>
      </c>
      <c r="BJ679" s="17" t="s">
        <v>85</v>
      </c>
      <c r="BK679" s="145">
        <f>ROUND(I679*H679,2)</f>
        <v>0</v>
      </c>
      <c r="BL679" s="17" t="s">
        <v>156</v>
      </c>
      <c r="BM679" s="275" t="s">
        <v>1169</v>
      </c>
    </row>
    <row r="680" spans="1:51" s="13" customFormat="1" ht="12">
      <c r="A680" s="13"/>
      <c r="B680" s="276"/>
      <c r="C680" s="277"/>
      <c r="D680" s="278" t="s">
        <v>191</v>
      </c>
      <c r="E680" s="279" t="s">
        <v>1</v>
      </c>
      <c r="F680" s="280" t="s">
        <v>457</v>
      </c>
      <c r="G680" s="277"/>
      <c r="H680" s="279" t="s">
        <v>1</v>
      </c>
      <c r="I680" s="281"/>
      <c r="J680" s="277"/>
      <c r="K680" s="277"/>
      <c r="L680" s="282"/>
      <c r="M680" s="283"/>
      <c r="N680" s="284"/>
      <c r="O680" s="284"/>
      <c r="P680" s="284"/>
      <c r="Q680" s="284"/>
      <c r="R680" s="284"/>
      <c r="S680" s="284"/>
      <c r="T680" s="285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86" t="s">
        <v>191</v>
      </c>
      <c r="AU680" s="286" t="s">
        <v>87</v>
      </c>
      <c r="AV680" s="13" t="s">
        <v>85</v>
      </c>
      <c r="AW680" s="13" t="s">
        <v>32</v>
      </c>
      <c r="AX680" s="13" t="s">
        <v>77</v>
      </c>
      <c r="AY680" s="286" t="s">
        <v>151</v>
      </c>
    </row>
    <row r="681" spans="1:51" s="14" customFormat="1" ht="12">
      <c r="A681" s="14"/>
      <c r="B681" s="287"/>
      <c r="C681" s="288"/>
      <c r="D681" s="278" t="s">
        <v>191</v>
      </c>
      <c r="E681" s="289" t="s">
        <v>1</v>
      </c>
      <c r="F681" s="290" t="s">
        <v>1170</v>
      </c>
      <c r="G681" s="288"/>
      <c r="H681" s="291">
        <v>26</v>
      </c>
      <c r="I681" s="292"/>
      <c r="J681" s="288"/>
      <c r="K681" s="288"/>
      <c r="L681" s="293"/>
      <c r="M681" s="294"/>
      <c r="N681" s="295"/>
      <c r="O681" s="295"/>
      <c r="P681" s="295"/>
      <c r="Q681" s="295"/>
      <c r="R681" s="295"/>
      <c r="S681" s="295"/>
      <c r="T681" s="296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97" t="s">
        <v>191</v>
      </c>
      <c r="AU681" s="297" t="s">
        <v>87</v>
      </c>
      <c r="AV681" s="14" t="s">
        <v>87</v>
      </c>
      <c r="AW681" s="14" t="s">
        <v>32</v>
      </c>
      <c r="AX681" s="14" t="s">
        <v>85</v>
      </c>
      <c r="AY681" s="297" t="s">
        <v>151</v>
      </c>
    </row>
    <row r="682" spans="1:65" s="2" customFormat="1" ht="36" customHeight="1">
      <c r="A682" s="40"/>
      <c r="B682" s="41"/>
      <c r="C682" s="309" t="s">
        <v>1171</v>
      </c>
      <c r="D682" s="309" t="s">
        <v>236</v>
      </c>
      <c r="E682" s="310" t="s">
        <v>1172</v>
      </c>
      <c r="F682" s="311" t="s">
        <v>1173</v>
      </c>
      <c r="G682" s="312" t="s">
        <v>253</v>
      </c>
      <c r="H682" s="313">
        <v>22</v>
      </c>
      <c r="I682" s="314"/>
      <c r="J682" s="315">
        <f>ROUND(I682*H682,2)</f>
        <v>0</v>
      </c>
      <c r="K682" s="316"/>
      <c r="L682" s="43"/>
      <c r="M682" s="317" t="s">
        <v>1</v>
      </c>
      <c r="N682" s="318" t="s">
        <v>42</v>
      </c>
      <c r="O682" s="93"/>
      <c r="P682" s="273">
        <f>O682*H682</f>
        <v>0</v>
      </c>
      <c r="Q682" s="273">
        <v>0</v>
      </c>
      <c r="R682" s="273">
        <f>Q682*H682</f>
        <v>0</v>
      </c>
      <c r="S682" s="273">
        <v>0</v>
      </c>
      <c r="T682" s="274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75" t="s">
        <v>156</v>
      </c>
      <c r="AT682" s="275" t="s">
        <v>236</v>
      </c>
      <c r="AU682" s="275" t="s">
        <v>87</v>
      </c>
      <c r="AY682" s="17" t="s">
        <v>151</v>
      </c>
      <c r="BE682" s="145">
        <f>IF(N682="základní",J682,0)</f>
        <v>0</v>
      </c>
      <c r="BF682" s="145">
        <f>IF(N682="snížená",J682,0)</f>
        <v>0</v>
      </c>
      <c r="BG682" s="145">
        <f>IF(N682="zákl. přenesená",J682,0)</f>
        <v>0</v>
      </c>
      <c r="BH682" s="145">
        <f>IF(N682="sníž. přenesená",J682,0)</f>
        <v>0</v>
      </c>
      <c r="BI682" s="145">
        <f>IF(N682="nulová",J682,0)</f>
        <v>0</v>
      </c>
      <c r="BJ682" s="17" t="s">
        <v>85</v>
      </c>
      <c r="BK682" s="145">
        <f>ROUND(I682*H682,2)</f>
        <v>0</v>
      </c>
      <c r="BL682" s="17" t="s">
        <v>156</v>
      </c>
      <c r="BM682" s="275" t="s">
        <v>1174</v>
      </c>
    </row>
    <row r="683" spans="1:51" s="13" customFormat="1" ht="12">
      <c r="A683" s="13"/>
      <c r="B683" s="276"/>
      <c r="C683" s="277"/>
      <c r="D683" s="278" t="s">
        <v>191</v>
      </c>
      <c r="E683" s="279" t="s">
        <v>1</v>
      </c>
      <c r="F683" s="280" t="s">
        <v>1175</v>
      </c>
      <c r="G683" s="277"/>
      <c r="H683" s="279" t="s">
        <v>1</v>
      </c>
      <c r="I683" s="281"/>
      <c r="J683" s="277"/>
      <c r="K683" s="277"/>
      <c r="L683" s="282"/>
      <c r="M683" s="283"/>
      <c r="N683" s="284"/>
      <c r="O683" s="284"/>
      <c r="P683" s="284"/>
      <c r="Q683" s="284"/>
      <c r="R683" s="284"/>
      <c r="S683" s="284"/>
      <c r="T683" s="285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86" t="s">
        <v>191</v>
      </c>
      <c r="AU683" s="286" t="s">
        <v>87</v>
      </c>
      <c r="AV683" s="13" t="s">
        <v>85</v>
      </c>
      <c r="AW683" s="13" t="s">
        <v>32</v>
      </c>
      <c r="AX683" s="13" t="s">
        <v>77</v>
      </c>
      <c r="AY683" s="286" t="s">
        <v>151</v>
      </c>
    </row>
    <row r="684" spans="1:51" s="14" customFormat="1" ht="12">
      <c r="A684" s="14"/>
      <c r="B684" s="287"/>
      <c r="C684" s="288"/>
      <c r="D684" s="278" t="s">
        <v>191</v>
      </c>
      <c r="E684" s="289" t="s">
        <v>1</v>
      </c>
      <c r="F684" s="290" t="s">
        <v>1176</v>
      </c>
      <c r="G684" s="288"/>
      <c r="H684" s="291">
        <v>22</v>
      </c>
      <c r="I684" s="292"/>
      <c r="J684" s="288"/>
      <c r="K684" s="288"/>
      <c r="L684" s="293"/>
      <c r="M684" s="294"/>
      <c r="N684" s="295"/>
      <c r="O684" s="295"/>
      <c r="P684" s="295"/>
      <c r="Q684" s="295"/>
      <c r="R684" s="295"/>
      <c r="S684" s="295"/>
      <c r="T684" s="296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97" t="s">
        <v>191</v>
      </c>
      <c r="AU684" s="297" t="s">
        <v>87</v>
      </c>
      <c r="AV684" s="14" t="s">
        <v>87</v>
      </c>
      <c r="AW684" s="14" t="s">
        <v>32</v>
      </c>
      <c r="AX684" s="14" t="s">
        <v>85</v>
      </c>
      <c r="AY684" s="297" t="s">
        <v>151</v>
      </c>
    </row>
    <row r="685" spans="1:65" s="2" customFormat="1" ht="36" customHeight="1">
      <c r="A685" s="40"/>
      <c r="B685" s="41"/>
      <c r="C685" s="309" t="s">
        <v>1177</v>
      </c>
      <c r="D685" s="309" t="s">
        <v>236</v>
      </c>
      <c r="E685" s="310" t="s">
        <v>1178</v>
      </c>
      <c r="F685" s="311" t="s">
        <v>1179</v>
      </c>
      <c r="G685" s="312" t="s">
        <v>253</v>
      </c>
      <c r="H685" s="313">
        <v>29</v>
      </c>
      <c r="I685" s="314"/>
      <c r="J685" s="315">
        <f>ROUND(I685*H685,2)</f>
        <v>0</v>
      </c>
      <c r="K685" s="316"/>
      <c r="L685" s="43"/>
      <c r="M685" s="317" t="s">
        <v>1</v>
      </c>
      <c r="N685" s="318" t="s">
        <v>42</v>
      </c>
      <c r="O685" s="93"/>
      <c r="P685" s="273">
        <f>O685*H685</f>
        <v>0</v>
      </c>
      <c r="Q685" s="273">
        <v>0</v>
      </c>
      <c r="R685" s="273">
        <f>Q685*H685</f>
        <v>0</v>
      </c>
      <c r="S685" s="273">
        <v>0</v>
      </c>
      <c r="T685" s="274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75" t="s">
        <v>156</v>
      </c>
      <c r="AT685" s="275" t="s">
        <v>236</v>
      </c>
      <c r="AU685" s="275" t="s">
        <v>87</v>
      </c>
      <c r="AY685" s="17" t="s">
        <v>151</v>
      </c>
      <c r="BE685" s="145">
        <f>IF(N685="základní",J685,0)</f>
        <v>0</v>
      </c>
      <c r="BF685" s="145">
        <f>IF(N685="snížená",J685,0)</f>
        <v>0</v>
      </c>
      <c r="BG685" s="145">
        <f>IF(N685="zákl. přenesená",J685,0)</f>
        <v>0</v>
      </c>
      <c r="BH685" s="145">
        <f>IF(N685="sníž. přenesená",J685,0)</f>
        <v>0</v>
      </c>
      <c r="BI685" s="145">
        <f>IF(N685="nulová",J685,0)</f>
        <v>0</v>
      </c>
      <c r="BJ685" s="17" t="s">
        <v>85</v>
      </c>
      <c r="BK685" s="145">
        <f>ROUND(I685*H685,2)</f>
        <v>0</v>
      </c>
      <c r="BL685" s="17" t="s">
        <v>156</v>
      </c>
      <c r="BM685" s="275" t="s">
        <v>1180</v>
      </c>
    </row>
    <row r="686" spans="1:51" s="13" customFormat="1" ht="12">
      <c r="A686" s="13"/>
      <c r="B686" s="276"/>
      <c r="C686" s="277"/>
      <c r="D686" s="278" t="s">
        <v>191</v>
      </c>
      <c r="E686" s="279" t="s">
        <v>1</v>
      </c>
      <c r="F686" s="280" t="s">
        <v>457</v>
      </c>
      <c r="G686" s="277"/>
      <c r="H686" s="279" t="s">
        <v>1</v>
      </c>
      <c r="I686" s="281"/>
      <c r="J686" s="277"/>
      <c r="K686" s="277"/>
      <c r="L686" s="282"/>
      <c r="M686" s="283"/>
      <c r="N686" s="284"/>
      <c r="O686" s="284"/>
      <c r="P686" s="284"/>
      <c r="Q686" s="284"/>
      <c r="R686" s="284"/>
      <c r="S686" s="284"/>
      <c r="T686" s="285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86" t="s">
        <v>191</v>
      </c>
      <c r="AU686" s="286" t="s">
        <v>87</v>
      </c>
      <c r="AV686" s="13" t="s">
        <v>85</v>
      </c>
      <c r="AW686" s="13" t="s">
        <v>32</v>
      </c>
      <c r="AX686" s="13" t="s">
        <v>77</v>
      </c>
      <c r="AY686" s="286" t="s">
        <v>151</v>
      </c>
    </row>
    <row r="687" spans="1:51" s="13" customFormat="1" ht="12">
      <c r="A687" s="13"/>
      <c r="B687" s="276"/>
      <c r="C687" s="277"/>
      <c r="D687" s="278" t="s">
        <v>191</v>
      </c>
      <c r="E687" s="279" t="s">
        <v>1</v>
      </c>
      <c r="F687" s="280" t="s">
        <v>1181</v>
      </c>
      <c r="G687" s="277"/>
      <c r="H687" s="279" t="s">
        <v>1</v>
      </c>
      <c r="I687" s="281"/>
      <c r="J687" s="277"/>
      <c r="K687" s="277"/>
      <c r="L687" s="282"/>
      <c r="M687" s="283"/>
      <c r="N687" s="284"/>
      <c r="O687" s="284"/>
      <c r="P687" s="284"/>
      <c r="Q687" s="284"/>
      <c r="R687" s="284"/>
      <c r="S687" s="284"/>
      <c r="T687" s="285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86" t="s">
        <v>191</v>
      </c>
      <c r="AU687" s="286" t="s">
        <v>87</v>
      </c>
      <c r="AV687" s="13" t="s">
        <v>85</v>
      </c>
      <c r="AW687" s="13" t="s">
        <v>32</v>
      </c>
      <c r="AX687" s="13" t="s">
        <v>77</v>
      </c>
      <c r="AY687" s="286" t="s">
        <v>151</v>
      </c>
    </row>
    <row r="688" spans="1:51" s="14" customFormat="1" ht="12">
      <c r="A688" s="14"/>
      <c r="B688" s="287"/>
      <c r="C688" s="288"/>
      <c r="D688" s="278" t="s">
        <v>191</v>
      </c>
      <c r="E688" s="289" t="s">
        <v>1</v>
      </c>
      <c r="F688" s="290" t="s">
        <v>1182</v>
      </c>
      <c r="G688" s="288"/>
      <c r="H688" s="291">
        <v>29</v>
      </c>
      <c r="I688" s="292"/>
      <c r="J688" s="288"/>
      <c r="K688" s="288"/>
      <c r="L688" s="293"/>
      <c r="M688" s="294"/>
      <c r="N688" s="295"/>
      <c r="O688" s="295"/>
      <c r="P688" s="295"/>
      <c r="Q688" s="295"/>
      <c r="R688" s="295"/>
      <c r="S688" s="295"/>
      <c r="T688" s="296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97" t="s">
        <v>191</v>
      </c>
      <c r="AU688" s="297" t="s">
        <v>87</v>
      </c>
      <c r="AV688" s="14" t="s">
        <v>87</v>
      </c>
      <c r="AW688" s="14" t="s">
        <v>32</v>
      </c>
      <c r="AX688" s="14" t="s">
        <v>85</v>
      </c>
      <c r="AY688" s="297" t="s">
        <v>151</v>
      </c>
    </row>
    <row r="689" spans="1:65" s="2" customFormat="1" ht="36" customHeight="1">
      <c r="A689" s="40"/>
      <c r="B689" s="41"/>
      <c r="C689" s="262" t="s">
        <v>1183</v>
      </c>
      <c r="D689" s="262" t="s">
        <v>152</v>
      </c>
      <c r="E689" s="263" t="s">
        <v>1184</v>
      </c>
      <c r="F689" s="264" t="s">
        <v>1185</v>
      </c>
      <c r="G689" s="265" t="s">
        <v>189</v>
      </c>
      <c r="H689" s="266">
        <v>66</v>
      </c>
      <c r="I689" s="267"/>
      <c r="J689" s="268">
        <f>ROUND(I689*H689,2)</f>
        <v>0</v>
      </c>
      <c r="K689" s="269"/>
      <c r="L689" s="270"/>
      <c r="M689" s="271" t="s">
        <v>1</v>
      </c>
      <c r="N689" s="272" t="s">
        <v>42</v>
      </c>
      <c r="O689" s="93"/>
      <c r="P689" s="273">
        <f>O689*H689</f>
        <v>0</v>
      </c>
      <c r="Q689" s="273">
        <v>0</v>
      </c>
      <c r="R689" s="273">
        <f>Q689*H689</f>
        <v>0</v>
      </c>
      <c r="S689" s="273">
        <v>0</v>
      </c>
      <c r="T689" s="274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75" t="s">
        <v>155</v>
      </c>
      <c r="AT689" s="275" t="s">
        <v>152</v>
      </c>
      <c r="AU689" s="275" t="s">
        <v>87</v>
      </c>
      <c r="AY689" s="17" t="s">
        <v>151</v>
      </c>
      <c r="BE689" s="145">
        <f>IF(N689="základní",J689,0)</f>
        <v>0</v>
      </c>
      <c r="BF689" s="145">
        <f>IF(N689="snížená",J689,0)</f>
        <v>0</v>
      </c>
      <c r="BG689" s="145">
        <f>IF(N689="zákl. přenesená",J689,0)</f>
        <v>0</v>
      </c>
      <c r="BH689" s="145">
        <f>IF(N689="sníž. přenesená",J689,0)</f>
        <v>0</v>
      </c>
      <c r="BI689" s="145">
        <f>IF(N689="nulová",J689,0)</f>
        <v>0</v>
      </c>
      <c r="BJ689" s="17" t="s">
        <v>85</v>
      </c>
      <c r="BK689" s="145">
        <f>ROUND(I689*H689,2)</f>
        <v>0</v>
      </c>
      <c r="BL689" s="17" t="s">
        <v>156</v>
      </c>
      <c r="BM689" s="275" t="s">
        <v>1186</v>
      </c>
    </row>
    <row r="690" spans="1:51" s="13" customFormat="1" ht="12">
      <c r="A690" s="13"/>
      <c r="B690" s="276"/>
      <c r="C690" s="277"/>
      <c r="D690" s="278" t="s">
        <v>191</v>
      </c>
      <c r="E690" s="279" t="s">
        <v>1</v>
      </c>
      <c r="F690" s="280" t="s">
        <v>1134</v>
      </c>
      <c r="G690" s="277"/>
      <c r="H690" s="279" t="s">
        <v>1</v>
      </c>
      <c r="I690" s="281"/>
      <c r="J690" s="277"/>
      <c r="K690" s="277"/>
      <c r="L690" s="282"/>
      <c r="M690" s="283"/>
      <c r="N690" s="284"/>
      <c r="O690" s="284"/>
      <c r="P690" s="284"/>
      <c r="Q690" s="284"/>
      <c r="R690" s="284"/>
      <c r="S690" s="284"/>
      <c r="T690" s="285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86" t="s">
        <v>191</v>
      </c>
      <c r="AU690" s="286" t="s">
        <v>87</v>
      </c>
      <c r="AV690" s="13" t="s">
        <v>85</v>
      </c>
      <c r="AW690" s="13" t="s">
        <v>32</v>
      </c>
      <c r="AX690" s="13" t="s">
        <v>77</v>
      </c>
      <c r="AY690" s="286" t="s">
        <v>151</v>
      </c>
    </row>
    <row r="691" spans="1:51" s="14" customFormat="1" ht="12">
      <c r="A691" s="14"/>
      <c r="B691" s="287"/>
      <c r="C691" s="288"/>
      <c r="D691" s="278" t="s">
        <v>191</v>
      </c>
      <c r="E691" s="289" t="s">
        <v>322</v>
      </c>
      <c r="F691" s="290" t="s">
        <v>1187</v>
      </c>
      <c r="G691" s="288"/>
      <c r="H691" s="291">
        <v>66</v>
      </c>
      <c r="I691" s="292"/>
      <c r="J691" s="288"/>
      <c r="K691" s="288"/>
      <c r="L691" s="293"/>
      <c r="M691" s="294"/>
      <c r="N691" s="295"/>
      <c r="O691" s="295"/>
      <c r="P691" s="295"/>
      <c r="Q691" s="295"/>
      <c r="R691" s="295"/>
      <c r="S691" s="295"/>
      <c r="T691" s="296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97" t="s">
        <v>191</v>
      </c>
      <c r="AU691" s="297" t="s">
        <v>87</v>
      </c>
      <c r="AV691" s="14" t="s">
        <v>87</v>
      </c>
      <c r="AW691" s="14" t="s">
        <v>32</v>
      </c>
      <c r="AX691" s="14" t="s">
        <v>85</v>
      </c>
      <c r="AY691" s="297" t="s">
        <v>151</v>
      </c>
    </row>
    <row r="692" spans="1:65" s="2" customFormat="1" ht="24" customHeight="1">
      <c r="A692" s="40"/>
      <c r="B692" s="41"/>
      <c r="C692" s="262" t="s">
        <v>1188</v>
      </c>
      <c r="D692" s="262" t="s">
        <v>152</v>
      </c>
      <c r="E692" s="263" t="s">
        <v>1189</v>
      </c>
      <c r="F692" s="264" t="s">
        <v>1190</v>
      </c>
      <c r="G692" s="265" t="s">
        <v>154</v>
      </c>
      <c r="H692" s="266">
        <v>9</v>
      </c>
      <c r="I692" s="267"/>
      <c r="J692" s="268">
        <f>ROUND(I692*H692,2)</f>
        <v>0</v>
      </c>
      <c r="K692" s="269"/>
      <c r="L692" s="270"/>
      <c r="M692" s="271" t="s">
        <v>1</v>
      </c>
      <c r="N692" s="272" t="s">
        <v>42</v>
      </c>
      <c r="O692" s="93"/>
      <c r="P692" s="273">
        <f>O692*H692</f>
        <v>0</v>
      </c>
      <c r="Q692" s="273">
        <v>0</v>
      </c>
      <c r="R692" s="273">
        <f>Q692*H692</f>
        <v>0</v>
      </c>
      <c r="S692" s="273">
        <v>0</v>
      </c>
      <c r="T692" s="274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75" t="s">
        <v>155</v>
      </c>
      <c r="AT692" s="275" t="s">
        <v>152</v>
      </c>
      <c r="AU692" s="275" t="s">
        <v>87</v>
      </c>
      <c r="AY692" s="17" t="s">
        <v>151</v>
      </c>
      <c r="BE692" s="145">
        <f>IF(N692="základní",J692,0)</f>
        <v>0</v>
      </c>
      <c r="BF692" s="145">
        <f>IF(N692="snížená",J692,0)</f>
        <v>0</v>
      </c>
      <c r="BG692" s="145">
        <f>IF(N692="zákl. přenesená",J692,0)</f>
        <v>0</v>
      </c>
      <c r="BH692" s="145">
        <f>IF(N692="sníž. přenesená",J692,0)</f>
        <v>0</v>
      </c>
      <c r="BI692" s="145">
        <f>IF(N692="nulová",J692,0)</f>
        <v>0</v>
      </c>
      <c r="BJ692" s="17" t="s">
        <v>85</v>
      </c>
      <c r="BK692" s="145">
        <f>ROUND(I692*H692,2)</f>
        <v>0</v>
      </c>
      <c r="BL692" s="17" t="s">
        <v>156</v>
      </c>
      <c r="BM692" s="275" t="s">
        <v>1191</v>
      </c>
    </row>
    <row r="693" spans="1:51" s="13" customFormat="1" ht="12">
      <c r="A693" s="13"/>
      <c r="B693" s="276"/>
      <c r="C693" s="277"/>
      <c r="D693" s="278" t="s">
        <v>191</v>
      </c>
      <c r="E693" s="279" t="s">
        <v>1</v>
      </c>
      <c r="F693" s="280" t="s">
        <v>1192</v>
      </c>
      <c r="G693" s="277"/>
      <c r="H693" s="279" t="s">
        <v>1</v>
      </c>
      <c r="I693" s="281"/>
      <c r="J693" s="277"/>
      <c r="K693" s="277"/>
      <c r="L693" s="282"/>
      <c r="M693" s="283"/>
      <c r="N693" s="284"/>
      <c r="O693" s="284"/>
      <c r="P693" s="284"/>
      <c r="Q693" s="284"/>
      <c r="R693" s="284"/>
      <c r="S693" s="284"/>
      <c r="T693" s="285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86" t="s">
        <v>191</v>
      </c>
      <c r="AU693" s="286" t="s">
        <v>87</v>
      </c>
      <c r="AV693" s="13" t="s">
        <v>85</v>
      </c>
      <c r="AW693" s="13" t="s">
        <v>32</v>
      </c>
      <c r="AX693" s="13" t="s">
        <v>77</v>
      </c>
      <c r="AY693" s="286" t="s">
        <v>151</v>
      </c>
    </row>
    <row r="694" spans="1:51" s="14" customFormat="1" ht="12">
      <c r="A694" s="14"/>
      <c r="B694" s="287"/>
      <c r="C694" s="288"/>
      <c r="D694" s="278" t="s">
        <v>191</v>
      </c>
      <c r="E694" s="289" t="s">
        <v>1</v>
      </c>
      <c r="F694" s="290" t="s">
        <v>178</v>
      </c>
      <c r="G694" s="288"/>
      <c r="H694" s="291">
        <v>9</v>
      </c>
      <c r="I694" s="292"/>
      <c r="J694" s="288"/>
      <c r="K694" s="288"/>
      <c r="L694" s="293"/>
      <c r="M694" s="294"/>
      <c r="N694" s="295"/>
      <c r="O694" s="295"/>
      <c r="P694" s="295"/>
      <c r="Q694" s="295"/>
      <c r="R694" s="295"/>
      <c r="S694" s="295"/>
      <c r="T694" s="29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97" t="s">
        <v>191</v>
      </c>
      <c r="AU694" s="297" t="s">
        <v>87</v>
      </c>
      <c r="AV694" s="14" t="s">
        <v>87</v>
      </c>
      <c r="AW694" s="14" t="s">
        <v>32</v>
      </c>
      <c r="AX694" s="14" t="s">
        <v>85</v>
      </c>
      <c r="AY694" s="297" t="s">
        <v>151</v>
      </c>
    </row>
    <row r="695" spans="1:65" s="2" customFormat="1" ht="36" customHeight="1">
      <c r="A695" s="40"/>
      <c r="B695" s="41"/>
      <c r="C695" s="309" t="s">
        <v>1193</v>
      </c>
      <c r="D695" s="309" t="s">
        <v>236</v>
      </c>
      <c r="E695" s="310" t="s">
        <v>1194</v>
      </c>
      <c r="F695" s="311" t="s">
        <v>1195</v>
      </c>
      <c r="G695" s="312" t="s">
        <v>260</v>
      </c>
      <c r="H695" s="313">
        <v>1.74</v>
      </c>
      <c r="I695" s="314"/>
      <c r="J695" s="315">
        <f>ROUND(I695*H695,2)</f>
        <v>0</v>
      </c>
      <c r="K695" s="316"/>
      <c r="L695" s="43"/>
      <c r="M695" s="317" t="s">
        <v>1</v>
      </c>
      <c r="N695" s="318" t="s">
        <v>42</v>
      </c>
      <c r="O695" s="93"/>
      <c r="P695" s="273">
        <f>O695*H695</f>
        <v>0</v>
      </c>
      <c r="Q695" s="273">
        <v>0</v>
      </c>
      <c r="R695" s="273">
        <f>Q695*H695</f>
        <v>0</v>
      </c>
      <c r="S695" s="273">
        <v>0</v>
      </c>
      <c r="T695" s="274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75" t="s">
        <v>156</v>
      </c>
      <c r="AT695" s="275" t="s">
        <v>236</v>
      </c>
      <c r="AU695" s="275" t="s">
        <v>87</v>
      </c>
      <c r="AY695" s="17" t="s">
        <v>151</v>
      </c>
      <c r="BE695" s="145">
        <f>IF(N695="základní",J695,0)</f>
        <v>0</v>
      </c>
      <c r="BF695" s="145">
        <f>IF(N695="snížená",J695,0)</f>
        <v>0</v>
      </c>
      <c r="BG695" s="145">
        <f>IF(N695="zákl. přenesená",J695,0)</f>
        <v>0</v>
      </c>
      <c r="BH695" s="145">
        <f>IF(N695="sníž. přenesená",J695,0)</f>
        <v>0</v>
      </c>
      <c r="BI695" s="145">
        <f>IF(N695="nulová",J695,0)</f>
        <v>0</v>
      </c>
      <c r="BJ695" s="17" t="s">
        <v>85</v>
      </c>
      <c r="BK695" s="145">
        <f>ROUND(I695*H695,2)</f>
        <v>0</v>
      </c>
      <c r="BL695" s="17" t="s">
        <v>156</v>
      </c>
      <c r="BM695" s="275" t="s">
        <v>1196</v>
      </c>
    </row>
    <row r="696" spans="1:51" s="13" customFormat="1" ht="12">
      <c r="A696" s="13"/>
      <c r="B696" s="276"/>
      <c r="C696" s="277"/>
      <c r="D696" s="278" t="s">
        <v>191</v>
      </c>
      <c r="E696" s="279" t="s">
        <v>1</v>
      </c>
      <c r="F696" s="280" t="s">
        <v>347</v>
      </c>
      <c r="G696" s="277"/>
      <c r="H696" s="279" t="s">
        <v>1</v>
      </c>
      <c r="I696" s="281"/>
      <c r="J696" s="277"/>
      <c r="K696" s="277"/>
      <c r="L696" s="282"/>
      <c r="M696" s="283"/>
      <c r="N696" s="284"/>
      <c r="O696" s="284"/>
      <c r="P696" s="284"/>
      <c r="Q696" s="284"/>
      <c r="R696" s="284"/>
      <c r="S696" s="284"/>
      <c r="T696" s="285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86" t="s">
        <v>191</v>
      </c>
      <c r="AU696" s="286" t="s">
        <v>87</v>
      </c>
      <c r="AV696" s="13" t="s">
        <v>85</v>
      </c>
      <c r="AW696" s="13" t="s">
        <v>32</v>
      </c>
      <c r="AX696" s="13" t="s">
        <v>77</v>
      </c>
      <c r="AY696" s="286" t="s">
        <v>151</v>
      </c>
    </row>
    <row r="697" spans="1:51" s="13" customFormat="1" ht="12">
      <c r="A697" s="13"/>
      <c r="B697" s="276"/>
      <c r="C697" s="277"/>
      <c r="D697" s="278" t="s">
        <v>191</v>
      </c>
      <c r="E697" s="279" t="s">
        <v>1</v>
      </c>
      <c r="F697" s="280" t="s">
        <v>1197</v>
      </c>
      <c r="G697" s="277"/>
      <c r="H697" s="279" t="s">
        <v>1</v>
      </c>
      <c r="I697" s="281"/>
      <c r="J697" s="277"/>
      <c r="K697" s="277"/>
      <c r="L697" s="282"/>
      <c r="M697" s="283"/>
      <c r="N697" s="284"/>
      <c r="O697" s="284"/>
      <c r="P697" s="284"/>
      <c r="Q697" s="284"/>
      <c r="R697" s="284"/>
      <c r="S697" s="284"/>
      <c r="T697" s="285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86" t="s">
        <v>191</v>
      </c>
      <c r="AU697" s="286" t="s">
        <v>87</v>
      </c>
      <c r="AV697" s="13" t="s">
        <v>85</v>
      </c>
      <c r="AW697" s="13" t="s">
        <v>32</v>
      </c>
      <c r="AX697" s="13" t="s">
        <v>77</v>
      </c>
      <c r="AY697" s="286" t="s">
        <v>151</v>
      </c>
    </row>
    <row r="698" spans="1:51" s="14" customFormat="1" ht="12">
      <c r="A698" s="14"/>
      <c r="B698" s="287"/>
      <c r="C698" s="288"/>
      <c r="D698" s="278" t="s">
        <v>191</v>
      </c>
      <c r="E698" s="289" t="s">
        <v>1</v>
      </c>
      <c r="F698" s="290" t="s">
        <v>1198</v>
      </c>
      <c r="G698" s="288"/>
      <c r="H698" s="291">
        <v>1.74</v>
      </c>
      <c r="I698" s="292"/>
      <c r="J698" s="288"/>
      <c r="K698" s="288"/>
      <c r="L698" s="293"/>
      <c r="M698" s="294"/>
      <c r="N698" s="295"/>
      <c r="O698" s="295"/>
      <c r="P698" s="295"/>
      <c r="Q698" s="295"/>
      <c r="R698" s="295"/>
      <c r="S698" s="295"/>
      <c r="T698" s="296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97" t="s">
        <v>191</v>
      </c>
      <c r="AU698" s="297" t="s">
        <v>87</v>
      </c>
      <c r="AV698" s="14" t="s">
        <v>87</v>
      </c>
      <c r="AW698" s="14" t="s">
        <v>32</v>
      </c>
      <c r="AX698" s="14" t="s">
        <v>85</v>
      </c>
      <c r="AY698" s="297" t="s">
        <v>151</v>
      </c>
    </row>
    <row r="699" spans="1:65" s="2" customFormat="1" ht="16.5" customHeight="1">
      <c r="A699" s="40"/>
      <c r="B699" s="41"/>
      <c r="C699" s="309" t="s">
        <v>1199</v>
      </c>
      <c r="D699" s="309" t="s">
        <v>236</v>
      </c>
      <c r="E699" s="310" t="s">
        <v>1200</v>
      </c>
      <c r="F699" s="311" t="s">
        <v>1201</v>
      </c>
      <c r="G699" s="312" t="s">
        <v>154</v>
      </c>
      <c r="H699" s="313">
        <v>40</v>
      </c>
      <c r="I699" s="314"/>
      <c r="J699" s="315">
        <f>ROUND(I699*H699,2)</f>
        <v>0</v>
      </c>
      <c r="K699" s="316"/>
      <c r="L699" s="43"/>
      <c r="M699" s="317" t="s">
        <v>1</v>
      </c>
      <c r="N699" s="318" t="s">
        <v>42</v>
      </c>
      <c r="O699" s="93"/>
      <c r="P699" s="273">
        <f>O699*H699</f>
        <v>0</v>
      </c>
      <c r="Q699" s="273">
        <v>0</v>
      </c>
      <c r="R699" s="273">
        <f>Q699*H699</f>
        <v>0</v>
      </c>
      <c r="S699" s="273">
        <v>0</v>
      </c>
      <c r="T699" s="274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75" t="s">
        <v>156</v>
      </c>
      <c r="AT699" s="275" t="s">
        <v>236</v>
      </c>
      <c r="AU699" s="275" t="s">
        <v>87</v>
      </c>
      <c r="AY699" s="17" t="s">
        <v>151</v>
      </c>
      <c r="BE699" s="145">
        <f>IF(N699="základní",J699,0)</f>
        <v>0</v>
      </c>
      <c r="BF699" s="145">
        <f>IF(N699="snížená",J699,0)</f>
        <v>0</v>
      </c>
      <c r="BG699" s="145">
        <f>IF(N699="zákl. přenesená",J699,0)</f>
        <v>0</v>
      </c>
      <c r="BH699" s="145">
        <f>IF(N699="sníž. přenesená",J699,0)</f>
        <v>0</v>
      </c>
      <c r="BI699" s="145">
        <f>IF(N699="nulová",J699,0)</f>
        <v>0</v>
      </c>
      <c r="BJ699" s="17" t="s">
        <v>85</v>
      </c>
      <c r="BK699" s="145">
        <f>ROUND(I699*H699,2)</f>
        <v>0</v>
      </c>
      <c r="BL699" s="17" t="s">
        <v>156</v>
      </c>
      <c r="BM699" s="275" t="s">
        <v>1202</v>
      </c>
    </row>
    <row r="700" spans="1:51" s="13" customFormat="1" ht="12">
      <c r="A700" s="13"/>
      <c r="B700" s="276"/>
      <c r="C700" s="277"/>
      <c r="D700" s="278" t="s">
        <v>191</v>
      </c>
      <c r="E700" s="279" t="s">
        <v>1</v>
      </c>
      <c r="F700" s="280" t="s">
        <v>959</v>
      </c>
      <c r="G700" s="277"/>
      <c r="H700" s="279" t="s">
        <v>1</v>
      </c>
      <c r="I700" s="281"/>
      <c r="J700" s="277"/>
      <c r="K700" s="277"/>
      <c r="L700" s="282"/>
      <c r="M700" s="283"/>
      <c r="N700" s="284"/>
      <c r="O700" s="284"/>
      <c r="P700" s="284"/>
      <c r="Q700" s="284"/>
      <c r="R700" s="284"/>
      <c r="S700" s="284"/>
      <c r="T700" s="285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86" t="s">
        <v>191</v>
      </c>
      <c r="AU700" s="286" t="s">
        <v>87</v>
      </c>
      <c r="AV700" s="13" t="s">
        <v>85</v>
      </c>
      <c r="AW700" s="13" t="s">
        <v>32</v>
      </c>
      <c r="AX700" s="13" t="s">
        <v>77</v>
      </c>
      <c r="AY700" s="286" t="s">
        <v>151</v>
      </c>
    </row>
    <row r="701" spans="1:51" s="14" customFormat="1" ht="12">
      <c r="A701" s="14"/>
      <c r="B701" s="287"/>
      <c r="C701" s="288"/>
      <c r="D701" s="278" t="s">
        <v>191</v>
      </c>
      <c r="E701" s="289" t="s">
        <v>1</v>
      </c>
      <c r="F701" s="290" t="s">
        <v>518</v>
      </c>
      <c r="G701" s="288"/>
      <c r="H701" s="291">
        <v>40</v>
      </c>
      <c r="I701" s="292"/>
      <c r="J701" s="288"/>
      <c r="K701" s="288"/>
      <c r="L701" s="293"/>
      <c r="M701" s="294"/>
      <c r="N701" s="295"/>
      <c r="O701" s="295"/>
      <c r="P701" s="295"/>
      <c r="Q701" s="295"/>
      <c r="R701" s="295"/>
      <c r="S701" s="295"/>
      <c r="T701" s="296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97" t="s">
        <v>191</v>
      </c>
      <c r="AU701" s="297" t="s">
        <v>87</v>
      </c>
      <c r="AV701" s="14" t="s">
        <v>87</v>
      </c>
      <c r="AW701" s="14" t="s">
        <v>32</v>
      </c>
      <c r="AX701" s="14" t="s">
        <v>85</v>
      </c>
      <c r="AY701" s="297" t="s">
        <v>151</v>
      </c>
    </row>
    <row r="702" spans="1:63" s="12" customFormat="1" ht="22.8" customHeight="1">
      <c r="A702" s="12"/>
      <c r="B702" s="246"/>
      <c r="C702" s="247"/>
      <c r="D702" s="248" t="s">
        <v>76</v>
      </c>
      <c r="E702" s="260" t="s">
        <v>1203</v>
      </c>
      <c r="F702" s="260" t="s">
        <v>1204</v>
      </c>
      <c r="G702" s="247"/>
      <c r="H702" s="247"/>
      <c r="I702" s="250"/>
      <c r="J702" s="261">
        <f>BK702</f>
        <v>0</v>
      </c>
      <c r="K702" s="247"/>
      <c r="L702" s="252"/>
      <c r="M702" s="253"/>
      <c r="N702" s="254"/>
      <c r="O702" s="254"/>
      <c r="P702" s="255">
        <f>SUM(P703:P718)</f>
        <v>0</v>
      </c>
      <c r="Q702" s="254"/>
      <c r="R702" s="255">
        <f>SUM(R703:R718)</f>
        <v>0</v>
      </c>
      <c r="S702" s="254"/>
      <c r="T702" s="256">
        <f>SUM(T703:T718)</f>
        <v>0</v>
      </c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R702" s="257" t="s">
        <v>85</v>
      </c>
      <c r="AT702" s="258" t="s">
        <v>76</v>
      </c>
      <c r="AU702" s="258" t="s">
        <v>85</v>
      </c>
      <c r="AY702" s="257" t="s">
        <v>151</v>
      </c>
      <c r="BK702" s="259">
        <f>SUM(BK703:BK718)</f>
        <v>0</v>
      </c>
    </row>
    <row r="703" spans="1:65" s="2" customFormat="1" ht="24" customHeight="1">
      <c r="A703" s="40"/>
      <c r="B703" s="41"/>
      <c r="C703" s="309" t="s">
        <v>384</v>
      </c>
      <c r="D703" s="309" t="s">
        <v>236</v>
      </c>
      <c r="E703" s="310" t="s">
        <v>1205</v>
      </c>
      <c r="F703" s="311" t="s">
        <v>1206</v>
      </c>
      <c r="G703" s="312" t="s">
        <v>511</v>
      </c>
      <c r="H703" s="313">
        <v>11294.346</v>
      </c>
      <c r="I703" s="314"/>
      <c r="J703" s="315">
        <f>ROUND(I703*H703,2)</f>
        <v>0</v>
      </c>
      <c r="K703" s="316"/>
      <c r="L703" s="43"/>
      <c r="M703" s="317" t="s">
        <v>1</v>
      </c>
      <c r="N703" s="318" t="s">
        <v>42</v>
      </c>
      <c r="O703" s="93"/>
      <c r="P703" s="273">
        <f>O703*H703</f>
        <v>0</v>
      </c>
      <c r="Q703" s="273">
        <v>0</v>
      </c>
      <c r="R703" s="273">
        <f>Q703*H703</f>
        <v>0</v>
      </c>
      <c r="S703" s="273">
        <v>0</v>
      </c>
      <c r="T703" s="274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75" t="s">
        <v>156</v>
      </c>
      <c r="AT703" s="275" t="s">
        <v>236</v>
      </c>
      <c r="AU703" s="275" t="s">
        <v>87</v>
      </c>
      <c r="AY703" s="17" t="s">
        <v>151</v>
      </c>
      <c r="BE703" s="145">
        <f>IF(N703="základní",J703,0)</f>
        <v>0</v>
      </c>
      <c r="BF703" s="145">
        <f>IF(N703="snížená",J703,0)</f>
        <v>0</v>
      </c>
      <c r="BG703" s="145">
        <f>IF(N703="zákl. přenesená",J703,0)</f>
        <v>0</v>
      </c>
      <c r="BH703" s="145">
        <f>IF(N703="sníž. přenesená",J703,0)</f>
        <v>0</v>
      </c>
      <c r="BI703" s="145">
        <f>IF(N703="nulová",J703,0)</f>
        <v>0</v>
      </c>
      <c r="BJ703" s="17" t="s">
        <v>85</v>
      </c>
      <c r="BK703" s="145">
        <f>ROUND(I703*H703,2)</f>
        <v>0</v>
      </c>
      <c r="BL703" s="17" t="s">
        <v>156</v>
      </c>
      <c r="BM703" s="275" t="s">
        <v>1207</v>
      </c>
    </row>
    <row r="704" spans="1:65" s="2" customFormat="1" ht="24" customHeight="1">
      <c r="A704" s="40"/>
      <c r="B704" s="41"/>
      <c r="C704" s="309" t="s">
        <v>1208</v>
      </c>
      <c r="D704" s="309" t="s">
        <v>236</v>
      </c>
      <c r="E704" s="310" t="s">
        <v>1209</v>
      </c>
      <c r="F704" s="311" t="s">
        <v>1210</v>
      </c>
      <c r="G704" s="312" t="s">
        <v>511</v>
      </c>
      <c r="H704" s="313">
        <v>11294.346</v>
      </c>
      <c r="I704" s="314"/>
      <c r="J704" s="315">
        <f>ROUND(I704*H704,2)</f>
        <v>0</v>
      </c>
      <c r="K704" s="316"/>
      <c r="L704" s="43"/>
      <c r="M704" s="317" t="s">
        <v>1</v>
      </c>
      <c r="N704" s="318" t="s">
        <v>42</v>
      </c>
      <c r="O704" s="93"/>
      <c r="P704" s="273">
        <f>O704*H704</f>
        <v>0</v>
      </c>
      <c r="Q704" s="273">
        <v>0</v>
      </c>
      <c r="R704" s="273">
        <f>Q704*H704</f>
        <v>0</v>
      </c>
      <c r="S704" s="273">
        <v>0</v>
      </c>
      <c r="T704" s="274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75" t="s">
        <v>156</v>
      </c>
      <c r="AT704" s="275" t="s">
        <v>236</v>
      </c>
      <c r="AU704" s="275" t="s">
        <v>87</v>
      </c>
      <c r="AY704" s="17" t="s">
        <v>151</v>
      </c>
      <c r="BE704" s="145">
        <f>IF(N704="základní",J704,0)</f>
        <v>0</v>
      </c>
      <c r="BF704" s="145">
        <f>IF(N704="snížená",J704,0)</f>
        <v>0</v>
      </c>
      <c r="BG704" s="145">
        <f>IF(N704="zákl. přenesená",J704,0)</f>
        <v>0</v>
      </c>
      <c r="BH704" s="145">
        <f>IF(N704="sníž. přenesená",J704,0)</f>
        <v>0</v>
      </c>
      <c r="BI704" s="145">
        <f>IF(N704="nulová",J704,0)</f>
        <v>0</v>
      </c>
      <c r="BJ704" s="17" t="s">
        <v>85</v>
      </c>
      <c r="BK704" s="145">
        <f>ROUND(I704*H704,2)</f>
        <v>0</v>
      </c>
      <c r="BL704" s="17" t="s">
        <v>156</v>
      </c>
      <c r="BM704" s="275" t="s">
        <v>1211</v>
      </c>
    </row>
    <row r="705" spans="1:65" s="2" customFormat="1" ht="36" customHeight="1">
      <c r="A705" s="40"/>
      <c r="B705" s="41"/>
      <c r="C705" s="309" t="s">
        <v>1212</v>
      </c>
      <c r="D705" s="309" t="s">
        <v>236</v>
      </c>
      <c r="E705" s="310" t="s">
        <v>1213</v>
      </c>
      <c r="F705" s="311" t="s">
        <v>1214</v>
      </c>
      <c r="G705" s="312" t="s">
        <v>511</v>
      </c>
      <c r="H705" s="313">
        <v>101649.114</v>
      </c>
      <c r="I705" s="314"/>
      <c r="J705" s="315">
        <f>ROUND(I705*H705,2)</f>
        <v>0</v>
      </c>
      <c r="K705" s="316"/>
      <c r="L705" s="43"/>
      <c r="M705" s="317" t="s">
        <v>1</v>
      </c>
      <c r="N705" s="318" t="s">
        <v>42</v>
      </c>
      <c r="O705" s="93"/>
      <c r="P705" s="273">
        <f>O705*H705</f>
        <v>0</v>
      </c>
      <c r="Q705" s="273">
        <v>0</v>
      </c>
      <c r="R705" s="273">
        <f>Q705*H705</f>
        <v>0</v>
      </c>
      <c r="S705" s="273">
        <v>0</v>
      </c>
      <c r="T705" s="274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75" t="s">
        <v>156</v>
      </c>
      <c r="AT705" s="275" t="s">
        <v>236</v>
      </c>
      <c r="AU705" s="275" t="s">
        <v>87</v>
      </c>
      <c r="AY705" s="17" t="s">
        <v>151</v>
      </c>
      <c r="BE705" s="145">
        <f>IF(N705="základní",J705,0)</f>
        <v>0</v>
      </c>
      <c r="BF705" s="145">
        <f>IF(N705="snížená",J705,0)</f>
        <v>0</v>
      </c>
      <c r="BG705" s="145">
        <f>IF(N705="zákl. přenesená",J705,0)</f>
        <v>0</v>
      </c>
      <c r="BH705" s="145">
        <f>IF(N705="sníž. přenesená",J705,0)</f>
        <v>0</v>
      </c>
      <c r="BI705" s="145">
        <f>IF(N705="nulová",J705,0)</f>
        <v>0</v>
      </c>
      <c r="BJ705" s="17" t="s">
        <v>85</v>
      </c>
      <c r="BK705" s="145">
        <f>ROUND(I705*H705,2)</f>
        <v>0</v>
      </c>
      <c r="BL705" s="17" t="s">
        <v>156</v>
      </c>
      <c r="BM705" s="275" t="s">
        <v>1215</v>
      </c>
    </row>
    <row r="706" spans="1:51" s="14" customFormat="1" ht="12">
      <c r="A706" s="14"/>
      <c r="B706" s="287"/>
      <c r="C706" s="288"/>
      <c r="D706" s="278" t="s">
        <v>191</v>
      </c>
      <c r="E706" s="288"/>
      <c r="F706" s="290" t="s">
        <v>1216</v>
      </c>
      <c r="G706" s="288"/>
      <c r="H706" s="291">
        <v>101649.114</v>
      </c>
      <c r="I706" s="292"/>
      <c r="J706" s="288"/>
      <c r="K706" s="288"/>
      <c r="L706" s="293"/>
      <c r="M706" s="294"/>
      <c r="N706" s="295"/>
      <c r="O706" s="295"/>
      <c r="P706" s="295"/>
      <c r="Q706" s="295"/>
      <c r="R706" s="295"/>
      <c r="S706" s="295"/>
      <c r="T706" s="296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97" t="s">
        <v>191</v>
      </c>
      <c r="AU706" s="297" t="s">
        <v>87</v>
      </c>
      <c r="AV706" s="14" t="s">
        <v>87</v>
      </c>
      <c r="AW706" s="14" t="s">
        <v>4</v>
      </c>
      <c r="AX706" s="14" t="s">
        <v>85</v>
      </c>
      <c r="AY706" s="297" t="s">
        <v>151</v>
      </c>
    </row>
    <row r="707" spans="1:65" s="2" customFormat="1" ht="36" customHeight="1">
      <c r="A707" s="40"/>
      <c r="B707" s="41"/>
      <c r="C707" s="309" t="s">
        <v>1217</v>
      </c>
      <c r="D707" s="309" t="s">
        <v>236</v>
      </c>
      <c r="E707" s="310" t="s">
        <v>1218</v>
      </c>
      <c r="F707" s="311" t="s">
        <v>1219</v>
      </c>
      <c r="G707" s="312" t="s">
        <v>511</v>
      </c>
      <c r="H707" s="313">
        <v>3532.534</v>
      </c>
      <c r="I707" s="314"/>
      <c r="J707" s="315">
        <f>ROUND(I707*H707,2)</f>
        <v>0</v>
      </c>
      <c r="K707" s="316"/>
      <c r="L707" s="43"/>
      <c r="M707" s="317" t="s">
        <v>1</v>
      </c>
      <c r="N707" s="318" t="s">
        <v>42</v>
      </c>
      <c r="O707" s="93"/>
      <c r="P707" s="273">
        <f>O707*H707</f>
        <v>0</v>
      </c>
      <c r="Q707" s="273">
        <v>0</v>
      </c>
      <c r="R707" s="273">
        <f>Q707*H707</f>
        <v>0</v>
      </c>
      <c r="S707" s="273">
        <v>0</v>
      </c>
      <c r="T707" s="274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75" t="s">
        <v>156</v>
      </c>
      <c r="AT707" s="275" t="s">
        <v>236</v>
      </c>
      <c r="AU707" s="275" t="s">
        <v>87</v>
      </c>
      <c r="AY707" s="17" t="s">
        <v>151</v>
      </c>
      <c r="BE707" s="145">
        <f>IF(N707="základní",J707,0)</f>
        <v>0</v>
      </c>
      <c r="BF707" s="145">
        <f>IF(N707="snížená",J707,0)</f>
        <v>0</v>
      </c>
      <c r="BG707" s="145">
        <f>IF(N707="zákl. přenesená",J707,0)</f>
        <v>0</v>
      </c>
      <c r="BH707" s="145">
        <f>IF(N707="sníž. přenesená",J707,0)</f>
        <v>0</v>
      </c>
      <c r="BI707" s="145">
        <f>IF(N707="nulová",J707,0)</f>
        <v>0</v>
      </c>
      <c r="BJ707" s="17" t="s">
        <v>85</v>
      </c>
      <c r="BK707" s="145">
        <f>ROUND(I707*H707,2)</f>
        <v>0</v>
      </c>
      <c r="BL707" s="17" t="s">
        <v>156</v>
      </c>
      <c r="BM707" s="275" t="s">
        <v>1220</v>
      </c>
    </row>
    <row r="708" spans="1:51" s="14" customFormat="1" ht="12">
      <c r="A708" s="14"/>
      <c r="B708" s="287"/>
      <c r="C708" s="288"/>
      <c r="D708" s="278" t="s">
        <v>191</v>
      </c>
      <c r="E708" s="289" t="s">
        <v>1</v>
      </c>
      <c r="F708" s="290" t="s">
        <v>1221</v>
      </c>
      <c r="G708" s="288"/>
      <c r="H708" s="291">
        <v>3532.534</v>
      </c>
      <c r="I708" s="292"/>
      <c r="J708" s="288"/>
      <c r="K708" s="288"/>
      <c r="L708" s="293"/>
      <c r="M708" s="294"/>
      <c r="N708" s="295"/>
      <c r="O708" s="295"/>
      <c r="P708" s="295"/>
      <c r="Q708" s="295"/>
      <c r="R708" s="295"/>
      <c r="S708" s="295"/>
      <c r="T708" s="29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97" t="s">
        <v>191</v>
      </c>
      <c r="AU708" s="297" t="s">
        <v>87</v>
      </c>
      <c r="AV708" s="14" t="s">
        <v>87</v>
      </c>
      <c r="AW708" s="14" t="s">
        <v>32</v>
      </c>
      <c r="AX708" s="14" t="s">
        <v>77</v>
      </c>
      <c r="AY708" s="297" t="s">
        <v>151</v>
      </c>
    </row>
    <row r="709" spans="1:51" s="15" customFormat="1" ht="12">
      <c r="A709" s="15"/>
      <c r="B709" s="298"/>
      <c r="C709" s="299"/>
      <c r="D709" s="278" t="s">
        <v>191</v>
      </c>
      <c r="E709" s="300" t="s">
        <v>1</v>
      </c>
      <c r="F709" s="301" t="s">
        <v>196</v>
      </c>
      <c r="G709" s="299"/>
      <c r="H709" s="302">
        <v>3532.534</v>
      </c>
      <c r="I709" s="303"/>
      <c r="J709" s="299"/>
      <c r="K709" s="299"/>
      <c r="L709" s="304"/>
      <c r="M709" s="305"/>
      <c r="N709" s="306"/>
      <c r="O709" s="306"/>
      <c r="P709" s="306"/>
      <c r="Q709" s="306"/>
      <c r="R709" s="306"/>
      <c r="S709" s="306"/>
      <c r="T709" s="307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308" t="s">
        <v>191</v>
      </c>
      <c r="AU709" s="308" t="s">
        <v>87</v>
      </c>
      <c r="AV709" s="15" t="s">
        <v>156</v>
      </c>
      <c r="AW709" s="15" t="s">
        <v>32</v>
      </c>
      <c r="AX709" s="15" t="s">
        <v>85</v>
      </c>
      <c r="AY709" s="308" t="s">
        <v>151</v>
      </c>
    </row>
    <row r="710" spans="1:65" s="2" customFormat="1" ht="36" customHeight="1">
      <c r="A710" s="40"/>
      <c r="B710" s="41"/>
      <c r="C710" s="309" t="s">
        <v>1222</v>
      </c>
      <c r="D710" s="309" t="s">
        <v>236</v>
      </c>
      <c r="E710" s="310" t="s">
        <v>1223</v>
      </c>
      <c r="F710" s="311" t="s">
        <v>1224</v>
      </c>
      <c r="G710" s="312" t="s">
        <v>511</v>
      </c>
      <c r="H710" s="313">
        <v>198.584</v>
      </c>
      <c r="I710" s="314"/>
      <c r="J710" s="315">
        <f>ROUND(I710*H710,2)</f>
        <v>0</v>
      </c>
      <c r="K710" s="316"/>
      <c r="L710" s="43"/>
      <c r="M710" s="317" t="s">
        <v>1</v>
      </c>
      <c r="N710" s="318" t="s">
        <v>42</v>
      </c>
      <c r="O710" s="93"/>
      <c r="P710" s="273">
        <f>O710*H710</f>
        <v>0</v>
      </c>
      <c r="Q710" s="273">
        <v>0</v>
      </c>
      <c r="R710" s="273">
        <f>Q710*H710</f>
        <v>0</v>
      </c>
      <c r="S710" s="273">
        <v>0</v>
      </c>
      <c r="T710" s="274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75" t="s">
        <v>156</v>
      </c>
      <c r="AT710" s="275" t="s">
        <v>236</v>
      </c>
      <c r="AU710" s="275" t="s">
        <v>87</v>
      </c>
      <c r="AY710" s="17" t="s">
        <v>151</v>
      </c>
      <c r="BE710" s="145">
        <f>IF(N710="základní",J710,0)</f>
        <v>0</v>
      </c>
      <c r="BF710" s="145">
        <f>IF(N710="snížená",J710,0)</f>
        <v>0</v>
      </c>
      <c r="BG710" s="145">
        <f>IF(N710="zákl. přenesená",J710,0)</f>
        <v>0</v>
      </c>
      <c r="BH710" s="145">
        <f>IF(N710="sníž. přenesená",J710,0)</f>
        <v>0</v>
      </c>
      <c r="BI710" s="145">
        <f>IF(N710="nulová",J710,0)</f>
        <v>0</v>
      </c>
      <c r="BJ710" s="17" t="s">
        <v>85</v>
      </c>
      <c r="BK710" s="145">
        <f>ROUND(I710*H710,2)</f>
        <v>0</v>
      </c>
      <c r="BL710" s="17" t="s">
        <v>156</v>
      </c>
      <c r="BM710" s="275" t="s">
        <v>1225</v>
      </c>
    </row>
    <row r="711" spans="1:51" s="14" customFormat="1" ht="12">
      <c r="A711" s="14"/>
      <c r="B711" s="287"/>
      <c r="C711" s="288"/>
      <c r="D711" s="278" t="s">
        <v>191</v>
      </c>
      <c r="E711" s="289" t="s">
        <v>1</v>
      </c>
      <c r="F711" s="290" t="s">
        <v>1226</v>
      </c>
      <c r="G711" s="288"/>
      <c r="H711" s="291">
        <v>198.584</v>
      </c>
      <c r="I711" s="292"/>
      <c r="J711" s="288"/>
      <c r="K711" s="288"/>
      <c r="L711" s="293"/>
      <c r="M711" s="294"/>
      <c r="N711" s="295"/>
      <c r="O711" s="295"/>
      <c r="P711" s="295"/>
      <c r="Q711" s="295"/>
      <c r="R711" s="295"/>
      <c r="S711" s="295"/>
      <c r="T711" s="296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97" t="s">
        <v>191</v>
      </c>
      <c r="AU711" s="297" t="s">
        <v>87</v>
      </c>
      <c r="AV711" s="14" t="s">
        <v>87</v>
      </c>
      <c r="AW711" s="14" t="s">
        <v>32</v>
      </c>
      <c r="AX711" s="14" t="s">
        <v>77</v>
      </c>
      <c r="AY711" s="297" t="s">
        <v>151</v>
      </c>
    </row>
    <row r="712" spans="1:51" s="15" customFormat="1" ht="12">
      <c r="A712" s="15"/>
      <c r="B712" s="298"/>
      <c r="C712" s="299"/>
      <c r="D712" s="278" t="s">
        <v>191</v>
      </c>
      <c r="E712" s="300" t="s">
        <v>1</v>
      </c>
      <c r="F712" s="301" t="s">
        <v>196</v>
      </c>
      <c r="G712" s="299"/>
      <c r="H712" s="302">
        <v>198.584</v>
      </c>
      <c r="I712" s="303"/>
      <c r="J712" s="299"/>
      <c r="K712" s="299"/>
      <c r="L712" s="304"/>
      <c r="M712" s="305"/>
      <c r="N712" s="306"/>
      <c r="O712" s="306"/>
      <c r="P712" s="306"/>
      <c r="Q712" s="306"/>
      <c r="R712" s="306"/>
      <c r="S712" s="306"/>
      <c r="T712" s="307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T712" s="308" t="s">
        <v>191</v>
      </c>
      <c r="AU712" s="308" t="s">
        <v>87</v>
      </c>
      <c r="AV712" s="15" t="s">
        <v>156</v>
      </c>
      <c r="AW712" s="15" t="s">
        <v>32</v>
      </c>
      <c r="AX712" s="15" t="s">
        <v>85</v>
      </c>
      <c r="AY712" s="308" t="s">
        <v>151</v>
      </c>
    </row>
    <row r="713" spans="1:65" s="2" customFormat="1" ht="24" customHeight="1">
      <c r="A713" s="40"/>
      <c r="B713" s="41"/>
      <c r="C713" s="309" t="s">
        <v>1227</v>
      </c>
      <c r="D713" s="309" t="s">
        <v>236</v>
      </c>
      <c r="E713" s="310" t="s">
        <v>1228</v>
      </c>
      <c r="F713" s="311" t="s">
        <v>1229</v>
      </c>
      <c r="G713" s="312" t="s">
        <v>511</v>
      </c>
      <c r="H713" s="313">
        <v>2734.802</v>
      </c>
      <c r="I713" s="314"/>
      <c r="J713" s="315">
        <f>ROUND(I713*H713,2)</f>
        <v>0</v>
      </c>
      <c r="K713" s="316"/>
      <c r="L713" s="43"/>
      <c r="M713" s="317" t="s">
        <v>1</v>
      </c>
      <c r="N713" s="318" t="s">
        <v>42</v>
      </c>
      <c r="O713" s="93"/>
      <c r="P713" s="273">
        <f>O713*H713</f>
        <v>0</v>
      </c>
      <c r="Q713" s="273">
        <v>0</v>
      </c>
      <c r="R713" s="273">
        <f>Q713*H713</f>
        <v>0</v>
      </c>
      <c r="S713" s="273">
        <v>0</v>
      </c>
      <c r="T713" s="274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75" t="s">
        <v>156</v>
      </c>
      <c r="AT713" s="275" t="s">
        <v>236</v>
      </c>
      <c r="AU713" s="275" t="s">
        <v>87</v>
      </c>
      <c r="AY713" s="17" t="s">
        <v>151</v>
      </c>
      <c r="BE713" s="145">
        <f>IF(N713="základní",J713,0)</f>
        <v>0</v>
      </c>
      <c r="BF713" s="145">
        <f>IF(N713="snížená",J713,0)</f>
        <v>0</v>
      </c>
      <c r="BG713" s="145">
        <f>IF(N713="zákl. přenesená",J713,0)</f>
        <v>0</v>
      </c>
      <c r="BH713" s="145">
        <f>IF(N713="sníž. přenesená",J713,0)</f>
        <v>0</v>
      </c>
      <c r="BI713" s="145">
        <f>IF(N713="nulová",J713,0)</f>
        <v>0</v>
      </c>
      <c r="BJ713" s="17" t="s">
        <v>85</v>
      </c>
      <c r="BK713" s="145">
        <f>ROUND(I713*H713,2)</f>
        <v>0</v>
      </c>
      <c r="BL713" s="17" t="s">
        <v>156</v>
      </c>
      <c r="BM713" s="275" t="s">
        <v>1230</v>
      </c>
    </row>
    <row r="714" spans="1:51" s="14" customFormat="1" ht="12">
      <c r="A714" s="14"/>
      <c r="B714" s="287"/>
      <c r="C714" s="288"/>
      <c r="D714" s="278" t="s">
        <v>191</v>
      </c>
      <c r="E714" s="289" t="s">
        <v>1</v>
      </c>
      <c r="F714" s="290" t="s">
        <v>1231</v>
      </c>
      <c r="G714" s="288"/>
      <c r="H714" s="291">
        <v>2734.802</v>
      </c>
      <c r="I714" s="292"/>
      <c r="J714" s="288"/>
      <c r="K714" s="288"/>
      <c r="L714" s="293"/>
      <c r="M714" s="294"/>
      <c r="N714" s="295"/>
      <c r="O714" s="295"/>
      <c r="P714" s="295"/>
      <c r="Q714" s="295"/>
      <c r="R714" s="295"/>
      <c r="S714" s="295"/>
      <c r="T714" s="296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97" t="s">
        <v>191</v>
      </c>
      <c r="AU714" s="297" t="s">
        <v>87</v>
      </c>
      <c r="AV714" s="14" t="s">
        <v>87</v>
      </c>
      <c r="AW714" s="14" t="s">
        <v>32</v>
      </c>
      <c r="AX714" s="14" t="s">
        <v>77</v>
      </c>
      <c r="AY714" s="297" t="s">
        <v>151</v>
      </c>
    </row>
    <row r="715" spans="1:51" s="15" customFormat="1" ht="12">
      <c r="A715" s="15"/>
      <c r="B715" s="298"/>
      <c r="C715" s="299"/>
      <c r="D715" s="278" t="s">
        <v>191</v>
      </c>
      <c r="E715" s="300" t="s">
        <v>1</v>
      </c>
      <c r="F715" s="301" t="s">
        <v>196</v>
      </c>
      <c r="G715" s="299"/>
      <c r="H715" s="302">
        <v>2734.802</v>
      </c>
      <c r="I715" s="303"/>
      <c r="J715" s="299"/>
      <c r="K715" s="299"/>
      <c r="L715" s="304"/>
      <c r="M715" s="305"/>
      <c r="N715" s="306"/>
      <c r="O715" s="306"/>
      <c r="P715" s="306"/>
      <c r="Q715" s="306"/>
      <c r="R715" s="306"/>
      <c r="S715" s="306"/>
      <c r="T715" s="307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308" t="s">
        <v>191</v>
      </c>
      <c r="AU715" s="308" t="s">
        <v>87</v>
      </c>
      <c r="AV715" s="15" t="s">
        <v>156</v>
      </c>
      <c r="AW715" s="15" t="s">
        <v>32</v>
      </c>
      <c r="AX715" s="15" t="s">
        <v>85</v>
      </c>
      <c r="AY715" s="308" t="s">
        <v>151</v>
      </c>
    </row>
    <row r="716" spans="1:65" s="2" customFormat="1" ht="36" customHeight="1">
      <c r="A716" s="40"/>
      <c r="B716" s="41"/>
      <c r="C716" s="309" t="s">
        <v>1232</v>
      </c>
      <c r="D716" s="309" t="s">
        <v>236</v>
      </c>
      <c r="E716" s="310" t="s">
        <v>1233</v>
      </c>
      <c r="F716" s="311" t="s">
        <v>1234</v>
      </c>
      <c r="G716" s="312" t="s">
        <v>511</v>
      </c>
      <c r="H716" s="313">
        <v>4828.426</v>
      </c>
      <c r="I716" s="314"/>
      <c r="J716" s="315">
        <f>ROUND(I716*H716,2)</f>
        <v>0</v>
      </c>
      <c r="K716" s="316"/>
      <c r="L716" s="43"/>
      <c r="M716" s="317" t="s">
        <v>1</v>
      </c>
      <c r="N716" s="318" t="s">
        <v>42</v>
      </c>
      <c r="O716" s="93"/>
      <c r="P716" s="273">
        <f>O716*H716</f>
        <v>0</v>
      </c>
      <c r="Q716" s="273">
        <v>0</v>
      </c>
      <c r="R716" s="273">
        <f>Q716*H716</f>
        <v>0</v>
      </c>
      <c r="S716" s="273">
        <v>0</v>
      </c>
      <c r="T716" s="274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75" t="s">
        <v>156</v>
      </c>
      <c r="AT716" s="275" t="s">
        <v>236</v>
      </c>
      <c r="AU716" s="275" t="s">
        <v>87</v>
      </c>
      <c r="AY716" s="17" t="s">
        <v>151</v>
      </c>
      <c r="BE716" s="145">
        <f>IF(N716="základní",J716,0)</f>
        <v>0</v>
      </c>
      <c r="BF716" s="145">
        <f>IF(N716="snížená",J716,0)</f>
        <v>0</v>
      </c>
      <c r="BG716" s="145">
        <f>IF(N716="zákl. přenesená",J716,0)</f>
        <v>0</v>
      </c>
      <c r="BH716" s="145">
        <f>IF(N716="sníž. přenesená",J716,0)</f>
        <v>0</v>
      </c>
      <c r="BI716" s="145">
        <f>IF(N716="nulová",J716,0)</f>
        <v>0</v>
      </c>
      <c r="BJ716" s="17" t="s">
        <v>85</v>
      </c>
      <c r="BK716" s="145">
        <f>ROUND(I716*H716,2)</f>
        <v>0</v>
      </c>
      <c r="BL716" s="17" t="s">
        <v>156</v>
      </c>
      <c r="BM716" s="275" t="s">
        <v>1235</v>
      </c>
    </row>
    <row r="717" spans="1:51" s="14" customFormat="1" ht="12">
      <c r="A717" s="14"/>
      <c r="B717" s="287"/>
      <c r="C717" s="288"/>
      <c r="D717" s="278" t="s">
        <v>191</v>
      </c>
      <c r="E717" s="289" t="s">
        <v>1</v>
      </c>
      <c r="F717" s="290" t="s">
        <v>1236</v>
      </c>
      <c r="G717" s="288"/>
      <c r="H717" s="291">
        <v>4828.426</v>
      </c>
      <c r="I717" s="292"/>
      <c r="J717" s="288"/>
      <c r="K717" s="288"/>
      <c r="L717" s="293"/>
      <c r="M717" s="294"/>
      <c r="N717" s="295"/>
      <c r="O717" s="295"/>
      <c r="P717" s="295"/>
      <c r="Q717" s="295"/>
      <c r="R717" s="295"/>
      <c r="S717" s="295"/>
      <c r="T717" s="296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97" t="s">
        <v>191</v>
      </c>
      <c r="AU717" s="297" t="s">
        <v>87</v>
      </c>
      <c r="AV717" s="14" t="s">
        <v>87</v>
      </c>
      <c r="AW717" s="14" t="s">
        <v>32</v>
      </c>
      <c r="AX717" s="14" t="s">
        <v>77</v>
      </c>
      <c r="AY717" s="297" t="s">
        <v>151</v>
      </c>
    </row>
    <row r="718" spans="1:51" s="15" customFormat="1" ht="12">
      <c r="A718" s="15"/>
      <c r="B718" s="298"/>
      <c r="C718" s="299"/>
      <c r="D718" s="278" t="s">
        <v>191</v>
      </c>
      <c r="E718" s="300" t="s">
        <v>1</v>
      </c>
      <c r="F718" s="301" t="s">
        <v>196</v>
      </c>
      <c r="G718" s="299"/>
      <c r="H718" s="302">
        <v>4828.426</v>
      </c>
      <c r="I718" s="303"/>
      <c r="J718" s="299"/>
      <c r="K718" s="299"/>
      <c r="L718" s="304"/>
      <c r="M718" s="305"/>
      <c r="N718" s="306"/>
      <c r="O718" s="306"/>
      <c r="P718" s="306"/>
      <c r="Q718" s="306"/>
      <c r="R718" s="306"/>
      <c r="S718" s="306"/>
      <c r="T718" s="307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308" t="s">
        <v>191</v>
      </c>
      <c r="AU718" s="308" t="s">
        <v>87</v>
      </c>
      <c r="AV718" s="15" t="s">
        <v>156</v>
      </c>
      <c r="AW718" s="15" t="s">
        <v>32</v>
      </c>
      <c r="AX718" s="15" t="s">
        <v>85</v>
      </c>
      <c r="AY718" s="308" t="s">
        <v>151</v>
      </c>
    </row>
    <row r="719" spans="1:63" s="12" customFormat="1" ht="22.8" customHeight="1">
      <c r="A719" s="12"/>
      <c r="B719" s="246"/>
      <c r="C719" s="247"/>
      <c r="D719" s="248" t="s">
        <v>76</v>
      </c>
      <c r="E719" s="260" t="s">
        <v>1237</v>
      </c>
      <c r="F719" s="260" t="s">
        <v>1238</v>
      </c>
      <c r="G719" s="247"/>
      <c r="H719" s="247"/>
      <c r="I719" s="250"/>
      <c r="J719" s="261">
        <f>BK719</f>
        <v>0</v>
      </c>
      <c r="K719" s="247"/>
      <c r="L719" s="252"/>
      <c r="M719" s="253"/>
      <c r="N719" s="254"/>
      <c r="O719" s="254"/>
      <c r="P719" s="255">
        <f>P720</f>
        <v>0</v>
      </c>
      <c r="Q719" s="254"/>
      <c r="R719" s="255">
        <f>R720</f>
        <v>0</v>
      </c>
      <c r="S719" s="254"/>
      <c r="T719" s="256">
        <f>T720</f>
        <v>0</v>
      </c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R719" s="257" t="s">
        <v>85</v>
      </c>
      <c r="AT719" s="258" t="s">
        <v>76</v>
      </c>
      <c r="AU719" s="258" t="s">
        <v>85</v>
      </c>
      <c r="AY719" s="257" t="s">
        <v>151</v>
      </c>
      <c r="BK719" s="259">
        <f>BK720</f>
        <v>0</v>
      </c>
    </row>
    <row r="720" spans="1:65" s="2" customFormat="1" ht="36" customHeight="1">
      <c r="A720" s="40"/>
      <c r="B720" s="41"/>
      <c r="C720" s="309" t="s">
        <v>1239</v>
      </c>
      <c r="D720" s="309" t="s">
        <v>236</v>
      </c>
      <c r="E720" s="310" t="s">
        <v>1240</v>
      </c>
      <c r="F720" s="311" t="s">
        <v>1241</v>
      </c>
      <c r="G720" s="312" t="s">
        <v>511</v>
      </c>
      <c r="H720" s="313">
        <v>2425.453</v>
      </c>
      <c r="I720" s="314"/>
      <c r="J720" s="315">
        <f>ROUND(I720*H720,2)</f>
        <v>0</v>
      </c>
      <c r="K720" s="316"/>
      <c r="L720" s="43"/>
      <c r="M720" s="317" t="s">
        <v>1</v>
      </c>
      <c r="N720" s="318" t="s">
        <v>42</v>
      </c>
      <c r="O720" s="93"/>
      <c r="P720" s="273">
        <f>O720*H720</f>
        <v>0</v>
      </c>
      <c r="Q720" s="273">
        <v>0</v>
      </c>
      <c r="R720" s="273">
        <f>Q720*H720</f>
        <v>0</v>
      </c>
      <c r="S720" s="273">
        <v>0</v>
      </c>
      <c r="T720" s="274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75" t="s">
        <v>156</v>
      </c>
      <c r="AT720" s="275" t="s">
        <v>236</v>
      </c>
      <c r="AU720" s="275" t="s">
        <v>87</v>
      </c>
      <c r="AY720" s="17" t="s">
        <v>151</v>
      </c>
      <c r="BE720" s="145">
        <f>IF(N720="základní",J720,0)</f>
        <v>0</v>
      </c>
      <c r="BF720" s="145">
        <f>IF(N720="snížená",J720,0)</f>
        <v>0</v>
      </c>
      <c r="BG720" s="145">
        <f>IF(N720="zákl. přenesená",J720,0)</f>
        <v>0</v>
      </c>
      <c r="BH720" s="145">
        <f>IF(N720="sníž. přenesená",J720,0)</f>
        <v>0</v>
      </c>
      <c r="BI720" s="145">
        <f>IF(N720="nulová",J720,0)</f>
        <v>0</v>
      </c>
      <c r="BJ720" s="17" t="s">
        <v>85</v>
      </c>
      <c r="BK720" s="145">
        <f>ROUND(I720*H720,2)</f>
        <v>0</v>
      </c>
      <c r="BL720" s="17" t="s">
        <v>156</v>
      </c>
      <c r="BM720" s="275" t="s">
        <v>1242</v>
      </c>
    </row>
    <row r="721" spans="1:63" s="12" customFormat="1" ht="25.9" customHeight="1">
      <c r="A721" s="12"/>
      <c r="B721" s="246"/>
      <c r="C721" s="247"/>
      <c r="D721" s="248" t="s">
        <v>76</v>
      </c>
      <c r="E721" s="249" t="s">
        <v>152</v>
      </c>
      <c r="F721" s="249" t="s">
        <v>1243</v>
      </c>
      <c r="G721" s="247"/>
      <c r="H721" s="247"/>
      <c r="I721" s="250"/>
      <c r="J721" s="251">
        <f>BK721</f>
        <v>0</v>
      </c>
      <c r="K721" s="247"/>
      <c r="L721" s="252"/>
      <c r="M721" s="253"/>
      <c r="N721" s="254"/>
      <c r="O721" s="254"/>
      <c r="P721" s="255">
        <f>P722</f>
        <v>0</v>
      </c>
      <c r="Q721" s="254"/>
      <c r="R721" s="255">
        <f>R722</f>
        <v>4.4677155</v>
      </c>
      <c r="S721" s="254"/>
      <c r="T721" s="256">
        <f>T722</f>
        <v>0</v>
      </c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R721" s="257" t="s">
        <v>160</v>
      </c>
      <c r="AT721" s="258" t="s">
        <v>76</v>
      </c>
      <c r="AU721" s="258" t="s">
        <v>77</v>
      </c>
      <c r="AY721" s="257" t="s">
        <v>151</v>
      </c>
      <c r="BK721" s="259">
        <f>BK722</f>
        <v>0</v>
      </c>
    </row>
    <row r="722" spans="1:63" s="12" customFormat="1" ht="22.8" customHeight="1">
      <c r="A722" s="12"/>
      <c r="B722" s="246"/>
      <c r="C722" s="247"/>
      <c r="D722" s="248" t="s">
        <v>76</v>
      </c>
      <c r="E722" s="260" t="s">
        <v>1244</v>
      </c>
      <c r="F722" s="260" t="s">
        <v>1245</v>
      </c>
      <c r="G722" s="247"/>
      <c r="H722" s="247"/>
      <c r="I722" s="250"/>
      <c r="J722" s="261">
        <f>BK722</f>
        <v>0</v>
      </c>
      <c r="K722" s="247"/>
      <c r="L722" s="252"/>
      <c r="M722" s="253"/>
      <c r="N722" s="254"/>
      <c r="O722" s="254"/>
      <c r="P722" s="255">
        <f>SUM(P723:P748)</f>
        <v>0</v>
      </c>
      <c r="Q722" s="254"/>
      <c r="R722" s="255">
        <f>SUM(R723:R748)</f>
        <v>4.4677155</v>
      </c>
      <c r="S722" s="254"/>
      <c r="T722" s="256">
        <f>SUM(T723:T748)</f>
        <v>0</v>
      </c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R722" s="257" t="s">
        <v>160</v>
      </c>
      <c r="AT722" s="258" t="s">
        <v>76</v>
      </c>
      <c r="AU722" s="258" t="s">
        <v>85</v>
      </c>
      <c r="AY722" s="257" t="s">
        <v>151</v>
      </c>
      <c r="BK722" s="259">
        <f>SUM(BK723:BK748)</f>
        <v>0</v>
      </c>
    </row>
    <row r="723" spans="1:65" s="2" customFormat="1" ht="60" customHeight="1">
      <c r="A723" s="40"/>
      <c r="B723" s="41"/>
      <c r="C723" s="309" t="s">
        <v>1246</v>
      </c>
      <c r="D723" s="309" t="s">
        <v>236</v>
      </c>
      <c r="E723" s="310" t="s">
        <v>1247</v>
      </c>
      <c r="F723" s="311" t="s">
        <v>1248</v>
      </c>
      <c r="G723" s="312" t="s">
        <v>260</v>
      </c>
      <c r="H723" s="313">
        <v>120</v>
      </c>
      <c r="I723" s="314"/>
      <c r="J723" s="315">
        <f>ROUND(I723*H723,2)</f>
        <v>0</v>
      </c>
      <c r="K723" s="316"/>
      <c r="L723" s="43"/>
      <c r="M723" s="317" t="s">
        <v>1</v>
      </c>
      <c r="N723" s="318" t="s">
        <v>42</v>
      </c>
      <c r="O723" s="93"/>
      <c r="P723" s="273">
        <f>O723*H723</f>
        <v>0</v>
      </c>
      <c r="Q723" s="273">
        <v>0</v>
      </c>
      <c r="R723" s="273">
        <f>Q723*H723</f>
        <v>0</v>
      </c>
      <c r="S723" s="273">
        <v>0</v>
      </c>
      <c r="T723" s="274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75" t="s">
        <v>629</v>
      </c>
      <c r="AT723" s="275" t="s">
        <v>236</v>
      </c>
      <c r="AU723" s="275" t="s">
        <v>87</v>
      </c>
      <c r="AY723" s="17" t="s">
        <v>151</v>
      </c>
      <c r="BE723" s="145">
        <f>IF(N723="základní",J723,0)</f>
        <v>0</v>
      </c>
      <c r="BF723" s="145">
        <f>IF(N723="snížená",J723,0)</f>
        <v>0</v>
      </c>
      <c r="BG723" s="145">
        <f>IF(N723="zákl. přenesená",J723,0)</f>
        <v>0</v>
      </c>
      <c r="BH723" s="145">
        <f>IF(N723="sníž. přenesená",J723,0)</f>
        <v>0</v>
      </c>
      <c r="BI723" s="145">
        <f>IF(N723="nulová",J723,0)</f>
        <v>0</v>
      </c>
      <c r="BJ723" s="17" t="s">
        <v>85</v>
      </c>
      <c r="BK723" s="145">
        <f>ROUND(I723*H723,2)</f>
        <v>0</v>
      </c>
      <c r="BL723" s="17" t="s">
        <v>629</v>
      </c>
      <c r="BM723" s="275" t="s">
        <v>1249</v>
      </c>
    </row>
    <row r="724" spans="1:51" s="13" customFormat="1" ht="12">
      <c r="A724" s="13"/>
      <c r="B724" s="276"/>
      <c r="C724" s="277"/>
      <c r="D724" s="278" t="s">
        <v>191</v>
      </c>
      <c r="E724" s="279" t="s">
        <v>1</v>
      </c>
      <c r="F724" s="280" t="s">
        <v>1250</v>
      </c>
      <c r="G724" s="277"/>
      <c r="H724" s="279" t="s">
        <v>1</v>
      </c>
      <c r="I724" s="281"/>
      <c r="J724" s="277"/>
      <c r="K724" s="277"/>
      <c r="L724" s="282"/>
      <c r="M724" s="283"/>
      <c r="N724" s="284"/>
      <c r="O724" s="284"/>
      <c r="P724" s="284"/>
      <c r="Q724" s="284"/>
      <c r="R724" s="284"/>
      <c r="S724" s="284"/>
      <c r="T724" s="285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86" t="s">
        <v>191</v>
      </c>
      <c r="AU724" s="286" t="s">
        <v>87</v>
      </c>
      <c r="AV724" s="13" t="s">
        <v>85</v>
      </c>
      <c r="AW724" s="13" t="s">
        <v>32</v>
      </c>
      <c r="AX724" s="13" t="s">
        <v>77</v>
      </c>
      <c r="AY724" s="286" t="s">
        <v>151</v>
      </c>
    </row>
    <row r="725" spans="1:51" s="14" customFormat="1" ht="12">
      <c r="A725" s="14"/>
      <c r="B725" s="287"/>
      <c r="C725" s="288"/>
      <c r="D725" s="278" t="s">
        <v>191</v>
      </c>
      <c r="E725" s="289" t="s">
        <v>1</v>
      </c>
      <c r="F725" s="290" t="s">
        <v>1251</v>
      </c>
      <c r="G725" s="288"/>
      <c r="H725" s="291">
        <v>120</v>
      </c>
      <c r="I725" s="292"/>
      <c r="J725" s="288"/>
      <c r="K725" s="288"/>
      <c r="L725" s="293"/>
      <c r="M725" s="294"/>
      <c r="N725" s="295"/>
      <c r="O725" s="295"/>
      <c r="P725" s="295"/>
      <c r="Q725" s="295"/>
      <c r="R725" s="295"/>
      <c r="S725" s="295"/>
      <c r="T725" s="296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97" t="s">
        <v>191</v>
      </c>
      <c r="AU725" s="297" t="s">
        <v>87</v>
      </c>
      <c r="AV725" s="14" t="s">
        <v>87</v>
      </c>
      <c r="AW725" s="14" t="s">
        <v>32</v>
      </c>
      <c r="AX725" s="14" t="s">
        <v>85</v>
      </c>
      <c r="AY725" s="297" t="s">
        <v>151</v>
      </c>
    </row>
    <row r="726" spans="1:65" s="2" customFormat="1" ht="36" customHeight="1">
      <c r="A726" s="40"/>
      <c r="B726" s="41"/>
      <c r="C726" s="309" t="s">
        <v>1252</v>
      </c>
      <c r="D726" s="309" t="s">
        <v>236</v>
      </c>
      <c r="E726" s="310" t="s">
        <v>1253</v>
      </c>
      <c r="F726" s="311" t="s">
        <v>1254</v>
      </c>
      <c r="G726" s="312" t="s">
        <v>113</v>
      </c>
      <c r="H726" s="313">
        <v>30.5</v>
      </c>
      <c r="I726" s="314"/>
      <c r="J726" s="315">
        <f>ROUND(I726*H726,2)</f>
        <v>0</v>
      </c>
      <c r="K726" s="316"/>
      <c r="L726" s="43"/>
      <c r="M726" s="317" t="s">
        <v>1</v>
      </c>
      <c r="N726" s="318" t="s">
        <v>42</v>
      </c>
      <c r="O726" s="93"/>
      <c r="P726" s="273">
        <f>O726*H726</f>
        <v>0</v>
      </c>
      <c r="Q726" s="273">
        <v>0.01835</v>
      </c>
      <c r="R726" s="273">
        <f>Q726*H726</f>
        <v>0.559675</v>
      </c>
      <c r="S726" s="273">
        <v>0</v>
      </c>
      <c r="T726" s="274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75" t="s">
        <v>629</v>
      </c>
      <c r="AT726" s="275" t="s">
        <v>236</v>
      </c>
      <c r="AU726" s="275" t="s">
        <v>87</v>
      </c>
      <c r="AY726" s="17" t="s">
        <v>151</v>
      </c>
      <c r="BE726" s="145">
        <f>IF(N726="základní",J726,0)</f>
        <v>0</v>
      </c>
      <c r="BF726" s="145">
        <f>IF(N726="snížená",J726,0)</f>
        <v>0</v>
      </c>
      <c r="BG726" s="145">
        <f>IF(N726="zákl. přenesená",J726,0)</f>
        <v>0</v>
      </c>
      <c r="BH726" s="145">
        <f>IF(N726="sníž. přenesená",J726,0)</f>
        <v>0</v>
      </c>
      <c r="BI726" s="145">
        <f>IF(N726="nulová",J726,0)</f>
        <v>0</v>
      </c>
      <c r="BJ726" s="17" t="s">
        <v>85</v>
      </c>
      <c r="BK726" s="145">
        <f>ROUND(I726*H726,2)</f>
        <v>0</v>
      </c>
      <c r="BL726" s="17" t="s">
        <v>629</v>
      </c>
      <c r="BM726" s="275" t="s">
        <v>1255</v>
      </c>
    </row>
    <row r="727" spans="1:51" s="13" customFormat="1" ht="12">
      <c r="A727" s="13"/>
      <c r="B727" s="276"/>
      <c r="C727" s="277"/>
      <c r="D727" s="278" t="s">
        <v>191</v>
      </c>
      <c r="E727" s="279" t="s">
        <v>1</v>
      </c>
      <c r="F727" s="280" t="s">
        <v>418</v>
      </c>
      <c r="G727" s="277"/>
      <c r="H727" s="279" t="s">
        <v>1</v>
      </c>
      <c r="I727" s="281"/>
      <c r="J727" s="277"/>
      <c r="K727" s="277"/>
      <c r="L727" s="282"/>
      <c r="M727" s="283"/>
      <c r="N727" s="284"/>
      <c r="O727" s="284"/>
      <c r="P727" s="284"/>
      <c r="Q727" s="284"/>
      <c r="R727" s="284"/>
      <c r="S727" s="284"/>
      <c r="T727" s="285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86" t="s">
        <v>191</v>
      </c>
      <c r="AU727" s="286" t="s">
        <v>87</v>
      </c>
      <c r="AV727" s="13" t="s">
        <v>85</v>
      </c>
      <c r="AW727" s="13" t="s">
        <v>32</v>
      </c>
      <c r="AX727" s="13" t="s">
        <v>77</v>
      </c>
      <c r="AY727" s="286" t="s">
        <v>151</v>
      </c>
    </row>
    <row r="728" spans="1:51" s="14" customFormat="1" ht="12">
      <c r="A728" s="14"/>
      <c r="B728" s="287"/>
      <c r="C728" s="288"/>
      <c r="D728" s="278" t="s">
        <v>191</v>
      </c>
      <c r="E728" s="289" t="s">
        <v>318</v>
      </c>
      <c r="F728" s="290" t="s">
        <v>1256</v>
      </c>
      <c r="G728" s="288"/>
      <c r="H728" s="291">
        <v>30.5</v>
      </c>
      <c r="I728" s="292"/>
      <c r="J728" s="288"/>
      <c r="K728" s="288"/>
      <c r="L728" s="293"/>
      <c r="M728" s="294"/>
      <c r="N728" s="295"/>
      <c r="O728" s="295"/>
      <c r="P728" s="295"/>
      <c r="Q728" s="295"/>
      <c r="R728" s="295"/>
      <c r="S728" s="295"/>
      <c r="T728" s="296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97" t="s">
        <v>191</v>
      </c>
      <c r="AU728" s="297" t="s">
        <v>87</v>
      </c>
      <c r="AV728" s="14" t="s">
        <v>87</v>
      </c>
      <c r="AW728" s="14" t="s">
        <v>32</v>
      </c>
      <c r="AX728" s="14" t="s">
        <v>85</v>
      </c>
      <c r="AY728" s="297" t="s">
        <v>151</v>
      </c>
    </row>
    <row r="729" spans="1:65" s="2" customFormat="1" ht="24" customHeight="1">
      <c r="A729" s="40"/>
      <c r="B729" s="41"/>
      <c r="C729" s="262" t="s">
        <v>1257</v>
      </c>
      <c r="D729" s="262" t="s">
        <v>152</v>
      </c>
      <c r="E729" s="263" t="s">
        <v>1258</v>
      </c>
      <c r="F729" s="264" t="s">
        <v>1259</v>
      </c>
      <c r="G729" s="265" t="s">
        <v>189</v>
      </c>
      <c r="H729" s="266">
        <v>30.5</v>
      </c>
      <c r="I729" s="267"/>
      <c r="J729" s="268">
        <f>ROUND(I729*H729,2)</f>
        <v>0</v>
      </c>
      <c r="K729" s="269"/>
      <c r="L729" s="270"/>
      <c r="M729" s="271" t="s">
        <v>1</v>
      </c>
      <c r="N729" s="272" t="s">
        <v>42</v>
      </c>
      <c r="O729" s="93"/>
      <c r="P729" s="273">
        <f>O729*H729</f>
        <v>0</v>
      </c>
      <c r="Q729" s="273">
        <v>0.097</v>
      </c>
      <c r="R729" s="273">
        <f>Q729*H729</f>
        <v>2.9585</v>
      </c>
      <c r="S729" s="273">
        <v>0</v>
      </c>
      <c r="T729" s="274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75" t="s">
        <v>927</v>
      </c>
      <c r="AT729" s="275" t="s">
        <v>152</v>
      </c>
      <c r="AU729" s="275" t="s">
        <v>87</v>
      </c>
      <c r="AY729" s="17" t="s">
        <v>151</v>
      </c>
      <c r="BE729" s="145">
        <f>IF(N729="základní",J729,0)</f>
        <v>0</v>
      </c>
      <c r="BF729" s="145">
        <f>IF(N729="snížená",J729,0)</f>
        <v>0</v>
      </c>
      <c r="BG729" s="145">
        <f>IF(N729="zákl. přenesená",J729,0)</f>
        <v>0</v>
      </c>
      <c r="BH729" s="145">
        <f>IF(N729="sníž. přenesená",J729,0)</f>
        <v>0</v>
      </c>
      <c r="BI729" s="145">
        <f>IF(N729="nulová",J729,0)</f>
        <v>0</v>
      </c>
      <c r="BJ729" s="17" t="s">
        <v>85</v>
      </c>
      <c r="BK729" s="145">
        <f>ROUND(I729*H729,2)</f>
        <v>0</v>
      </c>
      <c r="BL729" s="17" t="s">
        <v>927</v>
      </c>
      <c r="BM729" s="275" t="s">
        <v>1260</v>
      </c>
    </row>
    <row r="730" spans="1:51" s="14" customFormat="1" ht="12">
      <c r="A730" s="14"/>
      <c r="B730" s="287"/>
      <c r="C730" s="288"/>
      <c r="D730" s="278" t="s">
        <v>191</v>
      </c>
      <c r="E730" s="289" t="s">
        <v>1</v>
      </c>
      <c r="F730" s="290" t="s">
        <v>318</v>
      </c>
      <c r="G730" s="288"/>
      <c r="H730" s="291">
        <v>30.5</v>
      </c>
      <c r="I730" s="292"/>
      <c r="J730" s="288"/>
      <c r="K730" s="288"/>
      <c r="L730" s="293"/>
      <c r="M730" s="294"/>
      <c r="N730" s="295"/>
      <c r="O730" s="295"/>
      <c r="P730" s="295"/>
      <c r="Q730" s="295"/>
      <c r="R730" s="295"/>
      <c r="S730" s="295"/>
      <c r="T730" s="296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97" t="s">
        <v>191</v>
      </c>
      <c r="AU730" s="297" t="s">
        <v>87</v>
      </c>
      <c r="AV730" s="14" t="s">
        <v>87</v>
      </c>
      <c r="AW730" s="14" t="s">
        <v>32</v>
      </c>
      <c r="AX730" s="14" t="s">
        <v>85</v>
      </c>
      <c r="AY730" s="297" t="s">
        <v>151</v>
      </c>
    </row>
    <row r="731" spans="1:65" s="2" customFormat="1" ht="16.5" customHeight="1">
      <c r="A731" s="40"/>
      <c r="B731" s="41"/>
      <c r="C731" s="262" t="s">
        <v>1261</v>
      </c>
      <c r="D731" s="262" t="s">
        <v>152</v>
      </c>
      <c r="E731" s="263" t="s">
        <v>1262</v>
      </c>
      <c r="F731" s="264" t="s">
        <v>1263</v>
      </c>
      <c r="G731" s="265" t="s">
        <v>189</v>
      </c>
      <c r="H731" s="266">
        <v>61</v>
      </c>
      <c r="I731" s="267"/>
      <c r="J731" s="268">
        <f>ROUND(I731*H731,2)</f>
        <v>0</v>
      </c>
      <c r="K731" s="269"/>
      <c r="L731" s="270"/>
      <c r="M731" s="271" t="s">
        <v>1</v>
      </c>
      <c r="N731" s="272" t="s">
        <v>42</v>
      </c>
      <c r="O731" s="93"/>
      <c r="P731" s="273">
        <f>O731*H731</f>
        <v>0</v>
      </c>
      <c r="Q731" s="273">
        <v>0.0096</v>
      </c>
      <c r="R731" s="273">
        <f>Q731*H731</f>
        <v>0.5855999999999999</v>
      </c>
      <c r="S731" s="273">
        <v>0</v>
      </c>
      <c r="T731" s="274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75" t="s">
        <v>927</v>
      </c>
      <c r="AT731" s="275" t="s">
        <v>152</v>
      </c>
      <c r="AU731" s="275" t="s">
        <v>87</v>
      </c>
      <c r="AY731" s="17" t="s">
        <v>151</v>
      </c>
      <c r="BE731" s="145">
        <f>IF(N731="základní",J731,0)</f>
        <v>0</v>
      </c>
      <c r="BF731" s="145">
        <f>IF(N731="snížená",J731,0)</f>
        <v>0</v>
      </c>
      <c r="BG731" s="145">
        <f>IF(N731="zákl. přenesená",J731,0)</f>
        <v>0</v>
      </c>
      <c r="BH731" s="145">
        <f>IF(N731="sníž. přenesená",J731,0)</f>
        <v>0</v>
      </c>
      <c r="BI731" s="145">
        <f>IF(N731="nulová",J731,0)</f>
        <v>0</v>
      </c>
      <c r="BJ731" s="17" t="s">
        <v>85</v>
      </c>
      <c r="BK731" s="145">
        <f>ROUND(I731*H731,2)</f>
        <v>0</v>
      </c>
      <c r="BL731" s="17" t="s">
        <v>927</v>
      </c>
      <c r="BM731" s="275" t="s">
        <v>1264</v>
      </c>
    </row>
    <row r="732" spans="1:51" s="14" customFormat="1" ht="12">
      <c r="A732" s="14"/>
      <c r="B732" s="287"/>
      <c r="C732" s="288"/>
      <c r="D732" s="278" t="s">
        <v>191</v>
      </c>
      <c r="E732" s="289" t="s">
        <v>1</v>
      </c>
      <c r="F732" s="290" t="s">
        <v>1265</v>
      </c>
      <c r="G732" s="288"/>
      <c r="H732" s="291">
        <v>61</v>
      </c>
      <c r="I732" s="292"/>
      <c r="J732" s="288"/>
      <c r="K732" s="288"/>
      <c r="L732" s="293"/>
      <c r="M732" s="294"/>
      <c r="N732" s="295"/>
      <c r="O732" s="295"/>
      <c r="P732" s="295"/>
      <c r="Q732" s="295"/>
      <c r="R732" s="295"/>
      <c r="S732" s="295"/>
      <c r="T732" s="29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97" t="s">
        <v>191</v>
      </c>
      <c r="AU732" s="297" t="s">
        <v>87</v>
      </c>
      <c r="AV732" s="14" t="s">
        <v>87</v>
      </c>
      <c r="AW732" s="14" t="s">
        <v>32</v>
      </c>
      <c r="AX732" s="14" t="s">
        <v>85</v>
      </c>
      <c r="AY732" s="297" t="s">
        <v>151</v>
      </c>
    </row>
    <row r="733" spans="1:65" s="2" customFormat="1" ht="36" customHeight="1">
      <c r="A733" s="40"/>
      <c r="B733" s="41"/>
      <c r="C733" s="309" t="s">
        <v>1266</v>
      </c>
      <c r="D733" s="309" t="s">
        <v>236</v>
      </c>
      <c r="E733" s="310" t="s">
        <v>1267</v>
      </c>
      <c r="F733" s="311" t="s">
        <v>1268</v>
      </c>
      <c r="G733" s="312" t="s">
        <v>113</v>
      </c>
      <c r="H733" s="313">
        <v>1881.1</v>
      </c>
      <c r="I733" s="314"/>
      <c r="J733" s="315">
        <f>ROUND(I733*H733,2)</f>
        <v>0</v>
      </c>
      <c r="K733" s="316"/>
      <c r="L733" s="43"/>
      <c r="M733" s="317" t="s">
        <v>1</v>
      </c>
      <c r="N733" s="318" t="s">
        <v>42</v>
      </c>
      <c r="O733" s="93"/>
      <c r="P733" s="273">
        <f>O733*H733</f>
        <v>0</v>
      </c>
      <c r="Q733" s="273">
        <v>0</v>
      </c>
      <c r="R733" s="273">
        <f>Q733*H733</f>
        <v>0</v>
      </c>
      <c r="S733" s="273">
        <v>0</v>
      </c>
      <c r="T733" s="274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75" t="s">
        <v>629</v>
      </c>
      <c r="AT733" s="275" t="s">
        <v>236</v>
      </c>
      <c r="AU733" s="275" t="s">
        <v>87</v>
      </c>
      <c r="AY733" s="17" t="s">
        <v>151</v>
      </c>
      <c r="BE733" s="145">
        <f>IF(N733="základní",J733,0)</f>
        <v>0</v>
      </c>
      <c r="BF733" s="145">
        <f>IF(N733="snížená",J733,0)</f>
        <v>0</v>
      </c>
      <c r="BG733" s="145">
        <f>IF(N733="zákl. přenesená",J733,0)</f>
        <v>0</v>
      </c>
      <c r="BH733" s="145">
        <f>IF(N733="sníž. přenesená",J733,0)</f>
        <v>0</v>
      </c>
      <c r="BI733" s="145">
        <f>IF(N733="nulová",J733,0)</f>
        <v>0</v>
      </c>
      <c r="BJ733" s="17" t="s">
        <v>85</v>
      </c>
      <c r="BK733" s="145">
        <f>ROUND(I733*H733,2)</f>
        <v>0</v>
      </c>
      <c r="BL733" s="17" t="s">
        <v>629</v>
      </c>
      <c r="BM733" s="275" t="s">
        <v>1269</v>
      </c>
    </row>
    <row r="734" spans="1:51" s="13" customFormat="1" ht="12">
      <c r="A734" s="13"/>
      <c r="B734" s="276"/>
      <c r="C734" s="277"/>
      <c r="D734" s="278" t="s">
        <v>191</v>
      </c>
      <c r="E734" s="279" t="s">
        <v>1</v>
      </c>
      <c r="F734" s="280" t="s">
        <v>1270</v>
      </c>
      <c r="G734" s="277"/>
      <c r="H734" s="279" t="s">
        <v>1</v>
      </c>
      <c r="I734" s="281"/>
      <c r="J734" s="277"/>
      <c r="K734" s="277"/>
      <c r="L734" s="282"/>
      <c r="M734" s="283"/>
      <c r="N734" s="284"/>
      <c r="O734" s="284"/>
      <c r="P734" s="284"/>
      <c r="Q734" s="284"/>
      <c r="R734" s="284"/>
      <c r="S734" s="284"/>
      <c r="T734" s="285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86" t="s">
        <v>191</v>
      </c>
      <c r="AU734" s="286" t="s">
        <v>87</v>
      </c>
      <c r="AV734" s="13" t="s">
        <v>85</v>
      </c>
      <c r="AW734" s="13" t="s">
        <v>32</v>
      </c>
      <c r="AX734" s="13" t="s">
        <v>77</v>
      </c>
      <c r="AY734" s="286" t="s">
        <v>151</v>
      </c>
    </row>
    <row r="735" spans="1:51" s="14" customFormat="1" ht="12">
      <c r="A735" s="14"/>
      <c r="B735" s="287"/>
      <c r="C735" s="288"/>
      <c r="D735" s="278" t="s">
        <v>191</v>
      </c>
      <c r="E735" s="289" t="s">
        <v>296</v>
      </c>
      <c r="F735" s="290" t="s">
        <v>1271</v>
      </c>
      <c r="G735" s="288"/>
      <c r="H735" s="291">
        <v>897.1</v>
      </c>
      <c r="I735" s="292"/>
      <c r="J735" s="288"/>
      <c r="K735" s="288"/>
      <c r="L735" s="293"/>
      <c r="M735" s="294"/>
      <c r="N735" s="295"/>
      <c r="O735" s="295"/>
      <c r="P735" s="295"/>
      <c r="Q735" s="295"/>
      <c r="R735" s="295"/>
      <c r="S735" s="295"/>
      <c r="T735" s="296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97" t="s">
        <v>191</v>
      </c>
      <c r="AU735" s="297" t="s">
        <v>87</v>
      </c>
      <c r="AV735" s="14" t="s">
        <v>87</v>
      </c>
      <c r="AW735" s="14" t="s">
        <v>32</v>
      </c>
      <c r="AX735" s="14" t="s">
        <v>77</v>
      </c>
      <c r="AY735" s="297" t="s">
        <v>151</v>
      </c>
    </row>
    <row r="736" spans="1:51" s="14" customFormat="1" ht="12">
      <c r="A736" s="14"/>
      <c r="B736" s="287"/>
      <c r="C736" s="288"/>
      <c r="D736" s="278" t="s">
        <v>191</v>
      </c>
      <c r="E736" s="289" t="s">
        <v>300</v>
      </c>
      <c r="F736" s="290" t="s">
        <v>1272</v>
      </c>
      <c r="G736" s="288"/>
      <c r="H736" s="291">
        <v>504.5</v>
      </c>
      <c r="I736" s="292"/>
      <c r="J736" s="288"/>
      <c r="K736" s="288"/>
      <c r="L736" s="293"/>
      <c r="M736" s="294"/>
      <c r="N736" s="295"/>
      <c r="O736" s="295"/>
      <c r="P736" s="295"/>
      <c r="Q736" s="295"/>
      <c r="R736" s="295"/>
      <c r="S736" s="295"/>
      <c r="T736" s="29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97" t="s">
        <v>191</v>
      </c>
      <c r="AU736" s="297" t="s">
        <v>87</v>
      </c>
      <c r="AV736" s="14" t="s">
        <v>87</v>
      </c>
      <c r="AW736" s="14" t="s">
        <v>32</v>
      </c>
      <c r="AX736" s="14" t="s">
        <v>77</v>
      </c>
      <c r="AY736" s="297" t="s">
        <v>151</v>
      </c>
    </row>
    <row r="737" spans="1:51" s="14" customFormat="1" ht="12">
      <c r="A737" s="14"/>
      <c r="B737" s="287"/>
      <c r="C737" s="288"/>
      <c r="D737" s="278" t="s">
        <v>191</v>
      </c>
      <c r="E737" s="289" t="s">
        <v>1</v>
      </c>
      <c r="F737" s="290" t="s">
        <v>302</v>
      </c>
      <c r="G737" s="288"/>
      <c r="H737" s="291">
        <v>479.5</v>
      </c>
      <c r="I737" s="292"/>
      <c r="J737" s="288"/>
      <c r="K737" s="288"/>
      <c r="L737" s="293"/>
      <c r="M737" s="294"/>
      <c r="N737" s="295"/>
      <c r="O737" s="295"/>
      <c r="P737" s="295"/>
      <c r="Q737" s="295"/>
      <c r="R737" s="295"/>
      <c r="S737" s="295"/>
      <c r="T737" s="296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97" t="s">
        <v>191</v>
      </c>
      <c r="AU737" s="297" t="s">
        <v>87</v>
      </c>
      <c r="AV737" s="14" t="s">
        <v>87</v>
      </c>
      <c r="AW737" s="14" t="s">
        <v>32</v>
      </c>
      <c r="AX737" s="14" t="s">
        <v>77</v>
      </c>
      <c r="AY737" s="297" t="s">
        <v>151</v>
      </c>
    </row>
    <row r="738" spans="1:51" s="15" customFormat="1" ht="12">
      <c r="A738" s="15"/>
      <c r="B738" s="298"/>
      <c r="C738" s="299"/>
      <c r="D738" s="278" t="s">
        <v>191</v>
      </c>
      <c r="E738" s="300" t="s">
        <v>1</v>
      </c>
      <c r="F738" s="301" t="s">
        <v>196</v>
      </c>
      <c r="G738" s="299"/>
      <c r="H738" s="302">
        <v>1881.1</v>
      </c>
      <c r="I738" s="303"/>
      <c r="J738" s="299"/>
      <c r="K738" s="299"/>
      <c r="L738" s="304"/>
      <c r="M738" s="305"/>
      <c r="N738" s="306"/>
      <c r="O738" s="306"/>
      <c r="P738" s="306"/>
      <c r="Q738" s="306"/>
      <c r="R738" s="306"/>
      <c r="S738" s="306"/>
      <c r="T738" s="307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308" t="s">
        <v>191</v>
      </c>
      <c r="AU738" s="308" t="s">
        <v>87</v>
      </c>
      <c r="AV738" s="15" t="s">
        <v>156</v>
      </c>
      <c r="AW738" s="15" t="s">
        <v>32</v>
      </c>
      <c r="AX738" s="15" t="s">
        <v>85</v>
      </c>
      <c r="AY738" s="308" t="s">
        <v>151</v>
      </c>
    </row>
    <row r="739" spans="1:65" s="2" customFormat="1" ht="24" customHeight="1">
      <c r="A739" s="40"/>
      <c r="B739" s="41"/>
      <c r="C739" s="262" t="s">
        <v>1273</v>
      </c>
      <c r="D739" s="262" t="s">
        <v>152</v>
      </c>
      <c r="E739" s="263" t="s">
        <v>1274</v>
      </c>
      <c r="F739" s="264" t="s">
        <v>1275</v>
      </c>
      <c r="G739" s="265" t="s">
        <v>113</v>
      </c>
      <c r="H739" s="266">
        <v>527.45</v>
      </c>
      <c r="I739" s="267"/>
      <c r="J739" s="268">
        <f>ROUND(I739*H739,2)</f>
        <v>0</v>
      </c>
      <c r="K739" s="269"/>
      <c r="L739" s="270"/>
      <c r="M739" s="271" t="s">
        <v>1</v>
      </c>
      <c r="N739" s="272" t="s">
        <v>42</v>
      </c>
      <c r="O739" s="93"/>
      <c r="P739" s="273">
        <f>O739*H739</f>
        <v>0</v>
      </c>
      <c r="Q739" s="273">
        <v>0.00069</v>
      </c>
      <c r="R739" s="273">
        <f>Q739*H739</f>
        <v>0.3639405</v>
      </c>
      <c r="S739" s="273">
        <v>0</v>
      </c>
      <c r="T739" s="274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75" t="s">
        <v>927</v>
      </c>
      <c r="AT739" s="275" t="s">
        <v>152</v>
      </c>
      <c r="AU739" s="275" t="s">
        <v>87</v>
      </c>
      <c r="AY739" s="17" t="s">
        <v>151</v>
      </c>
      <c r="BE739" s="145">
        <f>IF(N739="základní",J739,0)</f>
        <v>0</v>
      </c>
      <c r="BF739" s="145">
        <f>IF(N739="snížená",J739,0)</f>
        <v>0</v>
      </c>
      <c r="BG739" s="145">
        <f>IF(N739="zákl. přenesená",J739,0)</f>
        <v>0</v>
      </c>
      <c r="BH739" s="145">
        <f>IF(N739="sníž. přenesená",J739,0)</f>
        <v>0</v>
      </c>
      <c r="BI739" s="145">
        <f>IF(N739="nulová",J739,0)</f>
        <v>0</v>
      </c>
      <c r="BJ739" s="17" t="s">
        <v>85</v>
      </c>
      <c r="BK739" s="145">
        <f>ROUND(I739*H739,2)</f>
        <v>0</v>
      </c>
      <c r="BL739" s="17" t="s">
        <v>927</v>
      </c>
      <c r="BM739" s="275" t="s">
        <v>1276</v>
      </c>
    </row>
    <row r="740" spans="1:51" s="13" customFormat="1" ht="12">
      <c r="A740" s="13"/>
      <c r="B740" s="276"/>
      <c r="C740" s="277"/>
      <c r="D740" s="278" t="s">
        <v>191</v>
      </c>
      <c r="E740" s="279" t="s">
        <v>1</v>
      </c>
      <c r="F740" s="280" t="s">
        <v>418</v>
      </c>
      <c r="G740" s="277"/>
      <c r="H740" s="279" t="s">
        <v>1</v>
      </c>
      <c r="I740" s="281"/>
      <c r="J740" s="277"/>
      <c r="K740" s="277"/>
      <c r="L740" s="282"/>
      <c r="M740" s="283"/>
      <c r="N740" s="284"/>
      <c r="O740" s="284"/>
      <c r="P740" s="284"/>
      <c r="Q740" s="284"/>
      <c r="R740" s="284"/>
      <c r="S740" s="284"/>
      <c r="T740" s="285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86" t="s">
        <v>191</v>
      </c>
      <c r="AU740" s="286" t="s">
        <v>87</v>
      </c>
      <c r="AV740" s="13" t="s">
        <v>85</v>
      </c>
      <c r="AW740" s="13" t="s">
        <v>32</v>
      </c>
      <c r="AX740" s="13" t="s">
        <v>77</v>
      </c>
      <c r="AY740" s="286" t="s">
        <v>151</v>
      </c>
    </row>
    <row r="741" spans="1:51" s="13" customFormat="1" ht="12">
      <c r="A741" s="13"/>
      <c r="B741" s="276"/>
      <c r="C741" s="277"/>
      <c r="D741" s="278" t="s">
        <v>191</v>
      </c>
      <c r="E741" s="279" t="s">
        <v>1</v>
      </c>
      <c r="F741" s="280" t="s">
        <v>776</v>
      </c>
      <c r="G741" s="277"/>
      <c r="H741" s="279" t="s">
        <v>1</v>
      </c>
      <c r="I741" s="281"/>
      <c r="J741" s="277"/>
      <c r="K741" s="277"/>
      <c r="L741" s="282"/>
      <c r="M741" s="283"/>
      <c r="N741" s="284"/>
      <c r="O741" s="284"/>
      <c r="P741" s="284"/>
      <c r="Q741" s="284"/>
      <c r="R741" s="284"/>
      <c r="S741" s="284"/>
      <c r="T741" s="285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86" t="s">
        <v>191</v>
      </c>
      <c r="AU741" s="286" t="s">
        <v>87</v>
      </c>
      <c r="AV741" s="13" t="s">
        <v>85</v>
      </c>
      <c r="AW741" s="13" t="s">
        <v>32</v>
      </c>
      <c r="AX741" s="13" t="s">
        <v>77</v>
      </c>
      <c r="AY741" s="286" t="s">
        <v>151</v>
      </c>
    </row>
    <row r="742" spans="1:51" s="13" customFormat="1" ht="12">
      <c r="A742" s="13"/>
      <c r="B742" s="276"/>
      <c r="C742" s="277"/>
      <c r="D742" s="278" t="s">
        <v>191</v>
      </c>
      <c r="E742" s="279" t="s">
        <v>1</v>
      </c>
      <c r="F742" s="280" t="s">
        <v>1277</v>
      </c>
      <c r="G742" s="277"/>
      <c r="H742" s="279" t="s">
        <v>1</v>
      </c>
      <c r="I742" s="281"/>
      <c r="J742" s="277"/>
      <c r="K742" s="277"/>
      <c r="L742" s="282"/>
      <c r="M742" s="283"/>
      <c r="N742" s="284"/>
      <c r="O742" s="284"/>
      <c r="P742" s="284"/>
      <c r="Q742" s="284"/>
      <c r="R742" s="284"/>
      <c r="S742" s="284"/>
      <c r="T742" s="285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86" t="s">
        <v>191</v>
      </c>
      <c r="AU742" s="286" t="s">
        <v>87</v>
      </c>
      <c r="AV742" s="13" t="s">
        <v>85</v>
      </c>
      <c r="AW742" s="13" t="s">
        <v>32</v>
      </c>
      <c r="AX742" s="13" t="s">
        <v>77</v>
      </c>
      <c r="AY742" s="286" t="s">
        <v>151</v>
      </c>
    </row>
    <row r="743" spans="1:51" s="14" customFormat="1" ht="12">
      <c r="A743" s="14"/>
      <c r="B743" s="287"/>
      <c r="C743" s="288"/>
      <c r="D743" s="278" t="s">
        <v>191</v>
      </c>
      <c r="E743" s="289" t="s">
        <v>302</v>
      </c>
      <c r="F743" s="290" t="s">
        <v>1278</v>
      </c>
      <c r="G743" s="288"/>
      <c r="H743" s="291">
        <v>479.5</v>
      </c>
      <c r="I743" s="292"/>
      <c r="J743" s="288"/>
      <c r="K743" s="288"/>
      <c r="L743" s="293"/>
      <c r="M743" s="294"/>
      <c r="N743" s="295"/>
      <c r="O743" s="295"/>
      <c r="P743" s="295"/>
      <c r="Q743" s="295"/>
      <c r="R743" s="295"/>
      <c r="S743" s="295"/>
      <c r="T743" s="296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97" t="s">
        <v>191</v>
      </c>
      <c r="AU743" s="297" t="s">
        <v>87</v>
      </c>
      <c r="AV743" s="14" t="s">
        <v>87</v>
      </c>
      <c r="AW743" s="14" t="s">
        <v>32</v>
      </c>
      <c r="AX743" s="14" t="s">
        <v>85</v>
      </c>
      <c r="AY743" s="297" t="s">
        <v>151</v>
      </c>
    </row>
    <row r="744" spans="1:51" s="14" customFormat="1" ht="12">
      <c r="A744" s="14"/>
      <c r="B744" s="287"/>
      <c r="C744" s="288"/>
      <c r="D744" s="278" t="s">
        <v>191</v>
      </c>
      <c r="E744" s="288"/>
      <c r="F744" s="290" t="s">
        <v>1279</v>
      </c>
      <c r="G744" s="288"/>
      <c r="H744" s="291">
        <v>527.45</v>
      </c>
      <c r="I744" s="292"/>
      <c r="J744" s="288"/>
      <c r="K744" s="288"/>
      <c r="L744" s="293"/>
      <c r="M744" s="294"/>
      <c r="N744" s="295"/>
      <c r="O744" s="295"/>
      <c r="P744" s="295"/>
      <c r="Q744" s="295"/>
      <c r="R744" s="295"/>
      <c r="S744" s="295"/>
      <c r="T744" s="296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97" t="s">
        <v>191</v>
      </c>
      <c r="AU744" s="297" t="s">
        <v>87</v>
      </c>
      <c r="AV744" s="14" t="s">
        <v>87</v>
      </c>
      <c r="AW744" s="14" t="s">
        <v>4</v>
      </c>
      <c r="AX744" s="14" t="s">
        <v>85</v>
      </c>
      <c r="AY744" s="297" t="s">
        <v>151</v>
      </c>
    </row>
    <row r="745" spans="1:65" s="2" customFormat="1" ht="16.5" customHeight="1">
      <c r="A745" s="40"/>
      <c r="B745" s="41"/>
      <c r="C745" s="262" t="s">
        <v>1280</v>
      </c>
      <c r="D745" s="262" t="s">
        <v>152</v>
      </c>
      <c r="E745" s="263" t="s">
        <v>1281</v>
      </c>
      <c r="F745" s="264" t="s">
        <v>1282</v>
      </c>
      <c r="G745" s="265" t="s">
        <v>113</v>
      </c>
      <c r="H745" s="266">
        <v>1541.76</v>
      </c>
      <c r="I745" s="267"/>
      <c r="J745" s="268">
        <f>ROUND(I745*H745,2)</f>
        <v>0</v>
      </c>
      <c r="K745" s="269"/>
      <c r="L745" s="270"/>
      <c r="M745" s="271" t="s">
        <v>1</v>
      </c>
      <c r="N745" s="272" t="s">
        <v>42</v>
      </c>
      <c r="O745" s="93"/>
      <c r="P745" s="273">
        <f>O745*H745</f>
        <v>0</v>
      </c>
      <c r="Q745" s="273">
        <v>0</v>
      </c>
      <c r="R745" s="273">
        <f>Q745*H745</f>
        <v>0</v>
      </c>
      <c r="S745" s="273">
        <v>0</v>
      </c>
      <c r="T745" s="274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75" t="s">
        <v>927</v>
      </c>
      <c r="AT745" s="275" t="s">
        <v>152</v>
      </c>
      <c r="AU745" s="275" t="s">
        <v>87</v>
      </c>
      <c r="AY745" s="17" t="s">
        <v>151</v>
      </c>
      <c r="BE745" s="145">
        <f>IF(N745="základní",J745,0)</f>
        <v>0</v>
      </c>
      <c r="BF745" s="145">
        <f>IF(N745="snížená",J745,0)</f>
        <v>0</v>
      </c>
      <c r="BG745" s="145">
        <f>IF(N745="zákl. přenesená",J745,0)</f>
        <v>0</v>
      </c>
      <c r="BH745" s="145">
        <f>IF(N745="sníž. přenesená",J745,0)</f>
        <v>0</v>
      </c>
      <c r="BI745" s="145">
        <f>IF(N745="nulová",J745,0)</f>
        <v>0</v>
      </c>
      <c r="BJ745" s="17" t="s">
        <v>85</v>
      </c>
      <c r="BK745" s="145">
        <f>ROUND(I745*H745,2)</f>
        <v>0</v>
      </c>
      <c r="BL745" s="17" t="s">
        <v>927</v>
      </c>
      <c r="BM745" s="275" t="s">
        <v>1283</v>
      </c>
    </row>
    <row r="746" spans="1:51" s="13" customFormat="1" ht="12">
      <c r="A746" s="13"/>
      <c r="B746" s="276"/>
      <c r="C746" s="277"/>
      <c r="D746" s="278" t="s">
        <v>191</v>
      </c>
      <c r="E746" s="279" t="s">
        <v>1</v>
      </c>
      <c r="F746" s="280" t="s">
        <v>776</v>
      </c>
      <c r="G746" s="277"/>
      <c r="H746" s="279" t="s">
        <v>1</v>
      </c>
      <c r="I746" s="281"/>
      <c r="J746" s="277"/>
      <c r="K746" s="277"/>
      <c r="L746" s="282"/>
      <c r="M746" s="283"/>
      <c r="N746" s="284"/>
      <c r="O746" s="284"/>
      <c r="P746" s="284"/>
      <c r="Q746" s="284"/>
      <c r="R746" s="284"/>
      <c r="S746" s="284"/>
      <c r="T746" s="285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86" t="s">
        <v>191</v>
      </c>
      <c r="AU746" s="286" t="s">
        <v>87</v>
      </c>
      <c r="AV746" s="13" t="s">
        <v>85</v>
      </c>
      <c r="AW746" s="13" t="s">
        <v>32</v>
      </c>
      <c r="AX746" s="13" t="s">
        <v>77</v>
      </c>
      <c r="AY746" s="286" t="s">
        <v>151</v>
      </c>
    </row>
    <row r="747" spans="1:51" s="14" customFormat="1" ht="12">
      <c r="A747" s="14"/>
      <c r="B747" s="287"/>
      <c r="C747" s="288"/>
      <c r="D747" s="278" t="s">
        <v>191</v>
      </c>
      <c r="E747" s="289" t="s">
        <v>1</v>
      </c>
      <c r="F747" s="290" t="s">
        <v>420</v>
      </c>
      <c r="G747" s="288"/>
      <c r="H747" s="291">
        <v>1401.6</v>
      </c>
      <c r="I747" s="292"/>
      <c r="J747" s="288"/>
      <c r="K747" s="288"/>
      <c r="L747" s="293"/>
      <c r="M747" s="294"/>
      <c r="N747" s="295"/>
      <c r="O747" s="295"/>
      <c r="P747" s="295"/>
      <c r="Q747" s="295"/>
      <c r="R747" s="295"/>
      <c r="S747" s="295"/>
      <c r="T747" s="296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97" t="s">
        <v>191</v>
      </c>
      <c r="AU747" s="297" t="s">
        <v>87</v>
      </c>
      <c r="AV747" s="14" t="s">
        <v>87</v>
      </c>
      <c r="AW747" s="14" t="s">
        <v>32</v>
      </c>
      <c r="AX747" s="14" t="s">
        <v>85</v>
      </c>
      <c r="AY747" s="297" t="s">
        <v>151</v>
      </c>
    </row>
    <row r="748" spans="1:51" s="14" customFormat="1" ht="12">
      <c r="A748" s="14"/>
      <c r="B748" s="287"/>
      <c r="C748" s="288"/>
      <c r="D748" s="278" t="s">
        <v>191</v>
      </c>
      <c r="E748" s="288"/>
      <c r="F748" s="290" t="s">
        <v>1284</v>
      </c>
      <c r="G748" s="288"/>
      <c r="H748" s="291">
        <v>1541.76</v>
      </c>
      <c r="I748" s="292"/>
      <c r="J748" s="288"/>
      <c r="K748" s="288"/>
      <c r="L748" s="293"/>
      <c r="M748" s="325"/>
      <c r="N748" s="326"/>
      <c r="O748" s="326"/>
      <c r="P748" s="326"/>
      <c r="Q748" s="326"/>
      <c r="R748" s="326"/>
      <c r="S748" s="326"/>
      <c r="T748" s="32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97" t="s">
        <v>191</v>
      </c>
      <c r="AU748" s="297" t="s">
        <v>87</v>
      </c>
      <c r="AV748" s="14" t="s">
        <v>87</v>
      </c>
      <c r="AW748" s="14" t="s">
        <v>4</v>
      </c>
      <c r="AX748" s="14" t="s">
        <v>85</v>
      </c>
      <c r="AY748" s="297" t="s">
        <v>151</v>
      </c>
    </row>
    <row r="749" spans="1:31" s="2" customFormat="1" ht="6.95" customHeight="1">
      <c r="A749" s="40"/>
      <c r="B749" s="68"/>
      <c r="C749" s="69"/>
      <c r="D749" s="69"/>
      <c r="E749" s="69"/>
      <c r="F749" s="69"/>
      <c r="G749" s="69"/>
      <c r="H749" s="69"/>
      <c r="I749" s="203"/>
      <c r="J749" s="69"/>
      <c r="K749" s="69"/>
      <c r="L749" s="43"/>
      <c r="M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</row>
  </sheetData>
  <sheetProtection password="CC35" sheet="1" objects="1" scenarios="1" formatColumns="0" formatRows="0" autoFilter="0"/>
  <autoFilter ref="C136:K748"/>
  <mergeCells count="14">
    <mergeCell ref="E7:H7"/>
    <mergeCell ref="E9:H9"/>
    <mergeCell ref="E18:H18"/>
    <mergeCell ref="E27:H27"/>
    <mergeCell ref="E85:H85"/>
    <mergeCell ref="E87:H87"/>
    <mergeCell ref="D111:F111"/>
    <mergeCell ref="D112:F112"/>
    <mergeCell ref="D113:F113"/>
    <mergeCell ref="D114:F114"/>
    <mergeCell ref="D115:F11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  <c r="AZ2" s="154" t="s">
        <v>1285</v>
      </c>
      <c r="BA2" s="154" t="s">
        <v>1286</v>
      </c>
      <c r="BB2" s="154" t="s">
        <v>260</v>
      </c>
      <c r="BC2" s="154" t="s">
        <v>1287</v>
      </c>
      <c r="BD2" s="154" t="s">
        <v>87</v>
      </c>
    </row>
    <row r="3" spans="2:56" s="1" customFormat="1" ht="6.95" customHeight="1">
      <c r="B3" s="155"/>
      <c r="C3" s="156"/>
      <c r="D3" s="156"/>
      <c r="E3" s="156"/>
      <c r="F3" s="156"/>
      <c r="G3" s="156"/>
      <c r="H3" s="156"/>
      <c r="I3" s="157"/>
      <c r="J3" s="156"/>
      <c r="K3" s="156"/>
      <c r="L3" s="20"/>
      <c r="AT3" s="17" t="s">
        <v>87</v>
      </c>
      <c r="AZ3" s="154" t="s">
        <v>1288</v>
      </c>
      <c r="BA3" s="154" t="s">
        <v>1288</v>
      </c>
      <c r="BB3" s="154" t="s">
        <v>253</v>
      </c>
      <c r="BC3" s="154" t="s">
        <v>1289</v>
      </c>
      <c r="BD3" s="154" t="s">
        <v>87</v>
      </c>
    </row>
    <row r="4" spans="2:56" s="1" customFormat="1" ht="24.95" customHeight="1">
      <c r="B4" s="20"/>
      <c r="D4" s="158" t="s">
        <v>115</v>
      </c>
      <c r="I4" s="153"/>
      <c r="L4" s="20"/>
      <c r="M4" s="159" t="s">
        <v>10</v>
      </c>
      <c r="AT4" s="17" t="s">
        <v>4</v>
      </c>
      <c r="AZ4" s="154" t="s">
        <v>1290</v>
      </c>
      <c r="BA4" s="154" t="s">
        <v>1291</v>
      </c>
      <c r="BB4" s="154" t="s">
        <v>260</v>
      </c>
      <c r="BC4" s="154" t="s">
        <v>1292</v>
      </c>
      <c r="BD4" s="154" t="s">
        <v>87</v>
      </c>
    </row>
    <row r="5" spans="2:56" s="1" customFormat="1" ht="6.95" customHeight="1">
      <c r="B5" s="20"/>
      <c r="I5" s="153"/>
      <c r="L5" s="20"/>
      <c r="AZ5" s="154" t="s">
        <v>1293</v>
      </c>
      <c r="BA5" s="154" t="s">
        <v>1293</v>
      </c>
      <c r="BB5" s="154" t="s">
        <v>113</v>
      </c>
      <c r="BC5" s="154" t="s">
        <v>1294</v>
      </c>
      <c r="BD5" s="154" t="s">
        <v>87</v>
      </c>
    </row>
    <row r="6" spans="2:56" s="1" customFormat="1" ht="12" customHeight="1">
      <c r="B6" s="20"/>
      <c r="D6" s="160" t="s">
        <v>16</v>
      </c>
      <c r="I6" s="153"/>
      <c r="L6" s="20"/>
      <c r="AZ6" s="154" t="s">
        <v>1295</v>
      </c>
      <c r="BA6" s="154" t="s">
        <v>1296</v>
      </c>
      <c r="BB6" s="154" t="s">
        <v>253</v>
      </c>
      <c r="BC6" s="154" t="s">
        <v>1297</v>
      </c>
      <c r="BD6" s="154" t="s">
        <v>87</v>
      </c>
    </row>
    <row r="7" spans="2:56" s="1" customFormat="1" ht="16.5" customHeight="1">
      <c r="B7" s="20"/>
      <c r="E7" s="161" t="str">
        <f>'Rekapitulace stavby'!K6</f>
        <v>Rekonstrukce ulice Mjr. Nováka - neuznatelné</v>
      </c>
      <c r="F7" s="160"/>
      <c r="G7" s="160"/>
      <c r="H7" s="160"/>
      <c r="I7" s="153"/>
      <c r="L7" s="20"/>
      <c r="AZ7" s="154" t="s">
        <v>271</v>
      </c>
      <c r="BA7" s="154" t="s">
        <v>271</v>
      </c>
      <c r="BB7" s="154" t="s">
        <v>260</v>
      </c>
      <c r="BC7" s="154" t="s">
        <v>1298</v>
      </c>
      <c r="BD7" s="154" t="s">
        <v>87</v>
      </c>
    </row>
    <row r="8" spans="1:56" s="2" customFormat="1" ht="12" customHeight="1">
      <c r="A8" s="40"/>
      <c r="B8" s="43"/>
      <c r="C8" s="40"/>
      <c r="D8" s="160" t="s">
        <v>116</v>
      </c>
      <c r="E8" s="40"/>
      <c r="F8" s="40"/>
      <c r="G8" s="40"/>
      <c r="H8" s="40"/>
      <c r="I8" s="162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54" t="s">
        <v>1299</v>
      </c>
      <c r="BA8" s="154" t="s">
        <v>1299</v>
      </c>
      <c r="BB8" s="154" t="s">
        <v>511</v>
      </c>
      <c r="BC8" s="154" t="s">
        <v>1300</v>
      </c>
      <c r="BD8" s="154" t="s">
        <v>87</v>
      </c>
    </row>
    <row r="9" spans="1:56" s="2" customFormat="1" ht="16.5" customHeight="1">
      <c r="A9" s="40"/>
      <c r="B9" s="43"/>
      <c r="C9" s="40"/>
      <c r="D9" s="40"/>
      <c r="E9" s="163" t="s">
        <v>1301</v>
      </c>
      <c r="F9" s="40"/>
      <c r="G9" s="40"/>
      <c r="H9" s="40"/>
      <c r="I9" s="162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54" t="s">
        <v>1302</v>
      </c>
      <c r="BA9" s="154" t="s">
        <v>1302</v>
      </c>
      <c r="BB9" s="154" t="s">
        <v>511</v>
      </c>
      <c r="BC9" s="154" t="s">
        <v>1303</v>
      </c>
      <c r="BD9" s="154" t="s">
        <v>87</v>
      </c>
    </row>
    <row r="10" spans="1:56" s="2" customFormat="1" ht="12">
      <c r="A10" s="40"/>
      <c r="B10" s="43"/>
      <c r="C10" s="40"/>
      <c r="D10" s="40"/>
      <c r="E10" s="40"/>
      <c r="F10" s="40"/>
      <c r="G10" s="40"/>
      <c r="H10" s="40"/>
      <c r="I10" s="162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54" t="s">
        <v>1304</v>
      </c>
      <c r="BA10" s="154" t="s">
        <v>1304</v>
      </c>
      <c r="BB10" s="154" t="s">
        <v>511</v>
      </c>
      <c r="BC10" s="154" t="s">
        <v>1305</v>
      </c>
      <c r="BD10" s="154" t="s">
        <v>87</v>
      </c>
    </row>
    <row r="11" spans="1:56" s="2" customFormat="1" ht="12" customHeight="1">
      <c r="A11" s="40"/>
      <c r="B11" s="43"/>
      <c r="C11" s="40"/>
      <c r="D11" s="160" t="s">
        <v>18</v>
      </c>
      <c r="E11" s="40"/>
      <c r="F11" s="164" t="s">
        <v>1</v>
      </c>
      <c r="G11" s="40"/>
      <c r="H11" s="40"/>
      <c r="I11" s="165" t="s">
        <v>19</v>
      </c>
      <c r="J11" s="164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54" t="s">
        <v>827</v>
      </c>
      <c r="BA11" s="154" t="s">
        <v>827</v>
      </c>
      <c r="BB11" s="154" t="s">
        <v>260</v>
      </c>
      <c r="BC11" s="154" t="s">
        <v>1306</v>
      </c>
      <c r="BD11" s="154" t="s">
        <v>87</v>
      </c>
    </row>
    <row r="12" spans="1:56" s="2" customFormat="1" ht="12" customHeight="1">
      <c r="A12" s="40"/>
      <c r="B12" s="43"/>
      <c r="C12" s="40"/>
      <c r="D12" s="160" t="s">
        <v>20</v>
      </c>
      <c r="E12" s="40"/>
      <c r="F12" s="164" t="s">
        <v>21</v>
      </c>
      <c r="G12" s="40"/>
      <c r="H12" s="40"/>
      <c r="I12" s="165" t="s">
        <v>22</v>
      </c>
      <c r="J12" s="166" t="str">
        <f>'Rekapitulace stavby'!AN8</f>
        <v>4. 4. 2019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54" t="s">
        <v>1307</v>
      </c>
      <c r="BA12" s="154" t="s">
        <v>1307</v>
      </c>
      <c r="BB12" s="154" t="s">
        <v>260</v>
      </c>
      <c r="BC12" s="154" t="s">
        <v>1308</v>
      </c>
      <c r="BD12" s="154" t="s">
        <v>87</v>
      </c>
    </row>
    <row r="13" spans="1:56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2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54" t="s">
        <v>1309</v>
      </c>
      <c r="BA13" s="154" t="s">
        <v>1309</v>
      </c>
      <c r="BB13" s="154" t="s">
        <v>113</v>
      </c>
      <c r="BC13" s="154" t="s">
        <v>1310</v>
      </c>
      <c r="BD13" s="154" t="s">
        <v>87</v>
      </c>
    </row>
    <row r="14" spans="1:56" s="2" customFormat="1" ht="12" customHeight="1">
      <c r="A14" s="40"/>
      <c r="B14" s="43"/>
      <c r="C14" s="40"/>
      <c r="D14" s="160" t="s">
        <v>24</v>
      </c>
      <c r="E14" s="40"/>
      <c r="F14" s="40"/>
      <c r="G14" s="40"/>
      <c r="H14" s="40"/>
      <c r="I14" s="165" t="s">
        <v>25</v>
      </c>
      <c r="J14" s="164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54" t="s">
        <v>288</v>
      </c>
      <c r="BA14" s="154" t="s">
        <v>288</v>
      </c>
      <c r="BB14" s="154" t="s">
        <v>253</v>
      </c>
      <c r="BC14" s="154" t="s">
        <v>1311</v>
      </c>
      <c r="BD14" s="154" t="s">
        <v>87</v>
      </c>
    </row>
    <row r="15" spans="1:31" s="2" customFormat="1" ht="18" customHeight="1">
      <c r="A15" s="40"/>
      <c r="B15" s="43"/>
      <c r="C15" s="40"/>
      <c r="D15" s="40"/>
      <c r="E15" s="164" t="s">
        <v>26</v>
      </c>
      <c r="F15" s="40"/>
      <c r="G15" s="40"/>
      <c r="H15" s="40"/>
      <c r="I15" s="165" t="s">
        <v>27</v>
      </c>
      <c r="J15" s="164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2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60" t="s">
        <v>28</v>
      </c>
      <c r="E17" s="40"/>
      <c r="F17" s="40"/>
      <c r="G17" s="40"/>
      <c r="H17" s="40"/>
      <c r="I17" s="165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4"/>
      <c r="G18" s="164"/>
      <c r="H18" s="164"/>
      <c r="I18" s="165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2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60" t="s">
        <v>30</v>
      </c>
      <c r="E20" s="40"/>
      <c r="F20" s="40"/>
      <c r="G20" s="40"/>
      <c r="H20" s="40"/>
      <c r="I20" s="165" t="s">
        <v>25</v>
      </c>
      <c r="J20" s="164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4" t="s">
        <v>31</v>
      </c>
      <c r="F21" s="40"/>
      <c r="G21" s="40"/>
      <c r="H21" s="40"/>
      <c r="I21" s="165" t="s">
        <v>27</v>
      </c>
      <c r="J21" s="164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2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60" t="s">
        <v>33</v>
      </c>
      <c r="E23" s="40"/>
      <c r="F23" s="40"/>
      <c r="G23" s="40"/>
      <c r="H23" s="40"/>
      <c r="I23" s="165" t="s">
        <v>25</v>
      </c>
      <c r="J23" s="164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4" t="s">
        <v>31</v>
      </c>
      <c r="F24" s="40"/>
      <c r="G24" s="40"/>
      <c r="H24" s="40"/>
      <c r="I24" s="165" t="s">
        <v>27</v>
      </c>
      <c r="J24" s="164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2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60" t="s">
        <v>34</v>
      </c>
      <c r="E26" s="40"/>
      <c r="F26" s="40"/>
      <c r="G26" s="40"/>
      <c r="H26" s="40"/>
      <c r="I26" s="162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7"/>
      <c r="B27" s="168"/>
      <c r="C27" s="167"/>
      <c r="D27" s="167"/>
      <c r="E27" s="169" t="s">
        <v>1</v>
      </c>
      <c r="F27" s="169"/>
      <c r="G27" s="169"/>
      <c r="H27" s="169"/>
      <c r="I27" s="170"/>
      <c r="J27" s="167"/>
      <c r="K27" s="167"/>
      <c r="L27" s="171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2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2"/>
      <c r="E29" s="172"/>
      <c r="F29" s="172"/>
      <c r="G29" s="172"/>
      <c r="H29" s="172"/>
      <c r="I29" s="173"/>
      <c r="J29" s="172"/>
      <c r="K29" s="172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4" t="s">
        <v>118</v>
      </c>
      <c r="E30" s="40"/>
      <c r="F30" s="40"/>
      <c r="G30" s="40"/>
      <c r="H30" s="40"/>
      <c r="I30" s="162"/>
      <c r="J30" s="174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5" t="s">
        <v>106</v>
      </c>
      <c r="E31" s="40"/>
      <c r="F31" s="40"/>
      <c r="G31" s="40"/>
      <c r="H31" s="40"/>
      <c r="I31" s="162"/>
      <c r="J31" s="174">
        <f>J108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6" t="s">
        <v>37</v>
      </c>
      <c r="E32" s="40"/>
      <c r="F32" s="40"/>
      <c r="G32" s="40"/>
      <c r="H32" s="40"/>
      <c r="I32" s="162"/>
      <c r="J32" s="177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2"/>
      <c r="E33" s="172"/>
      <c r="F33" s="172"/>
      <c r="G33" s="172"/>
      <c r="H33" s="172"/>
      <c r="I33" s="173"/>
      <c r="J33" s="172"/>
      <c r="K33" s="172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8" t="s">
        <v>39</v>
      </c>
      <c r="G34" s="40"/>
      <c r="H34" s="40"/>
      <c r="I34" s="179" t="s">
        <v>38</v>
      </c>
      <c r="J34" s="178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80" t="s">
        <v>41</v>
      </c>
      <c r="E35" s="160" t="s">
        <v>42</v>
      </c>
      <c r="F35" s="181">
        <f>ROUND((SUM(BE108:BE115)+SUM(BE135:BE269)),2)</f>
        <v>0</v>
      </c>
      <c r="G35" s="40"/>
      <c r="H35" s="40"/>
      <c r="I35" s="182">
        <v>0.21</v>
      </c>
      <c r="J35" s="181">
        <f>ROUND(((SUM(BE108:BE115)+SUM(BE135:BE269))*I35),2)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60" t="s">
        <v>43</v>
      </c>
      <c r="F36" s="181">
        <f>ROUND((SUM(BF108:BF115)+SUM(BF135:BF269)),2)</f>
        <v>0</v>
      </c>
      <c r="G36" s="40"/>
      <c r="H36" s="40"/>
      <c r="I36" s="182">
        <v>0.15</v>
      </c>
      <c r="J36" s="181">
        <f>ROUND(((SUM(BF108:BF115)+SUM(BF135:BF269))*I36),2)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60" t="s">
        <v>44</v>
      </c>
      <c r="F37" s="181">
        <f>ROUND((SUM(BG108:BG115)+SUM(BG135:BG269)),2)</f>
        <v>0</v>
      </c>
      <c r="G37" s="40"/>
      <c r="H37" s="40"/>
      <c r="I37" s="182">
        <v>0.21</v>
      </c>
      <c r="J37" s="181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60" t="s">
        <v>45</v>
      </c>
      <c r="F38" s="181">
        <f>ROUND((SUM(BH108:BH115)+SUM(BH135:BH269)),2)</f>
        <v>0</v>
      </c>
      <c r="G38" s="40"/>
      <c r="H38" s="40"/>
      <c r="I38" s="182">
        <v>0.15</v>
      </c>
      <c r="J38" s="181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0" t="s">
        <v>46</v>
      </c>
      <c r="F39" s="181">
        <f>ROUND((SUM(BI108:BI115)+SUM(BI135:BI269)),2)</f>
        <v>0</v>
      </c>
      <c r="G39" s="40"/>
      <c r="H39" s="40"/>
      <c r="I39" s="182">
        <v>0</v>
      </c>
      <c r="J39" s="181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2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3"/>
      <c r="D41" s="184" t="s">
        <v>47</v>
      </c>
      <c r="E41" s="185"/>
      <c r="F41" s="185"/>
      <c r="G41" s="186" t="s">
        <v>48</v>
      </c>
      <c r="H41" s="187" t="s">
        <v>49</v>
      </c>
      <c r="I41" s="188"/>
      <c r="J41" s="189">
        <f>SUM(J32:J39)</f>
        <v>0</v>
      </c>
      <c r="K41" s="19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2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1" t="s">
        <v>50</v>
      </c>
      <c r="E50" s="192"/>
      <c r="F50" s="192"/>
      <c r="G50" s="191" t="s">
        <v>51</v>
      </c>
      <c r="H50" s="192"/>
      <c r="I50" s="193"/>
      <c r="J50" s="192"/>
      <c r="K50" s="192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4" t="s">
        <v>52</v>
      </c>
      <c r="E61" s="195"/>
      <c r="F61" s="196" t="s">
        <v>53</v>
      </c>
      <c r="G61" s="194" t="s">
        <v>52</v>
      </c>
      <c r="H61" s="195"/>
      <c r="I61" s="197"/>
      <c r="J61" s="198" t="s">
        <v>53</v>
      </c>
      <c r="K61" s="19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1" t="s">
        <v>54</v>
      </c>
      <c r="E65" s="199"/>
      <c r="F65" s="199"/>
      <c r="G65" s="191" t="s">
        <v>55</v>
      </c>
      <c r="H65" s="199"/>
      <c r="I65" s="200"/>
      <c r="J65" s="199"/>
      <c r="K65" s="19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4" t="s">
        <v>52</v>
      </c>
      <c r="E76" s="195"/>
      <c r="F76" s="196" t="s">
        <v>53</v>
      </c>
      <c r="G76" s="194" t="s">
        <v>52</v>
      </c>
      <c r="H76" s="195"/>
      <c r="I76" s="197"/>
      <c r="J76" s="198" t="s">
        <v>53</v>
      </c>
      <c r="K76" s="19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1"/>
      <c r="C77" s="202"/>
      <c r="D77" s="202"/>
      <c r="E77" s="202"/>
      <c r="F77" s="202"/>
      <c r="G77" s="202"/>
      <c r="H77" s="202"/>
      <c r="I77" s="203"/>
      <c r="J77" s="202"/>
      <c r="K77" s="202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4"/>
      <c r="C81" s="205"/>
      <c r="D81" s="205"/>
      <c r="E81" s="205"/>
      <c r="F81" s="205"/>
      <c r="G81" s="205"/>
      <c r="H81" s="205"/>
      <c r="I81" s="206"/>
      <c r="J81" s="205"/>
      <c r="K81" s="20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119</v>
      </c>
      <c r="D82" s="42"/>
      <c r="E82" s="42"/>
      <c r="F82" s="42"/>
      <c r="G82" s="42"/>
      <c r="H82" s="42"/>
      <c r="I82" s="16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7" t="str">
        <f>E7</f>
        <v>Rekonstrukce ulice Mjr. Nováka - neuznatelné</v>
      </c>
      <c r="F85" s="32"/>
      <c r="G85" s="32"/>
      <c r="H85" s="32"/>
      <c r="I85" s="16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116</v>
      </c>
      <c r="D86" s="42"/>
      <c r="E86" s="42"/>
      <c r="F86" s="42"/>
      <c r="G86" s="42"/>
      <c r="H86" s="42"/>
      <c r="I86" s="16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002 - SO 301 ODVODNĚNÍ KOMUNIKACE</v>
      </c>
      <c r="F87" s="42"/>
      <c r="G87" s="42"/>
      <c r="H87" s="42"/>
      <c r="I87" s="16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ul. Mjr. Nováka  </v>
      </c>
      <c r="G89" s="42"/>
      <c r="H89" s="42"/>
      <c r="I89" s="165" t="s">
        <v>22</v>
      </c>
      <c r="J89" s="81" t="str">
        <f>IF(J12="","",J12)</f>
        <v>4. 4. 2019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Městský obvod Ostrava – Jih</v>
      </c>
      <c r="G91" s="42"/>
      <c r="H91" s="42"/>
      <c r="I91" s="165" t="s">
        <v>30</v>
      </c>
      <c r="J91" s="36" t="str">
        <f>E21</f>
        <v>Roman Fildán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165" t="s">
        <v>33</v>
      </c>
      <c r="J92" s="36" t="str">
        <f>E24</f>
        <v>Roman Fildán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8" t="s">
        <v>120</v>
      </c>
      <c r="D94" s="151"/>
      <c r="E94" s="151"/>
      <c r="F94" s="151"/>
      <c r="G94" s="151"/>
      <c r="H94" s="151"/>
      <c r="I94" s="209"/>
      <c r="J94" s="210" t="s">
        <v>121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1" t="s">
        <v>122</v>
      </c>
      <c r="D96" s="42"/>
      <c r="E96" s="42"/>
      <c r="F96" s="42"/>
      <c r="G96" s="42"/>
      <c r="H96" s="42"/>
      <c r="I96" s="162"/>
      <c r="J96" s="112">
        <f>J135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123</v>
      </c>
    </row>
    <row r="97" spans="1:31" s="9" customFormat="1" ht="24.95" customHeight="1">
      <c r="A97" s="9"/>
      <c r="B97" s="212"/>
      <c r="C97" s="213"/>
      <c r="D97" s="214" t="s">
        <v>124</v>
      </c>
      <c r="E97" s="215"/>
      <c r="F97" s="215"/>
      <c r="G97" s="215"/>
      <c r="H97" s="215"/>
      <c r="I97" s="216"/>
      <c r="J97" s="217">
        <f>J136</f>
        <v>0</v>
      </c>
      <c r="K97" s="213"/>
      <c r="L97" s="21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9"/>
      <c r="C98" s="220"/>
      <c r="D98" s="221" t="s">
        <v>324</v>
      </c>
      <c r="E98" s="222"/>
      <c r="F98" s="222"/>
      <c r="G98" s="222"/>
      <c r="H98" s="222"/>
      <c r="I98" s="223"/>
      <c r="J98" s="224">
        <f>J137</f>
        <v>0</v>
      </c>
      <c r="K98" s="220"/>
      <c r="L98" s="22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9"/>
      <c r="C99" s="220"/>
      <c r="D99" s="221" t="s">
        <v>325</v>
      </c>
      <c r="E99" s="222"/>
      <c r="F99" s="222"/>
      <c r="G99" s="222"/>
      <c r="H99" s="222"/>
      <c r="I99" s="223"/>
      <c r="J99" s="224">
        <f>J198</f>
        <v>0</v>
      </c>
      <c r="K99" s="220"/>
      <c r="L99" s="22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9"/>
      <c r="C100" s="220"/>
      <c r="D100" s="221" t="s">
        <v>326</v>
      </c>
      <c r="E100" s="222"/>
      <c r="F100" s="222"/>
      <c r="G100" s="222"/>
      <c r="H100" s="222"/>
      <c r="I100" s="223"/>
      <c r="J100" s="224">
        <f>J218</f>
        <v>0</v>
      </c>
      <c r="K100" s="220"/>
      <c r="L100" s="22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9"/>
      <c r="C101" s="220"/>
      <c r="D101" s="221" t="s">
        <v>327</v>
      </c>
      <c r="E101" s="222"/>
      <c r="F101" s="222"/>
      <c r="G101" s="222"/>
      <c r="H101" s="222"/>
      <c r="I101" s="223"/>
      <c r="J101" s="224">
        <f>J222</f>
        <v>0</v>
      </c>
      <c r="K101" s="220"/>
      <c r="L101" s="22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9"/>
      <c r="C102" s="220"/>
      <c r="D102" s="221" t="s">
        <v>1312</v>
      </c>
      <c r="E102" s="222"/>
      <c r="F102" s="222"/>
      <c r="G102" s="222"/>
      <c r="H102" s="222"/>
      <c r="I102" s="223"/>
      <c r="J102" s="224">
        <f>J226</f>
        <v>0</v>
      </c>
      <c r="K102" s="220"/>
      <c r="L102" s="22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9"/>
      <c r="C103" s="220"/>
      <c r="D103" s="221" t="s">
        <v>329</v>
      </c>
      <c r="E103" s="222"/>
      <c r="F103" s="222"/>
      <c r="G103" s="222"/>
      <c r="H103" s="222"/>
      <c r="I103" s="223"/>
      <c r="J103" s="224">
        <f>J258</f>
        <v>0</v>
      </c>
      <c r="K103" s="220"/>
      <c r="L103" s="22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9"/>
      <c r="C104" s="220"/>
      <c r="D104" s="221" t="s">
        <v>330</v>
      </c>
      <c r="E104" s="222"/>
      <c r="F104" s="222"/>
      <c r="G104" s="222"/>
      <c r="H104" s="222"/>
      <c r="I104" s="223"/>
      <c r="J104" s="224">
        <f>J265</f>
        <v>0</v>
      </c>
      <c r="K104" s="220"/>
      <c r="L104" s="22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9"/>
      <c r="C105" s="220"/>
      <c r="D105" s="221" t="s">
        <v>331</v>
      </c>
      <c r="E105" s="222"/>
      <c r="F105" s="222"/>
      <c r="G105" s="222"/>
      <c r="H105" s="222"/>
      <c r="I105" s="223"/>
      <c r="J105" s="224">
        <f>J268</f>
        <v>0</v>
      </c>
      <c r="K105" s="220"/>
      <c r="L105" s="22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40"/>
      <c r="B106" s="41"/>
      <c r="C106" s="42"/>
      <c r="D106" s="42"/>
      <c r="E106" s="42"/>
      <c r="F106" s="42"/>
      <c r="G106" s="42"/>
      <c r="H106" s="42"/>
      <c r="I106" s="16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16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9.25" customHeight="1">
      <c r="A108" s="40"/>
      <c r="B108" s="41"/>
      <c r="C108" s="211" t="s">
        <v>126</v>
      </c>
      <c r="D108" s="42"/>
      <c r="E108" s="42"/>
      <c r="F108" s="42"/>
      <c r="G108" s="42"/>
      <c r="H108" s="42"/>
      <c r="I108" s="162"/>
      <c r="J108" s="226">
        <f>ROUND(J109+J110+J111+J112+J113+J114,2)</f>
        <v>0</v>
      </c>
      <c r="K108" s="42"/>
      <c r="L108" s="65"/>
      <c r="N108" s="227" t="s">
        <v>41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65" s="2" customFormat="1" ht="18" customHeight="1">
      <c r="A109" s="40"/>
      <c r="B109" s="41"/>
      <c r="C109" s="42"/>
      <c r="D109" s="146" t="s">
        <v>127</v>
      </c>
      <c r="E109" s="139"/>
      <c r="F109" s="139"/>
      <c r="G109" s="42"/>
      <c r="H109" s="42"/>
      <c r="I109" s="162"/>
      <c r="J109" s="140">
        <v>0</v>
      </c>
      <c r="K109" s="42"/>
      <c r="L109" s="228"/>
      <c r="M109" s="229"/>
      <c r="N109" s="230" t="s">
        <v>42</v>
      </c>
      <c r="O109" s="229"/>
      <c r="P109" s="229"/>
      <c r="Q109" s="229"/>
      <c r="R109" s="229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31" t="s">
        <v>128</v>
      </c>
      <c r="AZ109" s="229"/>
      <c r="BA109" s="229"/>
      <c r="BB109" s="229"/>
      <c r="BC109" s="229"/>
      <c r="BD109" s="229"/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1" t="s">
        <v>85</v>
      </c>
      <c r="BK109" s="229"/>
      <c r="BL109" s="229"/>
      <c r="BM109" s="229"/>
    </row>
    <row r="110" spans="1:65" s="2" customFormat="1" ht="18" customHeight="1">
      <c r="A110" s="40"/>
      <c r="B110" s="41"/>
      <c r="C110" s="42"/>
      <c r="D110" s="146" t="s">
        <v>129</v>
      </c>
      <c r="E110" s="139"/>
      <c r="F110" s="139"/>
      <c r="G110" s="42"/>
      <c r="H110" s="42"/>
      <c r="I110" s="162"/>
      <c r="J110" s="140">
        <v>0</v>
      </c>
      <c r="K110" s="42"/>
      <c r="L110" s="228"/>
      <c r="M110" s="229"/>
      <c r="N110" s="230" t="s">
        <v>42</v>
      </c>
      <c r="O110" s="229"/>
      <c r="P110" s="229"/>
      <c r="Q110" s="229"/>
      <c r="R110" s="229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31" t="s">
        <v>128</v>
      </c>
      <c r="AZ110" s="229"/>
      <c r="BA110" s="229"/>
      <c r="BB110" s="229"/>
      <c r="BC110" s="229"/>
      <c r="BD110" s="229"/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1" t="s">
        <v>85</v>
      </c>
      <c r="BK110" s="229"/>
      <c r="BL110" s="229"/>
      <c r="BM110" s="229"/>
    </row>
    <row r="111" spans="1:65" s="2" customFormat="1" ht="18" customHeight="1">
      <c r="A111" s="40"/>
      <c r="B111" s="41"/>
      <c r="C111" s="42"/>
      <c r="D111" s="146" t="s">
        <v>130</v>
      </c>
      <c r="E111" s="139"/>
      <c r="F111" s="139"/>
      <c r="G111" s="42"/>
      <c r="H111" s="42"/>
      <c r="I111" s="162"/>
      <c r="J111" s="140">
        <v>0</v>
      </c>
      <c r="K111" s="42"/>
      <c r="L111" s="228"/>
      <c r="M111" s="229"/>
      <c r="N111" s="230" t="s">
        <v>42</v>
      </c>
      <c r="O111" s="229"/>
      <c r="P111" s="229"/>
      <c r="Q111" s="229"/>
      <c r="R111" s="229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31" t="s">
        <v>128</v>
      </c>
      <c r="AZ111" s="229"/>
      <c r="BA111" s="229"/>
      <c r="BB111" s="229"/>
      <c r="BC111" s="229"/>
      <c r="BD111" s="229"/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1" t="s">
        <v>85</v>
      </c>
      <c r="BK111" s="229"/>
      <c r="BL111" s="229"/>
      <c r="BM111" s="229"/>
    </row>
    <row r="112" spans="1:65" s="2" customFormat="1" ht="18" customHeight="1">
      <c r="A112" s="40"/>
      <c r="B112" s="41"/>
      <c r="C112" s="42"/>
      <c r="D112" s="146" t="s">
        <v>131</v>
      </c>
      <c r="E112" s="139"/>
      <c r="F112" s="139"/>
      <c r="G112" s="42"/>
      <c r="H112" s="42"/>
      <c r="I112" s="162"/>
      <c r="J112" s="140">
        <v>0</v>
      </c>
      <c r="K112" s="42"/>
      <c r="L112" s="228"/>
      <c r="M112" s="229"/>
      <c r="N112" s="230" t="s">
        <v>42</v>
      </c>
      <c r="O112" s="229"/>
      <c r="P112" s="229"/>
      <c r="Q112" s="229"/>
      <c r="R112" s="229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31" t="s">
        <v>128</v>
      </c>
      <c r="AZ112" s="229"/>
      <c r="BA112" s="229"/>
      <c r="BB112" s="229"/>
      <c r="BC112" s="229"/>
      <c r="BD112" s="229"/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1" t="s">
        <v>85</v>
      </c>
      <c r="BK112" s="229"/>
      <c r="BL112" s="229"/>
      <c r="BM112" s="229"/>
    </row>
    <row r="113" spans="1:65" s="2" customFormat="1" ht="18" customHeight="1">
      <c r="A113" s="40"/>
      <c r="B113" s="41"/>
      <c r="C113" s="42"/>
      <c r="D113" s="146" t="s">
        <v>132</v>
      </c>
      <c r="E113" s="139"/>
      <c r="F113" s="139"/>
      <c r="G113" s="42"/>
      <c r="H113" s="42"/>
      <c r="I113" s="162"/>
      <c r="J113" s="140">
        <v>0</v>
      </c>
      <c r="K113" s="42"/>
      <c r="L113" s="228"/>
      <c r="M113" s="229"/>
      <c r="N113" s="230" t="s">
        <v>42</v>
      </c>
      <c r="O113" s="229"/>
      <c r="P113" s="229"/>
      <c r="Q113" s="229"/>
      <c r="R113" s="229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31" t="s">
        <v>128</v>
      </c>
      <c r="AZ113" s="229"/>
      <c r="BA113" s="229"/>
      <c r="BB113" s="229"/>
      <c r="BC113" s="229"/>
      <c r="BD113" s="229"/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1" t="s">
        <v>85</v>
      </c>
      <c r="BK113" s="229"/>
      <c r="BL113" s="229"/>
      <c r="BM113" s="229"/>
    </row>
    <row r="114" spans="1:65" s="2" customFormat="1" ht="18" customHeight="1">
      <c r="A114" s="40"/>
      <c r="B114" s="41"/>
      <c r="C114" s="42"/>
      <c r="D114" s="139" t="s">
        <v>133</v>
      </c>
      <c r="E114" s="42"/>
      <c r="F114" s="42"/>
      <c r="G114" s="42"/>
      <c r="H114" s="42"/>
      <c r="I114" s="162"/>
      <c r="J114" s="140">
        <f>ROUND(J30*T114,2)</f>
        <v>0</v>
      </c>
      <c r="K114" s="42"/>
      <c r="L114" s="228"/>
      <c r="M114" s="229"/>
      <c r="N114" s="230" t="s">
        <v>42</v>
      </c>
      <c r="O114" s="229"/>
      <c r="P114" s="229"/>
      <c r="Q114" s="229"/>
      <c r="R114" s="229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31" t="s">
        <v>134</v>
      </c>
      <c r="AZ114" s="229"/>
      <c r="BA114" s="229"/>
      <c r="BB114" s="229"/>
      <c r="BC114" s="229"/>
      <c r="BD114" s="229"/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1" t="s">
        <v>85</v>
      </c>
      <c r="BK114" s="229"/>
      <c r="BL114" s="229"/>
      <c r="BM114" s="229"/>
    </row>
    <row r="115" spans="1:31" s="2" customFormat="1" ht="12">
      <c r="A115" s="40"/>
      <c r="B115" s="41"/>
      <c r="C115" s="42"/>
      <c r="D115" s="42"/>
      <c r="E115" s="42"/>
      <c r="F115" s="42"/>
      <c r="G115" s="42"/>
      <c r="H115" s="42"/>
      <c r="I115" s="16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9.25" customHeight="1">
      <c r="A116" s="40"/>
      <c r="B116" s="41"/>
      <c r="C116" s="150" t="s">
        <v>111</v>
      </c>
      <c r="D116" s="151"/>
      <c r="E116" s="151"/>
      <c r="F116" s="151"/>
      <c r="G116" s="151"/>
      <c r="H116" s="151"/>
      <c r="I116" s="209"/>
      <c r="J116" s="152">
        <f>ROUND(J96+J108,2)</f>
        <v>0</v>
      </c>
      <c r="K116" s="151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68"/>
      <c r="C117" s="69"/>
      <c r="D117" s="69"/>
      <c r="E117" s="69"/>
      <c r="F117" s="69"/>
      <c r="G117" s="69"/>
      <c r="H117" s="69"/>
      <c r="I117" s="203"/>
      <c r="J117" s="69"/>
      <c r="K117" s="69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21" spans="1:31" s="2" customFormat="1" ht="6.95" customHeight="1">
      <c r="A121" s="40"/>
      <c r="B121" s="70"/>
      <c r="C121" s="71"/>
      <c r="D121" s="71"/>
      <c r="E121" s="71"/>
      <c r="F121" s="71"/>
      <c r="G121" s="71"/>
      <c r="H121" s="71"/>
      <c r="I121" s="206"/>
      <c r="J121" s="71"/>
      <c r="K121" s="71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24.95" customHeight="1">
      <c r="A122" s="40"/>
      <c r="B122" s="41"/>
      <c r="C122" s="23" t="s">
        <v>135</v>
      </c>
      <c r="D122" s="42"/>
      <c r="E122" s="42"/>
      <c r="F122" s="42"/>
      <c r="G122" s="42"/>
      <c r="H122" s="42"/>
      <c r="I122" s="16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16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2" customHeight="1">
      <c r="A124" s="40"/>
      <c r="B124" s="41"/>
      <c r="C124" s="32" t="s">
        <v>16</v>
      </c>
      <c r="D124" s="42"/>
      <c r="E124" s="42"/>
      <c r="F124" s="42"/>
      <c r="G124" s="42"/>
      <c r="H124" s="42"/>
      <c r="I124" s="16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6.5" customHeight="1">
      <c r="A125" s="40"/>
      <c r="B125" s="41"/>
      <c r="C125" s="42"/>
      <c r="D125" s="42"/>
      <c r="E125" s="207" t="str">
        <f>E7</f>
        <v>Rekonstrukce ulice Mjr. Nováka - neuznatelné</v>
      </c>
      <c r="F125" s="32"/>
      <c r="G125" s="32"/>
      <c r="H125" s="32"/>
      <c r="I125" s="16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2" t="s">
        <v>116</v>
      </c>
      <c r="D126" s="42"/>
      <c r="E126" s="42"/>
      <c r="F126" s="42"/>
      <c r="G126" s="42"/>
      <c r="H126" s="42"/>
      <c r="I126" s="16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6.5" customHeight="1">
      <c r="A127" s="40"/>
      <c r="B127" s="41"/>
      <c r="C127" s="42"/>
      <c r="D127" s="42"/>
      <c r="E127" s="78" t="str">
        <f>E9</f>
        <v>002 - SO 301 ODVODNĚNÍ KOMUNIKACE</v>
      </c>
      <c r="F127" s="42"/>
      <c r="G127" s="42"/>
      <c r="H127" s="42"/>
      <c r="I127" s="16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6.95" customHeight="1">
      <c r="A128" s="40"/>
      <c r="B128" s="41"/>
      <c r="C128" s="42"/>
      <c r="D128" s="42"/>
      <c r="E128" s="42"/>
      <c r="F128" s="42"/>
      <c r="G128" s="42"/>
      <c r="H128" s="42"/>
      <c r="I128" s="16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2" customHeight="1">
      <c r="A129" s="40"/>
      <c r="B129" s="41"/>
      <c r="C129" s="32" t="s">
        <v>20</v>
      </c>
      <c r="D129" s="42"/>
      <c r="E129" s="42"/>
      <c r="F129" s="27" t="str">
        <f>F12</f>
        <v xml:space="preserve"> ul. Mjr. Nováka  </v>
      </c>
      <c r="G129" s="42"/>
      <c r="H129" s="42"/>
      <c r="I129" s="165" t="s">
        <v>22</v>
      </c>
      <c r="J129" s="81" t="str">
        <f>IF(J12="","",J12)</f>
        <v>4. 4. 2019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6.95" customHeight="1">
      <c r="A130" s="40"/>
      <c r="B130" s="41"/>
      <c r="C130" s="42"/>
      <c r="D130" s="42"/>
      <c r="E130" s="42"/>
      <c r="F130" s="42"/>
      <c r="G130" s="42"/>
      <c r="H130" s="42"/>
      <c r="I130" s="16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5.15" customHeight="1">
      <c r="A131" s="40"/>
      <c r="B131" s="41"/>
      <c r="C131" s="32" t="s">
        <v>24</v>
      </c>
      <c r="D131" s="42"/>
      <c r="E131" s="42"/>
      <c r="F131" s="27" t="str">
        <f>E15</f>
        <v>Městský obvod Ostrava – Jih</v>
      </c>
      <c r="G131" s="42"/>
      <c r="H131" s="42"/>
      <c r="I131" s="165" t="s">
        <v>30</v>
      </c>
      <c r="J131" s="36" t="str">
        <f>E21</f>
        <v>Roman Fildán</v>
      </c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5.15" customHeight="1">
      <c r="A132" s="40"/>
      <c r="B132" s="41"/>
      <c r="C132" s="32" t="s">
        <v>28</v>
      </c>
      <c r="D132" s="42"/>
      <c r="E132" s="42"/>
      <c r="F132" s="27" t="str">
        <f>IF(E18="","",E18)</f>
        <v>Vyplň údaj</v>
      </c>
      <c r="G132" s="42"/>
      <c r="H132" s="42"/>
      <c r="I132" s="165" t="s">
        <v>33</v>
      </c>
      <c r="J132" s="36" t="str">
        <f>E24</f>
        <v>Roman Fildán</v>
      </c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0.3" customHeight="1">
      <c r="A133" s="40"/>
      <c r="B133" s="41"/>
      <c r="C133" s="42"/>
      <c r="D133" s="42"/>
      <c r="E133" s="42"/>
      <c r="F133" s="42"/>
      <c r="G133" s="42"/>
      <c r="H133" s="42"/>
      <c r="I133" s="162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11" customFormat="1" ht="29.25" customHeight="1">
      <c r="A134" s="233"/>
      <c r="B134" s="234"/>
      <c r="C134" s="235" t="s">
        <v>136</v>
      </c>
      <c r="D134" s="236" t="s">
        <v>62</v>
      </c>
      <c r="E134" s="236" t="s">
        <v>58</v>
      </c>
      <c r="F134" s="236" t="s">
        <v>59</v>
      </c>
      <c r="G134" s="236" t="s">
        <v>137</v>
      </c>
      <c r="H134" s="236" t="s">
        <v>138</v>
      </c>
      <c r="I134" s="237" t="s">
        <v>139</v>
      </c>
      <c r="J134" s="238" t="s">
        <v>121</v>
      </c>
      <c r="K134" s="239" t="s">
        <v>140</v>
      </c>
      <c r="L134" s="240"/>
      <c r="M134" s="102" t="s">
        <v>1</v>
      </c>
      <c r="N134" s="103" t="s">
        <v>41</v>
      </c>
      <c r="O134" s="103" t="s">
        <v>141</v>
      </c>
      <c r="P134" s="103" t="s">
        <v>142</v>
      </c>
      <c r="Q134" s="103" t="s">
        <v>143</v>
      </c>
      <c r="R134" s="103" t="s">
        <v>144</v>
      </c>
      <c r="S134" s="103" t="s">
        <v>145</v>
      </c>
      <c r="T134" s="104" t="s">
        <v>146</v>
      </c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</row>
    <row r="135" spans="1:63" s="2" customFormat="1" ht="22.8" customHeight="1">
      <c r="A135" s="40"/>
      <c r="B135" s="41"/>
      <c r="C135" s="109" t="s">
        <v>147</v>
      </c>
      <c r="D135" s="42"/>
      <c r="E135" s="42"/>
      <c r="F135" s="42"/>
      <c r="G135" s="42"/>
      <c r="H135" s="42"/>
      <c r="I135" s="162"/>
      <c r="J135" s="241">
        <f>BK135</f>
        <v>0</v>
      </c>
      <c r="K135" s="42"/>
      <c r="L135" s="43"/>
      <c r="M135" s="105"/>
      <c r="N135" s="242"/>
      <c r="O135" s="106"/>
      <c r="P135" s="243">
        <f>P136</f>
        <v>0</v>
      </c>
      <c r="Q135" s="106"/>
      <c r="R135" s="243">
        <f>R136</f>
        <v>792.3772096699998</v>
      </c>
      <c r="S135" s="106"/>
      <c r="T135" s="244">
        <f>T136</f>
        <v>2.835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7" t="s">
        <v>76</v>
      </c>
      <c r="AU135" s="17" t="s">
        <v>123</v>
      </c>
      <c r="BK135" s="245">
        <f>BK136</f>
        <v>0</v>
      </c>
    </row>
    <row r="136" spans="1:63" s="12" customFormat="1" ht="25.9" customHeight="1">
      <c r="A136" s="12"/>
      <c r="B136" s="246"/>
      <c r="C136" s="247"/>
      <c r="D136" s="248" t="s">
        <v>76</v>
      </c>
      <c r="E136" s="249" t="s">
        <v>148</v>
      </c>
      <c r="F136" s="249" t="s">
        <v>149</v>
      </c>
      <c r="G136" s="247"/>
      <c r="H136" s="247"/>
      <c r="I136" s="250"/>
      <c r="J136" s="251">
        <f>BK136</f>
        <v>0</v>
      </c>
      <c r="K136" s="247"/>
      <c r="L136" s="252"/>
      <c r="M136" s="253"/>
      <c r="N136" s="254"/>
      <c r="O136" s="254"/>
      <c r="P136" s="255">
        <f>P137+P198+P218+P222+P226+P258+P265+P268</f>
        <v>0</v>
      </c>
      <c r="Q136" s="254"/>
      <c r="R136" s="255">
        <f>R137+R198+R218+R222+R226+R258+R265+R268</f>
        <v>792.3772096699998</v>
      </c>
      <c r="S136" s="254"/>
      <c r="T136" s="256">
        <f>T137+T198+T218+T222+T226+T258+T265+T268</f>
        <v>2.835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57" t="s">
        <v>85</v>
      </c>
      <c r="AT136" s="258" t="s">
        <v>76</v>
      </c>
      <c r="AU136" s="258" t="s">
        <v>77</v>
      </c>
      <c r="AY136" s="257" t="s">
        <v>151</v>
      </c>
      <c r="BK136" s="259">
        <f>BK137+BK198+BK218+BK222+BK226+BK258+BK265+BK268</f>
        <v>0</v>
      </c>
    </row>
    <row r="137" spans="1:63" s="12" customFormat="1" ht="22.8" customHeight="1">
      <c r="A137" s="12"/>
      <c r="B137" s="246"/>
      <c r="C137" s="247"/>
      <c r="D137" s="248" t="s">
        <v>76</v>
      </c>
      <c r="E137" s="260" t="s">
        <v>85</v>
      </c>
      <c r="F137" s="260" t="s">
        <v>334</v>
      </c>
      <c r="G137" s="247"/>
      <c r="H137" s="247"/>
      <c r="I137" s="250"/>
      <c r="J137" s="261">
        <f>BK137</f>
        <v>0</v>
      </c>
      <c r="K137" s="247"/>
      <c r="L137" s="252"/>
      <c r="M137" s="253"/>
      <c r="N137" s="254"/>
      <c r="O137" s="254"/>
      <c r="P137" s="255">
        <f>SUM(P138:P197)</f>
        <v>0</v>
      </c>
      <c r="Q137" s="254"/>
      <c r="R137" s="255">
        <f>SUM(R138:R197)</f>
        <v>729.5016966999999</v>
      </c>
      <c r="S137" s="254"/>
      <c r="T137" s="256">
        <f>SUM(T138:T197)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57" t="s">
        <v>85</v>
      </c>
      <c r="AT137" s="258" t="s">
        <v>76</v>
      </c>
      <c r="AU137" s="258" t="s">
        <v>85</v>
      </c>
      <c r="AY137" s="257" t="s">
        <v>151</v>
      </c>
      <c r="BK137" s="259">
        <f>SUM(BK138:BK197)</f>
        <v>0</v>
      </c>
    </row>
    <row r="138" spans="1:65" s="2" customFormat="1" ht="36" customHeight="1">
      <c r="A138" s="40"/>
      <c r="B138" s="41"/>
      <c r="C138" s="309" t="s">
        <v>85</v>
      </c>
      <c r="D138" s="309" t="s">
        <v>236</v>
      </c>
      <c r="E138" s="310" t="s">
        <v>1313</v>
      </c>
      <c r="F138" s="311" t="s">
        <v>1314</v>
      </c>
      <c r="G138" s="312" t="s">
        <v>260</v>
      </c>
      <c r="H138" s="313">
        <v>209.15</v>
      </c>
      <c r="I138" s="314"/>
      <c r="J138" s="315">
        <f>ROUND(I138*H138,2)</f>
        <v>0</v>
      </c>
      <c r="K138" s="316"/>
      <c r="L138" s="43"/>
      <c r="M138" s="317" t="s">
        <v>1</v>
      </c>
      <c r="N138" s="318" t="s">
        <v>42</v>
      </c>
      <c r="O138" s="93"/>
      <c r="P138" s="273">
        <f>O138*H138</f>
        <v>0</v>
      </c>
      <c r="Q138" s="273">
        <v>0</v>
      </c>
      <c r="R138" s="273">
        <f>Q138*H138</f>
        <v>0</v>
      </c>
      <c r="S138" s="273">
        <v>0</v>
      </c>
      <c r="T138" s="27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75" t="s">
        <v>156</v>
      </c>
      <c r="AT138" s="275" t="s">
        <v>236</v>
      </c>
      <c r="AU138" s="275" t="s">
        <v>87</v>
      </c>
      <c r="AY138" s="17" t="s">
        <v>151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85</v>
      </c>
      <c r="BK138" s="145">
        <f>ROUND(I138*H138,2)</f>
        <v>0</v>
      </c>
      <c r="BL138" s="17" t="s">
        <v>156</v>
      </c>
      <c r="BM138" s="275" t="s">
        <v>1315</v>
      </c>
    </row>
    <row r="139" spans="1:51" s="13" customFormat="1" ht="12">
      <c r="A139" s="13"/>
      <c r="B139" s="276"/>
      <c r="C139" s="277"/>
      <c r="D139" s="278" t="s">
        <v>191</v>
      </c>
      <c r="E139" s="279" t="s">
        <v>1</v>
      </c>
      <c r="F139" s="280" t="s">
        <v>1316</v>
      </c>
      <c r="G139" s="277"/>
      <c r="H139" s="279" t="s">
        <v>1</v>
      </c>
      <c r="I139" s="281"/>
      <c r="J139" s="277"/>
      <c r="K139" s="277"/>
      <c r="L139" s="282"/>
      <c r="M139" s="283"/>
      <c r="N139" s="284"/>
      <c r="O139" s="284"/>
      <c r="P139" s="284"/>
      <c r="Q139" s="284"/>
      <c r="R139" s="284"/>
      <c r="S139" s="284"/>
      <c r="T139" s="28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86" t="s">
        <v>191</v>
      </c>
      <c r="AU139" s="286" t="s">
        <v>87</v>
      </c>
      <c r="AV139" s="13" t="s">
        <v>85</v>
      </c>
      <c r="AW139" s="13" t="s">
        <v>32</v>
      </c>
      <c r="AX139" s="13" t="s">
        <v>77</v>
      </c>
      <c r="AY139" s="286" t="s">
        <v>151</v>
      </c>
    </row>
    <row r="140" spans="1:51" s="14" customFormat="1" ht="12">
      <c r="A140" s="14"/>
      <c r="B140" s="287"/>
      <c r="C140" s="288"/>
      <c r="D140" s="278" t="s">
        <v>191</v>
      </c>
      <c r="E140" s="289" t="s">
        <v>1285</v>
      </c>
      <c r="F140" s="290" t="s">
        <v>1317</v>
      </c>
      <c r="G140" s="288"/>
      <c r="H140" s="291">
        <v>209.15</v>
      </c>
      <c r="I140" s="292"/>
      <c r="J140" s="288"/>
      <c r="K140" s="288"/>
      <c r="L140" s="293"/>
      <c r="M140" s="294"/>
      <c r="N140" s="295"/>
      <c r="O140" s="295"/>
      <c r="P140" s="295"/>
      <c r="Q140" s="295"/>
      <c r="R140" s="295"/>
      <c r="S140" s="295"/>
      <c r="T140" s="29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97" t="s">
        <v>191</v>
      </c>
      <c r="AU140" s="297" t="s">
        <v>87</v>
      </c>
      <c r="AV140" s="14" t="s">
        <v>87</v>
      </c>
      <c r="AW140" s="14" t="s">
        <v>32</v>
      </c>
      <c r="AX140" s="14" t="s">
        <v>85</v>
      </c>
      <c r="AY140" s="297" t="s">
        <v>151</v>
      </c>
    </row>
    <row r="141" spans="1:65" s="2" customFormat="1" ht="36" customHeight="1">
      <c r="A141" s="40"/>
      <c r="B141" s="41"/>
      <c r="C141" s="309" t="s">
        <v>87</v>
      </c>
      <c r="D141" s="309" t="s">
        <v>236</v>
      </c>
      <c r="E141" s="310" t="s">
        <v>1318</v>
      </c>
      <c r="F141" s="311" t="s">
        <v>1319</v>
      </c>
      <c r="G141" s="312" t="s">
        <v>260</v>
      </c>
      <c r="H141" s="313">
        <v>209.15</v>
      </c>
      <c r="I141" s="314"/>
      <c r="J141" s="315">
        <f>ROUND(I141*H141,2)</f>
        <v>0</v>
      </c>
      <c r="K141" s="316"/>
      <c r="L141" s="43"/>
      <c r="M141" s="317" t="s">
        <v>1</v>
      </c>
      <c r="N141" s="318" t="s">
        <v>42</v>
      </c>
      <c r="O141" s="93"/>
      <c r="P141" s="273">
        <f>O141*H141</f>
        <v>0</v>
      </c>
      <c r="Q141" s="273">
        <v>0</v>
      </c>
      <c r="R141" s="273">
        <f>Q141*H141</f>
        <v>0</v>
      </c>
      <c r="S141" s="273">
        <v>0</v>
      </c>
      <c r="T141" s="27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75" t="s">
        <v>156</v>
      </c>
      <c r="AT141" s="275" t="s">
        <v>236</v>
      </c>
      <c r="AU141" s="275" t="s">
        <v>87</v>
      </c>
      <c r="AY141" s="17" t="s">
        <v>151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85</v>
      </c>
      <c r="BK141" s="145">
        <f>ROUND(I141*H141,2)</f>
        <v>0</v>
      </c>
      <c r="BL141" s="17" t="s">
        <v>156</v>
      </c>
      <c r="BM141" s="275" t="s">
        <v>1320</v>
      </c>
    </row>
    <row r="142" spans="1:51" s="14" customFormat="1" ht="12">
      <c r="A142" s="14"/>
      <c r="B142" s="287"/>
      <c r="C142" s="288"/>
      <c r="D142" s="278" t="s">
        <v>191</v>
      </c>
      <c r="E142" s="289" t="s">
        <v>1</v>
      </c>
      <c r="F142" s="290" t="s">
        <v>1285</v>
      </c>
      <c r="G142" s="288"/>
      <c r="H142" s="291">
        <v>209.15</v>
      </c>
      <c r="I142" s="292"/>
      <c r="J142" s="288"/>
      <c r="K142" s="288"/>
      <c r="L142" s="293"/>
      <c r="M142" s="294"/>
      <c r="N142" s="295"/>
      <c r="O142" s="295"/>
      <c r="P142" s="295"/>
      <c r="Q142" s="295"/>
      <c r="R142" s="295"/>
      <c r="S142" s="295"/>
      <c r="T142" s="29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97" t="s">
        <v>191</v>
      </c>
      <c r="AU142" s="297" t="s">
        <v>87</v>
      </c>
      <c r="AV142" s="14" t="s">
        <v>87</v>
      </c>
      <c r="AW142" s="14" t="s">
        <v>32</v>
      </c>
      <c r="AX142" s="14" t="s">
        <v>77</v>
      </c>
      <c r="AY142" s="297" t="s">
        <v>151</v>
      </c>
    </row>
    <row r="143" spans="1:51" s="15" customFormat="1" ht="12">
      <c r="A143" s="15"/>
      <c r="B143" s="298"/>
      <c r="C143" s="299"/>
      <c r="D143" s="278" t="s">
        <v>191</v>
      </c>
      <c r="E143" s="300" t="s">
        <v>1</v>
      </c>
      <c r="F143" s="301" t="s">
        <v>196</v>
      </c>
      <c r="G143" s="299"/>
      <c r="H143" s="302">
        <v>209.15</v>
      </c>
      <c r="I143" s="303"/>
      <c r="J143" s="299"/>
      <c r="K143" s="299"/>
      <c r="L143" s="304"/>
      <c r="M143" s="305"/>
      <c r="N143" s="306"/>
      <c r="O143" s="306"/>
      <c r="P143" s="306"/>
      <c r="Q143" s="306"/>
      <c r="R143" s="306"/>
      <c r="S143" s="306"/>
      <c r="T143" s="30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308" t="s">
        <v>191</v>
      </c>
      <c r="AU143" s="308" t="s">
        <v>87</v>
      </c>
      <c r="AV143" s="15" t="s">
        <v>156</v>
      </c>
      <c r="AW143" s="15" t="s">
        <v>32</v>
      </c>
      <c r="AX143" s="15" t="s">
        <v>85</v>
      </c>
      <c r="AY143" s="308" t="s">
        <v>151</v>
      </c>
    </row>
    <row r="144" spans="1:65" s="2" customFormat="1" ht="36" customHeight="1">
      <c r="A144" s="40"/>
      <c r="B144" s="41"/>
      <c r="C144" s="309" t="s">
        <v>160</v>
      </c>
      <c r="D144" s="309" t="s">
        <v>236</v>
      </c>
      <c r="E144" s="310" t="s">
        <v>1321</v>
      </c>
      <c r="F144" s="311" t="s">
        <v>1322</v>
      </c>
      <c r="G144" s="312" t="s">
        <v>260</v>
      </c>
      <c r="H144" s="313">
        <v>180.244</v>
      </c>
      <c r="I144" s="314"/>
      <c r="J144" s="315">
        <f>ROUND(I144*H144,2)</f>
        <v>0</v>
      </c>
      <c r="K144" s="316"/>
      <c r="L144" s="43"/>
      <c r="M144" s="317" t="s">
        <v>1</v>
      </c>
      <c r="N144" s="318" t="s">
        <v>42</v>
      </c>
      <c r="O144" s="93"/>
      <c r="P144" s="273">
        <f>O144*H144</f>
        <v>0</v>
      </c>
      <c r="Q144" s="273">
        <v>0</v>
      </c>
      <c r="R144" s="273">
        <f>Q144*H144</f>
        <v>0</v>
      </c>
      <c r="S144" s="273">
        <v>0</v>
      </c>
      <c r="T144" s="27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75" t="s">
        <v>156</v>
      </c>
      <c r="AT144" s="275" t="s">
        <v>236</v>
      </c>
      <c r="AU144" s="275" t="s">
        <v>87</v>
      </c>
      <c r="AY144" s="17" t="s">
        <v>151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85</v>
      </c>
      <c r="BK144" s="145">
        <f>ROUND(I144*H144,2)</f>
        <v>0</v>
      </c>
      <c r="BL144" s="17" t="s">
        <v>156</v>
      </c>
      <c r="BM144" s="275" t="s">
        <v>1323</v>
      </c>
    </row>
    <row r="145" spans="1:51" s="13" customFormat="1" ht="12">
      <c r="A145" s="13"/>
      <c r="B145" s="276"/>
      <c r="C145" s="277"/>
      <c r="D145" s="278" t="s">
        <v>191</v>
      </c>
      <c r="E145" s="279" t="s">
        <v>1</v>
      </c>
      <c r="F145" s="280" t="s">
        <v>1324</v>
      </c>
      <c r="G145" s="277"/>
      <c r="H145" s="279" t="s">
        <v>1</v>
      </c>
      <c r="I145" s="281"/>
      <c r="J145" s="277"/>
      <c r="K145" s="277"/>
      <c r="L145" s="282"/>
      <c r="M145" s="283"/>
      <c r="N145" s="284"/>
      <c r="O145" s="284"/>
      <c r="P145" s="284"/>
      <c r="Q145" s="284"/>
      <c r="R145" s="284"/>
      <c r="S145" s="284"/>
      <c r="T145" s="28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86" t="s">
        <v>191</v>
      </c>
      <c r="AU145" s="286" t="s">
        <v>87</v>
      </c>
      <c r="AV145" s="13" t="s">
        <v>85</v>
      </c>
      <c r="AW145" s="13" t="s">
        <v>32</v>
      </c>
      <c r="AX145" s="13" t="s">
        <v>77</v>
      </c>
      <c r="AY145" s="286" t="s">
        <v>151</v>
      </c>
    </row>
    <row r="146" spans="1:51" s="14" customFormat="1" ht="12">
      <c r="A146" s="14"/>
      <c r="B146" s="287"/>
      <c r="C146" s="288"/>
      <c r="D146" s="278" t="s">
        <v>191</v>
      </c>
      <c r="E146" s="289" t="s">
        <v>1290</v>
      </c>
      <c r="F146" s="290" t="s">
        <v>1325</v>
      </c>
      <c r="G146" s="288"/>
      <c r="H146" s="291">
        <v>180.244</v>
      </c>
      <c r="I146" s="292"/>
      <c r="J146" s="288"/>
      <c r="K146" s="288"/>
      <c r="L146" s="293"/>
      <c r="M146" s="294"/>
      <c r="N146" s="295"/>
      <c r="O146" s="295"/>
      <c r="P146" s="295"/>
      <c r="Q146" s="295"/>
      <c r="R146" s="295"/>
      <c r="S146" s="295"/>
      <c r="T146" s="29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97" t="s">
        <v>191</v>
      </c>
      <c r="AU146" s="297" t="s">
        <v>87</v>
      </c>
      <c r="AV146" s="14" t="s">
        <v>87</v>
      </c>
      <c r="AW146" s="14" t="s">
        <v>32</v>
      </c>
      <c r="AX146" s="14" t="s">
        <v>85</v>
      </c>
      <c r="AY146" s="297" t="s">
        <v>151</v>
      </c>
    </row>
    <row r="147" spans="1:65" s="2" customFormat="1" ht="48" customHeight="1">
      <c r="A147" s="40"/>
      <c r="B147" s="41"/>
      <c r="C147" s="309" t="s">
        <v>156</v>
      </c>
      <c r="D147" s="309" t="s">
        <v>236</v>
      </c>
      <c r="E147" s="310" t="s">
        <v>1326</v>
      </c>
      <c r="F147" s="311" t="s">
        <v>1327</v>
      </c>
      <c r="G147" s="312" t="s">
        <v>260</v>
      </c>
      <c r="H147" s="313">
        <v>180.244</v>
      </c>
      <c r="I147" s="314"/>
      <c r="J147" s="315">
        <f>ROUND(I147*H147,2)</f>
        <v>0</v>
      </c>
      <c r="K147" s="316"/>
      <c r="L147" s="43"/>
      <c r="M147" s="317" t="s">
        <v>1</v>
      </c>
      <c r="N147" s="318" t="s">
        <v>42</v>
      </c>
      <c r="O147" s="93"/>
      <c r="P147" s="273">
        <f>O147*H147</f>
        <v>0</v>
      </c>
      <c r="Q147" s="273">
        <v>0</v>
      </c>
      <c r="R147" s="273">
        <f>Q147*H147</f>
        <v>0</v>
      </c>
      <c r="S147" s="273">
        <v>0</v>
      </c>
      <c r="T147" s="27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75" t="s">
        <v>156</v>
      </c>
      <c r="AT147" s="275" t="s">
        <v>236</v>
      </c>
      <c r="AU147" s="275" t="s">
        <v>87</v>
      </c>
      <c r="AY147" s="17" t="s">
        <v>151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85</v>
      </c>
      <c r="BK147" s="145">
        <f>ROUND(I147*H147,2)</f>
        <v>0</v>
      </c>
      <c r="BL147" s="17" t="s">
        <v>156</v>
      </c>
      <c r="BM147" s="275" t="s">
        <v>1328</v>
      </c>
    </row>
    <row r="148" spans="1:51" s="14" customFormat="1" ht="12">
      <c r="A148" s="14"/>
      <c r="B148" s="287"/>
      <c r="C148" s="288"/>
      <c r="D148" s="278" t="s">
        <v>191</v>
      </c>
      <c r="E148" s="289" t="s">
        <v>1</v>
      </c>
      <c r="F148" s="290" t="s">
        <v>1290</v>
      </c>
      <c r="G148" s="288"/>
      <c r="H148" s="291">
        <v>180.244</v>
      </c>
      <c r="I148" s="292"/>
      <c r="J148" s="288"/>
      <c r="K148" s="288"/>
      <c r="L148" s="293"/>
      <c r="M148" s="294"/>
      <c r="N148" s="295"/>
      <c r="O148" s="295"/>
      <c r="P148" s="295"/>
      <c r="Q148" s="295"/>
      <c r="R148" s="295"/>
      <c r="S148" s="295"/>
      <c r="T148" s="29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97" t="s">
        <v>191</v>
      </c>
      <c r="AU148" s="297" t="s">
        <v>87</v>
      </c>
      <c r="AV148" s="14" t="s">
        <v>87</v>
      </c>
      <c r="AW148" s="14" t="s">
        <v>32</v>
      </c>
      <c r="AX148" s="14" t="s">
        <v>85</v>
      </c>
      <c r="AY148" s="297" t="s">
        <v>151</v>
      </c>
    </row>
    <row r="149" spans="1:65" s="2" customFormat="1" ht="36" customHeight="1">
      <c r="A149" s="40"/>
      <c r="B149" s="41"/>
      <c r="C149" s="309" t="s">
        <v>150</v>
      </c>
      <c r="D149" s="309" t="s">
        <v>236</v>
      </c>
      <c r="E149" s="310" t="s">
        <v>1329</v>
      </c>
      <c r="F149" s="311" t="s">
        <v>1330</v>
      </c>
      <c r="G149" s="312" t="s">
        <v>253</v>
      </c>
      <c r="H149" s="313">
        <v>906.702</v>
      </c>
      <c r="I149" s="314"/>
      <c r="J149" s="315">
        <f>ROUND(I149*H149,2)</f>
        <v>0</v>
      </c>
      <c r="K149" s="316"/>
      <c r="L149" s="43"/>
      <c r="M149" s="317" t="s">
        <v>1</v>
      </c>
      <c r="N149" s="318" t="s">
        <v>42</v>
      </c>
      <c r="O149" s="93"/>
      <c r="P149" s="273">
        <f>O149*H149</f>
        <v>0</v>
      </c>
      <c r="Q149" s="273">
        <v>0.00085</v>
      </c>
      <c r="R149" s="273">
        <f>Q149*H149</f>
        <v>0.7706966999999999</v>
      </c>
      <c r="S149" s="273">
        <v>0</v>
      </c>
      <c r="T149" s="27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75" t="s">
        <v>156</v>
      </c>
      <c r="AT149" s="275" t="s">
        <v>236</v>
      </c>
      <c r="AU149" s="275" t="s">
        <v>87</v>
      </c>
      <c r="AY149" s="17" t="s">
        <v>151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85</v>
      </c>
      <c r="BK149" s="145">
        <f>ROUND(I149*H149,2)</f>
        <v>0</v>
      </c>
      <c r="BL149" s="17" t="s">
        <v>156</v>
      </c>
      <c r="BM149" s="275" t="s">
        <v>1331</v>
      </c>
    </row>
    <row r="150" spans="1:51" s="13" customFormat="1" ht="12">
      <c r="A150" s="13"/>
      <c r="B150" s="276"/>
      <c r="C150" s="277"/>
      <c r="D150" s="278" t="s">
        <v>191</v>
      </c>
      <c r="E150" s="279" t="s">
        <v>1</v>
      </c>
      <c r="F150" s="280" t="s">
        <v>1332</v>
      </c>
      <c r="G150" s="277"/>
      <c r="H150" s="279" t="s">
        <v>1</v>
      </c>
      <c r="I150" s="281"/>
      <c r="J150" s="277"/>
      <c r="K150" s="277"/>
      <c r="L150" s="282"/>
      <c r="M150" s="283"/>
      <c r="N150" s="284"/>
      <c r="O150" s="284"/>
      <c r="P150" s="284"/>
      <c r="Q150" s="284"/>
      <c r="R150" s="284"/>
      <c r="S150" s="284"/>
      <c r="T150" s="28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86" t="s">
        <v>191</v>
      </c>
      <c r="AU150" s="286" t="s">
        <v>87</v>
      </c>
      <c r="AV150" s="13" t="s">
        <v>85</v>
      </c>
      <c r="AW150" s="13" t="s">
        <v>32</v>
      </c>
      <c r="AX150" s="13" t="s">
        <v>77</v>
      </c>
      <c r="AY150" s="286" t="s">
        <v>151</v>
      </c>
    </row>
    <row r="151" spans="1:51" s="14" customFormat="1" ht="12">
      <c r="A151" s="14"/>
      <c r="B151" s="287"/>
      <c r="C151" s="288"/>
      <c r="D151" s="278" t="s">
        <v>191</v>
      </c>
      <c r="E151" s="289" t="s">
        <v>1</v>
      </c>
      <c r="F151" s="290" t="s">
        <v>1293</v>
      </c>
      <c r="G151" s="288"/>
      <c r="H151" s="291">
        <v>109.98</v>
      </c>
      <c r="I151" s="292"/>
      <c r="J151" s="288"/>
      <c r="K151" s="288"/>
      <c r="L151" s="293"/>
      <c r="M151" s="294"/>
      <c r="N151" s="295"/>
      <c r="O151" s="295"/>
      <c r="P151" s="295"/>
      <c r="Q151" s="295"/>
      <c r="R151" s="295"/>
      <c r="S151" s="295"/>
      <c r="T151" s="29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97" t="s">
        <v>191</v>
      </c>
      <c r="AU151" s="297" t="s">
        <v>87</v>
      </c>
      <c r="AV151" s="14" t="s">
        <v>87</v>
      </c>
      <c r="AW151" s="14" t="s">
        <v>32</v>
      </c>
      <c r="AX151" s="14" t="s">
        <v>77</v>
      </c>
      <c r="AY151" s="297" t="s">
        <v>151</v>
      </c>
    </row>
    <row r="152" spans="1:51" s="14" customFormat="1" ht="12">
      <c r="A152" s="14"/>
      <c r="B152" s="287"/>
      <c r="C152" s="288"/>
      <c r="D152" s="278" t="s">
        <v>191</v>
      </c>
      <c r="E152" s="289" t="s">
        <v>1288</v>
      </c>
      <c r="F152" s="290" t="s">
        <v>1333</v>
      </c>
      <c r="G152" s="288"/>
      <c r="H152" s="291">
        <v>343.322</v>
      </c>
      <c r="I152" s="292"/>
      <c r="J152" s="288"/>
      <c r="K152" s="288"/>
      <c r="L152" s="293"/>
      <c r="M152" s="294"/>
      <c r="N152" s="295"/>
      <c r="O152" s="295"/>
      <c r="P152" s="295"/>
      <c r="Q152" s="295"/>
      <c r="R152" s="295"/>
      <c r="S152" s="295"/>
      <c r="T152" s="29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97" t="s">
        <v>191</v>
      </c>
      <c r="AU152" s="297" t="s">
        <v>87</v>
      </c>
      <c r="AV152" s="14" t="s">
        <v>87</v>
      </c>
      <c r="AW152" s="14" t="s">
        <v>32</v>
      </c>
      <c r="AX152" s="14" t="s">
        <v>77</v>
      </c>
      <c r="AY152" s="297" t="s">
        <v>151</v>
      </c>
    </row>
    <row r="153" spans="1:51" s="13" customFormat="1" ht="12">
      <c r="A153" s="13"/>
      <c r="B153" s="276"/>
      <c r="C153" s="277"/>
      <c r="D153" s="278" t="s">
        <v>191</v>
      </c>
      <c r="E153" s="279" t="s">
        <v>1</v>
      </c>
      <c r="F153" s="280" t="s">
        <v>1334</v>
      </c>
      <c r="G153" s="277"/>
      <c r="H153" s="279" t="s">
        <v>1</v>
      </c>
      <c r="I153" s="281"/>
      <c r="J153" s="277"/>
      <c r="K153" s="277"/>
      <c r="L153" s="282"/>
      <c r="M153" s="283"/>
      <c r="N153" s="284"/>
      <c r="O153" s="284"/>
      <c r="P153" s="284"/>
      <c r="Q153" s="284"/>
      <c r="R153" s="284"/>
      <c r="S153" s="284"/>
      <c r="T153" s="28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86" t="s">
        <v>191</v>
      </c>
      <c r="AU153" s="286" t="s">
        <v>87</v>
      </c>
      <c r="AV153" s="13" t="s">
        <v>85</v>
      </c>
      <c r="AW153" s="13" t="s">
        <v>32</v>
      </c>
      <c r="AX153" s="13" t="s">
        <v>77</v>
      </c>
      <c r="AY153" s="286" t="s">
        <v>151</v>
      </c>
    </row>
    <row r="154" spans="1:51" s="14" customFormat="1" ht="12">
      <c r="A154" s="14"/>
      <c r="B154" s="287"/>
      <c r="C154" s="288"/>
      <c r="D154" s="278" t="s">
        <v>191</v>
      </c>
      <c r="E154" s="289" t="s">
        <v>1</v>
      </c>
      <c r="F154" s="290" t="s">
        <v>1335</v>
      </c>
      <c r="G154" s="288"/>
      <c r="H154" s="291">
        <v>357.4</v>
      </c>
      <c r="I154" s="292"/>
      <c r="J154" s="288"/>
      <c r="K154" s="288"/>
      <c r="L154" s="293"/>
      <c r="M154" s="294"/>
      <c r="N154" s="295"/>
      <c r="O154" s="295"/>
      <c r="P154" s="295"/>
      <c r="Q154" s="295"/>
      <c r="R154" s="295"/>
      <c r="S154" s="295"/>
      <c r="T154" s="29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97" t="s">
        <v>191</v>
      </c>
      <c r="AU154" s="297" t="s">
        <v>87</v>
      </c>
      <c r="AV154" s="14" t="s">
        <v>87</v>
      </c>
      <c r="AW154" s="14" t="s">
        <v>32</v>
      </c>
      <c r="AX154" s="14" t="s">
        <v>77</v>
      </c>
      <c r="AY154" s="297" t="s">
        <v>151</v>
      </c>
    </row>
    <row r="155" spans="1:51" s="13" customFormat="1" ht="12">
      <c r="A155" s="13"/>
      <c r="B155" s="276"/>
      <c r="C155" s="277"/>
      <c r="D155" s="278" t="s">
        <v>191</v>
      </c>
      <c r="E155" s="279" t="s">
        <v>1</v>
      </c>
      <c r="F155" s="280" t="s">
        <v>1336</v>
      </c>
      <c r="G155" s="277"/>
      <c r="H155" s="279" t="s">
        <v>1</v>
      </c>
      <c r="I155" s="281"/>
      <c r="J155" s="277"/>
      <c r="K155" s="277"/>
      <c r="L155" s="282"/>
      <c r="M155" s="283"/>
      <c r="N155" s="284"/>
      <c r="O155" s="284"/>
      <c r="P155" s="284"/>
      <c r="Q155" s="284"/>
      <c r="R155" s="284"/>
      <c r="S155" s="284"/>
      <c r="T155" s="28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86" t="s">
        <v>191</v>
      </c>
      <c r="AU155" s="286" t="s">
        <v>87</v>
      </c>
      <c r="AV155" s="13" t="s">
        <v>85</v>
      </c>
      <c r="AW155" s="13" t="s">
        <v>32</v>
      </c>
      <c r="AX155" s="13" t="s">
        <v>77</v>
      </c>
      <c r="AY155" s="286" t="s">
        <v>151</v>
      </c>
    </row>
    <row r="156" spans="1:51" s="14" customFormat="1" ht="12">
      <c r="A156" s="14"/>
      <c r="B156" s="287"/>
      <c r="C156" s="288"/>
      <c r="D156" s="278" t="s">
        <v>191</v>
      </c>
      <c r="E156" s="289" t="s">
        <v>1</v>
      </c>
      <c r="F156" s="290" t="s">
        <v>1337</v>
      </c>
      <c r="G156" s="288"/>
      <c r="H156" s="291">
        <v>96</v>
      </c>
      <c r="I156" s="292"/>
      <c r="J156" s="288"/>
      <c r="K156" s="288"/>
      <c r="L156" s="293"/>
      <c r="M156" s="294"/>
      <c r="N156" s="295"/>
      <c r="O156" s="295"/>
      <c r="P156" s="295"/>
      <c r="Q156" s="295"/>
      <c r="R156" s="295"/>
      <c r="S156" s="295"/>
      <c r="T156" s="29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7" t="s">
        <v>191</v>
      </c>
      <c r="AU156" s="297" t="s">
        <v>87</v>
      </c>
      <c r="AV156" s="14" t="s">
        <v>87</v>
      </c>
      <c r="AW156" s="14" t="s">
        <v>32</v>
      </c>
      <c r="AX156" s="14" t="s">
        <v>77</v>
      </c>
      <c r="AY156" s="297" t="s">
        <v>151</v>
      </c>
    </row>
    <row r="157" spans="1:51" s="15" customFormat="1" ht="12">
      <c r="A157" s="15"/>
      <c r="B157" s="298"/>
      <c r="C157" s="299"/>
      <c r="D157" s="278" t="s">
        <v>191</v>
      </c>
      <c r="E157" s="300" t="s">
        <v>1295</v>
      </c>
      <c r="F157" s="301" t="s">
        <v>196</v>
      </c>
      <c r="G157" s="299"/>
      <c r="H157" s="302">
        <v>906.702</v>
      </c>
      <c r="I157" s="303"/>
      <c r="J157" s="299"/>
      <c r="K157" s="299"/>
      <c r="L157" s="304"/>
      <c r="M157" s="305"/>
      <c r="N157" s="306"/>
      <c r="O157" s="306"/>
      <c r="P157" s="306"/>
      <c r="Q157" s="306"/>
      <c r="R157" s="306"/>
      <c r="S157" s="306"/>
      <c r="T157" s="30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308" t="s">
        <v>191</v>
      </c>
      <c r="AU157" s="308" t="s">
        <v>87</v>
      </c>
      <c r="AV157" s="15" t="s">
        <v>156</v>
      </c>
      <c r="AW157" s="15" t="s">
        <v>32</v>
      </c>
      <c r="AX157" s="15" t="s">
        <v>85</v>
      </c>
      <c r="AY157" s="308" t="s">
        <v>151</v>
      </c>
    </row>
    <row r="158" spans="1:65" s="2" customFormat="1" ht="36" customHeight="1">
      <c r="A158" s="40"/>
      <c r="B158" s="41"/>
      <c r="C158" s="309" t="s">
        <v>169</v>
      </c>
      <c r="D158" s="309" t="s">
        <v>236</v>
      </c>
      <c r="E158" s="310" t="s">
        <v>1338</v>
      </c>
      <c r="F158" s="311" t="s">
        <v>1339</v>
      </c>
      <c r="G158" s="312" t="s">
        <v>253</v>
      </c>
      <c r="H158" s="313">
        <v>906.702</v>
      </c>
      <c r="I158" s="314"/>
      <c r="J158" s="315">
        <f>ROUND(I158*H158,2)</f>
        <v>0</v>
      </c>
      <c r="K158" s="316"/>
      <c r="L158" s="43"/>
      <c r="M158" s="317" t="s">
        <v>1</v>
      </c>
      <c r="N158" s="318" t="s">
        <v>42</v>
      </c>
      <c r="O158" s="93"/>
      <c r="P158" s="273">
        <f>O158*H158</f>
        <v>0</v>
      </c>
      <c r="Q158" s="273">
        <v>0</v>
      </c>
      <c r="R158" s="273">
        <f>Q158*H158</f>
        <v>0</v>
      </c>
      <c r="S158" s="273">
        <v>0</v>
      </c>
      <c r="T158" s="27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75" t="s">
        <v>156</v>
      </c>
      <c r="AT158" s="275" t="s">
        <v>236</v>
      </c>
      <c r="AU158" s="275" t="s">
        <v>87</v>
      </c>
      <c r="AY158" s="17" t="s">
        <v>151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85</v>
      </c>
      <c r="BK158" s="145">
        <f>ROUND(I158*H158,2)</f>
        <v>0</v>
      </c>
      <c r="BL158" s="17" t="s">
        <v>156</v>
      </c>
      <c r="BM158" s="275" t="s">
        <v>1340</v>
      </c>
    </row>
    <row r="159" spans="1:51" s="14" customFormat="1" ht="12">
      <c r="A159" s="14"/>
      <c r="B159" s="287"/>
      <c r="C159" s="288"/>
      <c r="D159" s="278" t="s">
        <v>191</v>
      </c>
      <c r="E159" s="289" t="s">
        <v>1</v>
      </c>
      <c r="F159" s="290" t="s">
        <v>1295</v>
      </c>
      <c r="G159" s="288"/>
      <c r="H159" s="291">
        <v>906.702</v>
      </c>
      <c r="I159" s="292"/>
      <c r="J159" s="288"/>
      <c r="K159" s="288"/>
      <c r="L159" s="293"/>
      <c r="M159" s="294"/>
      <c r="N159" s="295"/>
      <c r="O159" s="295"/>
      <c r="P159" s="295"/>
      <c r="Q159" s="295"/>
      <c r="R159" s="295"/>
      <c r="S159" s="295"/>
      <c r="T159" s="29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7" t="s">
        <v>191</v>
      </c>
      <c r="AU159" s="297" t="s">
        <v>87</v>
      </c>
      <c r="AV159" s="14" t="s">
        <v>87</v>
      </c>
      <c r="AW159" s="14" t="s">
        <v>32</v>
      </c>
      <c r="AX159" s="14" t="s">
        <v>77</v>
      </c>
      <c r="AY159" s="297" t="s">
        <v>151</v>
      </c>
    </row>
    <row r="160" spans="1:51" s="15" customFormat="1" ht="12">
      <c r="A160" s="15"/>
      <c r="B160" s="298"/>
      <c r="C160" s="299"/>
      <c r="D160" s="278" t="s">
        <v>191</v>
      </c>
      <c r="E160" s="300" t="s">
        <v>1</v>
      </c>
      <c r="F160" s="301" t="s">
        <v>196</v>
      </c>
      <c r="G160" s="299"/>
      <c r="H160" s="302">
        <v>906.702</v>
      </c>
      <c r="I160" s="303"/>
      <c r="J160" s="299"/>
      <c r="K160" s="299"/>
      <c r="L160" s="304"/>
      <c r="M160" s="305"/>
      <c r="N160" s="306"/>
      <c r="O160" s="306"/>
      <c r="P160" s="306"/>
      <c r="Q160" s="306"/>
      <c r="R160" s="306"/>
      <c r="S160" s="306"/>
      <c r="T160" s="30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308" t="s">
        <v>191</v>
      </c>
      <c r="AU160" s="308" t="s">
        <v>87</v>
      </c>
      <c r="AV160" s="15" t="s">
        <v>156</v>
      </c>
      <c r="AW160" s="15" t="s">
        <v>32</v>
      </c>
      <c r="AX160" s="15" t="s">
        <v>85</v>
      </c>
      <c r="AY160" s="308" t="s">
        <v>151</v>
      </c>
    </row>
    <row r="161" spans="1:65" s="2" customFormat="1" ht="48" customHeight="1">
      <c r="A161" s="40"/>
      <c r="B161" s="41"/>
      <c r="C161" s="309" t="s">
        <v>172</v>
      </c>
      <c r="D161" s="309" t="s">
        <v>236</v>
      </c>
      <c r="E161" s="310" t="s">
        <v>450</v>
      </c>
      <c r="F161" s="311" t="s">
        <v>451</v>
      </c>
      <c r="G161" s="312" t="s">
        <v>260</v>
      </c>
      <c r="H161" s="313">
        <v>389.394</v>
      </c>
      <c r="I161" s="314"/>
      <c r="J161" s="315">
        <f>ROUND(I161*H161,2)</f>
        <v>0</v>
      </c>
      <c r="K161" s="316"/>
      <c r="L161" s="43"/>
      <c r="M161" s="317" t="s">
        <v>1</v>
      </c>
      <c r="N161" s="318" t="s">
        <v>42</v>
      </c>
      <c r="O161" s="93"/>
      <c r="P161" s="273">
        <f>O161*H161</f>
        <v>0</v>
      </c>
      <c r="Q161" s="273">
        <v>0</v>
      </c>
      <c r="R161" s="273">
        <f>Q161*H161</f>
        <v>0</v>
      </c>
      <c r="S161" s="273">
        <v>0</v>
      </c>
      <c r="T161" s="27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75" t="s">
        <v>156</v>
      </c>
      <c r="AT161" s="275" t="s">
        <v>236</v>
      </c>
      <c r="AU161" s="275" t="s">
        <v>87</v>
      </c>
      <c r="AY161" s="17" t="s">
        <v>151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85</v>
      </c>
      <c r="BK161" s="145">
        <f>ROUND(I161*H161,2)</f>
        <v>0</v>
      </c>
      <c r="BL161" s="17" t="s">
        <v>156</v>
      </c>
      <c r="BM161" s="275" t="s">
        <v>1341</v>
      </c>
    </row>
    <row r="162" spans="1:51" s="14" customFormat="1" ht="12">
      <c r="A162" s="14"/>
      <c r="B162" s="287"/>
      <c r="C162" s="288"/>
      <c r="D162" s="278" t="s">
        <v>191</v>
      </c>
      <c r="E162" s="289" t="s">
        <v>1</v>
      </c>
      <c r="F162" s="290" t="s">
        <v>1290</v>
      </c>
      <c r="G162" s="288"/>
      <c r="H162" s="291">
        <v>180.244</v>
      </c>
      <c r="I162" s="292"/>
      <c r="J162" s="288"/>
      <c r="K162" s="288"/>
      <c r="L162" s="293"/>
      <c r="M162" s="294"/>
      <c r="N162" s="295"/>
      <c r="O162" s="295"/>
      <c r="P162" s="295"/>
      <c r="Q162" s="295"/>
      <c r="R162" s="295"/>
      <c r="S162" s="295"/>
      <c r="T162" s="29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7" t="s">
        <v>191</v>
      </c>
      <c r="AU162" s="297" t="s">
        <v>87</v>
      </c>
      <c r="AV162" s="14" t="s">
        <v>87</v>
      </c>
      <c r="AW162" s="14" t="s">
        <v>32</v>
      </c>
      <c r="AX162" s="14" t="s">
        <v>77</v>
      </c>
      <c r="AY162" s="297" t="s">
        <v>151</v>
      </c>
    </row>
    <row r="163" spans="1:51" s="14" customFormat="1" ht="12">
      <c r="A163" s="14"/>
      <c r="B163" s="287"/>
      <c r="C163" s="288"/>
      <c r="D163" s="278" t="s">
        <v>191</v>
      </c>
      <c r="E163" s="289" t="s">
        <v>1</v>
      </c>
      <c r="F163" s="290" t="s">
        <v>1285</v>
      </c>
      <c r="G163" s="288"/>
      <c r="H163" s="291">
        <v>209.15</v>
      </c>
      <c r="I163" s="292"/>
      <c r="J163" s="288"/>
      <c r="K163" s="288"/>
      <c r="L163" s="293"/>
      <c r="M163" s="294"/>
      <c r="N163" s="295"/>
      <c r="O163" s="295"/>
      <c r="P163" s="295"/>
      <c r="Q163" s="295"/>
      <c r="R163" s="295"/>
      <c r="S163" s="295"/>
      <c r="T163" s="29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97" t="s">
        <v>191</v>
      </c>
      <c r="AU163" s="297" t="s">
        <v>87</v>
      </c>
      <c r="AV163" s="14" t="s">
        <v>87</v>
      </c>
      <c r="AW163" s="14" t="s">
        <v>32</v>
      </c>
      <c r="AX163" s="14" t="s">
        <v>77</v>
      </c>
      <c r="AY163" s="297" t="s">
        <v>151</v>
      </c>
    </row>
    <row r="164" spans="1:51" s="15" customFormat="1" ht="12">
      <c r="A164" s="15"/>
      <c r="B164" s="298"/>
      <c r="C164" s="299"/>
      <c r="D164" s="278" t="s">
        <v>191</v>
      </c>
      <c r="E164" s="300" t="s">
        <v>1</v>
      </c>
      <c r="F164" s="301" t="s">
        <v>196</v>
      </c>
      <c r="G164" s="299"/>
      <c r="H164" s="302">
        <v>389.394</v>
      </c>
      <c r="I164" s="303"/>
      <c r="J164" s="299"/>
      <c r="K164" s="299"/>
      <c r="L164" s="304"/>
      <c r="M164" s="305"/>
      <c r="N164" s="306"/>
      <c r="O164" s="306"/>
      <c r="P164" s="306"/>
      <c r="Q164" s="306"/>
      <c r="R164" s="306"/>
      <c r="S164" s="306"/>
      <c r="T164" s="30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308" t="s">
        <v>191</v>
      </c>
      <c r="AU164" s="308" t="s">
        <v>87</v>
      </c>
      <c r="AV164" s="15" t="s">
        <v>156</v>
      </c>
      <c r="AW164" s="15" t="s">
        <v>32</v>
      </c>
      <c r="AX164" s="15" t="s">
        <v>85</v>
      </c>
      <c r="AY164" s="308" t="s">
        <v>151</v>
      </c>
    </row>
    <row r="165" spans="1:65" s="2" customFormat="1" ht="60" customHeight="1">
      <c r="A165" s="40"/>
      <c r="B165" s="41"/>
      <c r="C165" s="309" t="s">
        <v>155</v>
      </c>
      <c r="D165" s="309" t="s">
        <v>236</v>
      </c>
      <c r="E165" s="310" t="s">
        <v>496</v>
      </c>
      <c r="F165" s="311" t="s">
        <v>497</v>
      </c>
      <c r="G165" s="312" t="s">
        <v>260</v>
      </c>
      <c r="H165" s="313">
        <v>389.394</v>
      </c>
      <c r="I165" s="314"/>
      <c r="J165" s="315">
        <f>ROUND(I165*H165,2)</f>
        <v>0</v>
      </c>
      <c r="K165" s="316"/>
      <c r="L165" s="43"/>
      <c r="M165" s="317" t="s">
        <v>1</v>
      </c>
      <c r="N165" s="318" t="s">
        <v>42</v>
      </c>
      <c r="O165" s="93"/>
      <c r="P165" s="273">
        <f>O165*H165</f>
        <v>0</v>
      </c>
      <c r="Q165" s="273">
        <v>0</v>
      </c>
      <c r="R165" s="273">
        <f>Q165*H165</f>
        <v>0</v>
      </c>
      <c r="S165" s="273">
        <v>0</v>
      </c>
      <c r="T165" s="27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75" t="s">
        <v>156</v>
      </c>
      <c r="AT165" s="275" t="s">
        <v>236</v>
      </c>
      <c r="AU165" s="275" t="s">
        <v>87</v>
      </c>
      <c r="AY165" s="17" t="s">
        <v>151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85</v>
      </c>
      <c r="BK165" s="145">
        <f>ROUND(I165*H165,2)</f>
        <v>0</v>
      </c>
      <c r="BL165" s="17" t="s">
        <v>156</v>
      </c>
      <c r="BM165" s="275" t="s">
        <v>1342</v>
      </c>
    </row>
    <row r="166" spans="1:51" s="13" customFormat="1" ht="12">
      <c r="A166" s="13"/>
      <c r="B166" s="276"/>
      <c r="C166" s="277"/>
      <c r="D166" s="278" t="s">
        <v>191</v>
      </c>
      <c r="E166" s="279" t="s">
        <v>1</v>
      </c>
      <c r="F166" s="280" t="s">
        <v>1316</v>
      </c>
      <c r="G166" s="277"/>
      <c r="H166" s="279" t="s">
        <v>1</v>
      </c>
      <c r="I166" s="281"/>
      <c r="J166" s="277"/>
      <c r="K166" s="277"/>
      <c r="L166" s="282"/>
      <c r="M166" s="283"/>
      <c r="N166" s="284"/>
      <c r="O166" s="284"/>
      <c r="P166" s="284"/>
      <c r="Q166" s="284"/>
      <c r="R166" s="284"/>
      <c r="S166" s="284"/>
      <c r="T166" s="28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86" t="s">
        <v>191</v>
      </c>
      <c r="AU166" s="286" t="s">
        <v>87</v>
      </c>
      <c r="AV166" s="13" t="s">
        <v>85</v>
      </c>
      <c r="AW166" s="13" t="s">
        <v>32</v>
      </c>
      <c r="AX166" s="13" t="s">
        <v>77</v>
      </c>
      <c r="AY166" s="286" t="s">
        <v>151</v>
      </c>
    </row>
    <row r="167" spans="1:51" s="14" customFormat="1" ht="12">
      <c r="A167" s="14"/>
      <c r="B167" s="287"/>
      <c r="C167" s="288"/>
      <c r="D167" s="278" t="s">
        <v>191</v>
      </c>
      <c r="E167" s="289" t="s">
        <v>271</v>
      </c>
      <c r="F167" s="290" t="s">
        <v>1343</v>
      </c>
      <c r="G167" s="288"/>
      <c r="H167" s="291">
        <v>389.394</v>
      </c>
      <c r="I167" s="292"/>
      <c r="J167" s="288"/>
      <c r="K167" s="288"/>
      <c r="L167" s="293"/>
      <c r="M167" s="294"/>
      <c r="N167" s="295"/>
      <c r="O167" s="295"/>
      <c r="P167" s="295"/>
      <c r="Q167" s="295"/>
      <c r="R167" s="295"/>
      <c r="S167" s="295"/>
      <c r="T167" s="29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97" t="s">
        <v>191</v>
      </c>
      <c r="AU167" s="297" t="s">
        <v>87</v>
      </c>
      <c r="AV167" s="14" t="s">
        <v>87</v>
      </c>
      <c r="AW167" s="14" t="s">
        <v>32</v>
      </c>
      <c r="AX167" s="14" t="s">
        <v>85</v>
      </c>
      <c r="AY167" s="297" t="s">
        <v>151</v>
      </c>
    </row>
    <row r="168" spans="1:65" s="2" customFormat="1" ht="36" customHeight="1">
      <c r="A168" s="40"/>
      <c r="B168" s="41"/>
      <c r="C168" s="309" t="s">
        <v>178</v>
      </c>
      <c r="D168" s="309" t="s">
        <v>236</v>
      </c>
      <c r="E168" s="310" t="s">
        <v>501</v>
      </c>
      <c r="F168" s="311" t="s">
        <v>502</v>
      </c>
      <c r="G168" s="312" t="s">
        <v>260</v>
      </c>
      <c r="H168" s="313">
        <v>389.394</v>
      </c>
      <c r="I168" s="314"/>
      <c r="J168" s="315">
        <f>ROUND(I168*H168,2)</f>
        <v>0</v>
      </c>
      <c r="K168" s="316"/>
      <c r="L168" s="43"/>
      <c r="M168" s="317" t="s">
        <v>1</v>
      </c>
      <c r="N168" s="318" t="s">
        <v>42</v>
      </c>
      <c r="O168" s="93"/>
      <c r="P168" s="273">
        <f>O168*H168</f>
        <v>0</v>
      </c>
      <c r="Q168" s="273">
        <v>0</v>
      </c>
      <c r="R168" s="273">
        <f>Q168*H168</f>
        <v>0</v>
      </c>
      <c r="S168" s="273">
        <v>0</v>
      </c>
      <c r="T168" s="27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75" t="s">
        <v>156</v>
      </c>
      <c r="AT168" s="275" t="s">
        <v>236</v>
      </c>
      <c r="AU168" s="275" t="s">
        <v>87</v>
      </c>
      <c r="AY168" s="17" t="s">
        <v>151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85</v>
      </c>
      <c r="BK168" s="145">
        <f>ROUND(I168*H168,2)</f>
        <v>0</v>
      </c>
      <c r="BL168" s="17" t="s">
        <v>156</v>
      </c>
      <c r="BM168" s="275" t="s">
        <v>1344</v>
      </c>
    </row>
    <row r="169" spans="1:51" s="14" customFormat="1" ht="12">
      <c r="A169" s="14"/>
      <c r="B169" s="287"/>
      <c r="C169" s="288"/>
      <c r="D169" s="278" t="s">
        <v>191</v>
      </c>
      <c r="E169" s="289" t="s">
        <v>1</v>
      </c>
      <c r="F169" s="290" t="s">
        <v>1343</v>
      </c>
      <c r="G169" s="288"/>
      <c r="H169" s="291">
        <v>389.394</v>
      </c>
      <c r="I169" s="292"/>
      <c r="J169" s="288"/>
      <c r="K169" s="288"/>
      <c r="L169" s="293"/>
      <c r="M169" s="294"/>
      <c r="N169" s="295"/>
      <c r="O169" s="295"/>
      <c r="P169" s="295"/>
      <c r="Q169" s="295"/>
      <c r="R169" s="295"/>
      <c r="S169" s="295"/>
      <c r="T169" s="29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97" t="s">
        <v>191</v>
      </c>
      <c r="AU169" s="297" t="s">
        <v>87</v>
      </c>
      <c r="AV169" s="14" t="s">
        <v>87</v>
      </c>
      <c r="AW169" s="14" t="s">
        <v>32</v>
      </c>
      <c r="AX169" s="14" t="s">
        <v>85</v>
      </c>
      <c r="AY169" s="297" t="s">
        <v>151</v>
      </c>
    </row>
    <row r="170" spans="1:65" s="2" customFormat="1" ht="16.5" customHeight="1">
      <c r="A170" s="40"/>
      <c r="B170" s="41"/>
      <c r="C170" s="309" t="s">
        <v>182</v>
      </c>
      <c r="D170" s="309" t="s">
        <v>236</v>
      </c>
      <c r="E170" s="310" t="s">
        <v>505</v>
      </c>
      <c r="F170" s="311" t="s">
        <v>506</v>
      </c>
      <c r="G170" s="312" t="s">
        <v>260</v>
      </c>
      <c r="H170" s="313">
        <v>389.394</v>
      </c>
      <c r="I170" s="314"/>
      <c r="J170" s="315">
        <f>ROUND(I170*H170,2)</f>
        <v>0</v>
      </c>
      <c r="K170" s="316"/>
      <c r="L170" s="43"/>
      <c r="M170" s="317" t="s">
        <v>1</v>
      </c>
      <c r="N170" s="318" t="s">
        <v>42</v>
      </c>
      <c r="O170" s="93"/>
      <c r="P170" s="273">
        <f>O170*H170</f>
        <v>0</v>
      </c>
      <c r="Q170" s="273">
        <v>0</v>
      </c>
      <c r="R170" s="273">
        <f>Q170*H170</f>
        <v>0</v>
      </c>
      <c r="S170" s="273">
        <v>0</v>
      </c>
      <c r="T170" s="27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75" t="s">
        <v>156</v>
      </c>
      <c r="AT170" s="275" t="s">
        <v>236</v>
      </c>
      <c r="AU170" s="275" t="s">
        <v>87</v>
      </c>
      <c r="AY170" s="17" t="s">
        <v>151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85</v>
      </c>
      <c r="BK170" s="145">
        <f>ROUND(I170*H170,2)</f>
        <v>0</v>
      </c>
      <c r="BL170" s="17" t="s">
        <v>156</v>
      </c>
      <c r="BM170" s="275" t="s">
        <v>1345</v>
      </c>
    </row>
    <row r="171" spans="1:51" s="14" customFormat="1" ht="12">
      <c r="A171" s="14"/>
      <c r="B171" s="287"/>
      <c r="C171" s="288"/>
      <c r="D171" s="278" t="s">
        <v>191</v>
      </c>
      <c r="E171" s="289" t="s">
        <v>1</v>
      </c>
      <c r="F171" s="290" t="s">
        <v>271</v>
      </c>
      <c r="G171" s="288"/>
      <c r="H171" s="291">
        <v>389.394</v>
      </c>
      <c r="I171" s="292"/>
      <c r="J171" s="288"/>
      <c r="K171" s="288"/>
      <c r="L171" s="293"/>
      <c r="M171" s="294"/>
      <c r="N171" s="295"/>
      <c r="O171" s="295"/>
      <c r="P171" s="295"/>
      <c r="Q171" s="295"/>
      <c r="R171" s="295"/>
      <c r="S171" s="295"/>
      <c r="T171" s="29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97" t="s">
        <v>191</v>
      </c>
      <c r="AU171" s="297" t="s">
        <v>87</v>
      </c>
      <c r="AV171" s="14" t="s">
        <v>87</v>
      </c>
      <c r="AW171" s="14" t="s">
        <v>32</v>
      </c>
      <c r="AX171" s="14" t="s">
        <v>85</v>
      </c>
      <c r="AY171" s="297" t="s">
        <v>151</v>
      </c>
    </row>
    <row r="172" spans="1:65" s="2" customFormat="1" ht="24" customHeight="1">
      <c r="A172" s="40"/>
      <c r="B172" s="41"/>
      <c r="C172" s="309" t="s">
        <v>186</v>
      </c>
      <c r="D172" s="309" t="s">
        <v>236</v>
      </c>
      <c r="E172" s="310" t="s">
        <v>509</v>
      </c>
      <c r="F172" s="311" t="s">
        <v>510</v>
      </c>
      <c r="G172" s="312" t="s">
        <v>511</v>
      </c>
      <c r="H172" s="313">
        <v>661.97</v>
      </c>
      <c r="I172" s="314"/>
      <c r="J172" s="315">
        <f>ROUND(I172*H172,2)</f>
        <v>0</v>
      </c>
      <c r="K172" s="316"/>
      <c r="L172" s="43"/>
      <c r="M172" s="317" t="s">
        <v>1</v>
      </c>
      <c r="N172" s="318" t="s">
        <v>42</v>
      </c>
      <c r="O172" s="93"/>
      <c r="P172" s="273">
        <f>O172*H172</f>
        <v>0</v>
      </c>
      <c r="Q172" s="273">
        <v>0</v>
      </c>
      <c r="R172" s="273">
        <f>Q172*H172</f>
        <v>0</v>
      </c>
      <c r="S172" s="273">
        <v>0</v>
      </c>
      <c r="T172" s="274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75" t="s">
        <v>156</v>
      </c>
      <c r="AT172" s="275" t="s">
        <v>236</v>
      </c>
      <c r="AU172" s="275" t="s">
        <v>87</v>
      </c>
      <c r="AY172" s="17" t="s">
        <v>151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85</v>
      </c>
      <c r="BK172" s="145">
        <f>ROUND(I172*H172,2)</f>
        <v>0</v>
      </c>
      <c r="BL172" s="17" t="s">
        <v>156</v>
      </c>
      <c r="BM172" s="275" t="s">
        <v>1346</v>
      </c>
    </row>
    <row r="173" spans="1:51" s="14" customFormat="1" ht="12">
      <c r="A173" s="14"/>
      <c r="B173" s="287"/>
      <c r="C173" s="288"/>
      <c r="D173" s="278" t="s">
        <v>191</v>
      </c>
      <c r="E173" s="289" t="s">
        <v>1</v>
      </c>
      <c r="F173" s="290" t="s">
        <v>1347</v>
      </c>
      <c r="G173" s="288"/>
      <c r="H173" s="291">
        <v>661.97</v>
      </c>
      <c r="I173" s="292"/>
      <c r="J173" s="288"/>
      <c r="K173" s="288"/>
      <c r="L173" s="293"/>
      <c r="M173" s="294"/>
      <c r="N173" s="295"/>
      <c r="O173" s="295"/>
      <c r="P173" s="295"/>
      <c r="Q173" s="295"/>
      <c r="R173" s="295"/>
      <c r="S173" s="295"/>
      <c r="T173" s="29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97" t="s">
        <v>191</v>
      </c>
      <c r="AU173" s="297" t="s">
        <v>87</v>
      </c>
      <c r="AV173" s="14" t="s">
        <v>87</v>
      </c>
      <c r="AW173" s="14" t="s">
        <v>32</v>
      </c>
      <c r="AX173" s="14" t="s">
        <v>85</v>
      </c>
      <c r="AY173" s="297" t="s">
        <v>151</v>
      </c>
    </row>
    <row r="174" spans="1:65" s="2" customFormat="1" ht="16.5" customHeight="1">
      <c r="A174" s="40"/>
      <c r="B174" s="41"/>
      <c r="C174" s="262" t="s">
        <v>197</v>
      </c>
      <c r="D174" s="262" t="s">
        <v>152</v>
      </c>
      <c r="E174" s="263" t="s">
        <v>1348</v>
      </c>
      <c r="F174" s="264" t="s">
        <v>1349</v>
      </c>
      <c r="G174" s="265" t="s">
        <v>511</v>
      </c>
      <c r="H174" s="266">
        <v>55.5</v>
      </c>
      <c r="I174" s="267"/>
      <c r="J174" s="268">
        <f>ROUND(I174*H174,2)</f>
        <v>0</v>
      </c>
      <c r="K174" s="269"/>
      <c r="L174" s="270"/>
      <c r="M174" s="271" t="s">
        <v>1</v>
      </c>
      <c r="N174" s="272" t="s">
        <v>42</v>
      </c>
      <c r="O174" s="93"/>
      <c r="P174" s="273">
        <f>O174*H174</f>
        <v>0</v>
      </c>
      <c r="Q174" s="273">
        <v>1</v>
      </c>
      <c r="R174" s="273">
        <f>Q174*H174</f>
        <v>55.5</v>
      </c>
      <c r="S174" s="273">
        <v>0</v>
      </c>
      <c r="T174" s="27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75" t="s">
        <v>155</v>
      </c>
      <c r="AT174" s="275" t="s">
        <v>152</v>
      </c>
      <c r="AU174" s="275" t="s">
        <v>87</v>
      </c>
      <c r="AY174" s="17" t="s">
        <v>151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85</v>
      </c>
      <c r="BK174" s="145">
        <f>ROUND(I174*H174,2)</f>
        <v>0</v>
      </c>
      <c r="BL174" s="17" t="s">
        <v>156</v>
      </c>
      <c r="BM174" s="275" t="s">
        <v>1350</v>
      </c>
    </row>
    <row r="175" spans="1:51" s="13" customFormat="1" ht="12">
      <c r="A175" s="13"/>
      <c r="B175" s="276"/>
      <c r="C175" s="277"/>
      <c r="D175" s="278" t="s">
        <v>191</v>
      </c>
      <c r="E175" s="279" t="s">
        <v>1</v>
      </c>
      <c r="F175" s="280" t="s">
        <v>1316</v>
      </c>
      <c r="G175" s="277"/>
      <c r="H175" s="279" t="s">
        <v>1</v>
      </c>
      <c r="I175" s="281"/>
      <c r="J175" s="277"/>
      <c r="K175" s="277"/>
      <c r="L175" s="282"/>
      <c r="M175" s="283"/>
      <c r="N175" s="284"/>
      <c r="O175" s="284"/>
      <c r="P175" s="284"/>
      <c r="Q175" s="284"/>
      <c r="R175" s="284"/>
      <c r="S175" s="284"/>
      <c r="T175" s="28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86" t="s">
        <v>191</v>
      </c>
      <c r="AU175" s="286" t="s">
        <v>87</v>
      </c>
      <c r="AV175" s="13" t="s">
        <v>85</v>
      </c>
      <c r="AW175" s="13" t="s">
        <v>32</v>
      </c>
      <c r="AX175" s="13" t="s">
        <v>77</v>
      </c>
      <c r="AY175" s="286" t="s">
        <v>151</v>
      </c>
    </row>
    <row r="176" spans="1:51" s="14" customFormat="1" ht="12">
      <c r="A176" s="14"/>
      <c r="B176" s="287"/>
      <c r="C176" s="288"/>
      <c r="D176" s="278" t="s">
        <v>191</v>
      </c>
      <c r="E176" s="289" t="s">
        <v>1</v>
      </c>
      <c r="F176" s="290" t="s">
        <v>1351</v>
      </c>
      <c r="G176" s="288"/>
      <c r="H176" s="291">
        <v>55.5</v>
      </c>
      <c r="I176" s="292"/>
      <c r="J176" s="288"/>
      <c r="K176" s="288"/>
      <c r="L176" s="293"/>
      <c r="M176" s="294"/>
      <c r="N176" s="295"/>
      <c r="O176" s="295"/>
      <c r="P176" s="295"/>
      <c r="Q176" s="295"/>
      <c r="R176" s="295"/>
      <c r="S176" s="295"/>
      <c r="T176" s="29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97" t="s">
        <v>191</v>
      </c>
      <c r="AU176" s="297" t="s">
        <v>87</v>
      </c>
      <c r="AV176" s="14" t="s">
        <v>87</v>
      </c>
      <c r="AW176" s="14" t="s">
        <v>32</v>
      </c>
      <c r="AX176" s="14" t="s">
        <v>77</v>
      </c>
      <c r="AY176" s="297" t="s">
        <v>151</v>
      </c>
    </row>
    <row r="177" spans="1:51" s="15" customFormat="1" ht="12">
      <c r="A177" s="15"/>
      <c r="B177" s="298"/>
      <c r="C177" s="299"/>
      <c r="D177" s="278" t="s">
        <v>191</v>
      </c>
      <c r="E177" s="300" t="s">
        <v>1299</v>
      </c>
      <c r="F177" s="301" t="s">
        <v>196</v>
      </c>
      <c r="G177" s="299"/>
      <c r="H177" s="302">
        <v>55.5</v>
      </c>
      <c r="I177" s="303"/>
      <c r="J177" s="299"/>
      <c r="K177" s="299"/>
      <c r="L177" s="304"/>
      <c r="M177" s="305"/>
      <c r="N177" s="306"/>
      <c r="O177" s="306"/>
      <c r="P177" s="306"/>
      <c r="Q177" s="306"/>
      <c r="R177" s="306"/>
      <c r="S177" s="306"/>
      <c r="T177" s="30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308" t="s">
        <v>191</v>
      </c>
      <c r="AU177" s="308" t="s">
        <v>87</v>
      </c>
      <c r="AV177" s="15" t="s">
        <v>156</v>
      </c>
      <c r="AW177" s="15" t="s">
        <v>32</v>
      </c>
      <c r="AX177" s="15" t="s">
        <v>85</v>
      </c>
      <c r="AY177" s="308" t="s">
        <v>151</v>
      </c>
    </row>
    <row r="178" spans="1:65" s="2" customFormat="1" ht="16.5" customHeight="1">
      <c r="A178" s="40"/>
      <c r="B178" s="41"/>
      <c r="C178" s="262" t="s">
        <v>201</v>
      </c>
      <c r="D178" s="262" t="s">
        <v>152</v>
      </c>
      <c r="E178" s="263" t="s">
        <v>1352</v>
      </c>
      <c r="F178" s="264" t="s">
        <v>1353</v>
      </c>
      <c r="G178" s="265" t="s">
        <v>511</v>
      </c>
      <c r="H178" s="266">
        <v>52.725</v>
      </c>
      <c r="I178" s="267"/>
      <c r="J178" s="268">
        <f>ROUND(I178*H178,2)</f>
        <v>0</v>
      </c>
      <c r="K178" s="269"/>
      <c r="L178" s="270"/>
      <c r="M178" s="271" t="s">
        <v>1</v>
      </c>
      <c r="N178" s="272" t="s">
        <v>42</v>
      </c>
      <c r="O178" s="93"/>
      <c r="P178" s="273">
        <f>O178*H178</f>
        <v>0</v>
      </c>
      <c r="Q178" s="273">
        <v>1</v>
      </c>
      <c r="R178" s="273">
        <f>Q178*H178</f>
        <v>52.725</v>
      </c>
      <c r="S178" s="273">
        <v>0</v>
      </c>
      <c r="T178" s="27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75" t="s">
        <v>155</v>
      </c>
      <c r="AT178" s="275" t="s">
        <v>152</v>
      </c>
      <c r="AU178" s="275" t="s">
        <v>87</v>
      </c>
      <c r="AY178" s="17" t="s">
        <v>151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85</v>
      </c>
      <c r="BK178" s="145">
        <f>ROUND(I178*H178,2)</f>
        <v>0</v>
      </c>
      <c r="BL178" s="17" t="s">
        <v>156</v>
      </c>
      <c r="BM178" s="275" t="s">
        <v>1354</v>
      </c>
    </row>
    <row r="179" spans="1:51" s="13" customFormat="1" ht="12">
      <c r="A179" s="13"/>
      <c r="B179" s="276"/>
      <c r="C179" s="277"/>
      <c r="D179" s="278" t="s">
        <v>191</v>
      </c>
      <c r="E179" s="279" t="s">
        <v>1</v>
      </c>
      <c r="F179" s="280" t="s">
        <v>1316</v>
      </c>
      <c r="G179" s="277"/>
      <c r="H179" s="279" t="s">
        <v>1</v>
      </c>
      <c r="I179" s="281"/>
      <c r="J179" s="277"/>
      <c r="K179" s="277"/>
      <c r="L179" s="282"/>
      <c r="M179" s="283"/>
      <c r="N179" s="284"/>
      <c r="O179" s="284"/>
      <c r="P179" s="284"/>
      <c r="Q179" s="284"/>
      <c r="R179" s="284"/>
      <c r="S179" s="284"/>
      <c r="T179" s="28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86" t="s">
        <v>191</v>
      </c>
      <c r="AU179" s="286" t="s">
        <v>87</v>
      </c>
      <c r="AV179" s="13" t="s">
        <v>85</v>
      </c>
      <c r="AW179" s="13" t="s">
        <v>32</v>
      </c>
      <c r="AX179" s="13" t="s">
        <v>77</v>
      </c>
      <c r="AY179" s="286" t="s">
        <v>151</v>
      </c>
    </row>
    <row r="180" spans="1:51" s="14" customFormat="1" ht="12">
      <c r="A180" s="14"/>
      <c r="B180" s="287"/>
      <c r="C180" s="288"/>
      <c r="D180" s="278" t="s">
        <v>191</v>
      </c>
      <c r="E180" s="289" t="s">
        <v>1</v>
      </c>
      <c r="F180" s="290" t="s">
        <v>1355</v>
      </c>
      <c r="G180" s="288"/>
      <c r="H180" s="291">
        <v>52.725</v>
      </c>
      <c r="I180" s="292"/>
      <c r="J180" s="288"/>
      <c r="K180" s="288"/>
      <c r="L180" s="293"/>
      <c r="M180" s="294"/>
      <c r="N180" s="295"/>
      <c r="O180" s="295"/>
      <c r="P180" s="295"/>
      <c r="Q180" s="295"/>
      <c r="R180" s="295"/>
      <c r="S180" s="295"/>
      <c r="T180" s="29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97" t="s">
        <v>191</v>
      </c>
      <c r="AU180" s="297" t="s">
        <v>87</v>
      </c>
      <c r="AV180" s="14" t="s">
        <v>87</v>
      </c>
      <c r="AW180" s="14" t="s">
        <v>32</v>
      </c>
      <c r="AX180" s="14" t="s">
        <v>77</v>
      </c>
      <c r="AY180" s="297" t="s">
        <v>151</v>
      </c>
    </row>
    <row r="181" spans="1:51" s="15" customFormat="1" ht="12">
      <c r="A181" s="15"/>
      <c r="B181" s="298"/>
      <c r="C181" s="299"/>
      <c r="D181" s="278" t="s">
        <v>191</v>
      </c>
      <c r="E181" s="300" t="s">
        <v>1302</v>
      </c>
      <c r="F181" s="301" t="s">
        <v>196</v>
      </c>
      <c r="G181" s="299"/>
      <c r="H181" s="302">
        <v>52.725</v>
      </c>
      <c r="I181" s="303"/>
      <c r="J181" s="299"/>
      <c r="K181" s="299"/>
      <c r="L181" s="304"/>
      <c r="M181" s="305"/>
      <c r="N181" s="306"/>
      <c r="O181" s="306"/>
      <c r="P181" s="306"/>
      <c r="Q181" s="306"/>
      <c r="R181" s="306"/>
      <c r="S181" s="306"/>
      <c r="T181" s="30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308" t="s">
        <v>191</v>
      </c>
      <c r="AU181" s="308" t="s">
        <v>87</v>
      </c>
      <c r="AV181" s="15" t="s">
        <v>156</v>
      </c>
      <c r="AW181" s="15" t="s">
        <v>32</v>
      </c>
      <c r="AX181" s="15" t="s">
        <v>85</v>
      </c>
      <c r="AY181" s="308" t="s">
        <v>151</v>
      </c>
    </row>
    <row r="182" spans="1:65" s="2" customFormat="1" ht="16.5" customHeight="1">
      <c r="A182" s="40"/>
      <c r="B182" s="41"/>
      <c r="C182" s="262" t="s">
        <v>205</v>
      </c>
      <c r="D182" s="262" t="s">
        <v>152</v>
      </c>
      <c r="E182" s="263" t="s">
        <v>1356</v>
      </c>
      <c r="F182" s="264" t="s">
        <v>1357</v>
      </c>
      <c r="G182" s="265" t="s">
        <v>511</v>
      </c>
      <c r="H182" s="266">
        <v>223.725</v>
      </c>
      <c r="I182" s="267"/>
      <c r="J182" s="268">
        <f>ROUND(I182*H182,2)</f>
        <v>0</v>
      </c>
      <c r="K182" s="269"/>
      <c r="L182" s="270"/>
      <c r="M182" s="271" t="s">
        <v>1</v>
      </c>
      <c r="N182" s="272" t="s">
        <v>42</v>
      </c>
      <c r="O182" s="93"/>
      <c r="P182" s="273">
        <f>O182*H182</f>
        <v>0</v>
      </c>
      <c r="Q182" s="273">
        <v>1</v>
      </c>
      <c r="R182" s="273">
        <f>Q182*H182</f>
        <v>223.725</v>
      </c>
      <c r="S182" s="273">
        <v>0</v>
      </c>
      <c r="T182" s="27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75" t="s">
        <v>155</v>
      </c>
      <c r="AT182" s="275" t="s">
        <v>152</v>
      </c>
      <c r="AU182" s="275" t="s">
        <v>87</v>
      </c>
      <c r="AY182" s="17" t="s">
        <v>151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85</v>
      </c>
      <c r="BK182" s="145">
        <f>ROUND(I182*H182,2)</f>
        <v>0</v>
      </c>
      <c r="BL182" s="17" t="s">
        <v>156</v>
      </c>
      <c r="BM182" s="275" t="s">
        <v>1358</v>
      </c>
    </row>
    <row r="183" spans="1:51" s="13" customFormat="1" ht="12">
      <c r="A183" s="13"/>
      <c r="B183" s="276"/>
      <c r="C183" s="277"/>
      <c r="D183" s="278" t="s">
        <v>191</v>
      </c>
      <c r="E183" s="279" t="s">
        <v>1</v>
      </c>
      <c r="F183" s="280" t="s">
        <v>1316</v>
      </c>
      <c r="G183" s="277"/>
      <c r="H183" s="279" t="s">
        <v>1</v>
      </c>
      <c r="I183" s="281"/>
      <c r="J183" s="277"/>
      <c r="K183" s="277"/>
      <c r="L183" s="282"/>
      <c r="M183" s="283"/>
      <c r="N183" s="284"/>
      <c r="O183" s="284"/>
      <c r="P183" s="284"/>
      <c r="Q183" s="284"/>
      <c r="R183" s="284"/>
      <c r="S183" s="284"/>
      <c r="T183" s="28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86" t="s">
        <v>191</v>
      </c>
      <c r="AU183" s="286" t="s">
        <v>87</v>
      </c>
      <c r="AV183" s="13" t="s">
        <v>85</v>
      </c>
      <c r="AW183" s="13" t="s">
        <v>32</v>
      </c>
      <c r="AX183" s="13" t="s">
        <v>77</v>
      </c>
      <c r="AY183" s="286" t="s">
        <v>151</v>
      </c>
    </row>
    <row r="184" spans="1:51" s="14" customFormat="1" ht="12">
      <c r="A184" s="14"/>
      <c r="B184" s="287"/>
      <c r="C184" s="288"/>
      <c r="D184" s="278" t="s">
        <v>191</v>
      </c>
      <c r="E184" s="289" t="s">
        <v>1</v>
      </c>
      <c r="F184" s="290" t="s">
        <v>1359</v>
      </c>
      <c r="G184" s="288"/>
      <c r="H184" s="291">
        <v>223.725</v>
      </c>
      <c r="I184" s="292"/>
      <c r="J184" s="288"/>
      <c r="K184" s="288"/>
      <c r="L184" s="293"/>
      <c r="M184" s="294"/>
      <c r="N184" s="295"/>
      <c r="O184" s="295"/>
      <c r="P184" s="295"/>
      <c r="Q184" s="295"/>
      <c r="R184" s="295"/>
      <c r="S184" s="295"/>
      <c r="T184" s="29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97" t="s">
        <v>191</v>
      </c>
      <c r="AU184" s="297" t="s">
        <v>87</v>
      </c>
      <c r="AV184" s="14" t="s">
        <v>87</v>
      </c>
      <c r="AW184" s="14" t="s">
        <v>32</v>
      </c>
      <c r="AX184" s="14" t="s">
        <v>77</v>
      </c>
      <c r="AY184" s="297" t="s">
        <v>151</v>
      </c>
    </row>
    <row r="185" spans="1:51" s="15" customFormat="1" ht="12">
      <c r="A185" s="15"/>
      <c r="B185" s="298"/>
      <c r="C185" s="299"/>
      <c r="D185" s="278" t="s">
        <v>191</v>
      </c>
      <c r="E185" s="300" t="s">
        <v>1304</v>
      </c>
      <c r="F185" s="301" t="s">
        <v>196</v>
      </c>
      <c r="G185" s="299"/>
      <c r="H185" s="302">
        <v>223.725</v>
      </c>
      <c r="I185" s="303"/>
      <c r="J185" s="299"/>
      <c r="K185" s="299"/>
      <c r="L185" s="304"/>
      <c r="M185" s="305"/>
      <c r="N185" s="306"/>
      <c r="O185" s="306"/>
      <c r="P185" s="306"/>
      <c r="Q185" s="306"/>
      <c r="R185" s="306"/>
      <c r="S185" s="306"/>
      <c r="T185" s="30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308" t="s">
        <v>191</v>
      </c>
      <c r="AU185" s="308" t="s">
        <v>87</v>
      </c>
      <c r="AV185" s="15" t="s">
        <v>156</v>
      </c>
      <c r="AW185" s="15" t="s">
        <v>32</v>
      </c>
      <c r="AX185" s="15" t="s">
        <v>85</v>
      </c>
      <c r="AY185" s="308" t="s">
        <v>151</v>
      </c>
    </row>
    <row r="186" spans="1:65" s="2" customFormat="1" ht="36" customHeight="1">
      <c r="A186" s="40"/>
      <c r="B186" s="41"/>
      <c r="C186" s="309" t="s">
        <v>8</v>
      </c>
      <c r="D186" s="309" t="s">
        <v>236</v>
      </c>
      <c r="E186" s="310" t="s">
        <v>1360</v>
      </c>
      <c r="F186" s="311" t="s">
        <v>1361</v>
      </c>
      <c r="G186" s="312" t="s">
        <v>260</v>
      </c>
      <c r="H186" s="313">
        <v>320.106</v>
      </c>
      <c r="I186" s="314"/>
      <c r="J186" s="315">
        <f>ROUND(I186*H186,2)</f>
        <v>0</v>
      </c>
      <c r="K186" s="316"/>
      <c r="L186" s="43"/>
      <c r="M186" s="317" t="s">
        <v>1</v>
      </c>
      <c r="N186" s="318" t="s">
        <v>42</v>
      </c>
      <c r="O186" s="93"/>
      <c r="P186" s="273">
        <f>O186*H186</f>
        <v>0</v>
      </c>
      <c r="Q186" s="273">
        <v>0</v>
      </c>
      <c r="R186" s="273">
        <f>Q186*H186</f>
        <v>0</v>
      </c>
      <c r="S186" s="273">
        <v>0</v>
      </c>
      <c r="T186" s="27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75" t="s">
        <v>156</v>
      </c>
      <c r="AT186" s="275" t="s">
        <v>236</v>
      </c>
      <c r="AU186" s="275" t="s">
        <v>87</v>
      </c>
      <c r="AY186" s="17" t="s">
        <v>151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85</v>
      </c>
      <c r="BK186" s="145">
        <f>ROUND(I186*H186,2)</f>
        <v>0</v>
      </c>
      <c r="BL186" s="17" t="s">
        <v>156</v>
      </c>
      <c r="BM186" s="275" t="s">
        <v>1362</v>
      </c>
    </row>
    <row r="187" spans="1:51" s="14" customFormat="1" ht="12">
      <c r="A187" s="14"/>
      <c r="B187" s="287"/>
      <c r="C187" s="288"/>
      <c r="D187" s="278" t="s">
        <v>191</v>
      </c>
      <c r="E187" s="289" t="s">
        <v>1</v>
      </c>
      <c r="F187" s="290" t="s">
        <v>1285</v>
      </c>
      <c r="G187" s="288"/>
      <c r="H187" s="291">
        <v>209.15</v>
      </c>
      <c r="I187" s="292"/>
      <c r="J187" s="288"/>
      <c r="K187" s="288"/>
      <c r="L187" s="293"/>
      <c r="M187" s="294"/>
      <c r="N187" s="295"/>
      <c r="O187" s="295"/>
      <c r="P187" s="295"/>
      <c r="Q187" s="295"/>
      <c r="R187" s="295"/>
      <c r="S187" s="295"/>
      <c r="T187" s="29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97" t="s">
        <v>191</v>
      </c>
      <c r="AU187" s="297" t="s">
        <v>87</v>
      </c>
      <c r="AV187" s="14" t="s">
        <v>87</v>
      </c>
      <c r="AW187" s="14" t="s">
        <v>32</v>
      </c>
      <c r="AX187" s="14" t="s">
        <v>77</v>
      </c>
      <c r="AY187" s="297" t="s">
        <v>151</v>
      </c>
    </row>
    <row r="188" spans="1:51" s="14" customFormat="1" ht="12">
      <c r="A188" s="14"/>
      <c r="B188" s="287"/>
      <c r="C188" s="288"/>
      <c r="D188" s="278" t="s">
        <v>191</v>
      </c>
      <c r="E188" s="289" t="s">
        <v>1</v>
      </c>
      <c r="F188" s="290" t="s">
        <v>1363</v>
      </c>
      <c r="G188" s="288"/>
      <c r="H188" s="291">
        <v>110.956</v>
      </c>
      <c r="I188" s="292"/>
      <c r="J188" s="288"/>
      <c r="K188" s="288"/>
      <c r="L188" s="293"/>
      <c r="M188" s="294"/>
      <c r="N188" s="295"/>
      <c r="O188" s="295"/>
      <c r="P188" s="295"/>
      <c r="Q188" s="295"/>
      <c r="R188" s="295"/>
      <c r="S188" s="295"/>
      <c r="T188" s="29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97" t="s">
        <v>191</v>
      </c>
      <c r="AU188" s="297" t="s">
        <v>87</v>
      </c>
      <c r="AV188" s="14" t="s">
        <v>87</v>
      </c>
      <c r="AW188" s="14" t="s">
        <v>32</v>
      </c>
      <c r="AX188" s="14" t="s">
        <v>77</v>
      </c>
      <c r="AY188" s="297" t="s">
        <v>151</v>
      </c>
    </row>
    <row r="189" spans="1:51" s="15" customFormat="1" ht="12">
      <c r="A189" s="15"/>
      <c r="B189" s="298"/>
      <c r="C189" s="299"/>
      <c r="D189" s="278" t="s">
        <v>191</v>
      </c>
      <c r="E189" s="300" t="s">
        <v>1364</v>
      </c>
      <c r="F189" s="301" t="s">
        <v>196</v>
      </c>
      <c r="G189" s="299"/>
      <c r="H189" s="302">
        <v>320.106</v>
      </c>
      <c r="I189" s="303"/>
      <c r="J189" s="299"/>
      <c r="K189" s="299"/>
      <c r="L189" s="304"/>
      <c r="M189" s="305"/>
      <c r="N189" s="306"/>
      <c r="O189" s="306"/>
      <c r="P189" s="306"/>
      <c r="Q189" s="306"/>
      <c r="R189" s="306"/>
      <c r="S189" s="306"/>
      <c r="T189" s="307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308" t="s">
        <v>191</v>
      </c>
      <c r="AU189" s="308" t="s">
        <v>87</v>
      </c>
      <c r="AV189" s="15" t="s">
        <v>156</v>
      </c>
      <c r="AW189" s="15" t="s">
        <v>32</v>
      </c>
      <c r="AX189" s="15" t="s">
        <v>85</v>
      </c>
      <c r="AY189" s="308" t="s">
        <v>151</v>
      </c>
    </row>
    <row r="190" spans="1:65" s="2" customFormat="1" ht="60" customHeight="1">
      <c r="A190" s="40"/>
      <c r="B190" s="41"/>
      <c r="C190" s="309" t="s">
        <v>212</v>
      </c>
      <c r="D190" s="309" t="s">
        <v>236</v>
      </c>
      <c r="E190" s="310" t="s">
        <v>1365</v>
      </c>
      <c r="F190" s="311" t="s">
        <v>1366</v>
      </c>
      <c r="G190" s="312" t="s">
        <v>260</v>
      </c>
      <c r="H190" s="313">
        <v>51.966</v>
      </c>
      <c r="I190" s="314"/>
      <c r="J190" s="315">
        <f>ROUND(I190*H190,2)</f>
        <v>0</v>
      </c>
      <c r="K190" s="316"/>
      <c r="L190" s="43"/>
      <c r="M190" s="317" t="s">
        <v>1</v>
      </c>
      <c r="N190" s="318" t="s">
        <v>42</v>
      </c>
      <c r="O190" s="93"/>
      <c r="P190" s="273">
        <f>O190*H190</f>
        <v>0</v>
      </c>
      <c r="Q190" s="273">
        <v>0</v>
      </c>
      <c r="R190" s="273">
        <f>Q190*H190</f>
        <v>0</v>
      </c>
      <c r="S190" s="273">
        <v>0</v>
      </c>
      <c r="T190" s="274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75" t="s">
        <v>156</v>
      </c>
      <c r="AT190" s="275" t="s">
        <v>236</v>
      </c>
      <c r="AU190" s="275" t="s">
        <v>87</v>
      </c>
      <c r="AY190" s="17" t="s">
        <v>151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85</v>
      </c>
      <c r="BK190" s="145">
        <f>ROUND(I190*H190,2)</f>
        <v>0</v>
      </c>
      <c r="BL190" s="17" t="s">
        <v>156</v>
      </c>
      <c r="BM190" s="275" t="s">
        <v>1367</v>
      </c>
    </row>
    <row r="191" spans="1:51" s="13" customFormat="1" ht="12">
      <c r="A191" s="13"/>
      <c r="B191" s="276"/>
      <c r="C191" s="277"/>
      <c r="D191" s="278" t="s">
        <v>191</v>
      </c>
      <c r="E191" s="279" t="s">
        <v>1</v>
      </c>
      <c r="F191" s="280" t="s">
        <v>1368</v>
      </c>
      <c r="G191" s="277"/>
      <c r="H191" s="279" t="s">
        <v>1</v>
      </c>
      <c r="I191" s="281"/>
      <c r="J191" s="277"/>
      <c r="K191" s="277"/>
      <c r="L191" s="282"/>
      <c r="M191" s="283"/>
      <c r="N191" s="284"/>
      <c r="O191" s="284"/>
      <c r="P191" s="284"/>
      <c r="Q191" s="284"/>
      <c r="R191" s="284"/>
      <c r="S191" s="284"/>
      <c r="T191" s="28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86" t="s">
        <v>191</v>
      </c>
      <c r="AU191" s="286" t="s">
        <v>87</v>
      </c>
      <c r="AV191" s="13" t="s">
        <v>85</v>
      </c>
      <c r="AW191" s="13" t="s">
        <v>32</v>
      </c>
      <c r="AX191" s="13" t="s">
        <v>77</v>
      </c>
      <c r="AY191" s="286" t="s">
        <v>151</v>
      </c>
    </row>
    <row r="192" spans="1:51" s="14" customFormat="1" ht="12">
      <c r="A192" s="14"/>
      <c r="B192" s="287"/>
      <c r="C192" s="288"/>
      <c r="D192" s="278" t="s">
        <v>191</v>
      </c>
      <c r="E192" s="289" t="s">
        <v>1307</v>
      </c>
      <c r="F192" s="290" t="s">
        <v>1369</v>
      </c>
      <c r="G192" s="288"/>
      <c r="H192" s="291">
        <v>51.966</v>
      </c>
      <c r="I192" s="292"/>
      <c r="J192" s="288"/>
      <c r="K192" s="288"/>
      <c r="L192" s="293"/>
      <c r="M192" s="294"/>
      <c r="N192" s="295"/>
      <c r="O192" s="295"/>
      <c r="P192" s="295"/>
      <c r="Q192" s="295"/>
      <c r="R192" s="295"/>
      <c r="S192" s="295"/>
      <c r="T192" s="29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97" t="s">
        <v>191</v>
      </c>
      <c r="AU192" s="297" t="s">
        <v>87</v>
      </c>
      <c r="AV192" s="14" t="s">
        <v>87</v>
      </c>
      <c r="AW192" s="14" t="s">
        <v>32</v>
      </c>
      <c r="AX192" s="14" t="s">
        <v>85</v>
      </c>
      <c r="AY192" s="297" t="s">
        <v>151</v>
      </c>
    </row>
    <row r="193" spans="1:65" s="2" customFormat="1" ht="16.5" customHeight="1">
      <c r="A193" s="40"/>
      <c r="B193" s="41"/>
      <c r="C193" s="262" t="s">
        <v>216</v>
      </c>
      <c r="D193" s="262" t="s">
        <v>152</v>
      </c>
      <c r="E193" s="263" t="s">
        <v>1370</v>
      </c>
      <c r="F193" s="264" t="s">
        <v>1371</v>
      </c>
      <c r="G193" s="265" t="s">
        <v>511</v>
      </c>
      <c r="H193" s="266">
        <v>292.849</v>
      </c>
      <c r="I193" s="267"/>
      <c r="J193" s="268">
        <f>ROUND(I193*H193,2)</f>
        <v>0</v>
      </c>
      <c r="K193" s="269"/>
      <c r="L193" s="270"/>
      <c r="M193" s="271" t="s">
        <v>1</v>
      </c>
      <c r="N193" s="272" t="s">
        <v>42</v>
      </c>
      <c r="O193" s="93"/>
      <c r="P193" s="273">
        <f>O193*H193</f>
        <v>0</v>
      </c>
      <c r="Q193" s="273">
        <v>1</v>
      </c>
      <c r="R193" s="273">
        <f>Q193*H193</f>
        <v>292.849</v>
      </c>
      <c r="S193" s="273">
        <v>0</v>
      </c>
      <c r="T193" s="27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75" t="s">
        <v>155</v>
      </c>
      <c r="AT193" s="275" t="s">
        <v>152</v>
      </c>
      <c r="AU193" s="275" t="s">
        <v>87</v>
      </c>
      <c r="AY193" s="17" t="s">
        <v>151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85</v>
      </c>
      <c r="BK193" s="145">
        <f>ROUND(I193*H193,2)</f>
        <v>0</v>
      </c>
      <c r="BL193" s="17" t="s">
        <v>156</v>
      </c>
      <c r="BM193" s="275" t="s">
        <v>1372</v>
      </c>
    </row>
    <row r="194" spans="1:51" s="13" customFormat="1" ht="12">
      <c r="A194" s="13"/>
      <c r="B194" s="276"/>
      <c r="C194" s="277"/>
      <c r="D194" s="278" t="s">
        <v>191</v>
      </c>
      <c r="E194" s="279" t="s">
        <v>1</v>
      </c>
      <c r="F194" s="280" t="s">
        <v>1373</v>
      </c>
      <c r="G194" s="277"/>
      <c r="H194" s="279" t="s">
        <v>1</v>
      </c>
      <c r="I194" s="281"/>
      <c r="J194" s="277"/>
      <c r="K194" s="277"/>
      <c r="L194" s="282"/>
      <c r="M194" s="283"/>
      <c r="N194" s="284"/>
      <c r="O194" s="284"/>
      <c r="P194" s="284"/>
      <c r="Q194" s="284"/>
      <c r="R194" s="284"/>
      <c r="S194" s="284"/>
      <c r="T194" s="28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86" t="s">
        <v>191</v>
      </c>
      <c r="AU194" s="286" t="s">
        <v>87</v>
      </c>
      <c r="AV194" s="13" t="s">
        <v>85</v>
      </c>
      <c r="AW194" s="13" t="s">
        <v>32</v>
      </c>
      <c r="AX194" s="13" t="s">
        <v>77</v>
      </c>
      <c r="AY194" s="286" t="s">
        <v>151</v>
      </c>
    </row>
    <row r="195" spans="1:51" s="14" customFormat="1" ht="12">
      <c r="A195" s="14"/>
      <c r="B195" s="287"/>
      <c r="C195" s="288"/>
      <c r="D195" s="278" t="s">
        <v>191</v>
      </c>
      <c r="E195" s="289" t="s">
        <v>1</v>
      </c>
      <c r="F195" s="290" t="s">
        <v>1374</v>
      </c>
      <c r="G195" s="288"/>
      <c r="H195" s="291">
        <v>292.849</v>
      </c>
      <c r="I195" s="292"/>
      <c r="J195" s="288"/>
      <c r="K195" s="288"/>
      <c r="L195" s="293"/>
      <c r="M195" s="294"/>
      <c r="N195" s="295"/>
      <c r="O195" s="295"/>
      <c r="P195" s="295"/>
      <c r="Q195" s="295"/>
      <c r="R195" s="295"/>
      <c r="S195" s="295"/>
      <c r="T195" s="29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97" t="s">
        <v>191</v>
      </c>
      <c r="AU195" s="297" t="s">
        <v>87</v>
      </c>
      <c r="AV195" s="14" t="s">
        <v>87</v>
      </c>
      <c r="AW195" s="14" t="s">
        <v>32</v>
      </c>
      <c r="AX195" s="14" t="s">
        <v>85</v>
      </c>
      <c r="AY195" s="297" t="s">
        <v>151</v>
      </c>
    </row>
    <row r="196" spans="1:65" s="2" customFormat="1" ht="16.5" customHeight="1">
      <c r="A196" s="40"/>
      <c r="B196" s="41"/>
      <c r="C196" s="262" t="s">
        <v>220</v>
      </c>
      <c r="D196" s="262" t="s">
        <v>152</v>
      </c>
      <c r="E196" s="263" t="s">
        <v>1375</v>
      </c>
      <c r="F196" s="264" t="s">
        <v>1376</v>
      </c>
      <c r="G196" s="265" t="s">
        <v>511</v>
      </c>
      <c r="H196" s="266">
        <v>103.932</v>
      </c>
      <c r="I196" s="267"/>
      <c r="J196" s="268">
        <f>ROUND(I196*H196,2)</f>
        <v>0</v>
      </c>
      <c r="K196" s="269"/>
      <c r="L196" s="270"/>
      <c r="M196" s="271" t="s">
        <v>1</v>
      </c>
      <c r="N196" s="272" t="s">
        <v>42</v>
      </c>
      <c r="O196" s="93"/>
      <c r="P196" s="273">
        <f>O196*H196</f>
        <v>0</v>
      </c>
      <c r="Q196" s="273">
        <v>1</v>
      </c>
      <c r="R196" s="273">
        <f>Q196*H196</f>
        <v>103.932</v>
      </c>
      <c r="S196" s="273">
        <v>0</v>
      </c>
      <c r="T196" s="27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75" t="s">
        <v>155</v>
      </c>
      <c r="AT196" s="275" t="s">
        <v>152</v>
      </c>
      <c r="AU196" s="275" t="s">
        <v>87</v>
      </c>
      <c r="AY196" s="17" t="s">
        <v>151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85</v>
      </c>
      <c r="BK196" s="145">
        <f>ROUND(I196*H196,2)</f>
        <v>0</v>
      </c>
      <c r="BL196" s="17" t="s">
        <v>156</v>
      </c>
      <c r="BM196" s="275" t="s">
        <v>1377</v>
      </c>
    </row>
    <row r="197" spans="1:51" s="14" customFormat="1" ht="12">
      <c r="A197" s="14"/>
      <c r="B197" s="287"/>
      <c r="C197" s="288"/>
      <c r="D197" s="278" t="s">
        <v>191</v>
      </c>
      <c r="E197" s="289" t="s">
        <v>1</v>
      </c>
      <c r="F197" s="290" t="s">
        <v>1378</v>
      </c>
      <c r="G197" s="288"/>
      <c r="H197" s="291">
        <v>103.932</v>
      </c>
      <c r="I197" s="292"/>
      <c r="J197" s="288"/>
      <c r="K197" s="288"/>
      <c r="L197" s="293"/>
      <c r="M197" s="294"/>
      <c r="N197" s="295"/>
      <c r="O197" s="295"/>
      <c r="P197" s="295"/>
      <c r="Q197" s="295"/>
      <c r="R197" s="295"/>
      <c r="S197" s="295"/>
      <c r="T197" s="29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97" t="s">
        <v>191</v>
      </c>
      <c r="AU197" s="297" t="s">
        <v>87</v>
      </c>
      <c r="AV197" s="14" t="s">
        <v>87</v>
      </c>
      <c r="AW197" s="14" t="s">
        <v>32</v>
      </c>
      <c r="AX197" s="14" t="s">
        <v>85</v>
      </c>
      <c r="AY197" s="297" t="s">
        <v>151</v>
      </c>
    </row>
    <row r="198" spans="1:63" s="12" customFormat="1" ht="22.8" customHeight="1">
      <c r="A198" s="12"/>
      <c r="B198" s="246"/>
      <c r="C198" s="247"/>
      <c r="D198" s="248" t="s">
        <v>76</v>
      </c>
      <c r="E198" s="260" t="s">
        <v>87</v>
      </c>
      <c r="F198" s="260" t="s">
        <v>765</v>
      </c>
      <c r="G198" s="247"/>
      <c r="H198" s="247"/>
      <c r="I198" s="250"/>
      <c r="J198" s="261">
        <f>BK198</f>
        <v>0</v>
      </c>
      <c r="K198" s="247"/>
      <c r="L198" s="252"/>
      <c r="M198" s="253"/>
      <c r="N198" s="254"/>
      <c r="O198" s="254"/>
      <c r="P198" s="255">
        <f>SUM(P199:P217)</f>
        <v>0</v>
      </c>
      <c r="Q198" s="254"/>
      <c r="R198" s="255">
        <f>SUM(R199:R217)</f>
        <v>0.36330603999999994</v>
      </c>
      <c r="S198" s="254"/>
      <c r="T198" s="256">
        <f>SUM(T199:T217)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57" t="s">
        <v>85</v>
      </c>
      <c r="AT198" s="258" t="s">
        <v>76</v>
      </c>
      <c r="AU198" s="258" t="s">
        <v>85</v>
      </c>
      <c r="AY198" s="257" t="s">
        <v>151</v>
      </c>
      <c r="BK198" s="259">
        <f>SUM(BK199:BK217)</f>
        <v>0</v>
      </c>
    </row>
    <row r="199" spans="1:65" s="2" customFormat="1" ht="24" customHeight="1">
      <c r="A199" s="40"/>
      <c r="B199" s="41"/>
      <c r="C199" s="309" t="s">
        <v>224</v>
      </c>
      <c r="D199" s="309" t="s">
        <v>236</v>
      </c>
      <c r="E199" s="310" t="s">
        <v>1379</v>
      </c>
      <c r="F199" s="311" t="s">
        <v>1380</v>
      </c>
      <c r="G199" s="312" t="s">
        <v>113</v>
      </c>
      <c r="H199" s="313">
        <v>85.5</v>
      </c>
      <c r="I199" s="314"/>
      <c r="J199" s="315">
        <f>ROUND(I199*H199,2)</f>
        <v>0</v>
      </c>
      <c r="K199" s="316"/>
      <c r="L199" s="43"/>
      <c r="M199" s="317" t="s">
        <v>1</v>
      </c>
      <c r="N199" s="318" t="s">
        <v>42</v>
      </c>
      <c r="O199" s="93"/>
      <c r="P199" s="273">
        <f>O199*H199</f>
        <v>0</v>
      </c>
      <c r="Q199" s="273">
        <v>0.00116</v>
      </c>
      <c r="R199" s="273">
        <f>Q199*H199</f>
        <v>0.09918</v>
      </c>
      <c r="S199" s="273">
        <v>0</v>
      </c>
      <c r="T199" s="27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75" t="s">
        <v>156</v>
      </c>
      <c r="AT199" s="275" t="s">
        <v>236</v>
      </c>
      <c r="AU199" s="275" t="s">
        <v>87</v>
      </c>
      <c r="AY199" s="17" t="s">
        <v>151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85</v>
      </c>
      <c r="BK199" s="145">
        <f>ROUND(I199*H199,2)</f>
        <v>0</v>
      </c>
      <c r="BL199" s="17" t="s">
        <v>156</v>
      </c>
      <c r="BM199" s="275" t="s">
        <v>1381</v>
      </c>
    </row>
    <row r="200" spans="1:51" s="13" customFormat="1" ht="12">
      <c r="A200" s="13"/>
      <c r="B200" s="276"/>
      <c r="C200" s="277"/>
      <c r="D200" s="278" t="s">
        <v>191</v>
      </c>
      <c r="E200" s="279" t="s">
        <v>1</v>
      </c>
      <c r="F200" s="280" t="s">
        <v>1316</v>
      </c>
      <c r="G200" s="277"/>
      <c r="H200" s="279" t="s">
        <v>1</v>
      </c>
      <c r="I200" s="281"/>
      <c r="J200" s="277"/>
      <c r="K200" s="277"/>
      <c r="L200" s="282"/>
      <c r="M200" s="283"/>
      <c r="N200" s="284"/>
      <c r="O200" s="284"/>
      <c r="P200" s="284"/>
      <c r="Q200" s="284"/>
      <c r="R200" s="284"/>
      <c r="S200" s="284"/>
      <c r="T200" s="28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86" t="s">
        <v>191</v>
      </c>
      <c r="AU200" s="286" t="s">
        <v>87</v>
      </c>
      <c r="AV200" s="13" t="s">
        <v>85</v>
      </c>
      <c r="AW200" s="13" t="s">
        <v>32</v>
      </c>
      <c r="AX200" s="13" t="s">
        <v>77</v>
      </c>
      <c r="AY200" s="286" t="s">
        <v>151</v>
      </c>
    </row>
    <row r="201" spans="1:51" s="14" customFormat="1" ht="12">
      <c r="A201" s="14"/>
      <c r="B201" s="287"/>
      <c r="C201" s="288"/>
      <c r="D201" s="278" t="s">
        <v>191</v>
      </c>
      <c r="E201" s="289" t="s">
        <v>1309</v>
      </c>
      <c r="F201" s="290" t="s">
        <v>1382</v>
      </c>
      <c r="G201" s="288"/>
      <c r="H201" s="291">
        <v>85.5</v>
      </c>
      <c r="I201" s="292"/>
      <c r="J201" s="288"/>
      <c r="K201" s="288"/>
      <c r="L201" s="293"/>
      <c r="M201" s="294"/>
      <c r="N201" s="295"/>
      <c r="O201" s="295"/>
      <c r="P201" s="295"/>
      <c r="Q201" s="295"/>
      <c r="R201" s="295"/>
      <c r="S201" s="295"/>
      <c r="T201" s="29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97" t="s">
        <v>191</v>
      </c>
      <c r="AU201" s="297" t="s">
        <v>87</v>
      </c>
      <c r="AV201" s="14" t="s">
        <v>87</v>
      </c>
      <c r="AW201" s="14" t="s">
        <v>32</v>
      </c>
      <c r="AX201" s="14" t="s">
        <v>85</v>
      </c>
      <c r="AY201" s="297" t="s">
        <v>151</v>
      </c>
    </row>
    <row r="202" spans="1:65" s="2" customFormat="1" ht="24" customHeight="1">
      <c r="A202" s="40"/>
      <c r="B202" s="41"/>
      <c r="C202" s="262" t="s">
        <v>228</v>
      </c>
      <c r="D202" s="262" t="s">
        <v>152</v>
      </c>
      <c r="E202" s="263" t="s">
        <v>1383</v>
      </c>
      <c r="F202" s="264" t="s">
        <v>1384</v>
      </c>
      <c r="G202" s="265" t="s">
        <v>253</v>
      </c>
      <c r="H202" s="266">
        <v>671.507</v>
      </c>
      <c r="I202" s="267"/>
      <c r="J202" s="268">
        <f>ROUND(I202*H202,2)</f>
        <v>0</v>
      </c>
      <c r="K202" s="269"/>
      <c r="L202" s="270"/>
      <c r="M202" s="271" t="s">
        <v>1</v>
      </c>
      <c r="N202" s="272" t="s">
        <v>42</v>
      </c>
      <c r="O202" s="93"/>
      <c r="P202" s="273">
        <f>O202*H202</f>
        <v>0</v>
      </c>
      <c r="Q202" s="273">
        <v>0.0003</v>
      </c>
      <c r="R202" s="273">
        <f>Q202*H202</f>
        <v>0.20145209999999997</v>
      </c>
      <c r="S202" s="273">
        <v>0</v>
      </c>
      <c r="T202" s="27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75" t="s">
        <v>155</v>
      </c>
      <c r="AT202" s="275" t="s">
        <v>152</v>
      </c>
      <c r="AU202" s="275" t="s">
        <v>87</v>
      </c>
      <c r="AY202" s="17" t="s">
        <v>151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85</v>
      </c>
      <c r="BK202" s="145">
        <f>ROUND(I202*H202,2)</f>
        <v>0</v>
      </c>
      <c r="BL202" s="17" t="s">
        <v>156</v>
      </c>
      <c r="BM202" s="275" t="s">
        <v>1385</v>
      </c>
    </row>
    <row r="203" spans="1:51" s="13" customFormat="1" ht="12">
      <c r="A203" s="13"/>
      <c r="B203" s="276"/>
      <c r="C203" s="277"/>
      <c r="D203" s="278" t="s">
        <v>191</v>
      </c>
      <c r="E203" s="279" t="s">
        <v>1</v>
      </c>
      <c r="F203" s="280" t="s">
        <v>1386</v>
      </c>
      <c r="G203" s="277"/>
      <c r="H203" s="279" t="s">
        <v>1</v>
      </c>
      <c r="I203" s="281"/>
      <c r="J203" s="277"/>
      <c r="K203" s="277"/>
      <c r="L203" s="282"/>
      <c r="M203" s="283"/>
      <c r="N203" s="284"/>
      <c r="O203" s="284"/>
      <c r="P203" s="284"/>
      <c r="Q203" s="284"/>
      <c r="R203" s="284"/>
      <c r="S203" s="284"/>
      <c r="T203" s="28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86" t="s">
        <v>191</v>
      </c>
      <c r="AU203" s="286" t="s">
        <v>87</v>
      </c>
      <c r="AV203" s="13" t="s">
        <v>85</v>
      </c>
      <c r="AW203" s="13" t="s">
        <v>32</v>
      </c>
      <c r="AX203" s="13" t="s">
        <v>77</v>
      </c>
      <c r="AY203" s="286" t="s">
        <v>151</v>
      </c>
    </row>
    <row r="204" spans="1:51" s="14" customFormat="1" ht="12">
      <c r="A204" s="14"/>
      <c r="B204" s="287"/>
      <c r="C204" s="288"/>
      <c r="D204" s="278" t="s">
        <v>191</v>
      </c>
      <c r="E204" s="289" t="s">
        <v>1</v>
      </c>
      <c r="F204" s="290" t="s">
        <v>1387</v>
      </c>
      <c r="G204" s="288"/>
      <c r="H204" s="291">
        <v>671.507</v>
      </c>
      <c r="I204" s="292"/>
      <c r="J204" s="288"/>
      <c r="K204" s="288"/>
      <c r="L204" s="293"/>
      <c r="M204" s="294"/>
      <c r="N204" s="295"/>
      <c r="O204" s="295"/>
      <c r="P204" s="295"/>
      <c r="Q204" s="295"/>
      <c r="R204" s="295"/>
      <c r="S204" s="295"/>
      <c r="T204" s="29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97" t="s">
        <v>191</v>
      </c>
      <c r="AU204" s="297" t="s">
        <v>87</v>
      </c>
      <c r="AV204" s="14" t="s">
        <v>87</v>
      </c>
      <c r="AW204" s="14" t="s">
        <v>32</v>
      </c>
      <c r="AX204" s="14" t="s">
        <v>85</v>
      </c>
      <c r="AY204" s="297" t="s">
        <v>151</v>
      </c>
    </row>
    <row r="205" spans="1:65" s="2" customFormat="1" ht="36" customHeight="1">
      <c r="A205" s="40"/>
      <c r="B205" s="41"/>
      <c r="C205" s="309" t="s">
        <v>7</v>
      </c>
      <c r="D205" s="309" t="s">
        <v>236</v>
      </c>
      <c r="E205" s="310" t="s">
        <v>1388</v>
      </c>
      <c r="F205" s="311" t="s">
        <v>1389</v>
      </c>
      <c r="G205" s="312" t="s">
        <v>253</v>
      </c>
      <c r="H205" s="313">
        <v>447.671</v>
      </c>
      <c r="I205" s="314"/>
      <c r="J205" s="315">
        <f>ROUND(I205*H205,2)</f>
        <v>0</v>
      </c>
      <c r="K205" s="316"/>
      <c r="L205" s="43"/>
      <c r="M205" s="317" t="s">
        <v>1</v>
      </c>
      <c r="N205" s="318" t="s">
        <v>42</v>
      </c>
      <c r="O205" s="93"/>
      <c r="P205" s="273">
        <f>O205*H205</f>
        <v>0</v>
      </c>
      <c r="Q205" s="273">
        <v>0.00014</v>
      </c>
      <c r="R205" s="273">
        <f>Q205*H205</f>
        <v>0.06267394</v>
      </c>
      <c r="S205" s="273">
        <v>0</v>
      </c>
      <c r="T205" s="27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75" t="s">
        <v>156</v>
      </c>
      <c r="AT205" s="275" t="s">
        <v>236</v>
      </c>
      <c r="AU205" s="275" t="s">
        <v>87</v>
      </c>
      <c r="AY205" s="17" t="s">
        <v>151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85</v>
      </c>
      <c r="BK205" s="145">
        <f>ROUND(I205*H205,2)</f>
        <v>0</v>
      </c>
      <c r="BL205" s="17" t="s">
        <v>156</v>
      </c>
      <c r="BM205" s="275" t="s">
        <v>1390</v>
      </c>
    </row>
    <row r="206" spans="1:51" s="13" customFormat="1" ht="12">
      <c r="A206" s="13"/>
      <c r="B206" s="276"/>
      <c r="C206" s="277"/>
      <c r="D206" s="278" t="s">
        <v>191</v>
      </c>
      <c r="E206" s="279" t="s">
        <v>1</v>
      </c>
      <c r="F206" s="280" t="s">
        <v>1316</v>
      </c>
      <c r="G206" s="277"/>
      <c r="H206" s="279" t="s">
        <v>1</v>
      </c>
      <c r="I206" s="281"/>
      <c r="J206" s="277"/>
      <c r="K206" s="277"/>
      <c r="L206" s="282"/>
      <c r="M206" s="283"/>
      <c r="N206" s="284"/>
      <c r="O206" s="284"/>
      <c r="P206" s="284"/>
      <c r="Q206" s="284"/>
      <c r="R206" s="284"/>
      <c r="S206" s="284"/>
      <c r="T206" s="28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86" t="s">
        <v>191</v>
      </c>
      <c r="AU206" s="286" t="s">
        <v>87</v>
      </c>
      <c r="AV206" s="13" t="s">
        <v>85</v>
      </c>
      <c r="AW206" s="13" t="s">
        <v>32</v>
      </c>
      <c r="AX206" s="13" t="s">
        <v>77</v>
      </c>
      <c r="AY206" s="286" t="s">
        <v>151</v>
      </c>
    </row>
    <row r="207" spans="1:51" s="14" customFormat="1" ht="12">
      <c r="A207" s="14"/>
      <c r="B207" s="287"/>
      <c r="C207" s="288"/>
      <c r="D207" s="278" t="s">
        <v>191</v>
      </c>
      <c r="E207" s="289" t="s">
        <v>1</v>
      </c>
      <c r="F207" s="290" t="s">
        <v>1391</v>
      </c>
      <c r="G207" s="288"/>
      <c r="H207" s="291">
        <v>32</v>
      </c>
      <c r="I207" s="292"/>
      <c r="J207" s="288"/>
      <c r="K207" s="288"/>
      <c r="L207" s="293"/>
      <c r="M207" s="294"/>
      <c r="N207" s="295"/>
      <c r="O207" s="295"/>
      <c r="P207" s="295"/>
      <c r="Q207" s="295"/>
      <c r="R207" s="295"/>
      <c r="S207" s="295"/>
      <c r="T207" s="29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97" t="s">
        <v>191</v>
      </c>
      <c r="AU207" s="297" t="s">
        <v>87</v>
      </c>
      <c r="AV207" s="14" t="s">
        <v>87</v>
      </c>
      <c r="AW207" s="14" t="s">
        <v>32</v>
      </c>
      <c r="AX207" s="14" t="s">
        <v>77</v>
      </c>
      <c r="AY207" s="297" t="s">
        <v>151</v>
      </c>
    </row>
    <row r="208" spans="1:51" s="14" customFormat="1" ht="12">
      <c r="A208" s="14"/>
      <c r="B208" s="287"/>
      <c r="C208" s="288"/>
      <c r="D208" s="278" t="s">
        <v>191</v>
      </c>
      <c r="E208" s="289" t="s">
        <v>1</v>
      </c>
      <c r="F208" s="290" t="s">
        <v>1392</v>
      </c>
      <c r="G208" s="288"/>
      <c r="H208" s="291">
        <v>31.2</v>
      </c>
      <c r="I208" s="292"/>
      <c r="J208" s="288"/>
      <c r="K208" s="288"/>
      <c r="L208" s="293"/>
      <c r="M208" s="294"/>
      <c r="N208" s="295"/>
      <c r="O208" s="295"/>
      <c r="P208" s="295"/>
      <c r="Q208" s="295"/>
      <c r="R208" s="295"/>
      <c r="S208" s="295"/>
      <c r="T208" s="29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97" t="s">
        <v>191</v>
      </c>
      <c r="AU208" s="297" t="s">
        <v>87</v>
      </c>
      <c r="AV208" s="14" t="s">
        <v>87</v>
      </c>
      <c r="AW208" s="14" t="s">
        <v>32</v>
      </c>
      <c r="AX208" s="14" t="s">
        <v>77</v>
      </c>
      <c r="AY208" s="297" t="s">
        <v>151</v>
      </c>
    </row>
    <row r="209" spans="1:51" s="14" customFormat="1" ht="12">
      <c r="A209" s="14"/>
      <c r="B209" s="287"/>
      <c r="C209" s="288"/>
      <c r="D209" s="278" t="s">
        <v>191</v>
      </c>
      <c r="E209" s="289" t="s">
        <v>1</v>
      </c>
      <c r="F209" s="290" t="s">
        <v>1393</v>
      </c>
      <c r="G209" s="288"/>
      <c r="H209" s="291">
        <v>45</v>
      </c>
      <c r="I209" s="292"/>
      <c r="J209" s="288"/>
      <c r="K209" s="288"/>
      <c r="L209" s="293"/>
      <c r="M209" s="294"/>
      <c r="N209" s="295"/>
      <c r="O209" s="295"/>
      <c r="P209" s="295"/>
      <c r="Q209" s="295"/>
      <c r="R209" s="295"/>
      <c r="S209" s="295"/>
      <c r="T209" s="29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97" t="s">
        <v>191</v>
      </c>
      <c r="AU209" s="297" t="s">
        <v>87</v>
      </c>
      <c r="AV209" s="14" t="s">
        <v>87</v>
      </c>
      <c r="AW209" s="14" t="s">
        <v>32</v>
      </c>
      <c r="AX209" s="14" t="s">
        <v>77</v>
      </c>
      <c r="AY209" s="297" t="s">
        <v>151</v>
      </c>
    </row>
    <row r="210" spans="1:51" s="14" customFormat="1" ht="12">
      <c r="A210" s="14"/>
      <c r="B210" s="287"/>
      <c r="C210" s="288"/>
      <c r="D210" s="278" t="s">
        <v>191</v>
      </c>
      <c r="E210" s="289" t="s">
        <v>1</v>
      </c>
      <c r="F210" s="290" t="s">
        <v>1394</v>
      </c>
      <c r="G210" s="288"/>
      <c r="H210" s="291">
        <v>36.3</v>
      </c>
      <c r="I210" s="292"/>
      <c r="J210" s="288"/>
      <c r="K210" s="288"/>
      <c r="L210" s="293"/>
      <c r="M210" s="294"/>
      <c r="N210" s="295"/>
      <c r="O210" s="295"/>
      <c r="P210" s="295"/>
      <c r="Q210" s="295"/>
      <c r="R210" s="295"/>
      <c r="S210" s="295"/>
      <c r="T210" s="29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97" t="s">
        <v>191</v>
      </c>
      <c r="AU210" s="297" t="s">
        <v>87</v>
      </c>
      <c r="AV210" s="14" t="s">
        <v>87</v>
      </c>
      <c r="AW210" s="14" t="s">
        <v>32</v>
      </c>
      <c r="AX210" s="14" t="s">
        <v>77</v>
      </c>
      <c r="AY210" s="297" t="s">
        <v>151</v>
      </c>
    </row>
    <row r="211" spans="1:51" s="14" customFormat="1" ht="12">
      <c r="A211" s="14"/>
      <c r="B211" s="287"/>
      <c r="C211" s="288"/>
      <c r="D211" s="278" t="s">
        <v>191</v>
      </c>
      <c r="E211" s="289" t="s">
        <v>1</v>
      </c>
      <c r="F211" s="290" t="s">
        <v>1395</v>
      </c>
      <c r="G211" s="288"/>
      <c r="H211" s="291">
        <v>41.4</v>
      </c>
      <c r="I211" s="292"/>
      <c r="J211" s="288"/>
      <c r="K211" s="288"/>
      <c r="L211" s="293"/>
      <c r="M211" s="294"/>
      <c r="N211" s="295"/>
      <c r="O211" s="295"/>
      <c r="P211" s="295"/>
      <c r="Q211" s="295"/>
      <c r="R211" s="295"/>
      <c r="S211" s="295"/>
      <c r="T211" s="29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97" t="s">
        <v>191</v>
      </c>
      <c r="AU211" s="297" t="s">
        <v>87</v>
      </c>
      <c r="AV211" s="14" t="s">
        <v>87</v>
      </c>
      <c r="AW211" s="14" t="s">
        <v>32</v>
      </c>
      <c r="AX211" s="14" t="s">
        <v>77</v>
      </c>
      <c r="AY211" s="297" t="s">
        <v>151</v>
      </c>
    </row>
    <row r="212" spans="1:51" s="14" customFormat="1" ht="12">
      <c r="A212" s="14"/>
      <c r="B212" s="287"/>
      <c r="C212" s="288"/>
      <c r="D212" s="278" t="s">
        <v>191</v>
      </c>
      <c r="E212" s="289" t="s">
        <v>1</v>
      </c>
      <c r="F212" s="290" t="s">
        <v>1396</v>
      </c>
      <c r="G212" s="288"/>
      <c r="H212" s="291">
        <v>36</v>
      </c>
      <c r="I212" s="292"/>
      <c r="J212" s="288"/>
      <c r="K212" s="288"/>
      <c r="L212" s="293"/>
      <c r="M212" s="294"/>
      <c r="N212" s="295"/>
      <c r="O212" s="295"/>
      <c r="P212" s="295"/>
      <c r="Q212" s="295"/>
      <c r="R212" s="295"/>
      <c r="S212" s="295"/>
      <c r="T212" s="29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97" t="s">
        <v>191</v>
      </c>
      <c r="AU212" s="297" t="s">
        <v>87</v>
      </c>
      <c r="AV212" s="14" t="s">
        <v>87</v>
      </c>
      <c r="AW212" s="14" t="s">
        <v>32</v>
      </c>
      <c r="AX212" s="14" t="s">
        <v>77</v>
      </c>
      <c r="AY212" s="297" t="s">
        <v>151</v>
      </c>
    </row>
    <row r="213" spans="1:51" s="14" customFormat="1" ht="12">
      <c r="A213" s="14"/>
      <c r="B213" s="287"/>
      <c r="C213" s="288"/>
      <c r="D213" s="278" t="s">
        <v>191</v>
      </c>
      <c r="E213" s="289" t="s">
        <v>1</v>
      </c>
      <c r="F213" s="290" t="s">
        <v>1393</v>
      </c>
      <c r="G213" s="288"/>
      <c r="H213" s="291">
        <v>45</v>
      </c>
      <c r="I213" s="292"/>
      <c r="J213" s="288"/>
      <c r="K213" s="288"/>
      <c r="L213" s="293"/>
      <c r="M213" s="294"/>
      <c r="N213" s="295"/>
      <c r="O213" s="295"/>
      <c r="P213" s="295"/>
      <c r="Q213" s="295"/>
      <c r="R213" s="295"/>
      <c r="S213" s="295"/>
      <c r="T213" s="29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97" t="s">
        <v>191</v>
      </c>
      <c r="AU213" s="297" t="s">
        <v>87</v>
      </c>
      <c r="AV213" s="14" t="s">
        <v>87</v>
      </c>
      <c r="AW213" s="14" t="s">
        <v>32</v>
      </c>
      <c r="AX213" s="14" t="s">
        <v>77</v>
      </c>
      <c r="AY213" s="297" t="s">
        <v>151</v>
      </c>
    </row>
    <row r="214" spans="1:51" s="14" customFormat="1" ht="12">
      <c r="A214" s="14"/>
      <c r="B214" s="287"/>
      <c r="C214" s="288"/>
      <c r="D214" s="278" t="s">
        <v>191</v>
      </c>
      <c r="E214" s="289" t="s">
        <v>1</v>
      </c>
      <c r="F214" s="290" t="s">
        <v>1397</v>
      </c>
      <c r="G214" s="288"/>
      <c r="H214" s="291">
        <v>87</v>
      </c>
      <c r="I214" s="292"/>
      <c r="J214" s="288"/>
      <c r="K214" s="288"/>
      <c r="L214" s="293"/>
      <c r="M214" s="294"/>
      <c r="N214" s="295"/>
      <c r="O214" s="295"/>
      <c r="P214" s="295"/>
      <c r="Q214" s="295"/>
      <c r="R214" s="295"/>
      <c r="S214" s="295"/>
      <c r="T214" s="29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97" t="s">
        <v>191</v>
      </c>
      <c r="AU214" s="297" t="s">
        <v>87</v>
      </c>
      <c r="AV214" s="14" t="s">
        <v>87</v>
      </c>
      <c r="AW214" s="14" t="s">
        <v>32</v>
      </c>
      <c r="AX214" s="14" t="s">
        <v>77</v>
      </c>
      <c r="AY214" s="297" t="s">
        <v>151</v>
      </c>
    </row>
    <row r="215" spans="1:51" s="14" customFormat="1" ht="12">
      <c r="A215" s="14"/>
      <c r="B215" s="287"/>
      <c r="C215" s="288"/>
      <c r="D215" s="278" t="s">
        <v>191</v>
      </c>
      <c r="E215" s="289" t="s">
        <v>1</v>
      </c>
      <c r="F215" s="290" t="s">
        <v>1398</v>
      </c>
      <c r="G215" s="288"/>
      <c r="H215" s="291">
        <v>53.5</v>
      </c>
      <c r="I215" s="292"/>
      <c r="J215" s="288"/>
      <c r="K215" s="288"/>
      <c r="L215" s="293"/>
      <c r="M215" s="294"/>
      <c r="N215" s="295"/>
      <c r="O215" s="295"/>
      <c r="P215" s="295"/>
      <c r="Q215" s="295"/>
      <c r="R215" s="295"/>
      <c r="S215" s="295"/>
      <c r="T215" s="29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97" t="s">
        <v>191</v>
      </c>
      <c r="AU215" s="297" t="s">
        <v>87</v>
      </c>
      <c r="AV215" s="14" t="s">
        <v>87</v>
      </c>
      <c r="AW215" s="14" t="s">
        <v>32</v>
      </c>
      <c r="AX215" s="14" t="s">
        <v>77</v>
      </c>
      <c r="AY215" s="297" t="s">
        <v>151</v>
      </c>
    </row>
    <row r="216" spans="1:51" s="14" customFormat="1" ht="12">
      <c r="A216" s="14"/>
      <c r="B216" s="287"/>
      <c r="C216" s="288"/>
      <c r="D216" s="278" t="s">
        <v>191</v>
      </c>
      <c r="E216" s="289" t="s">
        <v>1</v>
      </c>
      <c r="F216" s="290" t="s">
        <v>1399</v>
      </c>
      <c r="G216" s="288"/>
      <c r="H216" s="291">
        <v>40.271</v>
      </c>
      <c r="I216" s="292"/>
      <c r="J216" s="288"/>
      <c r="K216" s="288"/>
      <c r="L216" s="293"/>
      <c r="M216" s="294"/>
      <c r="N216" s="295"/>
      <c r="O216" s="295"/>
      <c r="P216" s="295"/>
      <c r="Q216" s="295"/>
      <c r="R216" s="295"/>
      <c r="S216" s="295"/>
      <c r="T216" s="29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97" t="s">
        <v>191</v>
      </c>
      <c r="AU216" s="297" t="s">
        <v>87</v>
      </c>
      <c r="AV216" s="14" t="s">
        <v>87</v>
      </c>
      <c r="AW216" s="14" t="s">
        <v>32</v>
      </c>
      <c r="AX216" s="14" t="s">
        <v>77</v>
      </c>
      <c r="AY216" s="297" t="s">
        <v>151</v>
      </c>
    </row>
    <row r="217" spans="1:51" s="15" customFormat="1" ht="12">
      <c r="A217" s="15"/>
      <c r="B217" s="298"/>
      <c r="C217" s="299"/>
      <c r="D217" s="278" t="s">
        <v>191</v>
      </c>
      <c r="E217" s="300" t="s">
        <v>288</v>
      </c>
      <c r="F217" s="301" t="s">
        <v>196</v>
      </c>
      <c r="G217" s="299"/>
      <c r="H217" s="302">
        <v>447.671</v>
      </c>
      <c r="I217" s="303"/>
      <c r="J217" s="299"/>
      <c r="K217" s="299"/>
      <c r="L217" s="304"/>
      <c r="M217" s="305"/>
      <c r="N217" s="306"/>
      <c r="O217" s="306"/>
      <c r="P217" s="306"/>
      <c r="Q217" s="306"/>
      <c r="R217" s="306"/>
      <c r="S217" s="306"/>
      <c r="T217" s="307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308" t="s">
        <v>191</v>
      </c>
      <c r="AU217" s="308" t="s">
        <v>87</v>
      </c>
      <c r="AV217" s="15" t="s">
        <v>156</v>
      </c>
      <c r="AW217" s="15" t="s">
        <v>32</v>
      </c>
      <c r="AX217" s="15" t="s">
        <v>85</v>
      </c>
      <c r="AY217" s="308" t="s">
        <v>151</v>
      </c>
    </row>
    <row r="218" spans="1:63" s="12" customFormat="1" ht="22.8" customHeight="1">
      <c r="A218" s="12"/>
      <c r="B218" s="246"/>
      <c r="C218" s="247"/>
      <c r="D218" s="248" t="s">
        <v>76</v>
      </c>
      <c r="E218" s="260" t="s">
        <v>160</v>
      </c>
      <c r="F218" s="260" t="s">
        <v>811</v>
      </c>
      <c r="G218" s="247"/>
      <c r="H218" s="247"/>
      <c r="I218" s="250"/>
      <c r="J218" s="261">
        <f>BK218</f>
        <v>0</v>
      </c>
      <c r="K218" s="247"/>
      <c r="L218" s="252"/>
      <c r="M218" s="253"/>
      <c r="N218" s="254"/>
      <c r="O218" s="254"/>
      <c r="P218" s="255">
        <f>SUM(P219:P221)</f>
        <v>0</v>
      </c>
      <c r="Q218" s="254"/>
      <c r="R218" s="255">
        <f>SUM(R219:R221)</f>
        <v>0</v>
      </c>
      <c r="S218" s="254"/>
      <c r="T218" s="256">
        <f>SUM(T219:T221)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57" t="s">
        <v>85</v>
      </c>
      <c r="AT218" s="258" t="s">
        <v>76</v>
      </c>
      <c r="AU218" s="258" t="s">
        <v>85</v>
      </c>
      <c r="AY218" s="257" t="s">
        <v>151</v>
      </c>
      <c r="BK218" s="259">
        <f>SUM(BK219:BK221)</f>
        <v>0</v>
      </c>
    </row>
    <row r="219" spans="1:65" s="2" customFormat="1" ht="24" customHeight="1">
      <c r="A219" s="40"/>
      <c r="B219" s="41"/>
      <c r="C219" s="309" t="s">
        <v>235</v>
      </c>
      <c r="D219" s="309" t="s">
        <v>236</v>
      </c>
      <c r="E219" s="310" t="s">
        <v>1400</v>
      </c>
      <c r="F219" s="311" t="s">
        <v>1401</v>
      </c>
      <c r="G219" s="312" t="s">
        <v>113</v>
      </c>
      <c r="H219" s="313">
        <v>109.98</v>
      </c>
      <c r="I219" s="314"/>
      <c r="J219" s="315">
        <f>ROUND(I219*H219,2)</f>
        <v>0</v>
      </c>
      <c r="K219" s="316"/>
      <c r="L219" s="43"/>
      <c r="M219" s="317" t="s">
        <v>1</v>
      </c>
      <c r="N219" s="318" t="s">
        <v>42</v>
      </c>
      <c r="O219" s="93"/>
      <c r="P219" s="273">
        <f>O219*H219</f>
        <v>0</v>
      </c>
      <c r="Q219" s="273">
        <v>0</v>
      </c>
      <c r="R219" s="273">
        <f>Q219*H219</f>
        <v>0</v>
      </c>
      <c r="S219" s="273">
        <v>0</v>
      </c>
      <c r="T219" s="27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75" t="s">
        <v>156</v>
      </c>
      <c r="AT219" s="275" t="s">
        <v>236</v>
      </c>
      <c r="AU219" s="275" t="s">
        <v>87</v>
      </c>
      <c r="AY219" s="17" t="s">
        <v>151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85</v>
      </c>
      <c r="BK219" s="145">
        <f>ROUND(I219*H219,2)</f>
        <v>0</v>
      </c>
      <c r="BL219" s="17" t="s">
        <v>156</v>
      </c>
      <c r="BM219" s="275" t="s">
        <v>1402</v>
      </c>
    </row>
    <row r="220" spans="1:51" s="13" customFormat="1" ht="12">
      <c r="A220" s="13"/>
      <c r="B220" s="276"/>
      <c r="C220" s="277"/>
      <c r="D220" s="278" t="s">
        <v>191</v>
      </c>
      <c r="E220" s="279" t="s">
        <v>1</v>
      </c>
      <c r="F220" s="280" t="s">
        <v>1403</v>
      </c>
      <c r="G220" s="277"/>
      <c r="H220" s="279" t="s">
        <v>1</v>
      </c>
      <c r="I220" s="281"/>
      <c r="J220" s="277"/>
      <c r="K220" s="277"/>
      <c r="L220" s="282"/>
      <c r="M220" s="283"/>
      <c r="N220" s="284"/>
      <c r="O220" s="284"/>
      <c r="P220" s="284"/>
      <c r="Q220" s="284"/>
      <c r="R220" s="284"/>
      <c r="S220" s="284"/>
      <c r="T220" s="28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86" t="s">
        <v>191</v>
      </c>
      <c r="AU220" s="286" t="s">
        <v>87</v>
      </c>
      <c r="AV220" s="13" t="s">
        <v>85</v>
      </c>
      <c r="AW220" s="13" t="s">
        <v>32</v>
      </c>
      <c r="AX220" s="13" t="s">
        <v>77</v>
      </c>
      <c r="AY220" s="286" t="s">
        <v>151</v>
      </c>
    </row>
    <row r="221" spans="1:51" s="14" customFormat="1" ht="12">
      <c r="A221" s="14"/>
      <c r="B221" s="287"/>
      <c r="C221" s="288"/>
      <c r="D221" s="278" t="s">
        <v>191</v>
      </c>
      <c r="E221" s="289" t="s">
        <v>1</v>
      </c>
      <c r="F221" s="290" t="s">
        <v>1293</v>
      </c>
      <c r="G221" s="288"/>
      <c r="H221" s="291">
        <v>109.98</v>
      </c>
      <c r="I221" s="292"/>
      <c r="J221" s="288"/>
      <c r="K221" s="288"/>
      <c r="L221" s="293"/>
      <c r="M221" s="294"/>
      <c r="N221" s="295"/>
      <c r="O221" s="295"/>
      <c r="P221" s="295"/>
      <c r="Q221" s="295"/>
      <c r="R221" s="295"/>
      <c r="S221" s="295"/>
      <c r="T221" s="29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97" t="s">
        <v>191</v>
      </c>
      <c r="AU221" s="297" t="s">
        <v>87</v>
      </c>
      <c r="AV221" s="14" t="s">
        <v>87</v>
      </c>
      <c r="AW221" s="14" t="s">
        <v>32</v>
      </c>
      <c r="AX221" s="14" t="s">
        <v>85</v>
      </c>
      <c r="AY221" s="297" t="s">
        <v>151</v>
      </c>
    </row>
    <row r="222" spans="1:63" s="12" customFormat="1" ht="22.8" customHeight="1">
      <c r="A222" s="12"/>
      <c r="B222" s="246"/>
      <c r="C222" s="247"/>
      <c r="D222" s="248" t="s">
        <v>76</v>
      </c>
      <c r="E222" s="260" t="s">
        <v>156</v>
      </c>
      <c r="F222" s="260" t="s">
        <v>822</v>
      </c>
      <c r="G222" s="247"/>
      <c r="H222" s="247"/>
      <c r="I222" s="250"/>
      <c r="J222" s="261">
        <f>BK222</f>
        <v>0</v>
      </c>
      <c r="K222" s="247"/>
      <c r="L222" s="252"/>
      <c r="M222" s="253"/>
      <c r="N222" s="254"/>
      <c r="O222" s="254"/>
      <c r="P222" s="255">
        <f>SUM(P223:P225)</f>
        <v>0</v>
      </c>
      <c r="Q222" s="254"/>
      <c r="R222" s="255">
        <f>SUM(R223:R225)</f>
        <v>0</v>
      </c>
      <c r="S222" s="254"/>
      <c r="T222" s="256">
        <f>SUM(T223:T225)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57" t="s">
        <v>85</v>
      </c>
      <c r="AT222" s="258" t="s">
        <v>76</v>
      </c>
      <c r="AU222" s="258" t="s">
        <v>85</v>
      </c>
      <c r="AY222" s="257" t="s">
        <v>151</v>
      </c>
      <c r="BK222" s="259">
        <f>SUM(BK223:BK225)</f>
        <v>0</v>
      </c>
    </row>
    <row r="223" spans="1:65" s="2" customFormat="1" ht="24" customHeight="1">
      <c r="A223" s="40"/>
      <c r="B223" s="41"/>
      <c r="C223" s="309" t="s">
        <v>242</v>
      </c>
      <c r="D223" s="309" t="s">
        <v>236</v>
      </c>
      <c r="E223" s="310" t="s">
        <v>824</v>
      </c>
      <c r="F223" s="311" t="s">
        <v>825</v>
      </c>
      <c r="G223" s="312" t="s">
        <v>260</v>
      </c>
      <c r="H223" s="313">
        <v>17.322</v>
      </c>
      <c r="I223" s="314"/>
      <c r="J223" s="315">
        <f>ROUND(I223*H223,2)</f>
        <v>0</v>
      </c>
      <c r="K223" s="316"/>
      <c r="L223" s="43"/>
      <c r="M223" s="317" t="s">
        <v>1</v>
      </c>
      <c r="N223" s="318" t="s">
        <v>42</v>
      </c>
      <c r="O223" s="93"/>
      <c r="P223" s="273">
        <f>O223*H223</f>
        <v>0</v>
      </c>
      <c r="Q223" s="273">
        <v>0</v>
      </c>
      <c r="R223" s="273">
        <f>Q223*H223</f>
        <v>0</v>
      </c>
      <c r="S223" s="273">
        <v>0</v>
      </c>
      <c r="T223" s="27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75" t="s">
        <v>156</v>
      </c>
      <c r="AT223" s="275" t="s">
        <v>236</v>
      </c>
      <c r="AU223" s="275" t="s">
        <v>87</v>
      </c>
      <c r="AY223" s="17" t="s">
        <v>151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85</v>
      </c>
      <c r="BK223" s="145">
        <f>ROUND(I223*H223,2)</f>
        <v>0</v>
      </c>
      <c r="BL223" s="17" t="s">
        <v>156</v>
      </c>
      <c r="BM223" s="275" t="s">
        <v>1404</v>
      </c>
    </row>
    <row r="224" spans="1:51" s="13" customFormat="1" ht="12">
      <c r="A224" s="13"/>
      <c r="B224" s="276"/>
      <c r="C224" s="277"/>
      <c r="D224" s="278" t="s">
        <v>191</v>
      </c>
      <c r="E224" s="279" t="s">
        <v>1</v>
      </c>
      <c r="F224" s="280" t="s">
        <v>1405</v>
      </c>
      <c r="G224" s="277"/>
      <c r="H224" s="279" t="s">
        <v>1</v>
      </c>
      <c r="I224" s="281"/>
      <c r="J224" s="277"/>
      <c r="K224" s="277"/>
      <c r="L224" s="282"/>
      <c r="M224" s="283"/>
      <c r="N224" s="284"/>
      <c r="O224" s="284"/>
      <c r="P224" s="284"/>
      <c r="Q224" s="284"/>
      <c r="R224" s="284"/>
      <c r="S224" s="284"/>
      <c r="T224" s="28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86" t="s">
        <v>191</v>
      </c>
      <c r="AU224" s="286" t="s">
        <v>87</v>
      </c>
      <c r="AV224" s="13" t="s">
        <v>85</v>
      </c>
      <c r="AW224" s="13" t="s">
        <v>32</v>
      </c>
      <c r="AX224" s="13" t="s">
        <v>77</v>
      </c>
      <c r="AY224" s="286" t="s">
        <v>151</v>
      </c>
    </row>
    <row r="225" spans="1:51" s="14" customFormat="1" ht="12">
      <c r="A225" s="14"/>
      <c r="B225" s="287"/>
      <c r="C225" s="288"/>
      <c r="D225" s="278" t="s">
        <v>191</v>
      </c>
      <c r="E225" s="289" t="s">
        <v>827</v>
      </c>
      <c r="F225" s="290" t="s">
        <v>1406</v>
      </c>
      <c r="G225" s="288"/>
      <c r="H225" s="291">
        <v>17.322</v>
      </c>
      <c r="I225" s="292"/>
      <c r="J225" s="288"/>
      <c r="K225" s="288"/>
      <c r="L225" s="293"/>
      <c r="M225" s="294"/>
      <c r="N225" s="295"/>
      <c r="O225" s="295"/>
      <c r="P225" s="295"/>
      <c r="Q225" s="295"/>
      <c r="R225" s="295"/>
      <c r="S225" s="295"/>
      <c r="T225" s="29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97" t="s">
        <v>191</v>
      </c>
      <c r="AU225" s="297" t="s">
        <v>87</v>
      </c>
      <c r="AV225" s="14" t="s">
        <v>87</v>
      </c>
      <c r="AW225" s="14" t="s">
        <v>32</v>
      </c>
      <c r="AX225" s="14" t="s">
        <v>85</v>
      </c>
      <c r="AY225" s="297" t="s">
        <v>151</v>
      </c>
    </row>
    <row r="226" spans="1:63" s="12" customFormat="1" ht="22.8" customHeight="1">
      <c r="A226" s="12"/>
      <c r="B226" s="246"/>
      <c r="C226" s="247"/>
      <c r="D226" s="248" t="s">
        <v>76</v>
      </c>
      <c r="E226" s="260" t="s">
        <v>155</v>
      </c>
      <c r="F226" s="260" t="s">
        <v>1407</v>
      </c>
      <c r="G226" s="247"/>
      <c r="H226" s="247"/>
      <c r="I226" s="250"/>
      <c r="J226" s="261">
        <f>BK226</f>
        <v>0</v>
      </c>
      <c r="K226" s="247"/>
      <c r="L226" s="252"/>
      <c r="M226" s="253"/>
      <c r="N226" s="254"/>
      <c r="O226" s="254"/>
      <c r="P226" s="255">
        <f>SUM(P227:P257)</f>
        <v>0</v>
      </c>
      <c r="Q226" s="254"/>
      <c r="R226" s="255">
        <f>SUM(R227:R257)</f>
        <v>62.50230873</v>
      </c>
      <c r="S226" s="254"/>
      <c r="T226" s="256">
        <f>SUM(T227:T257)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57" t="s">
        <v>85</v>
      </c>
      <c r="AT226" s="258" t="s">
        <v>76</v>
      </c>
      <c r="AU226" s="258" t="s">
        <v>85</v>
      </c>
      <c r="AY226" s="257" t="s">
        <v>151</v>
      </c>
      <c r="BK226" s="259">
        <f>SUM(BK227:BK257)</f>
        <v>0</v>
      </c>
    </row>
    <row r="227" spans="1:65" s="2" customFormat="1" ht="36" customHeight="1">
      <c r="A227" s="40"/>
      <c r="B227" s="41"/>
      <c r="C227" s="309" t="s">
        <v>246</v>
      </c>
      <c r="D227" s="309" t="s">
        <v>236</v>
      </c>
      <c r="E227" s="310" t="s">
        <v>1408</v>
      </c>
      <c r="F227" s="311" t="s">
        <v>1409</v>
      </c>
      <c r="G227" s="312" t="s">
        <v>113</v>
      </c>
      <c r="H227" s="313">
        <v>109.98</v>
      </c>
      <c r="I227" s="314"/>
      <c r="J227" s="315">
        <f>ROUND(I227*H227,2)</f>
        <v>0</v>
      </c>
      <c r="K227" s="316"/>
      <c r="L227" s="43"/>
      <c r="M227" s="317" t="s">
        <v>1</v>
      </c>
      <c r="N227" s="318" t="s">
        <v>42</v>
      </c>
      <c r="O227" s="93"/>
      <c r="P227" s="273">
        <f>O227*H227</f>
        <v>0</v>
      </c>
      <c r="Q227" s="273">
        <v>1E-05</v>
      </c>
      <c r="R227" s="273">
        <f>Q227*H227</f>
        <v>0.0010998000000000002</v>
      </c>
      <c r="S227" s="273">
        <v>0</v>
      </c>
      <c r="T227" s="27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75" t="s">
        <v>156</v>
      </c>
      <c r="AT227" s="275" t="s">
        <v>236</v>
      </c>
      <c r="AU227" s="275" t="s">
        <v>87</v>
      </c>
      <c r="AY227" s="17" t="s">
        <v>151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85</v>
      </c>
      <c r="BK227" s="145">
        <f>ROUND(I227*H227,2)</f>
        <v>0</v>
      </c>
      <c r="BL227" s="17" t="s">
        <v>156</v>
      </c>
      <c r="BM227" s="275" t="s">
        <v>1410</v>
      </c>
    </row>
    <row r="228" spans="1:51" s="13" customFormat="1" ht="12">
      <c r="A228" s="13"/>
      <c r="B228" s="276"/>
      <c r="C228" s="277"/>
      <c r="D228" s="278" t="s">
        <v>191</v>
      </c>
      <c r="E228" s="279" t="s">
        <v>1</v>
      </c>
      <c r="F228" s="280" t="s">
        <v>1411</v>
      </c>
      <c r="G228" s="277"/>
      <c r="H228" s="279" t="s">
        <v>1</v>
      </c>
      <c r="I228" s="281"/>
      <c r="J228" s="277"/>
      <c r="K228" s="277"/>
      <c r="L228" s="282"/>
      <c r="M228" s="283"/>
      <c r="N228" s="284"/>
      <c r="O228" s="284"/>
      <c r="P228" s="284"/>
      <c r="Q228" s="284"/>
      <c r="R228" s="284"/>
      <c r="S228" s="284"/>
      <c r="T228" s="28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86" t="s">
        <v>191</v>
      </c>
      <c r="AU228" s="286" t="s">
        <v>87</v>
      </c>
      <c r="AV228" s="13" t="s">
        <v>85</v>
      </c>
      <c r="AW228" s="13" t="s">
        <v>32</v>
      </c>
      <c r="AX228" s="13" t="s">
        <v>77</v>
      </c>
      <c r="AY228" s="286" t="s">
        <v>151</v>
      </c>
    </row>
    <row r="229" spans="1:51" s="14" customFormat="1" ht="12">
      <c r="A229" s="14"/>
      <c r="B229" s="287"/>
      <c r="C229" s="288"/>
      <c r="D229" s="278" t="s">
        <v>191</v>
      </c>
      <c r="E229" s="289" t="s">
        <v>1</v>
      </c>
      <c r="F229" s="290" t="s">
        <v>1412</v>
      </c>
      <c r="G229" s="288"/>
      <c r="H229" s="291">
        <v>90.48</v>
      </c>
      <c r="I229" s="292"/>
      <c r="J229" s="288"/>
      <c r="K229" s="288"/>
      <c r="L229" s="293"/>
      <c r="M229" s="294"/>
      <c r="N229" s="295"/>
      <c r="O229" s="295"/>
      <c r="P229" s="295"/>
      <c r="Q229" s="295"/>
      <c r="R229" s="295"/>
      <c r="S229" s="295"/>
      <c r="T229" s="29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97" t="s">
        <v>191</v>
      </c>
      <c r="AU229" s="297" t="s">
        <v>87</v>
      </c>
      <c r="AV229" s="14" t="s">
        <v>87</v>
      </c>
      <c r="AW229" s="14" t="s">
        <v>32</v>
      </c>
      <c r="AX229" s="14" t="s">
        <v>77</v>
      </c>
      <c r="AY229" s="297" t="s">
        <v>151</v>
      </c>
    </row>
    <row r="230" spans="1:51" s="13" customFormat="1" ht="12">
      <c r="A230" s="13"/>
      <c r="B230" s="276"/>
      <c r="C230" s="277"/>
      <c r="D230" s="278" t="s">
        <v>191</v>
      </c>
      <c r="E230" s="279" t="s">
        <v>1</v>
      </c>
      <c r="F230" s="280" t="s">
        <v>1413</v>
      </c>
      <c r="G230" s="277"/>
      <c r="H230" s="279" t="s">
        <v>1</v>
      </c>
      <c r="I230" s="281"/>
      <c r="J230" s="277"/>
      <c r="K230" s="277"/>
      <c r="L230" s="282"/>
      <c r="M230" s="283"/>
      <c r="N230" s="284"/>
      <c r="O230" s="284"/>
      <c r="P230" s="284"/>
      <c r="Q230" s="284"/>
      <c r="R230" s="284"/>
      <c r="S230" s="284"/>
      <c r="T230" s="28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86" t="s">
        <v>191</v>
      </c>
      <c r="AU230" s="286" t="s">
        <v>87</v>
      </c>
      <c r="AV230" s="13" t="s">
        <v>85</v>
      </c>
      <c r="AW230" s="13" t="s">
        <v>32</v>
      </c>
      <c r="AX230" s="13" t="s">
        <v>77</v>
      </c>
      <c r="AY230" s="286" t="s">
        <v>151</v>
      </c>
    </row>
    <row r="231" spans="1:51" s="14" customFormat="1" ht="12">
      <c r="A231" s="14"/>
      <c r="B231" s="287"/>
      <c r="C231" s="288"/>
      <c r="D231" s="278" t="s">
        <v>191</v>
      </c>
      <c r="E231" s="289" t="s">
        <v>1</v>
      </c>
      <c r="F231" s="290" t="s">
        <v>1414</v>
      </c>
      <c r="G231" s="288"/>
      <c r="H231" s="291">
        <v>19.5</v>
      </c>
      <c r="I231" s="292"/>
      <c r="J231" s="288"/>
      <c r="K231" s="288"/>
      <c r="L231" s="293"/>
      <c r="M231" s="294"/>
      <c r="N231" s="295"/>
      <c r="O231" s="295"/>
      <c r="P231" s="295"/>
      <c r="Q231" s="295"/>
      <c r="R231" s="295"/>
      <c r="S231" s="295"/>
      <c r="T231" s="29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97" t="s">
        <v>191</v>
      </c>
      <c r="AU231" s="297" t="s">
        <v>87</v>
      </c>
      <c r="AV231" s="14" t="s">
        <v>87</v>
      </c>
      <c r="AW231" s="14" t="s">
        <v>32</v>
      </c>
      <c r="AX231" s="14" t="s">
        <v>77</v>
      </c>
      <c r="AY231" s="297" t="s">
        <v>151</v>
      </c>
    </row>
    <row r="232" spans="1:51" s="15" customFormat="1" ht="12">
      <c r="A232" s="15"/>
      <c r="B232" s="298"/>
      <c r="C232" s="299"/>
      <c r="D232" s="278" t="s">
        <v>191</v>
      </c>
      <c r="E232" s="300" t="s">
        <v>1293</v>
      </c>
      <c r="F232" s="301" t="s">
        <v>196</v>
      </c>
      <c r="G232" s="299"/>
      <c r="H232" s="302">
        <v>109.98</v>
      </c>
      <c r="I232" s="303"/>
      <c r="J232" s="299"/>
      <c r="K232" s="299"/>
      <c r="L232" s="304"/>
      <c r="M232" s="305"/>
      <c r="N232" s="306"/>
      <c r="O232" s="306"/>
      <c r="P232" s="306"/>
      <c r="Q232" s="306"/>
      <c r="R232" s="306"/>
      <c r="S232" s="306"/>
      <c r="T232" s="307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308" t="s">
        <v>191</v>
      </c>
      <c r="AU232" s="308" t="s">
        <v>87</v>
      </c>
      <c r="AV232" s="15" t="s">
        <v>156</v>
      </c>
      <c r="AW232" s="15" t="s">
        <v>32</v>
      </c>
      <c r="AX232" s="15" t="s">
        <v>85</v>
      </c>
      <c r="AY232" s="308" t="s">
        <v>151</v>
      </c>
    </row>
    <row r="233" spans="1:65" s="2" customFormat="1" ht="24" customHeight="1">
      <c r="A233" s="40"/>
      <c r="B233" s="41"/>
      <c r="C233" s="262" t="s">
        <v>453</v>
      </c>
      <c r="D233" s="262" t="s">
        <v>152</v>
      </c>
      <c r="E233" s="263" t="s">
        <v>579</v>
      </c>
      <c r="F233" s="264" t="s">
        <v>1415</v>
      </c>
      <c r="G233" s="265" t="s">
        <v>189</v>
      </c>
      <c r="H233" s="266">
        <v>12</v>
      </c>
      <c r="I233" s="267"/>
      <c r="J233" s="268">
        <f>ROUND(I233*H233,2)</f>
        <v>0</v>
      </c>
      <c r="K233" s="269"/>
      <c r="L233" s="270"/>
      <c r="M233" s="271" t="s">
        <v>1</v>
      </c>
      <c r="N233" s="272" t="s">
        <v>42</v>
      </c>
      <c r="O233" s="93"/>
      <c r="P233" s="273">
        <f>O233*H233</f>
        <v>0</v>
      </c>
      <c r="Q233" s="273">
        <v>2.6</v>
      </c>
      <c r="R233" s="273">
        <f>Q233*H233</f>
        <v>31.200000000000003</v>
      </c>
      <c r="S233" s="273">
        <v>0</v>
      </c>
      <c r="T233" s="27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75" t="s">
        <v>155</v>
      </c>
      <c r="AT233" s="275" t="s">
        <v>152</v>
      </c>
      <c r="AU233" s="275" t="s">
        <v>87</v>
      </c>
      <c r="AY233" s="17" t="s">
        <v>151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85</v>
      </c>
      <c r="BK233" s="145">
        <f>ROUND(I233*H233,2)</f>
        <v>0</v>
      </c>
      <c r="BL233" s="17" t="s">
        <v>156</v>
      </c>
      <c r="BM233" s="275" t="s">
        <v>1416</v>
      </c>
    </row>
    <row r="234" spans="1:51" s="13" customFormat="1" ht="12">
      <c r="A234" s="13"/>
      <c r="B234" s="276"/>
      <c r="C234" s="277"/>
      <c r="D234" s="278" t="s">
        <v>191</v>
      </c>
      <c r="E234" s="279" t="s">
        <v>1</v>
      </c>
      <c r="F234" s="280" t="s">
        <v>1417</v>
      </c>
      <c r="G234" s="277"/>
      <c r="H234" s="279" t="s">
        <v>1</v>
      </c>
      <c r="I234" s="281"/>
      <c r="J234" s="277"/>
      <c r="K234" s="277"/>
      <c r="L234" s="282"/>
      <c r="M234" s="283"/>
      <c r="N234" s="284"/>
      <c r="O234" s="284"/>
      <c r="P234" s="284"/>
      <c r="Q234" s="284"/>
      <c r="R234" s="284"/>
      <c r="S234" s="284"/>
      <c r="T234" s="28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86" t="s">
        <v>191</v>
      </c>
      <c r="AU234" s="286" t="s">
        <v>87</v>
      </c>
      <c r="AV234" s="13" t="s">
        <v>85</v>
      </c>
      <c r="AW234" s="13" t="s">
        <v>32</v>
      </c>
      <c r="AX234" s="13" t="s">
        <v>77</v>
      </c>
      <c r="AY234" s="286" t="s">
        <v>151</v>
      </c>
    </row>
    <row r="235" spans="1:51" s="14" customFormat="1" ht="12">
      <c r="A235" s="14"/>
      <c r="B235" s="287"/>
      <c r="C235" s="288"/>
      <c r="D235" s="278" t="s">
        <v>191</v>
      </c>
      <c r="E235" s="289" t="s">
        <v>1</v>
      </c>
      <c r="F235" s="290" t="s">
        <v>197</v>
      </c>
      <c r="G235" s="288"/>
      <c r="H235" s="291">
        <v>12</v>
      </c>
      <c r="I235" s="292"/>
      <c r="J235" s="288"/>
      <c r="K235" s="288"/>
      <c r="L235" s="293"/>
      <c r="M235" s="294"/>
      <c r="N235" s="295"/>
      <c r="O235" s="295"/>
      <c r="P235" s="295"/>
      <c r="Q235" s="295"/>
      <c r="R235" s="295"/>
      <c r="S235" s="295"/>
      <c r="T235" s="29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97" t="s">
        <v>191</v>
      </c>
      <c r="AU235" s="297" t="s">
        <v>87</v>
      </c>
      <c r="AV235" s="14" t="s">
        <v>87</v>
      </c>
      <c r="AW235" s="14" t="s">
        <v>32</v>
      </c>
      <c r="AX235" s="14" t="s">
        <v>85</v>
      </c>
      <c r="AY235" s="297" t="s">
        <v>151</v>
      </c>
    </row>
    <row r="236" spans="1:65" s="2" customFormat="1" ht="24" customHeight="1">
      <c r="A236" s="40"/>
      <c r="B236" s="41"/>
      <c r="C236" s="262" t="s">
        <v>460</v>
      </c>
      <c r="D236" s="262" t="s">
        <v>152</v>
      </c>
      <c r="E236" s="263" t="s">
        <v>1418</v>
      </c>
      <c r="F236" s="264" t="s">
        <v>1419</v>
      </c>
      <c r="G236" s="265" t="s">
        <v>189</v>
      </c>
      <c r="H236" s="266">
        <v>115.479</v>
      </c>
      <c r="I236" s="267"/>
      <c r="J236" s="268">
        <f>ROUND(I236*H236,2)</f>
        <v>0</v>
      </c>
      <c r="K236" s="269"/>
      <c r="L236" s="270"/>
      <c r="M236" s="271" t="s">
        <v>1</v>
      </c>
      <c r="N236" s="272" t="s">
        <v>42</v>
      </c>
      <c r="O236" s="93"/>
      <c r="P236" s="273">
        <f>O236*H236</f>
        <v>0</v>
      </c>
      <c r="Q236" s="273">
        <v>0.00267</v>
      </c>
      <c r="R236" s="273">
        <f>Q236*H236</f>
        <v>0.30832893</v>
      </c>
      <c r="S236" s="273">
        <v>0</v>
      </c>
      <c r="T236" s="274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75" t="s">
        <v>155</v>
      </c>
      <c r="AT236" s="275" t="s">
        <v>152</v>
      </c>
      <c r="AU236" s="275" t="s">
        <v>87</v>
      </c>
      <c r="AY236" s="17" t="s">
        <v>151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85</v>
      </c>
      <c r="BK236" s="145">
        <f>ROUND(I236*H236,2)</f>
        <v>0</v>
      </c>
      <c r="BL236" s="17" t="s">
        <v>156</v>
      </c>
      <c r="BM236" s="275" t="s">
        <v>1420</v>
      </c>
    </row>
    <row r="237" spans="1:51" s="13" customFormat="1" ht="12">
      <c r="A237" s="13"/>
      <c r="B237" s="276"/>
      <c r="C237" s="277"/>
      <c r="D237" s="278" t="s">
        <v>191</v>
      </c>
      <c r="E237" s="279" t="s">
        <v>1</v>
      </c>
      <c r="F237" s="280" t="s">
        <v>910</v>
      </c>
      <c r="G237" s="277"/>
      <c r="H237" s="279" t="s">
        <v>1</v>
      </c>
      <c r="I237" s="281"/>
      <c r="J237" s="277"/>
      <c r="K237" s="277"/>
      <c r="L237" s="282"/>
      <c r="M237" s="283"/>
      <c r="N237" s="284"/>
      <c r="O237" s="284"/>
      <c r="P237" s="284"/>
      <c r="Q237" s="284"/>
      <c r="R237" s="284"/>
      <c r="S237" s="284"/>
      <c r="T237" s="28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86" t="s">
        <v>191</v>
      </c>
      <c r="AU237" s="286" t="s">
        <v>87</v>
      </c>
      <c r="AV237" s="13" t="s">
        <v>85</v>
      </c>
      <c r="AW237" s="13" t="s">
        <v>32</v>
      </c>
      <c r="AX237" s="13" t="s">
        <v>77</v>
      </c>
      <c r="AY237" s="286" t="s">
        <v>151</v>
      </c>
    </row>
    <row r="238" spans="1:51" s="14" customFormat="1" ht="12">
      <c r="A238" s="14"/>
      <c r="B238" s="287"/>
      <c r="C238" s="288"/>
      <c r="D238" s="278" t="s">
        <v>191</v>
      </c>
      <c r="E238" s="289" t="s">
        <v>1</v>
      </c>
      <c r="F238" s="290" t="s">
        <v>1293</v>
      </c>
      <c r="G238" s="288"/>
      <c r="H238" s="291">
        <v>109.98</v>
      </c>
      <c r="I238" s="292"/>
      <c r="J238" s="288"/>
      <c r="K238" s="288"/>
      <c r="L238" s="293"/>
      <c r="M238" s="294"/>
      <c r="N238" s="295"/>
      <c r="O238" s="295"/>
      <c r="P238" s="295"/>
      <c r="Q238" s="295"/>
      <c r="R238" s="295"/>
      <c r="S238" s="295"/>
      <c r="T238" s="29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97" t="s">
        <v>191</v>
      </c>
      <c r="AU238" s="297" t="s">
        <v>87</v>
      </c>
      <c r="AV238" s="14" t="s">
        <v>87</v>
      </c>
      <c r="AW238" s="14" t="s">
        <v>32</v>
      </c>
      <c r="AX238" s="14" t="s">
        <v>85</v>
      </c>
      <c r="AY238" s="297" t="s">
        <v>151</v>
      </c>
    </row>
    <row r="239" spans="1:51" s="14" customFormat="1" ht="12">
      <c r="A239" s="14"/>
      <c r="B239" s="287"/>
      <c r="C239" s="288"/>
      <c r="D239" s="278" t="s">
        <v>191</v>
      </c>
      <c r="E239" s="288"/>
      <c r="F239" s="290" t="s">
        <v>1421</v>
      </c>
      <c r="G239" s="288"/>
      <c r="H239" s="291">
        <v>115.479</v>
      </c>
      <c r="I239" s="292"/>
      <c r="J239" s="288"/>
      <c r="K239" s="288"/>
      <c r="L239" s="293"/>
      <c r="M239" s="294"/>
      <c r="N239" s="295"/>
      <c r="O239" s="295"/>
      <c r="P239" s="295"/>
      <c r="Q239" s="295"/>
      <c r="R239" s="295"/>
      <c r="S239" s="295"/>
      <c r="T239" s="29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97" t="s">
        <v>191</v>
      </c>
      <c r="AU239" s="297" t="s">
        <v>87</v>
      </c>
      <c r="AV239" s="14" t="s">
        <v>87</v>
      </c>
      <c r="AW239" s="14" t="s">
        <v>4</v>
      </c>
      <c r="AX239" s="14" t="s">
        <v>85</v>
      </c>
      <c r="AY239" s="297" t="s">
        <v>151</v>
      </c>
    </row>
    <row r="240" spans="1:65" s="2" customFormat="1" ht="24" customHeight="1">
      <c r="A240" s="40"/>
      <c r="B240" s="41"/>
      <c r="C240" s="309" t="s">
        <v>464</v>
      </c>
      <c r="D240" s="309" t="s">
        <v>236</v>
      </c>
      <c r="E240" s="310" t="s">
        <v>1422</v>
      </c>
      <c r="F240" s="311" t="s">
        <v>1423</v>
      </c>
      <c r="G240" s="312" t="s">
        <v>1424</v>
      </c>
      <c r="H240" s="313">
        <v>12</v>
      </c>
      <c r="I240" s="314"/>
      <c r="J240" s="315">
        <f>ROUND(I240*H240,2)</f>
        <v>0</v>
      </c>
      <c r="K240" s="316"/>
      <c r="L240" s="43"/>
      <c r="M240" s="317" t="s">
        <v>1</v>
      </c>
      <c r="N240" s="318" t="s">
        <v>42</v>
      </c>
      <c r="O240" s="93"/>
      <c r="P240" s="273">
        <f>O240*H240</f>
        <v>0</v>
      </c>
      <c r="Q240" s="273">
        <v>0.0001</v>
      </c>
      <c r="R240" s="273">
        <f>Q240*H240</f>
        <v>0.0012000000000000001</v>
      </c>
      <c r="S240" s="273">
        <v>0</v>
      </c>
      <c r="T240" s="274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75" t="s">
        <v>156</v>
      </c>
      <c r="AT240" s="275" t="s">
        <v>236</v>
      </c>
      <c r="AU240" s="275" t="s">
        <v>87</v>
      </c>
      <c r="AY240" s="17" t="s">
        <v>151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85</v>
      </c>
      <c r="BK240" s="145">
        <f>ROUND(I240*H240,2)</f>
        <v>0</v>
      </c>
      <c r="BL240" s="17" t="s">
        <v>156</v>
      </c>
      <c r="BM240" s="275" t="s">
        <v>1425</v>
      </c>
    </row>
    <row r="241" spans="1:51" s="13" customFormat="1" ht="12">
      <c r="A241" s="13"/>
      <c r="B241" s="276"/>
      <c r="C241" s="277"/>
      <c r="D241" s="278" t="s">
        <v>191</v>
      </c>
      <c r="E241" s="279" t="s">
        <v>1</v>
      </c>
      <c r="F241" s="280" t="s">
        <v>1411</v>
      </c>
      <c r="G241" s="277"/>
      <c r="H241" s="279" t="s">
        <v>1</v>
      </c>
      <c r="I241" s="281"/>
      <c r="J241" s="277"/>
      <c r="K241" s="277"/>
      <c r="L241" s="282"/>
      <c r="M241" s="283"/>
      <c r="N241" s="284"/>
      <c r="O241" s="284"/>
      <c r="P241" s="284"/>
      <c r="Q241" s="284"/>
      <c r="R241" s="284"/>
      <c r="S241" s="284"/>
      <c r="T241" s="28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86" t="s">
        <v>191</v>
      </c>
      <c r="AU241" s="286" t="s">
        <v>87</v>
      </c>
      <c r="AV241" s="13" t="s">
        <v>85</v>
      </c>
      <c r="AW241" s="13" t="s">
        <v>32</v>
      </c>
      <c r="AX241" s="13" t="s">
        <v>77</v>
      </c>
      <c r="AY241" s="286" t="s">
        <v>151</v>
      </c>
    </row>
    <row r="242" spans="1:51" s="14" customFormat="1" ht="12">
      <c r="A242" s="14"/>
      <c r="B242" s="287"/>
      <c r="C242" s="288"/>
      <c r="D242" s="278" t="s">
        <v>191</v>
      </c>
      <c r="E242" s="289" t="s">
        <v>1</v>
      </c>
      <c r="F242" s="290" t="s">
        <v>197</v>
      </c>
      <c r="G242" s="288"/>
      <c r="H242" s="291">
        <v>12</v>
      </c>
      <c r="I242" s="292"/>
      <c r="J242" s="288"/>
      <c r="K242" s="288"/>
      <c r="L242" s="293"/>
      <c r="M242" s="294"/>
      <c r="N242" s="295"/>
      <c r="O242" s="295"/>
      <c r="P242" s="295"/>
      <c r="Q242" s="295"/>
      <c r="R242" s="295"/>
      <c r="S242" s="295"/>
      <c r="T242" s="29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97" t="s">
        <v>191</v>
      </c>
      <c r="AU242" s="297" t="s">
        <v>87</v>
      </c>
      <c r="AV242" s="14" t="s">
        <v>87</v>
      </c>
      <c r="AW242" s="14" t="s">
        <v>32</v>
      </c>
      <c r="AX242" s="14" t="s">
        <v>85</v>
      </c>
      <c r="AY242" s="297" t="s">
        <v>151</v>
      </c>
    </row>
    <row r="243" spans="1:65" s="2" customFormat="1" ht="24" customHeight="1">
      <c r="A243" s="40"/>
      <c r="B243" s="41"/>
      <c r="C243" s="309" t="s">
        <v>468</v>
      </c>
      <c r="D243" s="309" t="s">
        <v>236</v>
      </c>
      <c r="E243" s="310" t="s">
        <v>1426</v>
      </c>
      <c r="F243" s="311" t="s">
        <v>1427</v>
      </c>
      <c r="G243" s="312" t="s">
        <v>189</v>
      </c>
      <c r="H243" s="313">
        <v>27</v>
      </c>
      <c r="I243" s="314"/>
      <c r="J243" s="315">
        <f>ROUND(I243*H243,2)</f>
        <v>0</v>
      </c>
      <c r="K243" s="316"/>
      <c r="L243" s="43"/>
      <c r="M243" s="317" t="s">
        <v>1</v>
      </c>
      <c r="N243" s="318" t="s">
        <v>42</v>
      </c>
      <c r="O243" s="93"/>
      <c r="P243" s="273">
        <f>O243*H243</f>
        <v>0</v>
      </c>
      <c r="Q243" s="273">
        <v>0.3409</v>
      </c>
      <c r="R243" s="273">
        <f>Q243*H243</f>
        <v>9.2043</v>
      </c>
      <c r="S243" s="273">
        <v>0</v>
      </c>
      <c r="T243" s="274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75" t="s">
        <v>156</v>
      </c>
      <c r="AT243" s="275" t="s">
        <v>236</v>
      </c>
      <c r="AU243" s="275" t="s">
        <v>87</v>
      </c>
      <c r="AY243" s="17" t="s">
        <v>151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85</v>
      </c>
      <c r="BK243" s="145">
        <f>ROUND(I243*H243,2)</f>
        <v>0</v>
      </c>
      <c r="BL243" s="17" t="s">
        <v>156</v>
      </c>
      <c r="BM243" s="275" t="s">
        <v>1428</v>
      </c>
    </row>
    <row r="244" spans="1:65" s="2" customFormat="1" ht="16.5" customHeight="1">
      <c r="A244" s="40"/>
      <c r="B244" s="41"/>
      <c r="C244" s="262" t="s">
        <v>472</v>
      </c>
      <c r="D244" s="262" t="s">
        <v>152</v>
      </c>
      <c r="E244" s="263" t="s">
        <v>1429</v>
      </c>
      <c r="F244" s="264" t="s">
        <v>1430</v>
      </c>
      <c r="G244" s="265" t="s">
        <v>189</v>
      </c>
      <c r="H244" s="266">
        <v>27</v>
      </c>
      <c r="I244" s="267"/>
      <c r="J244" s="268">
        <f>ROUND(I244*H244,2)</f>
        <v>0</v>
      </c>
      <c r="K244" s="269"/>
      <c r="L244" s="270"/>
      <c r="M244" s="271" t="s">
        <v>1</v>
      </c>
      <c r="N244" s="272" t="s">
        <v>42</v>
      </c>
      <c r="O244" s="93"/>
      <c r="P244" s="273">
        <f>O244*H244</f>
        <v>0</v>
      </c>
      <c r="Q244" s="273">
        <v>0.175</v>
      </c>
      <c r="R244" s="273">
        <f>Q244*H244</f>
        <v>4.725</v>
      </c>
      <c r="S244" s="273">
        <v>0</v>
      </c>
      <c r="T244" s="274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75" t="s">
        <v>155</v>
      </c>
      <c r="AT244" s="275" t="s">
        <v>152</v>
      </c>
      <c r="AU244" s="275" t="s">
        <v>87</v>
      </c>
      <c r="AY244" s="17" t="s">
        <v>151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7" t="s">
        <v>85</v>
      </c>
      <c r="BK244" s="145">
        <f>ROUND(I244*H244,2)</f>
        <v>0</v>
      </c>
      <c r="BL244" s="17" t="s">
        <v>156</v>
      </c>
      <c r="BM244" s="275" t="s">
        <v>1431</v>
      </c>
    </row>
    <row r="245" spans="1:65" s="2" customFormat="1" ht="24" customHeight="1">
      <c r="A245" s="40"/>
      <c r="B245" s="41"/>
      <c r="C245" s="262" t="s">
        <v>194</v>
      </c>
      <c r="D245" s="262" t="s">
        <v>152</v>
      </c>
      <c r="E245" s="263" t="s">
        <v>1432</v>
      </c>
      <c r="F245" s="264" t="s">
        <v>1433</v>
      </c>
      <c r="G245" s="265" t="s">
        <v>189</v>
      </c>
      <c r="H245" s="266">
        <v>27</v>
      </c>
      <c r="I245" s="267"/>
      <c r="J245" s="268">
        <f>ROUND(I245*H245,2)</f>
        <v>0</v>
      </c>
      <c r="K245" s="269"/>
      <c r="L245" s="270"/>
      <c r="M245" s="271" t="s">
        <v>1</v>
      </c>
      <c r="N245" s="272" t="s">
        <v>42</v>
      </c>
      <c r="O245" s="93"/>
      <c r="P245" s="273">
        <f>O245*H245</f>
        <v>0</v>
      </c>
      <c r="Q245" s="273">
        <v>0.08</v>
      </c>
      <c r="R245" s="273">
        <f>Q245*H245</f>
        <v>2.16</v>
      </c>
      <c r="S245" s="273">
        <v>0</v>
      </c>
      <c r="T245" s="274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75" t="s">
        <v>155</v>
      </c>
      <c r="AT245" s="275" t="s">
        <v>152</v>
      </c>
      <c r="AU245" s="275" t="s">
        <v>87</v>
      </c>
      <c r="AY245" s="17" t="s">
        <v>151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85</v>
      </c>
      <c r="BK245" s="145">
        <f>ROUND(I245*H245,2)</f>
        <v>0</v>
      </c>
      <c r="BL245" s="17" t="s">
        <v>156</v>
      </c>
      <c r="BM245" s="275" t="s">
        <v>1434</v>
      </c>
    </row>
    <row r="246" spans="1:65" s="2" customFormat="1" ht="16.5" customHeight="1">
      <c r="A246" s="40"/>
      <c r="B246" s="41"/>
      <c r="C246" s="262" t="s">
        <v>479</v>
      </c>
      <c r="D246" s="262" t="s">
        <v>152</v>
      </c>
      <c r="E246" s="263" t="s">
        <v>1435</v>
      </c>
      <c r="F246" s="264" t="s">
        <v>1436</v>
      </c>
      <c r="G246" s="265" t="s">
        <v>189</v>
      </c>
      <c r="H246" s="266">
        <v>27</v>
      </c>
      <c r="I246" s="267"/>
      <c r="J246" s="268">
        <f>ROUND(I246*H246,2)</f>
        <v>0</v>
      </c>
      <c r="K246" s="269"/>
      <c r="L246" s="270"/>
      <c r="M246" s="271" t="s">
        <v>1</v>
      </c>
      <c r="N246" s="272" t="s">
        <v>42</v>
      </c>
      <c r="O246" s="93"/>
      <c r="P246" s="273">
        <f>O246*H246</f>
        <v>0</v>
      </c>
      <c r="Q246" s="273">
        <v>0.17</v>
      </c>
      <c r="R246" s="273">
        <f>Q246*H246</f>
        <v>4.590000000000001</v>
      </c>
      <c r="S246" s="273">
        <v>0</v>
      </c>
      <c r="T246" s="274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75" t="s">
        <v>155</v>
      </c>
      <c r="AT246" s="275" t="s">
        <v>152</v>
      </c>
      <c r="AU246" s="275" t="s">
        <v>87</v>
      </c>
      <c r="AY246" s="17" t="s">
        <v>151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85</v>
      </c>
      <c r="BK246" s="145">
        <f>ROUND(I246*H246,2)</f>
        <v>0</v>
      </c>
      <c r="BL246" s="17" t="s">
        <v>156</v>
      </c>
      <c r="BM246" s="275" t="s">
        <v>1437</v>
      </c>
    </row>
    <row r="247" spans="1:65" s="2" customFormat="1" ht="16.5" customHeight="1">
      <c r="A247" s="40"/>
      <c r="B247" s="41"/>
      <c r="C247" s="262" t="s">
        <v>483</v>
      </c>
      <c r="D247" s="262" t="s">
        <v>152</v>
      </c>
      <c r="E247" s="263" t="s">
        <v>1438</v>
      </c>
      <c r="F247" s="264" t="s">
        <v>1439</v>
      </c>
      <c r="G247" s="265" t="s">
        <v>189</v>
      </c>
      <c r="H247" s="266">
        <v>27</v>
      </c>
      <c r="I247" s="267"/>
      <c r="J247" s="268">
        <f>ROUND(I247*H247,2)</f>
        <v>0</v>
      </c>
      <c r="K247" s="269"/>
      <c r="L247" s="270"/>
      <c r="M247" s="271" t="s">
        <v>1</v>
      </c>
      <c r="N247" s="272" t="s">
        <v>42</v>
      </c>
      <c r="O247" s="93"/>
      <c r="P247" s="273">
        <f>O247*H247</f>
        <v>0</v>
      </c>
      <c r="Q247" s="273">
        <v>0.0506</v>
      </c>
      <c r="R247" s="273">
        <f>Q247*H247</f>
        <v>1.3662</v>
      </c>
      <c r="S247" s="273">
        <v>0</v>
      </c>
      <c r="T247" s="274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75" t="s">
        <v>155</v>
      </c>
      <c r="AT247" s="275" t="s">
        <v>152</v>
      </c>
      <c r="AU247" s="275" t="s">
        <v>87</v>
      </c>
      <c r="AY247" s="17" t="s">
        <v>151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85</v>
      </c>
      <c r="BK247" s="145">
        <f>ROUND(I247*H247,2)</f>
        <v>0</v>
      </c>
      <c r="BL247" s="17" t="s">
        <v>156</v>
      </c>
      <c r="BM247" s="275" t="s">
        <v>1440</v>
      </c>
    </row>
    <row r="248" spans="1:65" s="2" customFormat="1" ht="16.5" customHeight="1">
      <c r="A248" s="40"/>
      <c r="B248" s="41"/>
      <c r="C248" s="262" t="s">
        <v>487</v>
      </c>
      <c r="D248" s="262" t="s">
        <v>152</v>
      </c>
      <c r="E248" s="263" t="s">
        <v>1441</v>
      </c>
      <c r="F248" s="264" t="s">
        <v>1442</v>
      </c>
      <c r="G248" s="265" t="s">
        <v>189</v>
      </c>
      <c r="H248" s="266">
        <v>27</v>
      </c>
      <c r="I248" s="267"/>
      <c r="J248" s="268">
        <f>ROUND(I248*H248,2)</f>
        <v>0</v>
      </c>
      <c r="K248" s="269"/>
      <c r="L248" s="270"/>
      <c r="M248" s="271" t="s">
        <v>1</v>
      </c>
      <c r="N248" s="272" t="s">
        <v>42</v>
      </c>
      <c r="O248" s="93"/>
      <c r="P248" s="273">
        <f>O248*H248</f>
        <v>0</v>
      </c>
      <c r="Q248" s="273">
        <v>0.087</v>
      </c>
      <c r="R248" s="273">
        <f>Q248*H248</f>
        <v>2.3489999999999998</v>
      </c>
      <c r="S248" s="273">
        <v>0</v>
      </c>
      <c r="T248" s="274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75" t="s">
        <v>155</v>
      </c>
      <c r="AT248" s="275" t="s">
        <v>152</v>
      </c>
      <c r="AU248" s="275" t="s">
        <v>87</v>
      </c>
      <c r="AY248" s="17" t="s">
        <v>151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85</v>
      </c>
      <c r="BK248" s="145">
        <f>ROUND(I248*H248,2)</f>
        <v>0</v>
      </c>
      <c r="BL248" s="17" t="s">
        <v>156</v>
      </c>
      <c r="BM248" s="275" t="s">
        <v>1443</v>
      </c>
    </row>
    <row r="249" spans="1:65" s="2" customFormat="1" ht="24" customHeight="1">
      <c r="A249" s="40"/>
      <c r="B249" s="41"/>
      <c r="C249" s="262" t="s">
        <v>491</v>
      </c>
      <c r="D249" s="262" t="s">
        <v>152</v>
      </c>
      <c r="E249" s="263" t="s">
        <v>1444</v>
      </c>
      <c r="F249" s="264" t="s">
        <v>1445</v>
      </c>
      <c r="G249" s="265" t="s">
        <v>189</v>
      </c>
      <c r="H249" s="266">
        <v>27</v>
      </c>
      <c r="I249" s="267"/>
      <c r="J249" s="268">
        <f>ROUND(I249*H249,2)</f>
        <v>0</v>
      </c>
      <c r="K249" s="269"/>
      <c r="L249" s="270"/>
      <c r="M249" s="271" t="s">
        <v>1</v>
      </c>
      <c r="N249" s="272" t="s">
        <v>42</v>
      </c>
      <c r="O249" s="93"/>
      <c r="P249" s="273">
        <f>O249*H249</f>
        <v>0</v>
      </c>
      <c r="Q249" s="273">
        <v>0.027</v>
      </c>
      <c r="R249" s="273">
        <f>Q249*H249</f>
        <v>0.729</v>
      </c>
      <c r="S249" s="273">
        <v>0</v>
      </c>
      <c r="T249" s="274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75" t="s">
        <v>155</v>
      </c>
      <c r="AT249" s="275" t="s">
        <v>152</v>
      </c>
      <c r="AU249" s="275" t="s">
        <v>87</v>
      </c>
      <c r="AY249" s="17" t="s">
        <v>151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85</v>
      </c>
      <c r="BK249" s="145">
        <f>ROUND(I249*H249,2)</f>
        <v>0</v>
      </c>
      <c r="BL249" s="17" t="s">
        <v>156</v>
      </c>
      <c r="BM249" s="275" t="s">
        <v>1446</v>
      </c>
    </row>
    <row r="250" spans="1:65" s="2" customFormat="1" ht="24" customHeight="1">
      <c r="A250" s="40"/>
      <c r="B250" s="41"/>
      <c r="C250" s="309" t="s">
        <v>495</v>
      </c>
      <c r="D250" s="309" t="s">
        <v>236</v>
      </c>
      <c r="E250" s="310" t="s">
        <v>1447</v>
      </c>
      <c r="F250" s="311" t="s">
        <v>1448</v>
      </c>
      <c r="G250" s="312" t="s">
        <v>189</v>
      </c>
      <c r="H250" s="313">
        <v>27</v>
      </c>
      <c r="I250" s="314"/>
      <c r="J250" s="315">
        <f>ROUND(I250*H250,2)</f>
        <v>0</v>
      </c>
      <c r="K250" s="316"/>
      <c r="L250" s="43"/>
      <c r="M250" s="317" t="s">
        <v>1</v>
      </c>
      <c r="N250" s="318" t="s">
        <v>42</v>
      </c>
      <c r="O250" s="93"/>
      <c r="P250" s="273">
        <f>O250*H250</f>
        <v>0</v>
      </c>
      <c r="Q250" s="273">
        <v>0.21734</v>
      </c>
      <c r="R250" s="273">
        <f>Q250*H250</f>
        <v>5.86818</v>
      </c>
      <c r="S250" s="273">
        <v>0</v>
      </c>
      <c r="T250" s="27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75" t="s">
        <v>156</v>
      </c>
      <c r="AT250" s="275" t="s">
        <v>236</v>
      </c>
      <c r="AU250" s="275" t="s">
        <v>87</v>
      </c>
      <c r="AY250" s="17" t="s">
        <v>151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85</v>
      </c>
      <c r="BK250" s="145">
        <f>ROUND(I250*H250,2)</f>
        <v>0</v>
      </c>
      <c r="BL250" s="17" t="s">
        <v>156</v>
      </c>
      <c r="BM250" s="275" t="s">
        <v>1449</v>
      </c>
    </row>
    <row r="251" spans="1:65" s="2" customFormat="1" ht="24" customHeight="1">
      <c r="A251" s="40"/>
      <c r="B251" s="41"/>
      <c r="C251" s="309" t="s">
        <v>500</v>
      </c>
      <c r="D251" s="309" t="s">
        <v>236</v>
      </c>
      <c r="E251" s="310" t="s">
        <v>1450</v>
      </c>
      <c r="F251" s="311" t="s">
        <v>1451</v>
      </c>
      <c r="G251" s="312" t="s">
        <v>154</v>
      </c>
      <c r="H251" s="313">
        <v>9</v>
      </c>
      <c r="I251" s="314"/>
      <c r="J251" s="315">
        <f>ROUND(I251*H251,2)</f>
        <v>0</v>
      </c>
      <c r="K251" s="316"/>
      <c r="L251" s="43"/>
      <c r="M251" s="317" t="s">
        <v>1</v>
      </c>
      <c r="N251" s="318" t="s">
        <v>42</v>
      </c>
      <c r="O251" s="93"/>
      <c r="P251" s="273">
        <f>O251*H251</f>
        <v>0</v>
      </c>
      <c r="Q251" s="273">
        <v>0</v>
      </c>
      <c r="R251" s="273">
        <f>Q251*H251</f>
        <v>0</v>
      </c>
      <c r="S251" s="273">
        <v>0</v>
      </c>
      <c r="T251" s="274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75" t="s">
        <v>156</v>
      </c>
      <c r="AT251" s="275" t="s">
        <v>236</v>
      </c>
      <c r="AU251" s="275" t="s">
        <v>87</v>
      </c>
      <c r="AY251" s="17" t="s">
        <v>151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85</v>
      </c>
      <c r="BK251" s="145">
        <f>ROUND(I251*H251,2)</f>
        <v>0</v>
      </c>
      <c r="BL251" s="17" t="s">
        <v>156</v>
      </c>
      <c r="BM251" s="275" t="s">
        <v>1452</v>
      </c>
    </row>
    <row r="252" spans="1:51" s="13" customFormat="1" ht="12">
      <c r="A252" s="13"/>
      <c r="B252" s="276"/>
      <c r="C252" s="277"/>
      <c r="D252" s="278" t="s">
        <v>191</v>
      </c>
      <c r="E252" s="279" t="s">
        <v>1</v>
      </c>
      <c r="F252" s="280" t="s">
        <v>1453</v>
      </c>
      <c r="G252" s="277"/>
      <c r="H252" s="279" t="s">
        <v>1</v>
      </c>
      <c r="I252" s="281"/>
      <c r="J252" s="277"/>
      <c r="K252" s="277"/>
      <c r="L252" s="282"/>
      <c r="M252" s="283"/>
      <c r="N252" s="284"/>
      <c r="O252" s="284"/>
      <c r="P252" s="284"/>
      <c r="Q252" s="284"/>
      <c r="R252" s="284"/>
      <c r="S252" s="284"/>
      <c r="T252" s="28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86" t="s">
        <v>191</v>
      </c>
      <c r="AU252" s="286" t="s">
        <v>87</v>
      </c>
      <c r="AV252" s="13" t="s">
        <v>85</v>
      </c>
      <c r="AW252" s="13" t="s">
        <v>32</v>
      </c>
      <c r="AX252" s="13" t="s">
        <v>77</v>
      </c>
      <c r="AY252" s="286" t="s">
        <v>151</v>
      </c>
    </row>
    <row r="253" spans="1:51" s="13" customFormat="1" ht="12">
      <c r="A253" s="13"/>
      <c r="B253" s="276"/>
      <c r="C253" s="277"/>
      <c r="D253" s="278" t="s">
        <v>191</v>
      </c>
      <c r="E253" s="279" t="s">
        <v>1</v>
      </c>
      <c r="F253" s="280" t="s">
        <v>1454</v>
      </c>
      <c r="G253" s="277"/>
      <c r="H253" s="279" t="s">
        <v>1</v>
      </c>
      <c r="I253" s="281"/>
      <c r="J253" s="277"/>
      <c r="K253" s="277"/>
      <c r="L253" s="282"/>
      <c r="M253" s="283"/>
      <c r="N253" s="284"/>
      <c r="O253" s="284"/>
      <c r="P253" s="284"/>
      <c r="Q253" s="284"/>
      <c r="R253" s="284"/>
      <c r="S253" s="284"/>
      <c r="T253" s="28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86" t="s">
        <v>191</v>
      </c>
      <c r="AU253" s="286" t="s">
        <v>87</v>
      </c>
      <c r="AV253" s="13" t="s">
        <v>85</v>
      </c>
      <c r="AW253" s="13" t="s">
        <v>32</v>
      </c>
      <c r="AX253" s="13" t="s">
        <v>77</v>
      </c>
      <c r="AY253" s="286" t="s">
        <v>151</v>
      </c>
    </row>
    <row r="254" spans="1:51" s="14" customFormat="1" ht="12">
      <c r="A254" s="14"/>
      <c r="B254" s="287"/>
      <c r="C254" s="288"/>
      <c r="D254" s="278" t="s">
        <v>191</v>
      </c>
      <c r="E254" s="289" t="s">
        <v>1</v>
      </c>
      <c r="F254" s="290" t="s">
        <v>178</v>
      </c>
      <c r="G254" s="288"/>
      <c r="H254" s="291">
        <v>9</v>
      </c>
      <c r="I254" s="292"/>
      <c r="J254" s="288"/>
      <c r="K254" s="288"/>
      <c r="L254" s="293"/>
      <c r="M254" s="294"/>
      <c r="N254" s="295"/>
      <c r="O254" s="295"/>
      <c r="P254" s="295"/>
      <c r="Q254" s="295"/>
      <c r="R254" s="295"/>
      <c r="S254" s="295"/>
      <c r="T254" s="29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97" t="s">
        <v>191</v>
      </c>
      <c r="AU254" s="297" t="s">
        <v>87</v>
      </c>
      <c r="AV254" s="14" t="s">
        <v>87</v>
      </c>
      <c r="AW254" s="14" t="s">
        <v>32</v>
      </c>
      <c r="AX254" s="14" t="s">
        <v>85</v>
      </c>
      <c r="AY254" s="297" t="s">
        <v>151</v>
      </c>
    </row>
    <row r="255" spans="1:65" s="2" customFormat="1" ht="16.5" customHeight="1">
      <c r="A255" s="40"/>
      <c r="B255" s="41"/>
      <c r="C255" s="262" t="s">
        <v>504</v>
      </c>
      <c r="D255" s="262" t="s">
        <v>152</v>
      </c>
      <c r="E255" s="263" t="s">
        <v>1455</v>
      </c>
      <c r="F255" s="264" t="s">
        <v>1456</v>
      </c>
      <c r="G255" s="265" t="s">
        <v>260</v>
      </c>
      <c r="H255" s="266">
        <v>1.413</v>
      </c>
      <c r="I255" s="267"/>
      <c r="J255" s="268">
        <f>ROUND(I255*H255,2)</f>
        <v>0</v>
      </c>
      <c r="K255" s="269"/>
      <c r="L255" s="270"/>
      <c r="M255" s="271" t="s">
        <v>1</v>
      </c>
      <c r="N255" s="272" t="s">
        <v>42</v>
      </c>
      <c r="O255" s="93"/>
      <c r="P255" s="273">
        <f>O255*H255</f>
        <v>0</v>
      </c>
      <c r="Q255" s="273">
        <v>0</v>
      </c>
      <c r="R255" s="273">
        <f>Q255*H255</f>
        <v>0</v>
      </c>
      <c r="S255" s="273">
        <v>0</v>
      </c>
      <c r="T255" s="274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75" t="s">
        <v>155</v>
      </c>
      <c r="AT255" s="275" t="s">
        <v>152</v>
      </c>
      <c r="AU255" s="275" t="s">
        <v>87</v>
      </c>
      <c r="AY255" s="17" t="s">
        <v>151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85</v>
      </c>
      <c r="BK255" s="145">
        <f>ROUND(I255*H255,2)</f>
        <v>0</v>
      </c>
      <c r="BL255" s="17" t="s">
        <v>156</v>
      </c>
      <c r="BM255" s="275" t="s">
        <v>1457</v>
      </c>
    </row>
    <row r="256" spans="1:51" s="13" customFormat="1" ht="12">
      <c r="A256" s="13"/>
      <c r="B256" s="276"/>
      <c r="C256" s="277"/>
      <c r="D256" s="278" t="s">
        <v>191</v>
      </c>
      <c r="E256" s="279" t="s">
        <v>1</v>
      </c>
      <c r="F256" s="280" t="s">
        <v>1458</v>
      </c>
      <c r="G256" s="277"/>
      <c r="H256" s="279" t="s">
        <v>1</v>
      </c>
      <c r="I256" s="281"/>
      <c r="J256" s="277"/>
      <c r="K256" s="277"/>
      <c r="L256" s="282"/>
      <c r="M256" s="283"/>
      <c r="N256" s="284"/>
      <c r="O256" s="284"/>
      <c r="P256" s="284"/>
      <c r="Q256" s="284"/>
      <c r="R256" s="284"/>
      <c r="S256" s="284"/>
      <c r="T256" s="28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86" t="s">
        <v>191</v>
      </c>
      <c r="AU256" s="286" t="s">
        <v>87</v>
      </c>
      <c r="AV256" s="13" t="s">
        <v>85</v>
      </c>
      <c r="AW256" s="13" t="s">
        <v>32</v>
      </c>
      <c r="AX256" s="13" t="s">
        <v>77</v>
      </c>
      <c r="AY256" s="286" t="s">
        <v>151</v>
      </c>
    </row>
    <row r="257" spans="1:51" s="14" customFormat="1" ht="12">
      <c r="A257" s="14"/>
      <c r="B257" s="287"/>
      <c r="C257" s="288"/>
      <c r="D257" s="278" t="s">
        <v>191</v>
      </c>
      <c r="E257" s="289" t="s">
        <v>1</v>
      </c>
      <c r="F257" s="290" t="s">
        <v>1459</v>
      </c>
      <c r="G257" s="288"/>
      <c r="H257" s="291">
        <v>1.413</v>
      </c>
      <c r="I257" s="292"/>
      <c r="J257" s="288"/>
      <c r="K257" s="288"/>
      <c r="L257" s="293"/>
      <c r="M257" s="294"/>
      <c r="N257" s="295"/>
      <c r="O257" s="295"/>
      <c r="P257" s="295"/>
      <c r="Q257" s="295"/>
      <c r="R257" s="295"/>
      <c r="S257" s="295"/>
      <c r="T257" s="29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97" t="s">
        <v>191</v>
      </c>
      <c r="AU257" s="297" t="s">
        <v>87</v>
      </c>
      <c r="AV257" s="14" t="s">
        <v>87</v>
      </c>
      <c r="AW257" s="14" t="s">
        <v>32</v>
      </c>
      <c r="AX257" s="14" t="s">
        <v>85</v>
      </c>
      <c r="AY257" s="297" t="s">
        <v>151</v>
      </c>
    </row>
    <row r="258" spans="1:63" s="12" customFormat="1" ht="22.8" customHeight="1">
      <c r="A258" s="12"/>
      <c r="B258" s="246"/>
      <c r="C258" s="247"/>
      <c r="D258" s="248" t="s">
        <v>76</v>
      </c>
      <c r="E258" s="260" t="s">
        <v>178</v>
      </c>
      <c r="F258" s="260" t="s">
        <v>954</v>
      </c>
      <c r="G258" s="247"/>
      <c r="H258" s="247"/>
      <c r="I258" s="250"/>
      <c r="J258" s="261">
        <f>BK258</f>
        <v>0</v>
      </c>
      <c r="K258" s="247"/>
      <c r="L258" s="252"/>
      <c r="M258" s="253"/>
      <c r="N258" s="254"/>
      <c r="O258" s="254"/>
      <c r="P258" s="255">
        <f>SUM(P259:P264)</f>
        <v>0</v>
      </c>
      <c r="Q258" s="254"/>
      <c r="R258" s="255">
        <f>SUM(R259:R264)</f>
        <v>0.009898200000000001</v>
      </c>
      <c r="S258" s="254"/>
      <c r="T258" s="256">
        <f>SUM(T259:T264)</f>
        <v>2.835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57" t="s">
        <v>85</v>
      </c>
      <c r="AT258" s="258" t="s">
        <v>76</v>
      </c>
      <c r="AU258" s="258" t="s">
        <v>85</v>
      </c>
      <c r="AY258" s="257" t="s">
        <v>151</v>
      </c>
      <c r="BK258" s="259">
        <f>SUM(BK259:BK264)</f>
        <v>0</v>
      </c>
    </row>
    <row r="259" spans="1:65" s="2" customFormat="1" ht="24" customHeight="1">
      <c r="A259" s="40"/>
      <c r="B259" s="41"/>
      <c r="C259" s="309" t="s">
        <v>508</v>
      </c>
      <c r="D259" s="309" t="s">
        <v>236</v>
      </c>
      <c r="E259" s="310" t="s">
        <v>1460</v>
      </c>
      <c r="F259" s="311" t="s">
        <v>1461</v>
      </c>
      <c r="G259" s="312" t="s">
        <v>113</v>
      </c>
      <c r="H259" s="313">
        <v>109.98</v>
      </c>
      <c r="I259" s="314"/>
      <c r="J259" s="315">
        <f>ROUND(I259*H259,2)</f>
        <v>0</v>
      </c>
      <c r="K259" s="316"/>
      <c r="L259" s="43"/>
      <c r="M259" s="317" t="s">
        <v>1</v>
      </c>
      <c r="N259" s="318" t="s">
        <v>42</v>
      </c>
      <c r="O259" s="93"/>
      <c r="P259" s="273">
        <f>O259*H259</f>
        <v>0</v>
      </c>
      <c r="Q259" s="273">
        <v>9E-05</v>
      </c>
      <c r="R259" s="273">
        <f>Q259*H259</f>
        <v>0.009898200000000001</v>
      </c>
      <c r="S259" s="273">
        <v>0</v>
      </c>
      <c r="T259" s="274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75" t="s">
        <v>156</v>
      </c>
      <c r="AT259" s="275" t="s">
        <v>236</v>
      </c>
      <c r="AU259" s="275" t="s">
        <v>87</v>
      </c>
      <c r="AY259" s="17" t="s">
        <v>151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85</v>
      </c>
      <c r="BK259" s="145">
        <f>ROUND(I259*H259,2)</f>
        <v>0</v>
      </c>
      <c r="BL259" s="17" t="s">
        <v>156</v>
      </c>
      <c r="BM259" s="275" t="s">
        <v>1462</v>
      </c>
    </row>
    <row r="260" spans="1:51" s="13" customFormat="1" ht="12">
      <c r="A260" s="13"/>
      <c r="B260" s="276"/>
      <c r="C260" s="277"/>
      <c r="D260" s="278" t="s">
        <v>191</v>
      </c>
      <c r="E260" s="279" t="s">
        <v>1</v>
      </c>
      <c r="F260" s="280" t="s">
        <v>1463</v>
      </c>
      <c r="G260" s="277"/>
      <c r="H260" s="279" t="s">
        <v>1</v>
      </c>
      <c r="I260" s="281"/>
      <c r="J260" s="277"/>
      <c r="K260" s="277"/>
      <c r="L260" s="282"/>
      <c r="M260" s="283"/>
      <c r="N260" s="284"/>
      <c r="O260" s="284"/>
      <c r="P260" s="284"/>
      <c r="Q260" s="284"/>
      <c r="R260" s="284"/>
      <c r="S260" s="284"/>
      <c r="T260" s="28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86" t="s">
        <v>191</v>
      </c>
      <c r="AU260" s="286" t="s">
        <v>87</v>
      </c>
      <c r="AV260" s="13" t="s">
        <v>85</v>
      </c>
      <c r="AW260" s="13" t="s">
        <v>32</v>
      </c>
      <c r="AX260" s="13" t="s">
        <v>77</v>
      </c>
      <c r="AY260" s="286" t="s">
        <v>151</v>
      </c>
    </row>
    <row r="261" spans="1:51" s="13" customFormat="1" ht="12">
      <c r="A261" s="13"/>
      <c r="B261" s="276"/>
      <c r="C261" s="277"/>
      <c r="D261" s="278" t="s">
        <v>191</v>
      </c>
      <c r="E261" s="279" t="s">
        <v>1</v>
      </c>
      <c r="F261" s="280" t="s">
        <v>1464</v>
      </c>
      <c r="G261" s="277"/>
      <c r="H261" s="279" t="s">
        <v>1</v>
      </c>
      <c r="I261" s="281"/>
      <c r="J261" s="277"/>
      <c r="K261" s="277"/>
      <c r="L261" s="282"/>
      <c r="M261" s="283"/>
      <c r="N261" s="284"/>
      <c r="O261" s="284"/>
      <c r="P261" s="284"/>
      <c r="Q261" s="284"/>
      <c r="R261" s="284"/>
      <c r="S261" s="284"/>
      <c r="T261" s="28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86" t="s">
        <v>191</v>
      </c>
      <c r="AU261" s="286" t="s">
        <v>87</v>
      </c>
      <c r="AV261" s="13" t="s">
        <v>85</v>
      </c>
      <c r="AW261" s="13" t="s">
        <v>32</v>
      </c>
      <c r="AX261" s="13" t="s">
        <v>77</v>
      </c>
      <c r="AY261" s="286" t="s">
        <v>151</v>
      </c>
    </row>
    <row r="262" spans="1:51" s="14" customFormat="1" ht="12">
      <c r="A262" s="14"/>
      <c r="B262" s="287"/>
      <c r="C262" s="288"/>
      <c r="D262" s="278" t="s">
        <v>191</v>
      </c>
      <c r="E262" s="289" t="s">
        <v>1</v>
      </c>
      <c r="F262" s="290" t="s">
        <v>1293</v>
      </c>
      <c r="G262" s="288"/>
      <c r="H262" s="291">
        <v>109.98</v>
      </c>
      <c r="I262" s="292"/>
      <c r="J262" s="288"/>
      <c r="K262" s="288"/>
      <c r="L262" s="293"/>
      <c r="M262" s="294"/>
      <c r="N262" s="295"/>
      <c r="O262" s="295"/>
      <c r="P262" s="295"/>
      <c r="Q262" s="295"/>
      <c r="R262" s="295"/>
      <c r="S262" s="295"/>
      <c r="T262" s="29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97" t="s">
        <v>191</v>
      </c>
      <c r="AU262" s="297" t="s">
        <v>87</v>
      </c>
      <c r="AV262" s="14" t="s">
        <v>87</v>
      </c>
      <c r="AW262" s="14" t="s">
        <v>32</v>
      </c>
      <c r="AX262" s="14" t="s">
        <v>85</v>
      </c>
      <c r="AY262" s="297" t="s">
        <v>151</v>
      </c>
    </row>
    <row r="263" spans="1:65" s="2" customFormat="1" ht="16.5" customHeight="1">
      <c r="A263" s="40"/>
      <c r="B263" s="41"/>
      <c r="C263" s="309" t="s">
        <v>514</v>
      </c>
      <c r="D263" s="309" t="s">
        <v>236</v>
      </c>
      <c r="E263" s="310" t="s">
        <v>1465</v>
      </c>
      <c r="F263" s="311" t="s">
        <v>1466</v>
      </c>
      <c r="G263" s="312" t="s">
        <v>113</v>
      </c>
      <c r="H263" s="313">
        <v>45</v>
      </c>
      <c r="I263" s="314"/>
      <c r="J263" s="315">
        <f>ROUND(I263*H263,2)</f>
        <v>0</v>
      </c>
      <c r="K263" s="316"/>
      <c r="L263" s="43"/>
      <c r="M263" s="317" t="s">
        <v>1</v>
      </c>
      <c r="N263" s="318" t="s">
        <v>42</v>
      </c>
      <c r="O263" s="93"/>
      <c r="P263" s="273">
        <f>O263*H263</f>
        <v>0</v>
      </c>
      <c r="Q263" s="273">
        <v>0</v>
      </c>
      <c r="R263" s="273">
        <f>Q263*H263</f>
        <v>0</v>
      </c>
      <c r="S263" s="273">
        <v>0.063</v>
      </c>
      <c r="T263" s="274">
        <f>S263*H263</f>
        <v>2.835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75" t="s">
        <v>156</v>
      </c>
      <c r="AT263" s="275" t="s">
        <v>236</v>
      </c>
      <c r="AU263" s="275" t="s">
        <v>87</v>
      </c>
      <c r="AY263" s="17" t="s">
        <v>151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85</v>
      </c>
      <c r="BK263" s="145">
        <f>ROUND(I263*H263,2)</f>
        <v>0</v>
      </c>
      <c r="BL263" s="17" t="s">
        <v>156</v>
      </c>
      <c r="BM263" s="275" t="s">
        <v>1467</v>
      </c>
    </row>
    <row r="264" spans="1:51" s="14" customFormat="1" ht="12">
      <c r="A264" s="14"/>
      <c r="B264" s="287"/>
      <c r="C264" s="288"/>
      <c r="D264" s="278" t="s">
        <v>191</v>
      </c>
      <c r="E264" s="289" t="s">
        <v>1</v>
      </c>
      <c r="F264" s="290" t="s">
        <v>1468</v>
      </c>
      <c r="G264" s="288"/>
      <c r="H264" s="291">
        <v>45</v>
      </c>
      <c r="I264" s="292"/>
      <c r="J264" s="288"/>
      <c r="K264" s="288"/>
      <c r="L264" s="293"/>
      <c r="M264" s="294"/>
      <c r="N264" s="295"/>
      <c r="O264" s="295"/>
      <c r="P264" s="295"/>
      <c r="Q264" s="295"/>
      <c r="R264" s="295"/>
      <c r="S264" s="295"/>
      <c r="T264" s="29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97" t="s">
        <v>191</v>
      </c>
      <c r="AU264" s="297" t="s">
        <v>87</v>
      </c>
      <c r="AV264" s="14" t="s">
        <v>87</v>
      </c>
      <c r="AW264" s="14" t="s">
        <v>32</v>
      </c>
      <c r="AX264" s="14" t="s">
        <v>85</v>
      </c>
      <c r="AY264" s="297" t="s">
        <v>151</v>
      </c>
    </row>
    <row r="265" spans="1:63" s="12" customFormat="1" ht="22.8" customHeight="1">
      <c r="A265" s="12"/>
      <c r="B265" s="246"/>
      <c r="C265" s="247"/>
      <c r="D265" s="248" t="s">
        <v>76</v>
      </c>
      <c r="E265" s="260" t="s">
        <v>1203</v>
      </c>
      <c r="F265" s="260" t="s">
        <v>1204</v>
      </c>
      <c r="G265" s="247"/>
      <c r="H265" s="247"/>
      <c r="I265" s="250"/>
      <c r="J265" s="261">
        <f>BK265</f>
        <v>0</v>
      </c>
      <c r="K265" s="247"/>
      <c r="L265" s="252"/>
      <c r="M265" s="253"/>
      <c r="N265" s="254"/>
      <c r="O265" s="254"/>
      <c r="P265" s="255">
        <f>SUM(P266:P267)</f>
        <v>0</v>
      </c>
      <c r="Q265" s="254"/>
      <c r="R265" s="255">
        <f>SUM(R266:R267)</f>
        <v>0</v>
      </c>
      <c r="S265" s="254"/>
      <c r="T265" s="256">
        <f>SUM(T266:T267)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57" t="s">
        <v>85</v>
      </c>
      <c r="AT265" s="258" t="s">
        <v>76</v>
      </c>
      <c r="AU265" s="258" t="s">
        <v>85</v>
      </c>
      <c r="AY265" s="257" t="s">
        <v>151</v>
      </c>
      <c r="BK265" s="259">
        <f>SUM(BK266:BK267)</f>
        <v>0</v>
      </c>
    </row>
    <row r="266" spans="1:65" s="2" customFormat="1" ht="36" customHeight="1">
      <c r="A266" s="40"/>
      <c r="B266" s="41"/>
      <c r="C266" s="309" t="s">
        <v>518</v>
      </c>
      <c r="D266" s="309" t="s">
        <v>236</v>
      </c>
      <c r="E266" s="310" t="s">
        <v>1218</v>
      </c>
      <c r="F266" s="311" t="s">
        <v>1219</v>
      </c>
      <c r="G266" s="312" t="s">
        <v>511</v>
      </c>
      <c r="H266" s="313">
        <v>2.835</v>
      </c>
      <c r="I266" s="314"/>
      <c r="J266" s="315">
        <f>ROUND(I266*H266,2)</f>
        <v>0</v>
      </c>
      <c r="K266" s="316"/>
      <c r="L266" s="43"/>
      <c r="M266" s="317" t="s">
        <v>1</v>
      </c>
      <c r="N266" s="318" t="s">
        <v>42</v>
      </c>
      <c r="O266" s="93"/>
      <c r="P266" s="273">
        <f>O266*H266</f>
        <v>0</v>
      </c>
      <c r="Q266" s="273">
        <v>0</v>
      </c>
      <c r="R266" s="273">
        <f>Q266*H266</f>
        <v>0</v>
      </c>
      <c r="S266" s="273">
        <v>0</v>
      </c>
      <c r="T266" s="27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75" t="s">
        <v>156</v>
      </c>
      <c r="AT266" s="275" t="s">
        <v>236</v>
      </c>
      <c r="AU266" s="275" t="s">
        <v>87</v>
      </c>
      <c r="AY266" s="17" t="s">
        <v>151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85</v>
      </c>
      <c r="BK266" s="145">
        <f>ROUND(I266*H266,2)</f>
        <v>0</v>
      </c>
      <c r="BL266" s="17" t="s">
        <v>156</v>
      </c>
      <c r="BM266" s="275" t="s">
        <v>1469</v>
      </c>
    </row>
    <row r="267" spans="1:51" s="14" customFormat="1" ht="12">
      <c r="A267" s="14"/>
      <c r="B267" s="287"/>
      <c r="C267" s="288"/>
      <c r="D267" s="278" t="s">
        <v>191</v>
      </c>
      <c r="E267" s="289" t="s">
        <v>1</v>
      </c>
      <c r="F267" s="290" t="s">
        <v>1470</v>
      </c>
      <c r="G267" s="288"/>
      <c r="H267" s="291">
        <v>2.835</v>
      </c>
      <c r="I267" s="292"/>
      <c r="J267" s="288"/>
      <c r="K267" s="288"/>
      <c r="L267" s="293"/>
      <c r="M267" s="294"/>
      <c r="N267" s="295"/>
      <c r="O267" s="295"/>
      <c r="P267" s="295"/>
      <c r="Q267" s="295"/>
      <c r="R267" s="295"/>
      <c r="S267" s="295"/>
      <c r="T267" s="29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97" t="s">
        <v>191</v>
      </c>
      <c r="AU267" s="297" t="s">
        <v>87</v>
      </c>
      <c r="AV267" s="14" t="s">
        <v>87</v>
      </c>
      <c r="AW267" s="14" t="s">
        <v>32</v>
      </c>
      <c r="AX267" s="14" t="s">
        <v>85</v>
      </c>
      <c r="AY267" s="297" t="s">
        <v>151</v>
      </c>
    </row>
    <row r="268" spans="1:63" s="12" customFormat="1" ht="22.8" customHeight="1">
      <c r="A268" s="12"/>
      <c r="B268" s="246"/>
      <c r="C268" s="247"/>
      <c r="D268" s="248" t="s">
        <v>76</v>
      </c>
      <c r="E268" s="260" t="s">
        <v>1237</v>
      </c>
      <c r="F268" s="260" t="s">
        <v>1238</v>
      </c>
      <c r="G268" s="247"/>
      <c r="H268" s="247"/>
      <c r="I268" s="250"/>
      <c r="J268" s="261">
        <f>BK268</f>
        <v>0</v>
      </c>
      <c r="K268" s="247"/>
      <c r="L268" s="252"/>
      <c r="M268" s="253"/>
      <c r="N268" s="254"/>
      <c r="O268" s="254"/>
      <c r="P268" s="255">
        <f>P269</f>
        <v>0</v>
      </c>
      <c r="Q268" s="254"/>
      <c r="R268" s="255">
        <f>R269</f>
        <v>0</v>
      </c>
      <c r="S268" s="254"/>
      <c r="T268" s="256">
        <f>T269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57" t="s">
        <v>85</v>
      </c>
      <c r="AT268" s="258" t="s">
        <v>76</v>
      </c>
      <c r="AU268" s="258" t="s">
        <v>85</v>
      </c>
      <c r="AY268" s="257" t="s">
        <v>151</v>
      </c>
      <c r="BK268" s="259">
        <f>BK269</f>
        <v>0</v>
      </c>
    </row>
    <row r="269" spans="1:65" s="2" customFormat="1" ht="16.5" customHeight="1">
      <c r="A269" s="40"/>
      <c r="B269" s="41"/>
      <c r="C269" s="309" t="s">
        <v>524</v>
      </c>
      <c r="D269" s="309" t="s">
        <v>236</v>
      </c>
      <c r="E269" s="310" t="s">
        <v>1471</v>
      </c>
      <c r="F269" s="311" t="s">
        <v>1472</v>
      </c>
      <c r="G269" s="312" t="s">
        <v>511</v>
      </c>
      <c r="H269" s="313">
        <v>792.377</v>
      </c>
      <c r="I269" s="314"/>
      <c r="J269" s="315">
        <f>ROUND(I269*H269,2)</f>
        <v>0</v>
      </c>
      <c r="K269" s="316"/>
      <c r="L269" s="43"/>
      <c r="M269" s="319" t="s">
        <v>1</v>
      </c>
      <c r="N269" s="320" t="s">
        <v>42</v>
      </c>
      <c r="O269" s="321"/>
      <c r="P269" s="322">
        <f>O269*H269</f>
        <v>0</v>
      </c>
      <c r="Q269" s="322">
        <v>0</v>
      </c>
      <c r="R269" s="322">
        <f>Q269*H269</f>
        <v>0</v>
      </c>
      <c r="S269" s="322">
        <v>0</v>
      </c>
      <c r="T269" s="323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75" t="s">
        <v>156</v>
      </c>
      <c r="AT269" s="275" t="s">
        <v>236</v>
      </c>
      <c r="AU269" s="275" t="s">
        <v>87</v>
      </c>
      <c r="AY269" s="17" t="s">
        <v>151</v>
      </c>
      <c r="BE269" s="145">
        <f>IF(N269="základní",J269,0)</f>
        <v>0</v>
      </c>
      <c r="BF269" s="145">
        <f>IF(N269="snížená",J269,0)</f>
        <v>0</v>
      </c>
      <c r="BG269" s="145">
        <f>IF(N269="zákl. přenesená",J269,0)</f>
        <v>0</v>
      </c>
      <c r="BH269" s="145">
        <f>IF(N269="sníž. přenesená",J269,0)</f>
        <v>0</v>
      </c>
      <c r="BI269" s="145">
        <f>IF(N269="nulová",J269,0)</f>
        <v>0</v>
      </c>
      <c r="BJ269" s="17" t="s">
        <v>85</v>
      </c>
      <c r="BK269" s="145">
        <f>ROUND(I269*H269,2)</f>
        <v>0</v>
      </c>
      <c r="BL269" s="17" t="s">
        <v>156</v>
      </c>
      <c r="BM269" s="275" t="s">
        <v>1473</v>
      </c>
    </row>
    <row r="270" spans="1:31" s="2" customFormat="1" ht="6.95" customHeight="1">
      <c r="A270" s="40"/>
      <c r="B270" s="68"/>
      <c r="C270" s="69"/>
      <c r="D270" s="69"/>
      <c r="E270" s="69"/>
      <c r="F270" s="69"/>
      <c r="G270" s="69"/>
      <c r="H270" s="69"/>
      <c r="I270" s="203"/>
      <c r="J270" s="69"/>
      <c r="K270" s="69"/>
      <c r="L270" s="43"/>
      <c r="M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</row>
  </sheetData>
  <sheetProtection password="CC35" sheet="1" objects="1" scenarios="1" formatColumns="0" formatRows="0" autoFilter="0"/>
  <autoFilter ref="C134:K269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  <c r="AZ2" s="154" t="s">
        <v>827</v>
      </c>
      <c r="BA2" s="154" t="s">
        <v>827</v>
      </c>
      <c r="BB2" s="154" t="s">
        <v>260</v>
      </c>
      <c r="BC2" s="154" t="s">
        <v>1474</v>
      </c>
      <c r="BD2" s="154" t="s">
        <v>87</v>
      </c>
    </row>
    <row r="3" spans="2:56" s="1" customFormat="1" ht="6.95" customHeight="1">
      <c r="B3" s="155"/>
      <c r="C3" s="156"/>
      <c r="D3" s="156"/>
      <c r="E3" s="156"/>
      <c r="F3" s="156"/>
      <c r="G3" s="156"/>
      <c r="H3" s="156"/>
      <c r="I3" s="157"/>
      <c r="J3" s="156"/>
      <c r="K3" s="156"/>
      <c r="L3" s="20"/>
      <c r="AT3" s="17" t="s">
        <v>87</v>
      </c>
      <c r="AZ3" s="154" t="s">
        <v>1307</v>
      </c>
      <c r="BA3" s="154" t="s">
        <v>1307</v>
      </c>
      <c r="BB3" s="154" t="s">
        <v>260</v>
      </c>
      <c r="BC3" s="154" t="s">
        <v>1475</v>
      </c>
      <c r="BD3" s="154" t="s">
        <v>87</v>
      </c>
    </row>
    <row r="4" spans="2:56" s="1" customFormat="1" ht="24.95" customHeight="1">
      <c r="B4" s="20"/>
      <c r="D4" s="158" t="s">
        <v>115</v>
      </c>
      <c r="I4" s="153"/>
      <c r="L4" s="20"/>
      <c r="M4" s="159" t="s">
        <v>10</v>
      </c>
      <c r="AT4" s="17" t="s">
        <v>4</v>
      </c>
      <c r="AZ4" s="154" t="s">
        <v>1476</v>
      </c>
      <c r="BA4" s="154" t="s">
        <v>1476</v>
      </c>
      <c r="BB4" s="154" t="s">
        <v>253</v>
      </c>
      <c r="BC4" s="154" t="s">
        <v>1477</v>
      </c>
      <c r="BD4" s="154" t="s">
        <v>87</v>
      </c>
    </row>
    <row r="5" spans="2:56" s="1" customFormat="1" ht="6.95" customHeight="1">
      <c r="B5" s="20"/>
      <c r="I5" s="153"/>
      <c r="L5" s="20"/>
      <c r="AZ5" s="154" t="s">
        <v>1293</v>
      </c>
      <c r="BA5" s="154" t="s">
        <v>1293</v>
      </c>
      <c r="BB5" s="154" t="s">
        <v>113</v>
      </c>
      <c r="BC5" s="154" t="s">
        <v>1478</v>
      </c>
      <c r="BD5" s="154" t="s">
        <v>87</v>
      </c>
    </row>
    <row r="6" spans="2:56" s="1" customFormat="1" ht="12" customHeight="1">
      <c r="B6" s="20"/>
      <c r="D6" s="160" t="s">
        <v>16</v>
      </c>
      <c r="I6" s="153"/>
      <c r="L6" s="20"/>
      <c r="AZ6" s="154" t="s">
        <v>1479</v>
      </c>
      <c r="BA6" s="154" t="s">
        <v>1479</v>
      </c>
      <c r="BB6" s="154" t="s">
        <v>260</v>
      </c>
      <c r="BC6" s="154" t="s">
        <v>1480</v>
      </c>
      <c r="BD6" s="154" t="s">
        <v>87</v>
      </c>
    </row>
    <row r="7" spans="2:56" s="1" customFormat="1" ht="16.5" customHeight="1">
      <c r="B7" s="20"/>
      <c r="E7" s="161" t="str">
        <f>'Rekapitulace stavby'!K6</f>
        <v>Rekonstrukce ulice Mjr. Nováka - neuznatelné</v>
      </c>
      <c r="F7" s="160"/>
      <c r="G7" s="160"/>
      <c r="H7" s="160"/>
      <c r="I7" s="153"/>
      <c r="L7" s="20"/>
      <c r="AZ7" s="154" t="s">
        <v>1364</v>
      </c>
      <c r="BA7" s="154" t="s">
        <v>1364</v>
      </c>
      <c r="BB7" s="154" t="s">
        <v>260</v>
      </c>
      <c r="BC7" s="154" t="s">
        <v>1481</v>
      </c>
      <c r="BD7" s="154" t="s">
        <v>87</v>
      </c>
    </row>
    <row r="8" spans="1:31" s="2" customFormat="1" ht="12" customHeight="1">
      <c r="A8" s="40"/>
      <c r="B8" s="43"/>
      <c r="C8" s="40"/>
      <c r="D8" s="160" t="s">
        <v>116</v>
      </c>
      <c r="E8" s="40"/>
      <c r="F8" s="40"/>
      <c r="G8" s="40"/>
      <c r="H8" s="40"/>
      <c r="I8" s="162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3" t="s">
        <v>1482</v>
      </c>
      <c r="F9" s="40"/>
      <c r="G9" s="40"/>
      <c r="H9" s="40"/>
      <c r="I9" s="162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2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60" t="s">
        <v>18</v>
      </c>
      <c r="E11" s="40"/>
      <c r="F11" s="164" t="s">
        <v>1</v>
      </c>
      <c r="G11" s="40"/>
      <c r="H11" s="40"/>
      <c r="I11" s="165" t="s">
        <v>19</v>
      </c>
      <c r="J11" s="164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60" t="s">
        <v>20</v>
      </c>
      <c r="E12" s="40"/>
      <c r="F12" s="164" t="s">
        <v>21</v>
      </c>
      <c r="G12" s="40"/>
      <c r="H12" s="40"/>
      <c r="I12" s="165" t="s">
        <v>22</v>
      </c>
      <c r="J12" s="166" t="str">
        <f>'Rekapitulace stavby'!AN8</f>
        <v>4. 4. 2019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2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60" t="s">
        <v>24</v>
      </c>
      <c r="E14" s="40"/>
      <c r="F14" s="40"/>
      <c r="G14" s="40"/>
      <c r="H14" s="40"/>
      <c r="I14" s="165" t="s">
        <v>25</v>
      </c>
      <c r="J14" s="164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4" t="s">
        <v>26</v>
      </c>
      <c r="F15" s="40"/>
      <c r="G15" s="40"/>
      <c r="H15" s="40"/>
      <c r="I15" s="165" t="s">
        <v>27</v>
      </c>
      <c r="J15" s="164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2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60" t="s">
        <v>28</v>
      </c>
      <c r="E17" s="40"/>
      <c r="F17" s="40"/>
      <c r="G17" s="40"/>
      <c r="H17" s="40"/>
      <c r="I17" s="165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4"/>
      <c r="G18" s="164"/>
      <c r="H18" s="164"/>
      <c r="I18" s="165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2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60" t="s">
        <v>30</v>
      </c>
      <c r="E20" s="40"/>
      <c r="F20" s="40"/>
      <c r="G20" s="40"/>
      <c r="H20" s="40"/>
      <c r="I20" s="165" t="s">
        <v>25</v>
      </c>
      <c r="J20" s="164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4" t="s">
        <v>31</v>
      </c>
      <c r="F21" s="40"/>
      <c r="G21" s="40"/>
      <c r="H21" s="40"/>
      <c r="I21" s="165" t="s">
        <v>27</v>
      </c>
      <c r="J21" s="164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2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60" t="s">
        <v>33</v>
      </c>
      <c r="E23" s="40"/>
      <c r="F23" s="40"/>
      <c r="G23" s="40"/>
      <c r="H23" s="40"/>
      <c r="I23" s="165" t="s">
        <v>25</v>
      </c>
      <c r="J23" s="164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4" t="s">
        <v>31</v>
      </c>
      <c r="F24" s="40"/>
      <c r="G24" s="40"/>
      <c r="H24" s="40"/>
      <c r="I24" s="165" t="s">
        <v>27</v>
      </c>
      <c r="J24" s="164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2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60" t="s">
        <v>34</v>
      </c>
      <c r="E26" s="40"/>
      <c r="F26" s="40"/>
      <c r="G26" s="40"/>
      <c r="H26" s="40"/>
      <c r="I26" s="162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7"/>
      <c r="B27" s="168"/>
      <c r="C27" s="167"/>
      <c r="D27" s="167"/>
      <c r="E27" s="169" t="s">
        <v>1</v>
      </c>
      <c r="F27" s="169"/>
      <c r="G27" s="169"/>
      <c r="H27" s="169"/>
      <c r="I27" s="170"/>
      <c r="J27" s="167"/>
      <c r="K27" s="167"/>
      <c r="L27" s="171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2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2"/>
      <c r="E29" s="172"/>
      <c r="F29" s="172"/>
      <c r="G29" s="172"/>
      <c r="H29" s="172"/>
      <c r="I29" s="173"/>
      <c r="J29" s="172"/>
      <c r="K29" s="172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4" t="s">
        <v>118</v>
      </c>
      <c r="E30" s="40"/>
      <c r="F30" s="40"/>
      <c r="G30" s="40"/>
      <c r="H30" s="40"/>
      <c r="I30" s="162"/>
      <c r="J30" s="174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5" t="s">
        <v>106</v>
      </c>
      <c r="E31" s="40"/>
      <c r="F31" s="40"/>
      <c r="G31" s="40"/>
      <c r="H31" s="40"/>
      <c r="I31" s="162"/>
      <c r="J31" s="174">
        <f>J105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6" t="s">
        <v>37</v>
      </c>
      <c r="E32" s="40"/>
      <c r="F32" s="40"/>
      <c r="G32" s="40"/>
      <c r="H32" s="40"/>
      <c r="I32" s="162"/>
      <c r="J32" s="177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2"/>
      <c r="E33" s="172"/>
      <c r="F33" s="172"/>
      <c r="G33" s="172"/>
      <c r="H33" s="172"/>
      <c r="I33" s="173"/>
      <c r="J33" s="172"/>
      <c r="K33" s="172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8" t="s">
        <v>39</v>
      </c>
      <c r="G34" s="40"/>
      <c r="H34" s="40"/>
      <c r="I34" s="179" t="s">
        <v>38</v>
      </c>
      <c r="J34" s="178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80" t="s">
        <v>41</v>
      </c>
      <c r="E35" s="160" t="s">
        <v>42</v>
      </c>
      <c r="F35" s="181">
        <f>ROUND((SUM(BE105:BE112)+SUM(BE132:BE232)),2)</f>
        <v>0</v>
      </c>
      <c r="G35" s="40"/>
      <c r="H35" s="40"/>
      <c r="I35" s="182">
        <v>0.21</v>
      </c>
      <c r="J35" s="181">
        <f>ROUND(((SUM(BE105:BE112)+SUM(BE132:BE232))*I35),2)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60" t="s">
        <v>43</v>
      </c>
      <c r="F36" s="181">
        <f>ROUND((SUM(BF105:BF112)+SUM(BF132:BF232)),2)</f>
        <v>0</v>
      </c>
      <c r="G36" s="40"/>
      <c r="H36" s="40"/>
      <c r="I36" s="182">
        <v>0.15</v>
      </c>
      <c r="J36" s="181">
        <f>ROUND(((SUM(BF105:BF112)+SUM(BF132:BF232))*I36),2)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60" t="s">
        <v>44</v>
      </c>
      <c r="F37" s="181">
        <f>ROUND((SUM(BG105:BG112)+SUM(BG132:BG232)),2)</f>
        <v>0</v>
      </c>
      <c r="G37" s="40"/>
      <c r="H37" s="40"/>
      <c r="I37" s="182">
        <v>0.21</v>
      </c>
      <c r="J37" s="181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60" t="s">
        <v>45</v>
      </c>
      <c r="F38" s="181">
        <f>ROUND((SUM(BH105:BH112)+SUM(BH132:BH232)),2)</f>
        <v>0</v>
      </c>
      <c r="G38" s="40"/>
      <c r="H38" s="40"/>
      <c r="I38" s="182">
        <v>0.15</v>
      </c>
      <c r="J38" s="181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0" t="s">
        <v>46</v>
      </c>
      <c r="F39" s="181">
        <f>ROUND((SUM(BI105:BI112)+SUM(BI132:BI232)),2)</f>
        <v>0</v>
      </c>
      <c r="G39" s="40"/>
      <c r="H39" s="40"/>
      <c r="I39" s="182">
        <v>0</v>
      </c>
      <c r="J39" s="181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2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3"/>
      <c r="D41" s="184" t="s">
        <v>47</v>
      </c>
      <c r="E41" s="185"/>
      <c r="F41" s="185"/>
      <c r="G41" s="186" t="s">
        <v>48</v>
      </c>
      <c r="H41" s="187" t="s">
        <v>49</v>
      </c>
      <c r="I41" s="188"/>
      <c r="J41" s="189">
        <f>SUM(J32:J39)</f>
        <v>0</v>
      </c>
      <c r="K41" s="19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2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1" t="s">
        <v>50</v>
      </c>
      <c r="E50" s="192"/>
      <c r="F50" s="192"/>
      <c r="G50" s="191" t="s">
        <v>51</v>
      </c>
      <c r="H50" s="192"/>
      <c r="I50" s="193"/>
      <c r="J50" s="192"/>
      <c r="K50" s="192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4" t="s">
        <v>52</v>
      </c>
      <c r="E61" s="195"/>
      <c r="F61" s="196" t="s">
        <v>53</v>
      </c>
      <c r="G61" s="194" t="s">
        <v>52</v>
      </c>
      <c r="H61" s="195"/>
      <c r="I61" s="197"/>
      <c r="J61" s="198" t="s">
        <v>53</v>
      </c>
      <c r="K61" s="19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1" t="s">
        <v>54</v>
      </c>
      <c r="E65" s="199"/>
      <c r="F65" s="199"/>
      <c r="G65" s="191" t="s">
        <v>55</v>
      </c>
      <c r="H65" s="199"/>
      <c r="I65" s="200"/>
      <c r="J65" s="199"/>
      <c r="K65" s="19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4" t="s">
        <v>52</v>
      </c>
      <c r="E76" s="195"/>
      <c r="F76" s="196" t="s">
        <v>53</v>
      </c>
      <c r="G76" s="194" t="s">
        <v>52</v>
      </c>
      <c r="H76" s="195"/>
      <c r="I76" s="197"/>
      <c r="J76" s="198" t="s">
        <v>53</v>
      </c>
      <c r="K76" s="19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1"/>
      <c r="C77" s="202"/>
      <c r="D77" s="202"/>
      <c r="E77" s="202"/>
      <c r="F77" s="202"/>
      <c r="G77" s="202"/>
      <c r="H77" s="202"/>
      <c r="I77" s="203"/>
      <c r="J77" s="202"/>
      <c r="K77" s="202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4"/>
      <c r="C81" s="205"/>
      <c r="D81" s="205"/>
      <c r="E81" s="205"/>
      <c r="F81" s="205"/>
      <c r="G81" s="205"/>
      <c r="H81" s="205"/>
      <c r="I81" s="206"/>
      <c r="J81" s="205"/>
      <c r="K81" s="20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119</v>
      </c>
      <c r="D82" s="42"/>
      <c r="E82" s="42"/>
      <c r="F82" s="42"/>
      <c r="G82" s="42"/>
      <c r="H82" s="42"/>
      <c r="I82" s="16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7" t="str">
        <f>E7</f>
        <v>Rekonstrukce ulice Mjr. Nováka - neuznatelné</v>
      </c>
      <c r="F85" s="32"/>
      <c r="G85" s="32"/>
      <c r="H85" s="32"/>
      <c r="I85" s="16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116</v>
      </c>
      <c r="D86" s="42"/>
      <c r="E86" s="42"/>
      <c r="F86" s="42"/>
      <c r="G86" s="42"/>
      <c r="H86" s="42"/>
      <c r="I86" s="16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003 - SO 302 PŘELOŽKA VODOVODU</v>
      </c>
      <c r="F87" s="42"/>
      <c r="G87" s="42"/>
      <c r="H87" s="42"/>
      <c r="I87" s="16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ul. Mjr. Nováka  </v>
      </c>
      <c r="G89" s="42"/>
      <c r="H89" s="42"/>
      <c r="I89" s="165" t="s">
        <v>22</v>
      </c>
      <c r="J89" s="81" t="str">
        <f>IF(J12="","",J12)</f>
        <v>4. 4. 2019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Městský obvod Ostrava – Jih</v>
      </c>
      <c r="G91" s="42"/>
      <c r="H91" s="42"/>
      <c r="I91" s="165" t="s">
        <v>30</v>
      </c>
      <c r="J91" s="36" t="str">
        <f>E21</f>
        <v>Roman Fildán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165" t="s">
        <v>33</v>
      </c>
      <c r="J92" s="36" t="str">
        <f>E24</f>
        <v>Roman Fildán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8" t="s">
        <v>120</v>
      </c>
      <c r="D94" s="151"/>
      <c r="E94" s="151"/>
      <c r="F94" s="151"/>
      <c r="G94" s="151"/>
      <c r="H94" s="151"/>
      <c r="I94" s="209"/>
      <c r="J94" s="210" t="s">
        <v>121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1" t="s">
        <v>122</v>
      </c>
      <c r="D96" s="42"/>
      <c r="E96" s="42"/>
      <c r="F96" s="42"/>
      <c r="G96" s="42"/>
      <c r="H96" s="42"/>
      <c r="I96" s="162"/>
      <c r="J96" s="112">
        <f>J132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123</v>
      </c>
    </row>
    <row r="97" spans="1:31" s="9" customFormat="1" ht="24.95" customHeight="1">
      <c r="A97" s="9"/>
      <c r="B97" s="212"/>
      <c r="C97" s="213"/>
      <c r="D97" s="214" t="s">
        <v>124</v>
      </c>
      <c r="E97" s="215"/>
      <c r="F97" s="215"/>
      <c r="G97" s="215"/>
      <c r="H97" s="215"/>
      <c r="I97" s="216"/>
      <c r="J97" s="217">
        <f>J133</f>
        <v>0</v>
      </c>
      <c r="K97" s="213"/>
      <c r="L97" s="21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9"/>
      <c r="C98" s="220"/>
      <c r="D98" s="221" t="s">
        <v>324</v>
      </c>
      <c r="E98" s="222"/>
      <c r="F98" s="222"/>
      <c r="G98" s="222"/>
      <c r="H98" s="222"/>
      <c r="I98" s="223"/>
      <c r="J98" s="224">
        <f>J134</f>
        <v>0</v>
      </c>
      <c r="K98" s="220"/>
      <c r="L98" s="22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9"/>
      <c r="C99" s="220"/>
      <c r="D99" s="221" t="s">
        <v>327</v>
      </c>
      <c r="E99" s="222"/>
      <c r="F99" s="222"/>
      <c r="G99" s="222"/>
      <c r="H99" s="222"/>
      <c r="I99" s="223"/>
      <c r="J99" s="224">
        <f>J173</f>
        <v>0</v>
      </c>
      <c r="K99" s="220"/>
      <c r="L99" s="22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9"/>
      <c r="C100" s="220"/>
      <c r="D100" s="221" t="s">
        <v>1312</v>
      </c>
      <c r="E100" s="222"/>
      <c r="F100" s="222"/>
      <c r="G100" s="222"/>
      <c r="H100" s="222"/>
      <c r="I100" s="223"/>
      <c r="J100" s="224">
        <f>J179</f>
        <v>0</v>
      </c>
      <c r="K100" s="220"/>
      <c r="L100" s="22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9"/>
      <c r="C101" s="220"/>
      <c r="D101" s="221" t="s">
        <v>330</v>
      </c>
      <c r="E101" s="222"/>
      <c r="F101" s="222"/>
      <c r="G101" s="222"/>
      <c r="H101" s="222"/>
      <c r="I101" s="223"/>
      <c r="J101" s="224">
        <f>J226</f>
        <v>0</v>
      </c>
      <c r="K101" s="220"/>
      <c r="L101" s="22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9"/>
      <c r="C102" s="220"/>
      <c r="D102" s="221" t="s">
        <v>331</v>
      </c>
      <c r="E102" s="222"/>
      <c r="F102" s="222"/>
      <c r="G102" s="222"/>
      <c r="H102" s="222"/>
      <c r="I102" s="223"/>
      <c r="J102" s="224">
        <f>J231</f>
        <v>0</v>
      </c>
      <c r="K102" s="220"/>
      <c r="L102" s="22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16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16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9.25" customHeight="1">
      <c r="A105" s="40"/>
      <c r="B105" s="41"/>
      <c r="C105" s="211" t="s">
        <v>126</v>
      </c>
      <c r="D105" s="42"/>
      <c r="E105" s="42"/>
      <c r="F105" s="42"/>
      <c r="G105" s="42"/>
      <c r="H105" s="42"/>
      <c r="I105" s="162"/>
      <c r="J105" s="226">
        <f>ROUND(J106+J107+J108+J109+J110+J111,2)</f>
        <v>0</v>
      </c>
      <c r="K105" s="42"/>
      <c r="L105" s="65"/>
      <c r="N105" s="227" t="s">
        <v>41</v>
      </c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65" s="2" customFormat="1" ht="18" customHeight="1">
      <c r="A106" s="40"/>
      <c r="B106" s="41"/>
      <c r="C106" s="42"/>
      <c r="D106" s="146" t="s">
        <v>127</v>
      </c>
      <c r="E106" s="139"/>
      <c r="F106" s="139"/>
      <c r="G106" s="42"/>
      <c r="H106" s="42"/>
      <c r="I106" s="162"/>
      <c r="J106" s="140">
        <v>0</v>
      </c>
      <c r="K106" s="42"/>
      <c r="L106" s="228"/>
      <c r="M106" s="229"/>
      <c r="N106" s="230" t="s">
        <v>42</v>
      </c>
      <c r="O106" s="229"/>
      <c r="P106" s="229"/>
      <c r="Q106" s="229"/>
      <c r="R106" s="229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31" t="s">
        <v>128</v>
      </c>
      <c r="AZ106" s="229"/>
      <c r="BA106" s="229"/>
      <c r="BB106" s="229"/>
      <c r="BC106" s="229"/>
      <c r="BD106" s="229"/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1" t="s">
        <v>85</v>
      </c>
      <c r="BK106" s="229"/>
      <c r="BL106" s="229"/>
      <c r="BM106" s="229"/>
    </row>
    <row r="107" spans="1:65" s="2" customFormat="1" ht="18" customHeight="1">
      <c r="A107" s="40"/>
      <c r="B107" s="41"/>
      <c r="C107" s="42"/>
      <c r="D107" s="146" t="s">
        <v>129</v>
      </c>
      <c r="E107" s="139"/>
      <c r="F107" s="139"/>
      <c r="G107" s="42"/>
      <c r="H107" s="42"/>
      <c r="I107" s="162"/>
      <c r="J107" s="140">
        <v>0</v>
      </c>
      <c r="K107" s="42"/>
      <c r="L107" s="228"/>
      <c r="M107" s="229"/>
      <c r="N107" s="230" t="s">
        <v>42</v>
      </c>
      <c r="O107" s="229"/>
      <c r="P107" s="229"/>
      <c r="Q107" s="229"/>
      <c r="R107" s="229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31" t="s">
        <v>128</v>
      </c>
      <c r="AZ107" s="229"/>
      <c r="BA107" s="229"/>
      <c r="BB107" s="229"/>
      <c r="BC107" s="229"/>
      <c r="BD107" s="229"/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31" t="s">
        <v>85</v>
      </c>
      <c r="BK107" s="229"/>
      <c r="BL107" s="229"/>
      <c r="BM107" s="229"/>
    </row>
    <row r="108" spans="1:65" s="2" customFormat="1" ht="18" customHeight="1">
      <c r="A108" s="40"/>
      <c r="B108" s="41"/>
      <c r="C108" s="42"/>
      <c r="D108" s="146" t="s">
        <v>130</v>
      </c>
      <c r="E108" s="139"/>
      <c r="F108" s="139"/>
      <c r="G108" s="42"/>
      <c r="H108" s="42"/>
      <c r="I108" s="162"/>
      <c r="J108" s="140">
        <v>0</v>
      </c>
      <c r="K108" s="42"/>
      <c r="L108" s="228"/>
      <c r="M108" s="229"/>
      <c r="N108" s="230" t="s">
        <v>42</v>
      </c>
      <c r="O108" s="229"/>
      <c r="P108" s="229"/>
      <c r="Q108" s="229"/>
      <c r="R108" s="229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31" t="s">
        <v>128</v>
      </c>
      <c r="AZ108" s="229"/>
      <c r="BA108" s="229"/>
      <c r="BB108" s="229"/>
      <c r="BC108" s="229"/>
      <c r="BD108" s="229"/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1" t="s">
        <v>85</v>
      </c>
      <c r="BK108" s="229"/>
      <c r="BL108" s="229"/>
      <c r="BM108" s="229"/>
    </row>
    <row r="109" spans="1:65" s="2" customFormat="1" ht="18" customHeight="1">
      <c r="A109" s="40"/>
      <c r="B109" s="41"/>
      <c r="C109" s="42"/>
      <c r="D109" s="146" t="s">
        <v>131</v>
      </c>
      <c r="E109" s="139"/>
      <c r="F109" s="139"/>
      <c r="G109" s="42"/>
      <c r="H109" s="42"/>
      <c r="I109" s="162"/>
      <c r="J109" s="140">
        <v>0</v>
      </c>
      <c r="K109" s="42"/>
      <c r="L109" s="228"/>
      <c r="M109" s="229"/>
      <c r="N109" s="230" t="s">
        <v>42</v>
      </c>
      <c r="O109" s="229"/>
      <c r="P109" s="229"/>
      <c r="Q109" s="229"/>
      <c r="R109" s="229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31" t="s">
        <v>128</v>
      </c>
      <c r="AZ109" s="229"/>
      <c r="BA109" s="229"/>
      <c r="BB109" s="229"/>
      <c r="BC109" s="229"/>
      <c r="BD109" s="229"/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1" t="s">
        <v>85</v>
      </c>
      <c r="BK109" s="229"/>
      <c r="BL109" s="229"/>
      <c r="BM109" s="229"/>
    </row>
    <row r="110" spans="1:65" s="2" customFormat="1" ht="18" customHeight="1">
      <c r="A110" s="40"/>
      <c r="B110" s="41"/>
      <c r="C110" s="42"/>
      <c r="D110" s="146" t="s">
        <v>132</v>
      </c>
      <c r="E110" s="139"/>
      <c r="F110" s="139"/>
      <c r="G110" s="42"/>
      <c r="H110" s="42"/>
      <c r="I110" s="162"/>
      <c r="J110" s="140">
        <v>0</v>
      </c>
      <c r="K110" s="42"/>
      <c r="L110" s="228"/>
      <c r="M110" s="229"/>
      <c r="N110" s="230" t="s">
        <v>42</v>
      </c>
      <c r="O110" s="229"/>
      <c r="P110" s="229"/>
      <c r="Q110" s="229"/>
      <c r="R110" s="229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31" t="s">
        <v>128</v>
      </c>
      <c r="AZ110" s="229"/>
      <c r="BA110" s="229"/>
      <c r="BB110" s="229"/>
      <c r="BC110" s="229"/>
      <c r="BD110" s="229"/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1" t="s">
        <v>85</v>
      </c>
      <c r="BK110" s="229"/>
      <c r="BL110" s="229"/>
      <c r="BM110" s="229"/>
    </row>
    <row r="111" spans="1:65" s="2" customFormat="1" ht="18" customHeight="1">
      <c r="A111" s="40"/>
      <c r="B111" s="41"/>
      <c r="C111" s="42"/>
      <c r="D111" s="139" t="s">
        <v>133</v>
      </c>
      <c r="E111" s="42"/>
      <c r="F111" s="42"/>
      <c r="G111" s="42"/>
      <c r="H111" s="42"/>
      <c r="I111" s="162"/>
      <c r="J111" s="140">
        <f>ROUND(J30*T111,2)</f>
        <v>0</v>
      </c>
      <c r="K111" s="42"/>
      <c r="L111" s="228"/>
      <c r="M111" s="229"/>
      <c r="N111" s="230" t="s">
        <v>42</v>
      </c>
      <c r="O111" s="229"/>
      <c r="P111" s="229"/>
      <c r="Q111" s="229"/>
      <c r="R111" s="229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31" t="s">
        <v>134</v>
      </c>
      <c r="AZ111" s="229"/>
      <c r="BA111" s="229"/>
      <c r="BB111" s="229"/>
      <c r="BC111" s="229"/>
      <c r="BD111" s="229"/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1" t="s">
        <v>85</v>
      </c>
      <c r="BK111" s="229"/>
      <c r="BL111" s="229"/>
      <c r="BM111" s="229"/>
    </row>
    <row r="112" spans="1:31" s="2" customFormat="1" ht="12">
      <c r="A112" s="40"/>
      <c r="B112" s="41"/>
      <c r="C112" s="42"/>
      <c r="D112" s="42"/>
      <c r="E112" s="42"/>
      <c r="F112" s="42"/>
      <c r="G112" s="42"/>
      <c r="H112" s="42"/>
      <c r="I112" s="16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9.25" customHeight="1">
      <c r="A113" s="40"/>
      <c r="B113" s="41"/>
      <c r="C113" s="150" t="s">
        <v>111</v>
      </c>
      <c r="D113" s="151"/>
      <c r="E113" s="151"/>
      <c r="F113" s="151"/>
      <c r="G113" s="151"/>
      <c r="H113" s="151"/>
      <c r="I113" s="209"/>
      <c r="J113" s="152">
        <f>ROUND(J96+J105,2)</f>
        <v>0</v>
      </c>
      <c r="K113" s="151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68"/>
      <c r="C114" s="69"/>
      <c r="D114" s="69"/>
      <c r="E114" s="69"/>
      <c r="F114" s="69"/>
      <c r="G114" s="69"/>
      <c r="H114" s="69"/>
      <c r="I114" s="203"/>
      <c r="J114" s="69"/>
      <c r="K114" s="69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8" spans="1:31" s="2" customFormat="1" ht="6.95" customHeight="1">
      <c r="A118" s="40"/>
      <c r="B118" s="70"/>
      <c r="C118" s="71"/>
      <c r="D118" s="71"/>
      <c r="E118" s="71"/>
      <c r="F118" s="71"/>
      <c r="G118" s="71"/>
      <c r="H118" s="71"/>
      <c r="I118" s="206"/>
      <c r="J118" s="71"/>
      <c r="K118" s="71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4.95" customHeight="1">
      <c r="A119" s="40"/>
      <c r="B119" s="41"/>
      <c r="C119" s="23" t="s">
        <v>135</v>
      </c>
      <c r="D119" s="42"/>
      <c r="E119" s="42"/>
      <c r="F119" s="42"/>
      <c r="G119" s="42"/>
      <c r="H119" s="42"/>
      <c r="I119" s="16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16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2" t="s">
        <v>16</v>
      </c>
      <c r="D121" s="42"/>
      <c r="E121" s="42"/>
      <c r="F121" s="42"/>
      <c r="G121" s="42"/>
      <c r="H121" s="42"/>
      <c r="I121" s="16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6.5" customHeight="1">
      <c r="A122" s="40"/>
      <c r="B122" s="41"/>
      <c r="C122" s="42"/>
      <c r="D122" s="42"/>
      <c r="E122" s="207" t="str">
        <f>E7</f>
        <v>Rekonstrukce ulice Mjr. Nováka - neuznatelné</v>
      </c>
      <c r="F122" s="32"/>
      <c r="G122" s="32"/>
      <c r="H122" s="32"/>
      <c r="I122" s="16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2" t="s">
        <v>116</v>
      </c>
      <c r="D123" s="42"/>
      <c r="E123" s="42"/>
      <c r="F123" s="42"/>
      <c r="G123" s="42"/>
      <c r="H123" s="42"/>
      <c r="I123" s="16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6.5" customHeight="1">
      <c r="A124" s="40"/>
      <c r="B124" s="41"/>
      <c r="C124" s="42"/>
      <c r="D124" s="42"/>
      <c r="E124" s="78" t="str">
        <f>E9</f>
        <v>003 - SO 302 PŘELOŽKA VODOVODU</v>
      </c>
      <c r="F124" s="42"/>
      <c r="G124" s="42"/>
      <c r="H124" s="42"/>
      <c r="I124" s="16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41"/>
      <c r="C125" s="42"/>
      <c r="D125" s="42"/>
      <c r="E125" s="42"/>
      <c r="F125" s="42"/>
      <c r="G125" s="42"/>
      <c r="H125" s="42"/>
      <c r="I125" s="16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2" t="s">
        <v>20</v>
      </c>
      <c r="D126" s="42"/>
      <c r="E126" s="42"/>
      <c r="F126" s="27" t="str">
        <f>F12</f>
        <v xml:space="preserve"> ul. Mjr. Nováka  </v>
      </c>
      <c r="G126" s="42"/>
      <c r="H126" s="42"/>
      <c r="I126" s="165" t="s">
        <v>22</v>
      </c>
      <c r="J126" s="81" t="str">
        <f>IF(J12="","",J12)</f>
        <v>4. 4. 2019</v>
      </c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41"/>
      <c r="C127" s="42"/>
      <c r="D127" s="42"/>
      <c r="E127" s="42"/>
      <c r="F127" s="42"/>
      <c r="G127" s="42"/>
      <c r="H127" s="42"/>
      <c r="I127" s="16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5.15" customHeight="1">
      <c r="A128" s="40"/>
      <c r="B128" s="41"/>
      <c r="C128" s="32" t="s">
        <v>24</v>
      </c>
      <c r="D128" s="42"/>
      <c r="E128" s="42"/>
      <c r="F128" s="27" t="str">
        <f>E15</f>
        <v>Městský obvod Ostrava – Jih</v>
      </c>
      <c r="G128" s="42"/>
      <c r="H128" s="42"/>
      <c r="I128" s="165" t="s">
        <v>30</v>
      </c>
      <c r="J128" s="36" t="str">
        <f>E21</f>
        <v>Roman Fildán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5.15" customHeight="1">
      <c r="A129" s="40"/>
      <c r="B129" s="41"/>
      <c r="C129" s="32" t="s">
        <v>28</v>
      </c>
      <c r="D129" s="42"/>
      <c r="E129" s="42"/>
      <c r="F129" s="27" t="str">
        <f>IF(E18="","",E18)</f>
        <v>Vyplň údaj</v>
      </c>
      <c r="G129" s="42"/>
      <c r="H129" s="42"/>
      <c r="I129" s="165" t="s">
        <v>33</v>
      </c>
      <c r="J129" s="36" t="str">
        <f>E24</f>
        <v>Roman Fildán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0.3" customHeight="1">
      <c r="A130" s="40"/>
      <c r="B130" s="41"/>
      <c r="C130" s="42"/>
      <c r="D130" s="42"/>
      <c r="E130" s="42"/>
      <c r="F130" s="42"/>
      <c r="G130" s="42"/>
      <c r="H130" s="42"/>
      <c r="I130" s="16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11" customFormat="1" ht="29.25" customHeight="1">
      <c r="A131" s="233"/>
      <c r="B131" s="234"/>
      <c r="C131" s="235" t="s">
        <v>136</v>
      </c>
      <c r="D131" s="236" t="s">
        <v>62</v>
      </c>
      <c r="E131" s="236" t="s">
        <v>58</v>
      </c>
      <c r="F131" s="236" t="s">
        <v>59</v>
      </c>
      <c r="G131" s="236" t="s">
        <v>137</v>
      </c>
      <c r="H131" s="236" t="s">
        <v>138</v>
      </c>
      <c r="I131" s="237" t="s">
        <v>139</v>
      </c>
      <c r="J131" s="238" t="s">
        <v>121</v>
      </c>
      <c r="K131" s="239" t="s">
        <v>140</v>
      </c>
      <c r="L131" s="240"/>
      <c r="M131" s="102" t="s">
        <v>1</v>
      </c>
      <c r="N131" s="103" t="s">
        <v>41</v>
      </c>
      <c r="O131" s="103" t="s">
        <v>141</v>
      </c>
      <c r="P131" s="103" t="s">
        <v>142</v>
      </c>
      <c r="Q131" s="103" t="s">
        <v>143</v>
      </c>
      <c r="R131" s="103" t="s">
        <v>144</v>
      </c>
      <c r="S131" s="103" t="s">
        <v>145</v>
      </c>
      <c r="T131" s="104" t="s">
        <v>146</v>
      </c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</row>
    <row r="132" spans="1:63" s="2" customFormat="1" ht="22.8" customHeight="1">
      <c r="A132" s="40"/>
      <c r="B132" s="41"/>
      <c r="C132" s="109" t="s">
        <v>147</v>
      </c>
      <c r="D132" s="42"/>
      <c r="E132" s="42"/>
      <c r="F132" s="42"/>
      <c r="G132" s="42"/>
      <c r="H132" s="42"/>
      <c r="I132" s="162"/>
      <c r="J132" s="241">
        <f>BK132</f>
        <v>0</v>
      </c>
      <c r="K132" s="42"/>
      <c r="L132" s="43"/>
      <c r="M132" s="105"/>
      <c r="N132" s="242"/>
      <c r="O132" s="106"/>
      <c r="P132" s="243">
        <f>P133</f>
        <v>0</v>
      </c>
      <c r="Q132" s="106"/>
      <c r="R132" s="243">
        <f>R133</f>
        <v>543.47067312</v>
      </c>
      <c r="S132" s="106"/>
      <c r="T132" s="244">
        <f>T133</f>
        <v>12.039828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7" t="s">
        <v>76</v>
      </c>
      <c r="AU132" s="17" t="s">
        <v>123</v>
      </c>
      <c r="BK132" s="245">
        <f>BK133</f>
        <v>0</v>
      </c>
    </row>
    <row r="133" spans="1:63" s="12" customFormat="1" ht="25.9" customHeight="1">
      <c r="A133" s="12"/>
      <c r="B133" s="246"/>
      <c r="C133" s="247"/>
      <c r="D133" s="248" t="s">
        <v>76</v>
      </c>
      <c r="E133" s="249" t="s">
        <v>148</v>
      </c>
      <c r="F133" s="249" t="s">
        <v>149</v>
      </c>
      <c r="G133" s="247"/>
      <c r="H133" s="247"/>
      <c r="I133" s="250"/>
      <c r="J133" s="251">
        <f>BK133</f>
        <v>0</v>
      </c>
      <c r="K133" s="247"/>
      <c r="L133" s="252"/>
      <c r="M133" s="253"/>
      <c r="N133" s="254"/>
      <c r="O133" s="254"/>
      <c r="P133" s="255">
        <f>P134+P173+P179+P226+P231</f>
        <v>0</v>
      </c>
      <c r="Q133" s="254"/>
      <c r="R133" s="255">
        <f>R134+R173+R179+R226+R231</f>
        <v>543.47067312</v>
      </c>
      <c r="S133" s="254"/>
      <c r="T133" s="256">
        <f>T134+T173+T179+T226+T231</f>
        <v>12.039828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57" t="s">
        <v>85</v>
      </c>
      <c r="AT133" s="258" t="s">
        <v>76</v>
      </c>
      <c r="AU133" s="258" t="s">
        <v>77</v>
      </c>
      <c r="AY133" s="257" t="s">
        <v>151</v>
      </c>
      <c r="BK133" s="259">
        <f>BK134+BK173+BK179+BK226+BK231</f>
        <v>0</v>
      </c>
    </row>
    <row r="134" spans="1:63" s="12" customFormat="1" ht="22.8" customHeight="1">
      <c r="A134" s="12"/>
      <c r="B134" s="246"/>
      <c r="C134" s="247"/>
      <c r="D134" s="248" t="s">
        <v>76</v>
      </c>
      <c r="E134" s="260" t="s">
        <v>85</v>
      </c>
      <c r="F134" s="260" t="s">
        <v>334</v>
      </c>
      <c r="G134" s="247"/>
      <c r="H134" s="247"/>
      <c r="I134" s="250"/>
      <c r="J134" s="261">
        <f>BK134</f>
        <v>0</v>
      </c>
      <c r="K134" s="247"/>
      <c r="L134" s="252"/>
      <c r="M134" s="253"/>
      <c r="N134" s="254"/>
      <c r="O134" s="254"/>
      <c r="P134" s="255">
        <f>SUM(P135:P172)</f>
        <v>0</v>
      </c>
      <c r="Q134" s="254"/>
      <c r="R134" s="255">
        <f>SUM(R135:R172)</f>
        <v>529.04411116</v>
      </c>
      <c r="S134" s="254"/>
      <c r="T134" s="256">
        <f>SUM(T135:T172)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57" t="s">
        <v>85</v>
      </c>
      <c r="AT134" s="258" t="s">
        <v>76</v>
      </c>
      <c r="AU134" s="258" t="s">
        <v>85</v>
      </c>
      <c r="AY134" s="257" t="s">
        <v>151</v>
      </c>
      <c r="BK134" s="259">
        <f>SUM(BK135:BK172)</f>
        <v>0</v>
      </c>
    </row>
    <row r="135" spans="1:65" s="2" customFormat="1" ht="84" customHeight="1">
      <c r="A135" s="40"/>
      <c r="B135" s="41"/>
      <c r="C135" s="309" t="s">
        <v>85</v>
      </c>
      <c r="D135" s="309" t="s">
        <v>236</v>
      </c>
      <c r="E135" s="310" t="s">
        <v>1483</v>
      </c>
      <c r="F135" s="311" t="s">
        <v>1484</v>
      </c>
      <c r="G135" s="312" t="s">
        <v>113</v>
      </c>
      <c r="H135" s="313">
        <v>2</v>
      </c>
      <c r="I135" s="314"/>
      <c r="J135" s="315">
        <f>ROUND(I135*H135,2)</f>
        <v>0</v>
      </c>
      <c r="K135" s="316"/>
      <c r="L135" s="43"/>
      <c r="M135" s="317" t="s">
        <v>1</v>
      </c>
      <c r="N135" s="318" t="s">
        <v>42</v>
      </c>
      <c r="O135" s="93"/>
      <c r="P135" s="273">
        <f>O135*H135</f>
        <v>0</v>
      </c>
      <c r="Q135" s="273">
        <v>0.00868</v>
      </c>
      <c r="R135" s="273">
        <f>Q135*H135</f>
        <v>0.01736</v>
      </c>
      <c r="S135" s="273">
        <v>0</v>
      </c>
      <c r="T135" s="27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75" t="s">
        <v>156</v>
      </c>
      <c r="AT135" s="275" t="s">
        <v>236</v>
      </c>
      <c r="AU135" s="275" t="s">
        <v>87</v>
      </c>
      <c r="AY135" s="17" t="s">
        <v>151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85</v>
      </c>
      <c r="BK135" s="145">
        <f>ROUND(I135*H135,2)</f>
        <v>0</v>
      </c>
      <c r="BL135" s="17" t="s">
        <v>156</v>
      </c>
      <c r="BM135" s="275" t="s">
        <v>1485</v>
      </c>
    </row>
    <row r="136" spans="1:51" s="13" customFormat="1" ht="12">
      <c r="A136" s="13"/>
      <c r="B136" s="276"/>
      <c r="C136" s="277"/>
      <c r="D136" s="278" t="s">
        <v>191</v>
      </c>
      <c r="E136" s="279" t="s">
        <v>1</v>
      </c>
      <c r="F136" s="280" t="s">
        <v>1486</v>
      </c>
      <c r="G136" s="277"/>
      <c r="H136" s="279" t="s">
        <v>1</v>
      </c>
      <c r="I136" s="281"/>
      <c r="J136" s="277"/>
      <c r="K136" s="277"/>
      <c r="L136" s="282"/>
      <c r="M136" s="283"/>
      <c r="N136" s="284"/>
      <c r="O136" s="284"/>
      <c r="P136" s="284"/>
      <c r="Q136" s="284"/>
      <c r="R136" s="284"/>
      <c r="S136" s="284"/>
      <c r="T136" s="28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86" t="s">
        <v>191</v>
      </c>
      <c r="AU136" s="286" t="s">
        <v>87</v>
      </c>
      <c r="AV136" s="13" t="s">
        <v>85</v>
      </c>
      <c r="AW136" s="13" t="s">
        <v>32</v>
      </c>
      <c r="AX136" s="13" t="s">
        <v>77</v>
      </c>
      <c r="AY136" s="286" t="s">
        <v>151</v>
      </c>
    </row>
    <row r="137" spans="1:51" s="14" customFormat="1" ht="12">
      <c r="A137" s="14"/>
      <c r="B137" s="287"/>
      <c r="C137" s="288"/>
      <c r="D137" s="278" t="s">
        <v>191</v>
      </c>
      <c r="E137" s="289" t="s">
        <v>1</v>
      </c>
      <c r="F137" s="290" t="s">
        <v>87</v>
      </c>
      <c r="G137" s="288"/>
      <c r="H137" s="291">
        <v>2</v>
      </c>
      <c r="I137" s="292"/>
      <c r="J137" s="288"/>
      <c r="K137" s="288"/>
      <c r="L137" s="293"/>
      <c r="M137" s="294"/>
      <c r="N137" s="295"/>
      <c r="O137" s="295"/>
      <c r="P137" s="295"/>
      <c r="Q137" s="295"/>
      <c r="R137" s="295"/>
      <c r="S137" s="295"/>
      <c r="T137" s="29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97" t="s">
        <v>191</v>
      </c>
      <c r="AU137" s="297" t="s">
        <v>87</v>
      </c>
      <c r="AV137" s="14" t="s">
        <v>87</v>
      </c>
      <c r="AW137" s="14" t="s">
        <v>32</v>
      </c>
      <c r="AX137" s="14" t="s">
        <v>85</v>
      </c>
      <c r="AY137" s="297" t="s">
        <v>151</v>
      </c>
    </row>
    <row r="138" spans="1:65" s="2" customFormat="1" ht="84" customHeight="1">
      <c r="A138" s="40"/>
      <c r="B138" s="41"/>
      <c r="C138" s="309" t="s">
        <v>87</v>
      </c>
      <c r="D138" s="309" t="s">
        <v>236</v>
      </c>
      <c r="E138" s="310" t="s">
        <v>1487</v>
      </c>
      <c r="F138" s="311" t="s">
        <v>1488</v>
      </c>
      <c r="G138" s="312" t="s">
        <v>113</v>
      </c>
      <c r="H138" s="313">
        <v>6</v>
      </c>
      <c r="I138" s="314"/>
      <c r="J138" s="315">
        <f>ROUND(I138*H138,2)</f>
        <v>0</v>
      </c>
      <c r="K138" s="316"/>
      <c r="L138" s="43"/>
      <c r="M138" s="317" t="s">
        <v>1</v>
      </c>
      <c r="N138" s="318" t="s">
        <v>42</v>
      </c>
      <c r="O138" s="93"/>
      <c r="P138" s="273">
        <f>O138*H138</f>
        <v>0</v>
      </c>
      <c r="Q138" s="273">
        <v>0.10775</v>
      </c>
      <c r="R138" s="273">
        <f>Q138*H138</f>
        <v>0.6465</v>
      </c>
      <c r="S138" s="273">
        <v>0</v>
      </c>
      <c r="T138" s="27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75" t="s">
        <v>156</v>
      </c>
      <c r="AT138" s="275" t="s">
        <v>236</v>
      </c>
      <c r="AU138" s="275" t="s">
        <v>87</v>
      </c>
      <c r="AY138" s="17" t="s">
        <v>151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85</v>
      </c>
      <c r="BK138" s="145">
        <f>ROUND(I138*H138,2)</f>
        <v>0</v>
      </c>
      <c r="BL138" s="17" t="s">
        <v>156</v>
      </c>
      <c r="BM138" s="275" t="s">
        <v>1489</v>
      </c>
    </row>
    <row r="139" spans="1:51" s="13" customFormat="1" ht="12">
      <c r="A139" s="13"/>
      <c r="B139" s="276"/>
      <c r="C139" s="277"/>
      <c r="D139" s="278" t="s">
        <v>191</v>
      </c>
      <c r="E139" s="279" t="s">
        <v>1</v>
      </c>
      <c r="F139" s="280" t="s">
        <v>1490</v>
      </c>
      <c r="G139" s="277"/>
      <c r="H139" s="279" t="s">
        <v>1</v>
      </c>
      <c r="I139" s="281"/>
      <c r="J139" s="277"/>
      <c r="K139" s="277"/>
      <c r="L139" s="282"/>
      <c r="M139" s="283"/>
      <c r="N139" s="284"/>
      <c r="O139" s="284"/>
      <c r="P139" s="284"/>
      <c r="Q139" s="284"/>
      <c r="R139" s="284"/>
      <c r="S139" s="284"/>
      <c r="T139" s="28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86" t="s">
        <v>191</v>
      </c>
      <c r="AU139" s="286" t="s">
        <v>87</v>
      </c>
      <c r="AV139" s="13" t="s">
        <v>85</v>
      </c>
      <c r="AW139" s="13" t="s">
        <v>32</v>
      </c>
      <c r="AX139" s="13" t="s">
        <v>77</v>
      </c>
      <c r="AY139" s="286" t="s">
        <v>151</v>
      </c>
    </row>
    <row r="140" spans="1:51" s="14" customFormat="1" ht="12">
      <c r="A140" s="14"/>
      <c r="B140" s="287"/>
      <c r="C140" s="288"/>
      <c r="D140" s="278" t="s">
        <v>191</v>
      </c>
      <c r="E140" s="289" t="s">
        <v>1</v>
      </c>
      <c r="F140" s="290" t="s">
        <v>1491</v>
      </c>
      <c r="G140" s="288"/>
      <c r="H140" s="291">
        <v>6</v>
      </c>
      <c r="I140" s="292"/>
      <c r="J140" s="288"/>
      <c r="K140" s="288"/>
      <c r="L140" s="293"/>
      <c r="M140" s="294"/>
      <c r="N140" s="295"/>
      <c r="O140" s="295"/>
      <c r="P140" s="295"/>
      <c r="Q140" s="295"/>
      <c r="R140" s="295"/>
      <c r="S140" s="295"/>
      <c r="T140" s="29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97" t="s">
        <v>191</v>
      </c>
      <c r="AU140" s="297" t="s">
        <v>87</v>
      </c>
      <c r="AV140" s="14" t="s">
        <v>87</v>
      </c>
      <c r="AW140" s="14" t="s">
        <v>32</v>
      </c>
      <c r="AX140" s="14" t="s">
        <v>85</v>
      </c>
      <c r="AY140" s="297" t="s">
        <v>151</v>
      </c>
    </row>
    <row r="141" spans="1:65" s="2" customFormat="1" ht="36" customHeight="1">
      <c r="A141" s="40"/>
      <c r="B141" s="41"/>
      <c r="C141" s="309" t="s">
        <v>160</v>
      </c>
      <c r="D141" s="309" t="s">
        <v>236</v>
      </c>
      <c r="E141" s="310" t="s">
        <v>1492</v>
      </c>
      <c r="F141" s="311" t="s">
        <v>1493</v>
      </c>
      <c r="G141" s="312" t="s">
        <v>260</v>
      </c>
      <c r="H141" s="313">
        <v>293.724</v>
      </c>
      <c r="I141" s="314"/>
      <c r="J141" s="315">
        <f>ROUND(I141*H141,2)</f>
        <v>0</v>
      </c>
      <c r="K141" s="316"/>
      <c r="L141" s="43"/>
      <c r="M141" s="317" t="s">
        <v>1</v>
      </c>
      <c r="N141" s="318" t="s">
        <v>42</v>
      </c>
      <c r="O141" s="93"/>
      <c r="P141" s="273">
        <f>O141*H141</f>
        <v>0</v>
      </c>
      <c r="Q141" s="273">
        <v>0</v>
      </c>
      <c r="R141" s="273">
        <f>Q141*H141</f>
        <v>0</v>
      </c>
      <c r="S141" s="273">
        <v>0</v>
      </c>
      <c r="T141" s="27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75" t="s">
        <v>156</v>
      </c>
      <c r="AT141" s="275" t="s">
        <v>236</v>
      </c>
      <c r="AU141" s="275" t="s">
        <v>87</v>
      </c>
      <c r="AY141" s="17" t="s">
        <v>151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85</v>
      </c>
      <c r="BK141" s="145">
        <f>ROUND(I141*H141,2)</f>
        <v>0</v>
      </c>
      <c r="BL141" s="17" t="s">
        <v>156</v>
      </c>
      <c r="BM141" s="275" t="s">
        <v>1494</v>
      </c>
    </row>
    <row r="142" spans="1:51" s="13" customFormat="1" ht="12">
      <c r="A142" s="13"/>
      <c r="B142" s="276"/>
      <c r="C142" s="277"/>
      <c r="D142" s="278" t="s">
        <v>191</v>
      </c>
      <c r="E142" s="279" t="s">
        <v>1</v>
      </c>
      <c r="F142" s="280" t="s">
        <v>1495</v>
      </c>
      <c r="G142" s="277"/>
      <c r="H142" s="279" t="s">
        <v>1</v>
      </c>
      <c r="I142" s="281"/>
      <c r="J142" s="277"/>
      <c r="K142" s="277"/>
      <c r="L142" s="282"/>
      <c r="M142" s="283"/>
      <c r="N142" s="284"/>
      <c r="O142" s="284"/>
      <c r="P142" s="284"/>
      <c r="Q142" s="284"/>
      <c r="R142" s="284"/>
      <c r="S142" s="284"/>
      <c r="T142" s="28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86" t="s">
        <v>191</v>
      </c>
      <c r="AU142" s="286" t="s">
        <v>87</v>
      </c>
      <c r="AV142" s="13" t="s">
        <v>85</v>
      </c>
      <c r="AW142" s="13" t="s">
        <v>32</v>
      </c>
      <c r="AX142" s="13" t="s">
        <v>77</v>
      </c>
      <c r="AY142" s="286" t="s">
        <v>151</v>
      </c>
    </row>
    <row r="143" spans="1:51" s="14" customFormat="1" ht="12">
      <c r="A143" s="14"/>
      <c r="B143" s="287"/>
      <c r="C143" s="288"/>
      <c r="D143" s="278" t="s">
        <v>191</v>
      </c>
      <c r="E143" s="289" t="s">
        <v>1479</v>
      </c>
      <c r="F143" s="290" t="s">
        <v>1496</v>
      </c>
      <c r="G143" s="288"/>
      <c r="H143" s="291">
        <v>293.724</v>
      </c>
      <c r="I143" s="292"/>
      <c r="J143" s="288"/>
      <c r="K143" s="288"/>
      <c r="L143" s="293"/>
      <c r="M143" s="294"/>
      <c r="N143" s="295"/>
      <c r="O143" s="295"/>
      <c r="P143" s="295"/>
      <c r="Q143" s="295"/>
      <c r="R143" s="295"/>
      <c r="S143" s="295"/>
      <c r="T143" s="29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97" t="s">
        <v>191</v>
      </c>
      <c r="AU143" s="297" t="s">
        <v>87</v>
      </c>
      <c r="AV143" s="14" t="s">
        <v>87</v>
      </c>
      <c r="AW143" s="14" t="s">
        <v>32</v>
      </c>
      <c r="AX143" s="14" t="s">
        <v>85</v>
      </c>
      <c r="AY143" s="297" t="s">
        <v>151</v>
      </c>
    </row>
    <row r="144" spans="1:65" s="2" customFormat="1" ht="48" customHeight="1">
      <c r="A144" s="40"/>
      <c r="B144" s="41"/>
      <c r="C144" s="309" t="s">
        <v>156</v>
      </c>
      <c r="D144" s="309" t="s">
        <v>236</v>
      </c>
      <c r="E144" s="310" t="s">
        <v>1326</v>
      </c>
      <c r="F144" s="311" t="s">
        <v>1327</v>
      </c>
      <c r="G144" s="312" t="s">
        <v>260</v>
      </c>
      <c r="H144" s="313">
        <v>293.724</v>
      </c>
      <c r="I144" s="314"/>
      <c r="J144" s="315">
        <f>ROUND(I144*H144,2)</f>
        <v>0</v>
      </c>
      <c r="K144" s="316"/>
      <c r="L144" s="43"/>
      <c r="M144" s="317" t="s">
        <v>1</v>
      </c>
      <c r="N144" s="318" t="s">
        <v>42</v>
      </c>
      <c r="O144" s="93"/>
      <c r="P144" s="273">
        <f>O144*H144</f>
        <v>0</v>
      </c>
      <c r="Q144" s="273">
        <v>0</v>
      </c>
      <c r="R144" s="273">
        <f>Q144*H144</f>
        <v>0</v>
      </c>
      <c r="S144" s="273">
        <v>0</v>
      </c>
      <c r="T144" s="27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75" t="s">
        <v>156</v>
      </c>
      <c r="AT144" s="275" t="s">
        <v>236</v>
      </c>
      <c r="AU144" s="275" t="s">
        <v>87</v>
      </c>
      <c r="AY144" s="17" t="s">
        <v>151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85</v>
      </c>
      <c r="BK144" s="145">
        <f>ROUND(I144*H144,2)</f>
        <v>0</v>
      </c>
      <c r="BL144" s="17" t="s">
        <v>156</v>
      </c>
      <c r="BM144" s="275" t="s">
        <v>1497</v>
      </c>
    </row>
    <row r="145" spans="1:51" s="14" customFormat="1" ht="12">
      <c r="A145" s="14"/>
      <c r="B145" s="287"/>
      <c r="C145" s="288"/>
      <c r="D145" s="278" t="s">
        <v>191</v>
      </c>
      <c r="E145" s="289" t="s">
        <v>1</v>
      </c>
      <c r="F145" s="290" t="s">
        <v>1479</v>
      </c>
      <c r="G145" s="288"/>
      <c r="H145" s="291">
        <v>293.724</v>
      </c>
      <c r="I145" s="292"/>
      <c r="J145" s="288"/>
      <c r="K145" s="288"/>
      <c r="L145" s="293"/>
      <c r="M145" s="294"/>
      <c r="N145" s="295"/>
      <c r="O145" s="295"/>
      <c r="P145" s="295"/>
      <c r="Q145" s="295"/>
      <c r="R145" s="295"/>
      <c r="S145" s="295"/>
      <c r="T145" s="29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97" t="s">
        <v>191</v>
      </c>
      <c r="AU145" s="297" t="s">
        <v>87</v>
      </c>
      <c r="AV145" s="14" t="s">
        <v>87</v>
      </c>
      <c r="AW145" s="14" t="s">
        <v>32</v>
      </c>
      <c r="AX145" s="14" t="s">
        <v>85</v>
      </c>
      <c r="AY145" s="297" t="s">
        <v>151</v>
      </c>
    </row>
    <row r="146" spans="1:65" s="2" customFormat="1" ht="36" customHeight="1">
      <c r="A146" s="40"/>
      <c r="B146" s="41"/>
      <c r="C146" s="309" t="s">
        <v>150</v>
      </c>
      <c r="D146" s="309" t="s">
        <v>236</v>
      </c>
      <c r="E146" s="310" t="s">
        <v>1498</v>
      </c>
      <c r="F146" s="311" t="s">
        <v>1499</v>
      </c>
      <c r="G146" s="312" t="s">
        <v>253</v>
      </c>
      <c r="H146" s="313">
        <v>400.299</v>
      </c>
      <c r="I146" s="314"/>
      <c r="J146" s="315">
        <f>ROUND(I146*H146,2)</f>
        <v>0</v>
      </c>
      <c r="K146" s="316"/>
      <c r="L146" s="43"/>
      <c r="M146" s="317" t="s">
        <v>1</v>
      </c>
      <c r="N146" s="318" t="s">
        <v>42</v>
      </c>
      <c r="O146" s="93"/>
      <c r="P146" s="273">
        <f>O146*H146</f>
        <v>0</v>
      </c>
      <c r="Q146" s="273">
        <v>0.00084</v>
      </c>
      <c r="R146" s="273">
        <f>Q146*H146</f>
        <v>0.33625116</v>
      </c>
      <c r="S146" s="273">
        <v>0</v>
      </c>
      <c r="T146" s="27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75" t="s">
        <v>156</v>
      </c>
      <c r="AT146" s="275" t="s">
        <v>236</v>
      </c>
      <c r="AU146" s="275" t="s">
        <v>87</v>
      </c>
      <c r="AY146" s="17" t="s">
        <v>151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85</v>
      </c>
      <c r="BK146" s="145">
        <f>ROUND(I146*H146,2)</f>
        <v>0</v>
      </c>
      <c r="BL146" s="17" t="s">
        <v>156</v>
      </c>
      <c r="BM146" s="275" t="s">
        <v>1500</v>
      </c>
    </row>
    <row r="147" spans="1:51" s="13" customFormat="1" ht="12">
      <c r="A147" s="13"/>
      <c r="B147" s="276"/>
      <c r="C147" s="277"/>
      <c r="D147" s="278" t="s">
        <v>191</v>
      </c>
      <c r="E147" s="279" t="s">
        <v>1</v>
      </c>
      <c r="F147" s="280" t="s">
        <v>1501</v>
      </c>
      <c r="G147" s="277"/>
      <c r="H147" s="279" t="s">
        <v>1</v>
      </c>
      <c r="I147" s="281"/>
      <c r="J147" s="277"/>
      <c r="K147" s="277"/>
      <c r="L147" s="282"/>
      <c r="M147" s="283"/>
      <c r="N147" s="284"/>
      <c r="O147" s="284"/>
      <c r="P147" s="284"/>
      <c r="Q147" s="284"/>
      <c r="R147" s="284"/>
      <c r="S147" s="284"/>
      <c r="T147" s="28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86" t="s">
        <v>191</v>
      </c>
      <c r="AU147" s="286" t="s">
        <v>87</v>
      </c>
      <c r="AV147" s="13" t="s">
        <v>85</v>
      </c>
      <c r="AW147" s="13" t="s">
        <v>32</v>
      </c>
      <c r="AX147" s="13" t="s">
        <v>77</v>
      </c>
      <c r="AY147" s="286" t="s">
        <v>151</v>
      </c>
    </row>
    <row r="148" spans="1:51" s="14" customFormat="1" ht="12">
      <c r="A148" s="14"/>
      <c r="B148" s="287"/>
      <c r="C148" s="288"/>
      <c r="D148" s="278" t="s">
        <v>191</v>
      </c>
      <c r="E148" s="289" t="s">
        <v>1476</v>
      </c>
      <c r="F148" s="290" t="s">
        <v>1502</v>
      </c>
      <c r="G148" s="288"/>
      <c r="H148" s="291">
        <v>400.299</v>
      </c>
      <c r="I148" s="292"/>
      <c r="J148" s="288"/>
      <c r="K148" s="288"/>
      <c r="L148" s="293"/>
      <c r="M148" s="294"/>
      <c r="N148" s="295"/>
      <c r="O148" s="295"/>
      <c r="P148" s="295"/>
      <c r="Q148" s="295"/>
      <c r="R148" s="295"/>
      <c r="S148" s="295"/>
      <c r="T148" s="29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97" t="s">
        <v>191</v>
      </c>
      <c r="AU148" s="297" t="s">
        <v>87</v>
      </c>
      <c r="AV148" s="14" t="s">
        <v>87</v>
      </c>
      <c r="AW148" s="14" t="s">
        <v>32</v>
      </c>
      <c r="AX148" s="14" t="s">
        <v>85</v>
      </c>
      <c r="AY148" s="297" t="s">
        <v>151</v>
      </c>
    </row>
    <row r="149" spans="1:65" s="2" customFormat="1" ht="36" customHeight="1">
      <c r="A149" s="40"/>
      <c r="B149" s="41"/>
      <c r="C149" s="309" t="s">
        <v>169</v>
      </c>
      <c r="D149" s="309" t="s">
        <v>236</v>
      </c>
      <c r="E149" s="310" t="s">
        <v>1503</v>
      </c>
      <c r="F149" s="311" t="s">
        <v>1504</v>
      </c>
      <c r="G149" s="312" t="s">
        <v>253</v>
      </c>
      <c r="H149" s="313">
        <v>400.299</v>
      </c>
      <c r="I149" s="314"/>
      <c r="J149" s="315">
        <f>ROUND(I149*H149,2)</f>
        <v>0</v>
      </c>
      <c r="K149" s="316"/>
      <c r="L149" s="43"/>
      <c r="M149" s="317" t="s">
        <v>1</v>
      </c>
      <c r="N149" s="318" t="s">
        <v>42</v>
      </c>
      <c r="O149" s="93"/>
      <c r="P149" s="273">
        <f>O149*H149</f>
        <v>0</v>
      </c>
      <c r="Q149" s="273">
        <v>0</v>
      </c>
      <c r="R149" s="273">
        <f>Q149*H149</f>
        <v>0</v>
      </c>
      <c r="S149" s="273">
        <v>0</v>
      </c>
      <c r="T149" s="27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75" t="s">
        <v>156</v>
      </c>
      <c r="AT149" s="275" t="s">
        <v>236</v>
      </c>
      <c r="AU149" s="275" t="s">
        <v>87</v>
      </c>
      <c r="AY149" s="17" t="s">
        <v>151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85</v>
      </c>
      <c r="BK149" s="145">
        <f>ROUND(I149*H149,2)</f>
        <v>0</v>
      </c>
      <c r="BL149" s="17" t="s">
        <v>156</v>
      </c>
      <c r="BM149" s="275" t="s">
        <v>1505</v>
      </c>
    </row>
    <row r="150" spans="1:51" s="14" customFormat="1" ht="12">
      <c r="A150" s="14"/>
      <c r="B150" s="287"/>
      <c r="C150" s="288"/>
      <c r="D150" s="278" t="s">
        <v>191</v>
      </c>
      <c r="E150" s="289" t="s">
        <v>1</v>
      </c>
      <c r="F150" s="290" t="s">
        <v>1476</v>
      </c>
      <c r="G150" s="288"/>
      <c r="H150" s="291">
        <v>400.299</v>
      </c>
      <c r="I150" s="292"/>
      <c r="J150" s="288"/>
      <c r="K150" s="288"/>
      <c r="L150" s="293"/>
      <c r="M150" s="294"/>
      <c r="N150" s="295"/>
      <c r="O150" s="295"/>
      <c r="P150" s="295"/>
      <c r="Q150" s="295"/>
      <c r="R150" s="295"/>
      <c r="S150" s="295"/>
      <c r="T150" s="29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97" t="s">
        <v>191</v>
      </c>
      <c r="AU150" s="297" t="s">
        <v>87</v>
      </c>
      <c r="AV150" s="14" t="s">
        <v>87</v>
      </c>
      <c r="AW150" s="14" t="s">
        <v>32</v>
      </c>
      <c r="AX150" s="14" t="s">
        <v>85</v>
      </c>
      <c r="AY150" s="297" t="s">
        <v>151</v>
      </c>
    </row>
    <row r="151" spans="1:65" s="2" customFormat="1" ht="48" customHeight="1">
      <c r="A151" s="40"/>
      <c r="B151" s="41"/>
      <c r="C151" s="309" t="s">
        <v>172</v>
      </c>
      <c r="D151" s="309" t="s">
        <v>236</v>
      </c>
      <c r="E151" s="310" t="s">
        <v>450</v>
      </c>
      <c r="F151" s="311" t="s">
        <v>451</v>
      </c>
      <c r="G151" s="312" t="s">
        <v>260</v>
      </c>
      <c r="H151" s="313">
        <v>293.724</v>
      </c>
      <c r="I151" s="314"/>
      <c r="J151" s="315">
        <f>ROUND(I151*H151,2)</f>
        <v>0</v>
      </c>
      <c r="K151" s="316"/>
      <c r="L151" s="43"/>
      <c r="M151" s="317" t="s">
        <v>1</v>
      </c>
      <c r="N151" s="318" t="s">
        <v>42</v>
      </c>
      <c r="O151" s="93"/>
      <c r="P151" s="273">
        <f>O151*H151</f>
        <v>0</v>
      </c>
      <c r="Q151" s="273">
        <v>0</v>
      </c>
      <c r="R151" s="273">
        <f>Q151*H151</f>
        <v>0</v>
      </c>
      <c r="S151" s="273">
        <v>0</v>
      </c>
      <c r="T151" s="27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75" t="s">
        <v>156</v>
      </c>
      <c r="AT151" s="275" t="s">
        <v>236</v>
      </c>
      <c r="AU151" s="275" t="s">
        <v>87</v>
      </c>
      <c r="AY151" s="17" t="s">
        <v>151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85</v>
      </c>
      <c r="BK151" s="145">
        <f>ROUND(I151*H151,2)</f>
        <v>0</v>
      </c>
      <c r="BL151" s="17" t="s">
        <v>156</v>
      </c>
      <c r="BM151" s="275" t="s">
        <v>1506</v>
      </c>
    </row>
    <row r="152" spans="1:51" s="14" customFormat="1" ht="12">
      <c r="A152" s="14"/>
      <c r="B152" s="287"/>
      <c r="C152" s="288"/>
      <c r="D152" s="278" t="s">
        <v>191</v>
      </c>
      <c r="E152" s="289" t="s">
        <v>1</v>
      </c>
      <c r="F152" s="290" t="s">
        <v>1479</v>
      </c>
      <c r="G152" s="288"/>
      <c r="H152" s="291">
        <v>293.724</v>
      </c>
      <c r="I152" s="292"/>
      <c r="J152" s="288"/>
      <c r="K152" s="288"/>
      <c r="L152" s="293"/>
      <c r="M152" s="294"/>
      <c r="N152" s="295"/>
      <c r="O152" s="295"/>
      <c r="P152" s="295"/>
      <c r="Q152" s="295"/>
      <c r="R152" s="295"/>
      <c r="S152" s="295"/>
      <c r="T152" s="29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97" t="s">
        <v>191</v>
      </c>
      <c r="AU152" s="297" t="s">
        <v>87</v>
      </c>
      <c r="AV152" s="14" t="s">
        <v>87</v>
      </c>
      <c r="AW152" s="14" t="s">
        <v>32</v>
      </c>
      <c r="AX152" s="14" t="s">
        <v>85</v>
      </c>
      <c r="AY152" s="297" t="s">
        <v>151</v>
      </c>
    </row>
    <row r="153" spans="1:65" s="2" customFormat="1" ht="60" customHeight="1">
      <c r="A153" s="40"/>
      <c r="B153" s="41"/>
      <c r="C153" s="309" t="s">
        <v>155</v>
      </c>
      <c r="D153" s="309" t="s">
        <v>236</v>
      </c>
      <c r="E153" s="310" t="s">
        <v>496</v>
      </c>
      <c r="F153" s="311" t="s">
        <v>497</v>
      </c>
      <c r="G153" s="312" t="s">
        <v>260</v>
      </c>
      <c r="H153" s="313">
        <v>293.724</v>
      </c>
      <c r="I153" s="314"/>
      <c r="J153" s="315">
        <f>ROUND(I153*H153,2)</f>
        <v>0</v>
      </c>
      <c r="K153" s="316"/>
      <c r="L153" s="43"/>
      <c r="M153" s="317" t="s">
        <v>1</v>
      </c>
      <c r="N153" s="318" t="s">
        <v>42</v>
      </c>
      <c r="O153" s="93"/>
      <c r="P153" s="273">
        <f>O153*H153</f>
        <v>0</v>
      </c>
      <c r="Q153" s="273">
        <v>0</v>
      </c>
      <c r="R153" s="273">
        <f>Q153*H153</f>
        <v>0</v>
      </c>
      <c r="S153" s="273">
        <v>0</v>
      </c>
      <c r="T153" s="27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75" t="s">
        <v>156</v>
      </c>
      <c r="AT153" s="275" t="s">
        <v>236</v>
      </c>
      <c r="AU153" s="275" t="s">
        <v>87</v>
      </c>
      <c r="AY153" s="17" t="s">
        <v>151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85</v>
      </c>
      <c r="BK153" s="145">
        <f>ROUND(I153*H153,2)</f>
        <v>0</v>
      </c>
      <c r="BL153" s="17" t="s">
        <v>156</v>
      </c>
      <c r="BM153" s="275" t="s">
        <v>1507</v>
      </c>
    </row>
    <row r="154" spans="1:51" s="14" customFormat="1" ht="12">
      <c r="A154" s="14"/>
      <c r="B154" s="287"/>
      <c r="C154" s="288"/>
      <c r="D154" s="278" t="s">
        <v>191</v>
      </c>
      <c r="E154" s="289" t="s">
        <v>1</v>
      </c>
      <c r="F154" s="290" t="s">
        <v>1479</v>
      </c>
      <c r="G154" s="288"/>
      <c r="H154" s="291">
        <v>293.724</v>
      </c>
      <c r="I154" s="292"/>
      <c r="J154" s="288"/>
      <c r="K154" s="288"/>
      <c r="L154" s="293"/>
      <c r="M154" s="294"/>
      <c r="N154" s="295"/>
      <c r="O154" s="295"/>
      <c r="P154" s="295"/>
      <c r="Q154" s="295"/>
      <c r="R154" s="295"/>
      <c r="S154" s="295"/>
      <c r="T154" s="29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97" t="s">
        <v>191</v>
      </c>
      <c r="AU154" s="297" t="s">
        <v>87</v>
      </c>
      <c r="AV154" s="14" t="s">
        <v>87</v>
      </c>
      <c r="AW154" s="14" t="s">
        <v>32</v>
      </c>
      <c r="AX154" s="14" t="s">
        <v>85</v>
      </c>
      <c r="AY154" s="297" t="s">
        <v>151</v>
      </c>
    </row>
    <row r="155" spans="1:65" s="2" customFormat="1" ht="36" customHeight="1">
      <c r="A155" s="40"/>
      <c r="B155" s="41"/>
      <c r="C155" s="309" t="s">
        <v>178</v>
      </c>
      <c r="D155" s="309" t="s">
        <v>236</v>
      </c>
      <c r="E155" s="310" t="s">
        <v>501</v>
      </c>
      <c r="F155" s="311" t="s">
        <v>502</v>
      </c>
      <c r="G155" s="312" t="s">
        <v>260</v>
      </c>
      <c r="H155" s="313">
        <v>293.724</v>
      </c>
      <c r="I155" s="314"/>
      <c r="J155" s="315">
        <f>ROUND(I155*H155,2)</f>
        <v>0</v>
      </c>
      <c r="K155" s="316"/>
      <c r="L155" s="43"/>
      <c r="M155" s="317" t="s">
        <v>1</v>
      </c>
      <c r="N155" s="318" t="s">
        <v>42</v>
      </c>
      <c r="O155" s="93"/>
      <c r="P155" s="273">
        <f>O155*H155</f>
        <v>0</v>
      </c>
      <c r="Q155" s="273">
        <v>0</v>
      </c>
      <c r="R155" s="273">
        <f>Q155*H155</f>
        <v>0</v>
      </c>
      <c r="S155" s="273">
        <v>0</v>
      </c>
      <c r="T155" s="27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75" t="s">
        <v>156</v>
      </c>
      <c r="AT155" s="275" t="s">
        <v>236</v>
      </c>
      <c r="AU155" s="275" t="s">
        <v>87</v>
      </c>
      <c r="AY155" s="17" t="s">
        <v>151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85</v>
      </c>
      <c r="BK155" s="145">
        <f>ROUND(I155*H155,2)</f>
        <v>0</v>
      </c>
      <c r="BL155" s="17" t="s">
        <v>156</v>
      </c>
      <c r="BM155" s="275" t="s">
        <v>1508</v>
      </c>
    </row>
    <row r="156" spans="1:51" s="14" customFormat="1" ht="12">
      <c r="A156" s="14"/>
      <c r="B156" s="287"/>
      <c r="C156" s="288"/>
      <c r="D156" s="278" t="s">
        <v>191</v>
      </c>
      <c r="E156" s="289" t="s">
        <v>1</v>
      </c>
      <c r="F156" s="290" t="s">
        <v>1479</v>
      </c>
      <c r="G156" s="288"/>
      <c r="H156" s="291">
        <v>293.724</v>
      </c>
      <c r="I156" s="292"/>
      <c r="J156" s="288"/>
      <c r="K156" s="288"/>
      <c r="L156" s="293"/>
      <c r="M156" s="294"/>
      <c r="N156" s="295"/>
      <c r="O156" s="295"/>
      <c r="P156" s="295"/>
      <c r="Q156" s="295"/>
      <c r="R156" s="295"/>
      <c r="S156" s="295"/>
      <c r="T156" s="29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7" t="s">
        <v>191</v>
      </c>
      <c r="AU156" s="297" t="s">
        <v>87</v>
      </c>
      <c r="AV156" s="14" t="s">
        <v>87</v>
      </c>
      <c r="AW156" s="14" t="s">
        <v>32</v>
      </c>
      <c r="AX156" s="14" t="s">
        <v>85</v>
      </c>
      <c r="AY156" s="297" t="s">
        <v>151</v>
      </c>
    </row>
    <row r="157" spans="1:65" s="2" customFormat="1" ht="16.5" customHeight="1">
      <c r="A157" s="40"/>
      <c r="B157" s="41"/>
      <c r="C157" s="309" t="s">
        <v>182</v>
      </c>
      <c r="D157" s="309" t="s">
        <v>236</v>
      </c>
      <c r="E157" s="310" t="s">
        <v>505</v>
      </c>
      <c r="F157" s="311" t="s">
        <v>506</v>
      </c>
      <c r="G157" s="312" t="s">
        <v>260</v>
      </c>
      <c r="H157" s="313">
        <v>293.724</v>
      </c>
      <c r="I157" s="314"/>
      <c r="J157" s="315">
        <f>ROUND(I157*H157,2)</f>
        <v>0</v>
      </c>
      <c r="K157" s="316"/>
      <c r="L157" s="43"/>
      <c r="M157" s="317" t="s">
        <v>1</v>
      </c>
      <c r="N157" s="318" t="s">
        <v>42</v>
      </c>
      <c r="O157" s="93"/>
      <c r="P157" s="273">
        <f>O157*H157</f>
        <v>0</v>
      </c>
      <c r="Q157" s="273">
        <v>0</v>
      </c>
      <c r="R157" s="273">
        <f>Q157*H157</f>
        <v>0</v>
      </c>
      <c r="S157" s="273">
        <v>0</v>
      </c>
      <c r="T157" s="27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75" t="s">
        <v>156</v>
      </c>
      <c r="AT157" s="275" t="s">
        <v>236</v>
      </c>
      <c r="AU157" s="275" t="s">
        <v>87</v>
      </c>
      <c r="AY157" s="17" t="s">
        <v>151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85</v>
      </c>
      <c r="BK157" s="145">
        <f>ROUND(I157*H157,2)</f>
        <v>0</v>
      </c>
      <c r="BL157" s="17" t="s">
        <v>156</v>
      </c>
      <c r="BM157" s="275" t="s">
        <v>1509</v>
      </c>
    </row>
    <row r="158" spans="1:51" s="14" customFormat="1" ht="12">
      <c r="A158" s="14"/>
      <c r="B158" s="287"/>
      <c r="C158" s="288"/>
      <c r="D158" s="278" t="s">
        <v>191</v>
      </c>
      <c r="E158" s="289" t="s">
        <v>1</v>
      </c>
      <c r="F158" s="290" t="s">
        <v>1479</v>
      </c>
      <c r="G158" s="288"/>
      <c r="H158" s="291">
        <v>293.724</v>
      </c>
      <c r="I158" s="292"/>
      <c r="J158" s="288"/>
      <c r="K158" s="288"/>
      <c r="L158" s="293"/>
      <c r="M158" s="294"/>
      <c r="N158" s="295"/>
      <c r="O158" s="295"/>
      <c r="P158" s="295"/>
      <c r="Q158" s="295"/>
      <c r="R158" s="295"/>
      <c r="S158" s="295"/>
      <c r="T158" s="29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97" t="s">
        <v>191</v>
      </c>
      <c r="AU158" s="297" t="s">
        <v>87</v>
      </c>
      <c r="AV158" s="14" t="s">
        <v>87</v>
      </c>
      <c r="AW158" s="14" t="s">
        <v>32</v>
      </c>
      <c r="AX158" s="14" t="s">
        <v>85</v>
      </c>
      <c r="AY158" s="297" t="s">
        <v>151</v>
      </c>
    </row>
    <row r="159" spans="1:65" s="2" customFormat="1" ht="24" customHeight="1">
      <c r="A159" s="40"/>
      <c r="B159" s="41"/>
      <c r="C159" s="309" t="s">
        <v>186</v>
      </c>
      <c r="D159" s="309" t="s">
        <v>236</v>
      </c>
      <c r="E159" s="310" t="s">
        <v>509</v>
      </c>
      <c r="F159" s="311" t="s">
        <v>510</v>
      </c>
      <c r="G159" s="312" t="s">
        <v>511</v>
      </c>
      <c r="H159" s="313">
        <v>499.331</v>
      </c>
      <c r="I159" s="314"/>
      <c r="J159" s="315">
        <f>ROUND(I159*H159,2)</f>
        <v>0</v>
      </c>
      <c r="K159" s="316"/>
      <c r="L159" s="43"/>
      <c r="M159" s="317" t="s">
        <v>1</v>
      </c>
      <c r="N159" s="318" t="s">
        <v>42</v>
      </c>
      <c r="O159" s="93"/>
      <c r="P159" s="273">
        <f>O159*H159</f>
        <v>0</v>
      </c>
      <c r="Q159" s="273">
        <v>0</v>
      </c>
      <c r="R159" s="273">
        <f>Q159*H159</f>
        <v>0</v>
      </c>
      <c r="S159" s="273">
        <v>0</v>
      </c>
      <c r="T159" s="27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75" t="s">
        <v>156</v>
      </c>
      <c r="AT159" s="275" t="s">
        <v>236</v>
      </c>
      <c r="AU159" s="275" t="s">
        <v>87</v>
      </c>
      <c r="AY159" s="17" t="s">
        <v>151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85</v>
      </c>
      <c r="BK159" s="145">
        <f>ROUND(I159*H159,2)</f>
        <v>0</v>
      </c>
      <c r="BL159" s="17" t="s">
        <v>156</v>
      </c>
      <c r="BM159" s="275" t="s">
        <v>1510</v>
      </c>
    </row>
    <row r="160" spans="1:51" s="14" customFormat="1" ht="12">
      <c r="A160" s="14"/>
      <c r="B160" s="287"/>
      <c r="C160" s="288"/>
      <c r="D160" s="278" t="s">
        <v>191</v>
      </c>
      <c r="E160" s="289" t="s">
        <v>1</v>
      </c>
      <c r="F160" s="290" t="s">
        <v>1511</v>
      </c>
      <c r="G160" s="288"/>
      <c r="H160" s="291">
        <v>499.331</v>
      </c>
      <c r="I160" s="292"/>
      <c r="J160" s="288"/>
      <c r="K160" s="288"/>
      <c r="L160" s="293"/>
      <c r="M160" s="294"/>
      <c r="N160" s="295"/>
      <c r="O160" s="295"/>
      <c r="P160" s="295"/>
      <c r="Q160" s="295"/>
      <c r="R160" s="295"/>
      <c r="S160" s="295"/>
      <c r="T160" s="29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97" t="s">
        <v>191</v>
      </c>
      <c r="AU160" s="297" t="s">
        <v>87</v>
      </c>
      <c r="AV160" s="14" t="s">
        <v>87</v>
      </c>
      <c r="AW160" s="14" t="s">
        <v>32</v>
      </c>
      <c r="AX160" s="14" t="s">
        <v>85</v>
      </c>
      <c r="AY160" s="297" t="s">
        <v>151</v>
      </c>
    </row>
    <row r="161" spans="1:65" s="2" customFormat="1" ht="36" customHeight="1">
      <c r="A161" s="40"/>
      <c r="B161" s="41"/>
      <c r="C161" s="309" t="s">
        <v>197</v>
      </c>
      <c r="D161" s="309" t="s">
        <v>236</v>
      </c>
      <c r="E161" s="310" t="s">
        <v>1360</v>
      </c>
      <c r="F161" s="311" t="s">
        <v>1361</v>
      </c>
      <c r="G161" s="312" t="s">
        <v>260</v>
      </c>
      <c r="H161" s="313">
        <v>167.807</v>
      </c>
      <c r="I161" s="314"/>
      <c r="J161" s="315">
        <f>ROUND(I161*H161,2)</f>
        <v>0</v>
      </c>
      <c r="K161" s="316"/>
      <c r="L161" s="43"/>
      <c r="M161" s="317" t="s">
        <v>1</v>
      </c>
      <c r="N161" s="318" t="s">
        <v>42</v>
      </c>
      <c r="O161" s="93"/>
      <c r="P161" s="273">
        <f>O161*H161</f>
        <v>0</v>
      </c>
      <c r="Q161" s="273">
        <v>0</v>
      </c>
      <c r="R161" s="273">
        <f>Q161*H161</f>
        <v>0</v>
      </c>
      <c r="S161" s="273">
        <v>0</v>
      </c>
      <c r="T161" s="27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75" t="s">
        <v>156</v>
      </c>
      <c r="AT161" s="275" t="s">
        <v>236</v>
      </c>
      <c r="AU161" s="275" t="s">
        <v>87</v>
      </c>
      <c r="AY161" s="17" t="s">
        <v>151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85</v>
      </c>
      <c r="BK161" s="145">
        <f>ROUND(I161*H161,2)</f>
        <v>0</v>
      </c>
      <c r="BL161" s="17" t="s">
        <v>156</v>
      </c>
      <c r="BM161" s="275" t="s">
        <v>1512</v>
      </c>
    </row>
    <row r="162" spans="1:51" s="14" customFormat="1" ht="12">
      <c r="A162" s="14"/>
      <c r="B162" s="287"/>
      <c r="C162" s="288"/>
      <c r="D162" s="278" t="s">
        <v>191</v>
      </c>
      <c r="E162" s="289" t="s">
        <v>1364</v>
      </c>
      <c r="F162" s="290" t="s">
        <v>1513</v>
      </c>
      <c r="G162" s="288"/>
      <c r="H162" s="291">
        <v>167.807</v>
      </c>
      <c r="I162" s="292"/>
      <c r="J162" s="288"/>
      <c r="K162" s="288"/>
      <c r="L162" s="293"/>
      <c r="M162" s="294"/>
      <c r="N162" s="295"/>
      <c r="O162" s="295"/>
      <c r="P162" s="295"/>
      <c r="Q162" s="295"/>
      <c r="R162" s="295"/>
      <c r="S162" s="295"/>
      <c r="T162" s="29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7" t="s">
        <v>191</v>
      </c>
      <c r="AU162" s="297" t="s">
        <v>87</v>
      </c>
      <c r="AV162" s="14" t="s">
        <v>87</v>
      </c>
      <c r="AW162" s="14" t="s">
        <v>32</v>
      </c>
      <c r="AX162" s="14" t="s">
        <v>85</v>
      </c>
      <c r="AY162" s="297" t="s">
        <v>151</v>
      </c>
    </row>
    <row r="163" spans="1:65" s="2" customFormat="1" ht="60" customHeight="1">
      <c r="A163" s="40"/>
      <c r="B163" s="41"/>
      <c r="C163" s="309" t="s">
        <v>201</v>
      </c>
      <c r="D163" s="309" t="s">
        <v>236</v>
      </c>
      <c r="E163" s="310" t="s">
        <v>1365</v>
      </c>
      <c r="F163" s="311" t="s">
        <v>1366</v>
      </c>
      <c r="G163" s="312" t="s">
        <v>260</v>
      </c>
      <c r="H163" s="313">
        <v>110.111</v>
      </c>
      <c r="I163" s="314"/>
      <c r="J163" s="315">
        <f>ROUND(I163*H163,2)</f>
        <v>0</v>
      </c>
      <c r="K163" s="316"/>
      <c r="L163" s="43"/>
      <c r="M163" s="317" t="s">
        <v>1</v>
      </c>
      <c r="N163" s="318" t="s">
        <v>42</v>
      </c>
      <c r="O163" s="93"/>
      <c r="P163" s="273">
        <f>O163*H163</f>
        <v>0</v>
      </c>
      <c r="Q163" s="273">
        <v>0</v>
      </c>
      <c r="R163" s="273">
        <f>Q163*H163</f>
        <v>0</v>
      </c>
      <c r="S163" s="273">
        <v>0</v>
      </c>
      <c r="T163" s="27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75" t="s">
        <v>156</v>
      </c>
      <c r="AT163" s="275" t="s">
        <v>236</v>
      </c>
      <c r="AU163" s="275" t="s">
        <v>87</v>
      </c>
      <c r="AY163" s="17" t="s">
        <v>151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85</v>
      </c>
      <c r="BK163" s="145">
        <f>ROUND(I163*H163,2)</f>
        <v>0</v>
      </c>
      <c r="BL163" s="17" t="s">
        <v>156</v>
      </c>
      <c r="BM163" s="275" t="s">
        <v>1514</v>
      </c>
    </row>
    <row r="164" spans="1:51" s="13" customFormat="1" ht="12">
      <c r="A164" s="13"/>
      <c r="B164" s="276"/>
      <c r="C164" s="277"/>
      <c r="D164" s="278" t="s">
        <v>191</v>
      </c>
      <c r="E164" s="279" t="s">
        <v>1</v>
      </c>
      <c r="F164" s="280" t="s">
        <v>1515</v>
      </c>
      <c r="G164" s="277"/>
      <c r="H164" s="279" t="s">
        <v>1</v>
      </c>
      <c r="I164" s="281"/>
      <c r="J164" s="277"/>
      <c r="K164" s="277"/>
      <c r="L164" s="282"/>
      <c r="M164" s="283"/>
      <c r="N164" s="284"/>
      <c r="O164" s="284"/>
      <c r="P164" s="284"/>
      <c r="Q164" s="284"/>
      <c r="R164" s="284"/>
      <c r="S164" s="284"/>
      <c r="T164" s="28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86" t="s">
        <v>191</v>
      </c>
      <c r="AU164" s="286" t="s">
        <v>87</v>
      </c>
      <c r="AV164" s="13" t="s">
        <v>85</v>
      </c>
      <c r="AW164" s="13" t="s">
        <v>32</v>
      </c>
      <c r="AX164" s="13" t="s">
        <v>77</v>
      </c>
      <c r="AY164" s="286" t="s">
        <v>151</v>
      </c>
    </row>
    <row r="165" spans="1:51" s="14" customFormat="1" ht="12">
      <c r="A165" s="14"/>
      <c r="B165" s="287"/>
      <c r="C165" s="288"/>
      <c r="D165" s="278" t="s">
        <v>191</v>
      </c>
      <c r="E165" s="289" t="s">
        <v>1</v>
      </c>
      <c r="F165" s="290" t="s">
        <v>1516</v>
      </c>
      <c r="G165" s="288"/>
      <c r="H165" s="291">
        <v>136.404</v>
      </c>
      <c r="I165" s="292"/>
      <c r="J165" s="288"/>
      <c r="K165" s="288"/>
      <c r="L165" s="293"/>
      <c r="M165" s="294"/>
      <c r="N165" s="295"/>
      <c r="O165" s="295"/>
      <c r="P165" s="295"/>
      <c r="Q165" s="295"/>
      <c r="R165" s="295"/>
      <c r="S165" s="295"/>
      <c r="T165" s="29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97" t="s">
        <v>191</v>
      </c>
      <c r="AU165" s="297" t="s">
        <v>87</v>
      </c>
      <c r="AV165" s="14" t="s">
        <v>87</v>
      </c>
      <c r="AW165" s="14" t="s">
        <v>32</v>
      </c>
      <c r="AX165" s="14" t="s">
        <v>77</v>
      </c>
      <c r="AY165" s="297" t="s">
        <v>151</v>
      </c>
    </row>
    <row r="166" spans="1:51" s="14" customFormat="1" ht="12">
      <c r="A166" s="14"/>
      <c r="B166" s="287"/>
      <c r="C166" s="288"/>
      <c r="D166" s="278" t="s">
        <v>191</v>
      </c>
      <c r="E166" s="289" t="s">
        <v>1</v>
      </c>
      <c r="F166" s="290" t="s">
        <v>1517</v>
      </c>
      <c r="G166" s="288"/>
      <c r="H166" s="291">
        <v>-28.568</v>
      </c>
      <c r="I166" s="292"/>
      <c r="J166" s="288"/>
      <c r="K166" s="288"/>
      <c r="L166" s="293"/>
      <c r="M166" s="294"/>
      <c r="N166" s="295"/>
      <c r="O166" s="295"/>
      <c r="P166" s="295"/>
      <c r="Q166" s="295"/>
      <c r="R166" s="295"/>
      <c r="S166" s="295"/>
      <c r="T166" s="29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97" t="s">
        <v>191</v>
      </c>
      <c r="AU166" s="297" t="s">
        <v>87</v>
      </c>
      <c r="AV166" s="14" t="s">
        <v>87</v>
      </c>
      <c r="AW166" s="14" t="s">
        <v>32</v>
      </c>
      <c r="AX166" s="14" t="s">
        <v>77</v>
      </c>
      <c r="AY166" s="297" t="s">
        <v>151</v>
      </c>
    </row>
    <row r="167" spans="1:51" s="14" customFormat="1" ht="12">
      <c r="A167" s="14"/>
      <c r="B167" s="287"/>
      <c r="C167" s="288"/>
      <c r="D167" s="278" t="s">
        <v>191</v>
      </c>
      <c r="E167" s="289" t="s">
        <v>1</v>
      </c>
      <c r="F167" s="290" t="s">
        <v>1518</v>
      </c>
      <c r="G167" s="288"/>
      <c r="H167" s="291">
        <v>2.275</v>
      </c>
      <c r="I167" s="292"/>
      <c r="J167" s="288"/>
      <c r="K167" s="288"/>
      <c r="L167" s="293"/>
      <c r="M167" s="294"/>
      <c r="N167" s="295"/>
      <c r="O167" s="295"/>
      <c r="P167" s="295"/>
      <c r="Q167" s="295"/>
      <c r="R167" s="295"/>
      <c r="S167" s="295"/>
      <c r="T167" s="29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97" t="s">
        <v>191</v>
      </c>
      <c r="AU167" s="297" t="s">
        <v>87</v>
      </c>
      <c r="AV167" s="14" t="s">
        <v>87</v>
      </c>
      <c r="AW167" s="14" t="s">
        <v>32</v>
      </c>
      <c r="AX167" s="14" t="s">
        <v>77</v>
      </c>
      <c r="AY167" s="297" t="s">
        <v>151</v>
      </c>
    </row>
    <row r="168" spans="1:51" s="15" customFormat="1" ht="12">
      <c r="A168" s="15"/>
      <c r="B168" s="298"/>
      <c r="C168" s="299"/>
      <c r="D168" s="278" t="s">
        <v>191</v>
      </c>
      <c r="E168" s="300" t="s">
        <v>1307</v>
      </c>
      <c r="F168" s="301" t="s">
        <v>196</v>
      </c>
      <c r="G168" s="299"/>
      <c r="H168" s="302">
        <v>110.111</v>
      </c>
      <c r="I168" s="303"/>
      <c r="J168" s="299"/>
      <c r="K168" s="299"/>
      <c r="L168" s="304"/>
      <c r="M168" s="305"/>
      <c r="N168" s="306"/>
      <c r="O168" s="306"/>
      <c r="P168" s="306"/>
      <c r="Q168" s="306"/>
      <c r="R168" s="306"/>
      <c r="S168" s="306"/>
      <c r="T168" s="30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308" t="s">
        <v>191</v>
      </c>
      <c r="AU168" s="308" t="s">
        <v>87</v>
      </c>
      <c r="AV168" s="15" t="s">
        <v>156</v>
      </c>
      <c r="AW168" s="15" t="s">
        <v>32</v>
      </c>
      <c r="AX168" s="15" t="s">
        <v>85</v>
      </c>
      <c r="AY168" s="308" t="s">
        <v>151</v>
      </c>
    </row>
    <row r="169" spans="1:65" s="2" customFormat="1" ht="16.5" customHeight="1">
      <c r="A169" s="40"/>
      <c r="B169" s="41"/>
      <c r="C169" s="262" t="s">
        <v>205</v>
      </c>
      <c r="D169" s="262" t="s">
        <v>152</v>
      </c>
      <c r="E169" s="263" t="s">
        <v>1370</v>
      </c>
      <c r="F169" s="264" t="s">
        <v>1371</v>
      </c>
      <c r="G169" s="265" t="s">
        <v>511</v>
      </c>
      <c r="H169" s="266">
        <v>318.833</v>
      </c>
      <c r="I169" s="267"/>
      <c r="J169" s="268">
        <f>ROUND(I169*H169,2)</f>
        <v>0</v>
      </c>
      <c r="K169" s="269"/>
      <c r="L169" s="270"/>
      <c r="M169" s="271" t="s">
        <v>1</v>
      </c>
      <c r="N169" s="272" t="s">
        <v>42</v>
      </c>
      <c r="O169" s="93"/>
      <c r="P169" s="273">
        <f>O169*H169</f>
        <v>0</v>
      </c>
      <c r="Q169" s="273">
        <v>1</v>
      </c>
      <c r="R169" s="273">
        <f>Q169*H169</f>
        <v>318.833</v>
      </c>
      <c r="S169" s="273">
        <v>0</v>
      </c>
      <c r="T169" s="27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75" t="s">
        <v>155</v>
      </c>
      <c r="AT169" s="275" t="s">
        <v>152</v>
      </c>
      <c r="AU169" s="275" t="s">
        <v>87</v>
      </c>
      <c r="AY169" s="17" t="s">
        <v>151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85</v>
      </c>
      <c r="BK169" s="145">
        <f>ROUND(I169*H169,2)</f>
        <v>0</v>
      </c>
      <c r="BL169" s="17" t="s">
        <v>156</v>
      </c>
      <c r="BM169" s="275" t="s">
        <v>1519</v>
      </c>
    </row>
    <row r="170" spans="1:51" s="14" customFormat="1" ht="12">
      <c r="A170" s="14"/>
      <c r="B170" s="287"/>
      <c r="C170" s="288"/>
      <c r="D170" s="278" t="s">
        <v>191</v>
      </c>
      <c r="E170" s="289" t="s">
        <v>1</v>
      </c>
      <c r="F170" s="290" t="s">
        <v>1520</v>
      </c>
      <c r="G170" s="288"/>
      <c r="H170" s="291">
        <v>318.833</v>
      </c>
      <c r="I170" s="292"/>
      <c r="J170" s="288"/>
      <c r="K170" s="288"/>
      <c r="L170" s="293"/>
      <c r="M170" s="294"/>
      <c r="N170" s="295"/>
      <c r="O170" s="295"/>
      <c r="P170" s="295"/>
      <c r="Q170" s="295"/>
      <c r="R170" s="295"/>
      <c r="S170" s="295"/>
      <c r="T170" s="29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97" t="s">
        <v>191</v>
      </c>
      <c r="AU170" s="297" t="s">
        <v>87</v>
      </c>
      <c r="AV170" s="14" t="s">
        <v>87</v>
      </c>
      <c r="AW170" s="14" t="s">
        <v>32</v>
      </c>
      <c r="AX170" s="14" t="s">
        <v>85</v>
      </c>
      <c r="AY170" s="297" t="s">
        <v>151</v>
      </c>
    </row>
    <row r="171" spans="1:65" s="2" customFormat="1" ht="16.5" customHeight="1">
      <c r="A171" s="40"/>
      <c r="B171" s="41"/>
      <c r="C171" s="262" t="s">
        <v>8</v>
      </c>
      <c r="D171" s="262" t="s">
        <v>152</v>
      </c>
      <c r="E171" s="263" t="s">
        <v>1375</v>
      </c>
      <c r="F171" s="264" t="s">
        <v>1521</v>
      </c>
      <c r="G171" s="265" t="s">
        <v>511</v>
      </c>
      <c r="H171" s="266">
        <v>209.211</v>
      </c>
      <c r="I171" s="267"/>
      <c r="J171" s="268">
        <f>ROUND(I171*H171,2)</f>
        <v>0</v>
      </c>
      <c r="K171" s="269"/>
      <c r="L171" s="270"/>
      <c r="M171" s="271" t="s">
        <v>1</v>
      </c>
      <c r="N171" s="272" t="s">
        <v>42</v>
      </c>
      <c r="O171" s="93"/>
      <c r="P171" s="273">
        <f>O171*H171</f>
        <v>0</v>
      </c>
      <c r="Q171" s="273">
        <v>1</v>
      </c>
      <c r="R171" s="273">
        <f>Q171*H171</f>
        <v>209.211</v>
      </c>
      <c r="S171" s="273">
        <v>0</v>
      </c>
      <c r="T171" s="27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75" t="s">
        <v>155</v>
      </c>
      <c r="AT171" s="275" t="s">
        <v>152</v>
      </c>
      <c r="AU171" s="275" t="s">
        <v>87</v>
      </c>
      <c r="AY171" s="17" t="s">
        <v>151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85</v>
      </c>
      <c r="BK171" s="145">
        <f>ROUND(I171*H171,2)</f>
        <v>0</v>
      </c>
      <c r="BL171" s="17" t="s">
        <v>156</v>
      </c>
      <c r="BM171" s="275" t="s">
        <v>1522</v>
      </c>
    </row>
    <row r="172" spans="1:51" s="14" customFormat="1" ht="12">
      <c r="A172" s="14"/>
      <c r="B172" s="287"/>
      <c r="C172" s="288"/>
      <c r="D172" s="278" t="s">
        <v>191</v>
      </c>
      <c r="E172" s="289" t="s">
        <v>1</v>
      </c>
      <c r="F172" s="290" t="s">
        <v>1523</v>
      </c>
      <c r="G172" s="288"/>
      <c r="H172" s="291">
        <v>209.211</v>
      </c>
      <c r="I172" s="292"/>
      <c r="J172" s="288"/>
      <c r="K172" s="288"/>
      <c r="L172" s="293"/>
      <c r="M172" s="294"/>
      <c r="N172" s="295"/>
      <c r="O172" s="295"/>
      <c r="P172" s="295"/>
      <c r="Q172" s="295"/>
      <c r="R172" s="295"/>
      <c r="S172" s="295"/>
      <c r="T172" s="29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97" t="s">
        <v>191</v>
      </c>
      <c r="AU172" s="297" t="s">
        <v>87</v>
      </c>
      <c r="AV172" s="14" t="s">
        <v>87</v>
      </c>
      <c r="AW172" s="14" t="s">
        <v>32</v>
      </c>
      <c r="AX172" s="14" t="s">
        <v>85</v>
      </c>
      <c r="AY172" s="297" t="s">
        <v>151</v>
      </c>
    </row>
    <row r="173" spans="1:63" s="12" customFormat="1" ht="22.8" customHeight="1">
      <c r="A173" s="12"/>
      <c r="B173" s="246"/>
      <c r="C173" s="247"/>
      <c r="D173" s="248" t="s">
        <v>76</v>
      </c>
      <c r="E173" s="260" t="s">
        <v>156</v>
      </c>
      <c r="F173" s="260" t="s">
        <v>822</v>
      </c>
      <c r="G173" s="247"/>
      <c r="H173" s="247"/>
      <c r="I173" s="250"/>
      <c r="J173" s="261">
        <f>BK173</f>
        <v>0</v>
      </c>
      <c r="K173" s="247"/>
      <c r="L173" s="252"/>
      <c r="M173" s="253"/>
      <c r="N173" s="254"/>
      <c r="O173" s="254"/>
      <c r="P173" s="255">
        <f>SUM(P174:P178)</f>
        <v>0</v>
      </c>
      <c r="Q173" s="254"/>
      <c r="R173" s="255">
        <f>SUM(R174:R178)</f>
        <v>0</v>
      </c>
      <c r="S173" s="254"/>
      <c r="T173" s="256">
        <f>SUM(T174:T178)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57" t="s">
        <v>85</v>
      </c>
      <c r="AT173" s="258" t="s">
        <v>76</v>
      </c>
      <c r="AU173" s="258" t="s">
        <v>85</v>
      </c>
      <c r="AY173" s="257" t="s">
        <v>151</v>
      </c>
      <c r="BK173" s="259">
        <f>SUM(BK174:BK178)</f>
        <v>0</v>
      </c>
    </row>
    <row r="174" spans="1:65" s="2" customFormat="1" ht="24" customHeight="1">
      <c r="A174" s="40"/>
      <c r="B174" s="41"/>
      <c r="C174" s="309" t="s">
        <v>212</v>
      </c>
      <c r="D174" s="309" t="s">
        <v>236</v>
      </c>
      <c r="E174" s="310" t="s">
        <v>824</v>
      </c>
      <c r="F174" s="311" t="s">
        <v>825</v>
      </c>
      <c r="G174" s="312" t="s">
        <v>260</v>
      </c>
      <c r="H174" s="313">
        <v>15.806</v>
      </c>
      <c r="I174" s="314"/>
      <c r="J174" s="315">
        <f>ROUND(I174*H174,2)</f>
        <v>0</v>
      </c>
      <c r="K174" s="316"/>
      <c r="L174" s="43"/>
      <c r="M174" s="317" t="s">
        <v>1</v>
      </c>
      <c r="N174" s="318" t="s">
        <v>42</v>
      </c>
      <c r="O174" s="93"/>
      <c r="P174" s="273">
        <f>O174*H174</f>
        <v>0</v>
      </c>
      <c r="Q174" s="273">
        <v>0</v>
      </c>
      <c r="R174" s="273">
        <f>Q174*H174</f>
        <v>0</v>
      </c>
      <c r="S174" s="273">
        <v>0</v>
      </c>
      <c r="T174" s="27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75" t="s">
        <v>156</v>
      </c>
      <c r="AT174" s="275" t="s">
        <v>236</v>
      </c>
      <c r="AU174" s="275" t="s">
        <v>87</v>
      </c>
      <c r="AY174" s="17" t="s">
        <v>151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85</v>
      </c>
      <c r="BK174" s="145">
        <f>ROUND(I174*H174,2)</f>
        <v>0</v>
      </c>
      <c r="BL174" s="17" t="s">
        <v>156</v>
      </c>
      <c r="BM174" s="275" t="s">
        <v>1524</v>
      </c>
    </row>
    <row r="175" spans="1:51" s="13" customFormat="1" ht="12">
      <c r="A175" s="13"/>
      <c r="B175" s="276"/>
      <c r="C175" s="277"/>
      <c r="D175" s="278" t="s">
        <v>191</v>
      </c>
      <c r="E175" s="279" t="s">
        <v>1</v>
      </c>
      <c r="F175" s="280" t="s">
        <v>1515</v>
      </c>
      <c r="G175" s="277"/>
      <c r="H175" s="279" t="s">
        <v>1</v>
      </c>
      <c r="I175" s="281"/>
      <c r="J175" s="277"/>
      <c r="K175" s="277"/>
      <c r="L175" s="282"/>
      <c r="M175" s="283"/>
      <c r="N175" s="284"/>
      <c r="O175" s="284"/>
      <c r="P175" s="284"/>
      <c r="Q175" s="284"/>
      <c r="R175" s="284"/>
      <c r="S175" s="284"/>
      <c r="T175" s="28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86" t="s">
        <v>191</v>
      </c>
      <c r="AU175" s="286" t="s">
        <v>87</v>
      </c>
      <c r="AV175" s="13" t="s">
        <v>85</v>
      </c>
      <c r="AW175" s="13" t="s">
        <v>32</v>
      </c>
      <c r="AX175" s="13" t="s">
        <v>77</v>
      </c>
      <c r="AY175" s="286" t="s">
        <v>151</v>
      </c>
    </row>
    <row r="176" spans="1:51" s="14" customFormat="1" ht="12">
      <c r="A176" s="14"/>
      <c r="B176" s="287"/>
      <c r="C176" s="288"/>
      <c r="D176" s="278" t="s">
        <v>191</v>
      </c>
      <c r="E176" s="289" t="s">
        <v>1</v>
      </c>
      <c r="F176" s="290" t="s">
        <v>1525</v>
      </c>
      <c r="G176" s="288"/>
      <c r="H176" s="291">
        <v>15.156</v>
      </c>
      <c r="I176" s="292"/>
      <c r="J176" s="288"/>
      <c r="K176" s="288"/>
      <c r="L176" s="293"/>
      <c r="M176" s="294"/>
      <c r="N176" s="295"/>
      <c r="O176" s="295"/>
      <c r="P176" s="295"/>
      <c r="Q176" s="295"/>
      <c r="R176" s="295"/>
      <c r="S176" s="295"/>
      <c r="T176" s="29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97" t="s">
        <v>191</v>
      </c>
      <c r="AU176" s="297" t="s">
        <v>87</v>
      </c>
      <c r="AV176" s="14" t="s">
        <v>87</v>
      </c>
      <c r="AW176" s="14" t="s">
        <v>32</v>
      </c>
      <c r="AX176" s="14" t="s">
        <v>77</v>
      </c>
      <c r="AY176" s="297" t="s">
        <v>151</v>
      </c>
    </row>
    <row r="177" spans="1:51" s="14" customFormat="1" ht="12">
      <c r="A177" s="14"/>
      <c r="B177" s="287"/>
      <c r="C177" s="288"/>
      <c r="D177" s="278" t="s">
        <v>191</v>
      </c>
      <c r="E177" s="289" t="s">
        <v>1</v>
      </c>
      <c r="F177" s="290" t="s">
        <v>1526</v>
      </c>
      <c r="G177" s="288"/>
      <c r="H177" s="291">
        <v>0.65</v>
      </c>
      <c r="I177" s="292"/>
      <c r="J177" s="288"/>
      <c r="K177" s="288"/>
      <c r="L177" s="293"/>
      <c r="M177" s="294"/>
      <c r="N177" s="295"/>
      <c r="O177" s="295"/>
      <c r="P177" s="295"/>
      <c r="Q177" s="295"/>
      <c r="R177" s="295"/>
      <c r="S177" s="295"/>
      <c r="T177" s="29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97" t="s">
        <v>191</v>
      </c>
      <c r="AU177" s="297" t="s">
        <v>87</v>
      </c>
      <c r="AV177" s="14" t="s">
        <v>87</v>
      </c>
      <c r="AW177" s="14" t="s">
        <v>32</v>
      </c>
      <c r="AX177" s="14" t="s">
        <v>77</v>
      </c>
      <c r="AY177" s="297" t="s">
        <v>151</v>
      </c>
    </row>
    <row r="178" spans="1:51" s="15" customFormat="1" ht="12">
      <c r="A178" s="15"/>
      <c r="B178" s="298"/>
      <c r="C178" s="299"/>
      <c r="D178" s="278" t="s">
        <v>191</v>
      </c>
      <c r="E178" s="300" t="s">
        <v>827</v>
      </c>
      <c r="F178" s="301" t="s">
        <v>196</v>
      </c>
      <c r="G178" s="299"/>
      <c r="H178" s="302">
        <v>15.806</v>
      </c>
      <c r="I178" s="303"/>
      <c r="J178" s="299"/>
      <c r="K178" s="299"/>
      <c r="L178" s="304"/>
      <c r="M178" s="305"/>
      <c r="N178" s="306"/>
      <c r="O178" s="306"/>
      <c r="P178" s="306"/>
      <c r="Q178" s="306"/>
      <c r="R178" s="306"/>
      <c r="S178" s="306"/>
      <c r="T178" s="30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308" t="s">
        <v>191</v>
      </c>
      <c r="AU178" s="308" t="s">
        <v>87</v>
      </c>
      <c r="AV178" s="15" t="s">
        <v>156</v>
      </c>
      <c r="AW178" s="15" t="s">
        <v>32</v>
      </c>
      <c r="AX178" s="15" t="s">
        <v>85</v>
      </c>
      <c r="AY178" s="308" t="s">
        <v>151</v>
      </c>
    </row>
    <row r="179" spans="1:63" s="12" customFormat="1" ht="22.8" customHeight="1">
      <c r="A179" s="12"/>
      <c r="B179" s="246"/>
      <c r="C179" s="247"/>
      <c r="D179" s="248" t="s">
        <v>76</v>
      </c>
      <c r="E179" s="260" t="s">
        <v>155</v>
      </c>
      <c r="F179" s="260" t="s">
        <v>1407</v>
      </c>
      <c r="G179" s="247"/>
      <c r="H179" s="247"/>
      <c r="I179" s="250"/>
      <c r="J179" s="261">
        <f>BK179</f>
        <v>0</v>
      </c>
      <c r="K179" s="247"/>
      <c r="L179" s="252"/>
      <c r="M179" s="253"/>
      <c r="N179" s="254"/>
      <c r="O179" s="254"/>
      <c r="P179" s="255">
        <f>SUM(P180:P225)</f>
        <v>0</v>
      </c>
      <c r="Q179" s="254"/>
      <c r="R179" s="255">
        <f>SUM(R180:R225)</f>
        <v>14.42656196</v>
      </c>
      <c r="S179" s="254"/>
      <c r="T179" s="256">
        <f>SUM(T180:T225)</f>
        <v>12.039828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57" t="s">
        <v>85</v>
      </c>
      <c r="AT179" s="258" t="s">
        <v>76</v>
      </c>
      <c r="AU179" s="258" t="s">
        <v>85</v>
      </c>
      <c r="AY179" s="257" t="s">
        <v>151</v>
      </c>
      <c r="BK179" s="259">
        <f>SUM(BK180:BK225)</f>
        <v>0</v>
      </c>
    </row>
    <row r="180" spans="1:65" s="2" customFormat="1" ht="24" customHeight="1">
      <c r="A180" s="40"/>
      <c r="B180" s="41"/>
      <c r="C180" s="309" t="s">
        <v>216</v>
      </c>
      <c r="D180" s="309" t="s">
        <v>236</v>
      </c>
      <c r="E180" s="310" t="s">
        <v>1527</v>
      </c>
      <c r="F180" s="311" t="s">
        <v>1528</v>
      </c>
      <c r="G180" s="312" t="s">
        <v>113</v>
      </c>
      <c r="H180" s="313">
        <v>97.84</v>
      </c>
      <c r="I180" s="314"/>
      <c r="J180" s="315">
        <f>ROUND(I180*H180,2)</f>
        <v>0</v>
      </c>
      <c r="K180" s="316"/>
      <c r="L180" s="43"/>
      <c r="M180" s="317" t="s">
        <v>1</v>
      </c>
      <c r="N180" s="318" t="s">
        <v>42</v>
      </c>
      <c r="O180" s="93"/>
      <c r="P180" s="273">
        <f>O180*H180</f>
        <v>0</v>
      </c>
      <c r="Q180" s="273">
        <v>0</v>
      </c>
      <c r="R180" s="273">
        <f>Q180*H180</f>
        <v>0</v>
      </c>
      <c r="S180" s="273">
        <v>0</v>
      </c>
      <c r="T180" s="27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75" t="s">
        <v>156</v>
      </c>
      <c r="AT180" s="275" t="s">
        <v>236</v>
      </c>
      <c r="AU180" s="275" t="s">
        <v>87</v>
      </c>
      <c r="AY180" s="17" t="s">
        <v>151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85</v>
      </c>
      <c r="BK180" s="145">
        <f>ROUND(I180*H180,2)</f>
        <v>0</v>
      </c>
      <c r="BL180" s="17" t="s">
        <v>156</v>
      </c>
      <c r="BM180" s="275" t="s">
        <v>1529</v>
      </c>
    </row>
    <row r="181" spans="1:51" s="13" customFormat="1" ht="12">
      <c r="A181" s="13"/>
      <c r="B181" s="276"/>
      <c r="C181" s="277"/>
      <c r="D181" s="278" t="s">
        <v>191</v>
      </c>
      <c r="E181" s="279" t="s">
        <v>1</v>
      </c>
      <c r="F181" s="280" t="s">
        <v>1530</v>
      </c>
      <c r="G181" s="277"/>
      <c r="H181" s="279" t="s">
        <v>1</v>
      </c>
      <c r="I181" s="281"/>
      <c r="J181" s="277"/>
      <c r="K181" s="277"/>
      <c r="L181" s="282"/>
      <c r="M181" s="283"/>
      <c r="N181" s="284"/>
      <c r="O181" s="284"/>
      <c r="P181" s="284"/>
      <c r="Q181" s="284"/>
      <c r="R181" s="284"/>
      <c r="S181" s="284"/>
      <c r="T181" s="28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86" t="s">
        <v>191</v>
      </c>
      <c r="AU181" s="286" t="s">
        <v>87</v>
      </c>
      <c r="AV181" s="13" t="s">
        <v>85</v>
      </c>
      <c r="AW181" s="13" t="s">
        <v>32</v>
      </c>
      <c r="AX181" s="13" t="s">
        <v>77</v>
      </c>
      <c r="AY181" s="286" t="s">
        <v>151</v>
      </c>
    </row>
    <row r="182" spans="1:51" s="14" customFormat="1" ht="12">
      <c r="A182" s="14"/>
      <c r="B182" s="287"/>
      <c r="C182" s="288"/>
      <c r="D182" s="278" t="s">
        <v>191</v>
      </c>
      <c r="E182" s="289" t="s">
        <v>1</v>
      </c>
      <c r="F182" s="290" t="s">
        <v>1531</v>
      </c>
      <c r="G182" s="288"/>
      <c r="H182" s="291">
        <v>101.04</v>
      </c>
      <c r="I182" s="292"/>
      <c r="J182" s="288"/>
      <c r="K182" s="288"/>
      <c r="L182" s="293"/>
      <c r="M182" s="294"/>
      <c r="N182" s="295"/>
      <c r="O182" s="295"/>
      <c r="P182" s="295"/>
      <c r="Q182" s="295"/>
      <c r="R182" s="295"/>
      <c r="S182" s="295"/>
      <c r="T182" s="29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97" t="s">
        <v>191</v>
      </c>
      <c r="AU182" s="297" t="s">
        <v>87</v>
      </c>
      <c r="AV182" s="14" t="s">
        <v>87</v>
      </c>
      <c r="AW182" s="14" t="s">
        <v>32</v>
      </c>
      <c r="AX182" s="14" t="s">
        <v>77</v>
      </c>
      <c r="AY182" s="297" t="s">
        <v>151</v>
      </c>
    </row>
    <row r="183" spans="1:51" s="13" customFormat="1" ht="12">
      <c r="A183" s="13"/>
      <c r="B183" s="276"/>
      <c r="C183" s="277"/>
      <c r="D183" s="278" t="s">
        <v>191</v>
      </c>
      <c r="E183" s="279" t="s">
        <v>1</v>
      </c>
      <c r="F183" s="280" t="s">
        <v>1532</v>
      </c>
      <c r="G183" s="277"/>
      <c r="H183" s="279" t="s">
        <v>1</v>
      </c>
      <c r="I183" s="281"/>
      <c r="J183" s="277"/>
      <c r="K183" s="277"/>
      <c r="L183" s="282"/>
      <c r="M183" s="283"/>
      <c r="N183" s="284"/>
      <c r="O183" s="284"/>
      <c r="P183" s="284"/>
      <c r="Q183" s="284"/>
      <c r="R183" s="284"/>
      <c r="S183" s="284"/>
      <c r="T183" s="28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86" t="s">
        <v>191</v>
      </c>
      <c r="AU183" s="286" t="s">
        <v>87</v>
      </c>
      <c r="AV183" s="13" t="s">
        <v>85</v>
      </c>
      <c r="AW183" s="13" t="s">
        <v>32</v>
      </c>
      <c r="AX183" s="13" t="s">
        <v>77</v>
      </c>
      <c r="AY183" s="286" t="s">
        <v>151</v>
      </c>
    </row>
    <row r="184" spans="1:51" s="14" customFormat="1" ht="12">
      <c r="A184" s="14"/>
      <c r="B184" s="287"/>
      <c r="C184" s="288"/>
      <c r="D184" s="278" t="s">
        <v>191</v>
      </c>
      <c r="E184" s="289" t="s">
        <v>1</v>
      </c>
      <c r="F184" s="290" t="s">
        <v>1533</v>
      </c>
      <c r="G184" s="288"/>
      <c r="H184" s="291">
        <v>-3.2</v>
      </c>
      <c r="I184" s="292"/>
      <c r="J184" s="288"/>
      <c r="K184" s="288"/>
      <c r="L184" s="293"/>
      <c r="M184" s="294"/>
      <c r="N184" s="295"/>
      <c r="O184" s="295"/>
      <c r="P184" s="295"/>
      <c r="Q184" s="295"/>
      <c r="R184" s="295"/>
      <c r="S184" s="295"/>
      <c r="T184" s="29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97" t="s">
        <v>191</v>
      </c>
      <c r="AU184" s="297" t="s">
        <v>87</v>
      </c>
      <c r="AV184" s="14" t="s">
        <v>87</v>
      </c>
      <c r="AW184" s="14" t="s">
        <v>32</v>
      </c>
      <c r="AX184" s="14" t="s">
        <v>77</v>
      </c>
      <c r="AY184" s="297" t="s">
        <v>151</v>
      </c>
    </row>
    <row r="185" spans="1:51" s="15" customFormat="1" ht="12">
      <c r="A185" s="15"/>
      <c r="B185" s="298"/>
      <c r="C185" s="299"/>
      <c r="D185" s="278" t="s">
        <v>191</v>
      </c>
      <c r="E185" s="300" t="s">
        <v>1293</v>
      </c>
      <c r="F185" s="301" t="s">
        <v>196</v>
      </c>
      <c r="G185" s="299"/>
      <c r="H185" s="302">
        <v>97.84</v>
      </c>
      <c r="I185" s="303"/>
      <c r="J185" s="299"/>
      <c r="K185" s="299"/>
      <c r="L185" s="304"/>
      <c r="M185" s="305"/>
      <c r="N185" s="306"/>
      <c r="O185" s="306"/>
      <c r="P185" s="306"/>
      <c r="Q185" s="306"/>
      <c r="R185" s="306"/>
      <c r="S185" s="306"/>
      <c r="T185" s="307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308" t="s">
        <v>191</v>
      </c>
      <c r="AU185" s="308" t="s">
        <v>87</v>
      </c>
      <c r="AV185" s="15" t="s">
        <v>156</v>
      </c>
      <c r="AW185" s="15" t="s">
        <v>32</v>
      </c>
      <c r="AX185" s="15" t="s">
        <v>85</v>
      </c>
      <c r="AY185" s="308" t="s">
        <v>151</v>
      </c>
    </row>
    <row r="186" spans="1:65" s="2" customFormat="1" ht="24" customHeight="1">
      <c r="A186" s="40"/>
      <c r="B186" s="41"/>
      <c r="C186" s="309" t="s">
        <v>220</v>
      </c>
      <c r="D186" s="309" t="s">
        <v>236</v>
      </c>
      <c r="E186" s="310" t="s">
        <v>1534</v>
      </c>
      <c r="F186" s="311" t="s">
        <v>1535</v>
      </c>
      <c r="G186" s="312" t="s">
        <v>113</v>
      </c>
      <c r="H186" s="313">
        <v>93.332</v>
      </c>
      <c r="I186" s="314"/>
      <c r="J186" s="315">
        <f>ROUND(I186*H186,2)</f>
        <v>0</v>
      </c>
      <c r="K186" s="316"/>
      <c r="L186" s="43"/>
      <c r="M186" s="317" t="s">
        <v>1</v>
      </c>
      <c r="N186" s="318" t="s">
        <v>42</v>
      </c>
      <c r="O186" s="93"/>
      <c r="P186" s="273">
        <f>O186*H186</f>
        <v>0</v>
      </c>
      <c r="Q186" s="273">
        <v>0</v>
      </c>
      <c r="R186" s="273">
        <f>Q186*H186</f>
        <v>0</v>
      </c>
      <c r="S186" s="273">
        <v>0.129</v>
      </c>
      <c r="T186" s="274">
        <f>S186*H186</f>
        <v>12.039828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75" t="s">
        <v>156</v>
      </c>
      <c r="AT186" s="275" t="s">
        <v>236</v>
      </c>
      <c r="AU186" s="275" t="s">
        <v>87</v>
      </c>
      <c r="AY186" s="17" t="s">
        <v>151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85</v>
      </c>
      <c r="BK186" s="145">
        <f>ROUND(I186*H186,2)</f>
        <v>0</v>
      </c>
      <c r="BL186" s="17" t="s">
        <v>156</v>
      </c>
      <c r="BM186" s="275" t="s">
        <v>1536</v>
      </c>
    </row>
    <row r="187" spans="1:65" s="2" customFormat="1" ht="24" customHeight="1">
      <c r="A187" s="40"/>
      <c r="B187" s="41"/>
      <c r="C187" s="262" t="s">
        <v>224</v>
      </c>
      <c r="D187" s="262" t="s">
        <v>152</v>
      </c>
      <c r="E187" s="263" t="s">
        <v>1537</v>
      </c>
      <c r="F187" s="264" t="s">
        <v>1538</v>
      </c>
      <c r="G187" s="265" t="s">
        <v>113</v>
      </c>
      <c r="H187" s="266">
        <v>102.732</v>
      </c>
      <c r="I187" s="267"/>
      <c r="J187" s="268">
        <f>ROUND(I187*H187,2)</f>
        <v>0</v>
      </c>
      <c r="K187" s="269"/>
      <c r="L187" s="270"/>
      <c r="M187" s="271" t="s">
        <v>1</v>
      </c>
      <c r="N187" s="272" t="s">
        <v>42</v>
      </c>
      <c r="O187" s="93"/>
      <c r="P187" s="273">
        <f>O187*H187</f>
        <v>0</v>
      </c>
      <c r="Q187" s="273">
        <v>0.129</v>
      </c>
      <c r="R187" s="273">
        <f>Q187*H187</f>
        <v>13.252428</v>
      </c>
      <c r="S187" s="273">
        <v>0</v>
      </c>
      <c r="T187" s="27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75" t="s">
        <v>155</v>
      </c>
      <c r="AT187" s="275" t="s">
        <v>152</v>
      </c>
      <c r="AU187" s="275" t="s">
        <v>87</v>
      </c>
      <c r="AY187" s="17" t="s">
        <v>151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85</v>
      </c>
      <c r="BK187" s="145">
        <f>ROUND(I187*H187,2)</f>
        <v>0</v>
      </c>
      <c r="BL187" s="17" t="s">
        <v>156</v>
      </c>
      <c r="BM187" s="275" t="s">
        <v>1539</v>
      </c>
    </row>
    <row r="188" spans="1:51" s="13" customFormat="1" ht="12">
      <c r="A188" s="13"/>
      <c r="B188" s="276"/>
      <c r="C188" s="277"/>
      <c r="D188" s="278" t="s">
        <v>191</v>
      </c>
      <c r="E188" s="279" t="s">
        <v>1</v>
      </c>
      <c r="F188" s="280" t="s">
        <v>910</v>
      </c>
      <c r="G188" s="277"/>
      <c r="H188" s="279" t="s">
        <v>1</v>
      </c>
      <c r="I188" s="281"/>
      <c r="J188" s="277"/>
      <c r="K188" s="277"/>
      <c r="L188" s="282"/>
      <c r="M188" s="283"/>
      <c r="N188" s="284"/>
      <c r="O188" s="284"/>
      <c r="P188" s="284"/>
      <c r="Q188" s="284"/>
      <c r="R188" s="284"/>
      <c r="S188" s="284"/>
      <c r="T188" s="28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86" t="s">
        <v>191</v>
      </c>
      <c r="AU188" s="286" t="s">
        <v>87</v>
      </c>
      <c r="AV188" s="13" t="s">
        <v>85</v>
      </c>
      <c r="AW188" s="13" t="s">
        <v>32</v>
      </c>
      <c r="AX188" s="13" t="s">
        <v>77</v>
      </c>
      <c r="AY188" s="286" t="s">
        <v>151</v>
      </c>
    </row>
    <row r="189" spans="1:51" s="14" customFormat="1" ht="12">
      <c r="A189" s="14"/>
      <c r="B189" s="287"/>
      <c r="C189" s="288"/>
      <c r="D189" s="278" t="s">
        <v>191</v>
      </c>
      <c r="E189" s="289" t="s">
        <v>1</v>
      </c>
      <c r="F189" s="290" t="s">
        <v>1293</v>
      </c>
      <c r="G189" s="288"/>
      <c r="H189" s="291">
        <v>97.84</v>
      </c>
      <c r="I189" s="292"/>
      <c r="J189" s="288"/>
      <c r="K189" s="288"/>
      <c r="L189" s="293"/>
      <c r="M189" s="294"/>
      <c r="N189" s="295"/>
      <c r="O189" s="295"/>
      <c r="P189" s="295"/>
      <c r="Q189" s="295"/>
      <c r="R189" s="295"/>
      <c r="S189" s="295"/>
      <c r="T189" s="29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97" t="s">
        <v>191</v>
      </c>
      <c r="AU189" s="297" t="s">
        <v>87</v>
      </c>
      <c r="AV189" s="14" t="s">
        <v>87</v>
      </c>
      <c r="AW189" s="14" t="s">
        <v>32</v>
      </c>
      <c r="AX189" s="14" t="s">
        <v>85</v>
      </c>
      <c r="AY189" s="297" t="s">
        <v>151</v>
      </c>
    </row>
    <row r="190" spans="1:51" s="14" customFormat="1" ht="12">
      <c r="A190" s="14"/>
      <c r="B190" s="287"/>
      <c r="C190" s="288"/>
      <c r="D190" s="278" t="s">
        <v>191</v>
      </c>
      <c r="E190" s="288"/>
      <c r="F190" s="290" t="s">
        <v>1540</v>
      </c>
      <c r="G190" s="288"/>
      <c r="H190" s="291">
        <v>102.732</v>
      </c>
      <c r="I190" s="292"/>
      <c r="J190" s="288"/>
      <c r="K190" s="288"/>
      <c r="L190" s="293"/>
      <c r="M190" s="294"/>
      <c r="N190" s="295"/>
      <c r="O190" s="295"/>
      <c r="P190" s="295"/>
      <c r="Q190" s="295"/>
      <c r="R190" s="295"/>
      <c r="S190" s="295"/>
      <c r="T190" s="29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97" t="s">
        <v>191</v>
      </c>
      <c r="AU190" s="297" t="s">
        <v>87</v>
      </c>
      <c r="AV190" s="14" t="s">
        <v>87</v>
      </c>
      <c r="AW190" s="14" t="s">
        <v>4</v>
      </c>
      <c r="AX190" s="14" t="s">
        <v>85</v>
      </c>
      <c r="AY190" s="297" t="s">
        <v>151</v>
      </c>
    </row>
    <row r="191" spans="1:65" s="2" customFormat="1" ht="24" customHeight="1">
      <c r="A191" s="40"/>
      <c r="B191" s="41"/>
      <c r="C191" s="262" t="s">
        <v>228</v>
      </c>
      <c r="D191" s="262" t="s">
        <v>152</v>
      </c>
      <c r="E191" s="263" t="s">
        <v>1541</v>
      </c>
      <c r="F191" s="264" t="s">
        <v>1542</v>
      </c>
      <c r="G191" s="265" t="s">
        <v>189</v>
      </c>
      <c r="H191" s="266">
        <v>2</v>
      </c>
      <c r="I191" s="267"/>
      <c r="J191" s="268">
        <f>ROUND(I191*H191,2)</f>
        <v>0</v>
      </c>
      <c r="K191" s="269"/>
      <c r="L191" s="270"/>
      <c r="M191" s="271" t="s">
        <v>1</v>
      </c>
      <c r="N191" s="272" t="s">
        <v>42</v>
      </c>
      <c r="O191" s="93"/>
      <c r="P191" s="273">
        <f>O191*H191</f>
        <v>0</v>
      </c>
      <c r="Q191" s="273">
        <v>0</v>
      </c>
      <c r="R191" s="273">
        <f>Q191*H191</f>
        <v>0</v>
      </c>
      <c r="S191" s="273">
        <v>0</v>
      </c>
      <c r="T191" s="27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75" t="s">
        <v>155</v>
      </c>
      <c r="AT191" s="275" t="s">
        <v>152</v>
      </c>
      <c r="AU191" s="275" t="s">
        <v>87</v>
      </c>
      <c r="AY191" s="17" t="s">
        <v>151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85</v>
      </c>
      <c r="BK191" s="145">
        <f>ROUND(I191*H191,2)</f>
        <v>0</v>
      </c>
      <c r="BL191" s="17" t="s">
        <v>156</v>
      </c>
      <c r="BM191" s="275" t="s">
        <v>1543</v>
      </c>
    </row>
    <row r="192" spans="1:65" s="2" customFormat="1" ht="16.5" customHeight="1">
      <c r="A192" s="40"/>
      <c r="B192" s="41"/>
      <c r="C192" s="262" t="s">
        <v>7</v>
      </c>
      <c r="D192" s="262" t="s">
        <v>152</v>
      </c>
      <c r="E192" s="263" t="s">
        <v>1544</v>
      </c>
      <c r="F192" s="264" t="s">
        <v>1545</v>
      </c>
      <c r="G192" s="265" t="s">
        <v>189</v>
      </c>
      <c r="H192" s="266">
        <v>5</v>
      </c>
      <c r="I192" s="267"/>
      <c r="J192" s="268">
        <f>ROUND(I192*H192,2)</f>
        <v>0</v>
      </c>
      <c r="K192" s="269"/>
      <c r="L192" s="270"/>
      <c r="M192" s="271" t="s">
        <v>1</v>
      </c>
      <c r="N192" s="272" t="s">
        <v>42</v>
      </c>
      <c r="O192" s="93"/>
      <c r="P192" s="273">
        <f>O192*H192</f>
        <v>0</v>
      </c>
      <c r="Q192" s="273">
        <v>0</v>
      </c>
      <c r="R192" s="273">
        <f>Q192*H192</f>
        <v>0</v>
      </c>
      <c r="S192" s="273">
        <v>0</v>
      </c>
      <c r="T192" s="27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75" t="s">
        <v>155</v>
      </c>
      <c r="AT192" s="275" t="s">
        <v>152</v>
      </c>
      <c r="AU192" s="275" t="s">
        <v>87</v>
      </c>
      <c r="AY192" s="17" t="s">
        <v>151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85</v>
      </c>
      <c r="BK192" s="145">
        <f>ROUND(I192*H192,2)</f>
        <v>0</v>
      </c>
      <c r="BL192" s="17" t="s">
        <v>156</v>
      </c>
      <c r="BM192" s="275" t="s">
        <v>1546</v>
      </c>
    </row>
    <row r="193" spans="1:65" s="2" customFormat="1" ht="24" customHeight="1">
      <c r="A193" s="40"/>
      <c r="B193" s="41"/>
      <c r="C193" s="262" t="s">
        <v>235</v>
      </c>
      <c r="D193" s="262" t="s">
        <v>152</v>
      </c>
      <c r="E193" s="263" t="s">
        <v>579</v>
      </c>
      <c r="F193" s="264" t="s">
        <v>1547</v>
      </c>
      <c r="G193" s="265" t="s">
        <v>189</v>
      </c>
      <c r="H193" s="266">
        <v>1</v>
      </c>
      <c r="I193" s="267"/>
      <c r="J193" s="268">
        <f>ROUND(I193*H193,2)</f>
        <v>0</v>
      </c>
      <c r="K193" s="269"/>
      <c r="L193" s="270"/>
      <c r="M193" s="271" t="s">
        <v>1</v>
      </c>
      <c r="N193" s="272" t="s">
        <v>42</v>
      </c>
      <c r="O193" s="93"/>
      <c r="P193" s="273">
        <f>O193*H193</f>
        <v>0</v>
      </c>
      <c r="Q193" s="273">
        <v>0</v>
      </c>
      <c r="R193" s="273">
        <f>Q193*H193</f>
        <v>0</v>
      </c>
      <c r="S193" s="273">
        <v>0</v>
      </c>
      <c r="T193" s="27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75" t="s">
        <v>155</v>
      </c>
      <c r="AT193" s="275" t="s">
        <v>152</v>
      </c>
      <c r="AU193" s="275" t="s">
        <v>87</v>
      </c>
      <c r="AY193" s="17" t="s">
        <v>151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85</v>
      </c>
      <c r="BK193" s="145">
        <f>ROUND(I193*H193,2)</f>
        <v>0</v>
      </c>
      <c r="BL193" s="17" t="s">
        <v>156</v>
      </c>
      <c r="BM193" s="275" t="s">
        <v>1548</v>
      </c>
    </row>
    <row r="194" spans="1:65" s="2" customFormat="1" ht="24" customHeight="1">
      <c r="A194" s="40"/>
      <c r="B194" s="41"/>
      <c r="C194" s="262" t="s">
        <v>242</v>
      </c>
      <c r="D194" s="262" t="s">
        <v>152</v>
      </c>
      <c r="E194" s="263" t="s">
        <v>1549</v>
      </c>
      <c r="F194" s="264" t="s">
        <v>1550</v>
      </c>
      <c r="G194" s="265" t="s">
        <v>189</v>
      </c>
      <c r="H194" s="266">
        <v>1</v>
      </c>
      <c r="I194" s="267"/>
      <c r="J194" s="268">
        <f>ROUND(I194*H194,2)</f>
        <v>0</v>
      </c>
      <c r="K194" s="269"/>
      <c r="L194" s="270"/>
      <c r="M194" s="271" t="s">
        <v>1</v>
      </c>
      <c r="N194" s="272" t="s">
        <v>42</v>
      </c>
      <c r="O194" s="93"/>
      <c r="P194" s="273">
        <f>O194*H194</f>
        <v>0</v>
      </c>
      <c r="Q194" s="273">
        <v>0</v>
      </c>
      <c r="R194" s="273">
        <f>Q194*H194</f>
        <v>0</v>
      </c>
      <c r="S194" s="273">
        <v>0</v>
      </c>
      <c r="T194" s="27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75" t="s">
        <v>155</v>
      </c>
      <c r="AT194" s="275" t="s">
        <v>152</v>
      </c>
      <c r="AU194" s="275" t="s">
        <v>87</v>
      </c>
      <c r="AY194" s="17" t="s">
        <v>151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7" t="s">
        <v>85</v>
      </c>
      <c r="BK194" s="145">
        <f>ROUND(I194*H194,2)</f>
        <v>0</v>
      </c>
      <c r="BL194" s="17" t="s">
        <v>156</v>
      </c>
      <c r="BM194" s="275" t="s">
        <v>1551</v>
      </c>
    </row>
    <row r="195" spans="1:65" s="2" customFormat="1" ht="16.5" customHeight="1">
      <c r="A195" s="40"/>
      <c r="B195" s="41"/>
      <c r="C195" s="262" t="s">
        <v>246</v>
      </c>
      <c r="D195" s="262" t="s">
        <v>152</v>
      </c>
      <c r="E195" s="263" t="s">
        <v>1552</v>
      </c>
      <c r="F195" s="264" t="s">
        <v>1553</v>
      </c>
      <c r="G195" s="265" t="s">
        <v>189</v>
      </c>
      <c r="H195" s="266">
        <v>2</v>
      </c>
      <c r="I195" s="267"/>
      <c r="J195" s="268">
        <f>ROUND(I195*H195,2)</f>
        <v>0</v>
      </c>
      <c r="K195" s="269"/>
      <c r="L195" s="270"/>
      <c r="M195" s="271" t="s">
        <v>1</v>
      </c>
      <c r="N195" s="272" t="s">
        <v>42</v>
      </c>
      <c r="O195" s="93"/>
      <c r="P195" s="273">
        <f>O195*H195</f>
        <v>0</v>
      </c>
      <c r="Q195" s="273">
        <v>0</v>
      </c>
      <c r="R195" s="273">
        <f>Q195*H195</f>
        <v>0</v>
      </c>
      <c r="S195" s="273">
        <v>0</v>
      </c>
      <c r="T195" s="27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75" t="s">
        <v>155</v>
      </c>
      <c r="AT195" s="275" t="s">
        <v>152</v>
      </c>
      <c r="AU195" s="275" t="s">
        <v>87</v>
      </c>
      <c r="AY195" s="17" t="s">
        <v>151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85</v>
      </c>
      <c r="BK195" s="145">
        <f>ROUND(I195*H195,2)</f>
        <v>0</v>
      </c>
      <c r="BL195" s="17" t="s">
        <v>156</v>
      </c>
      <c r="BM195" s="275" t="s">
        <v>1554</v>
      </c>
    </row>
    <row r="196" spans="1:65" s="2" customFormat="1" ht="24" customHeight="1">
      <c r="A196" s="40"/>
      <c r="B196" s="41"/>
      <c r="C196" s="262" t="s">
        <v>453</v>
      </c>
      <c r="D196" s="262" t="s">
        <v>152</v>
      </c>
      <c r="E196" s="263" t="s">
        <v>1555</v>
      </c>
      <c r="F196" s="264" t="s">
        <v>1556</v>
      </c>
      <c r="G196" s="265" t="s">
        <v>189</v>
      </c>
      <c r="H196" s="266">
        <v>1</v>
      </c>
      <c r="I196" s="267"/>
      <c r="J196" s="268">
        <f>ROUND(I196*H196,2)</f>
        <v>0</v>
      </c>
      <c r="K196" s="269"/>
      <c r="L196" s="270"/>
      <c r="M196" s="271" t="s">
        <v>1</v>
      </c>
      <c r="N196" s="272" t="s">
        <v>42</v>
      </c>
      <c r="O196" s="93"/>
      <c r="P196" s="273">
        <f>O196*H196</f>
        <v>0</v>
      </c>
      <c r="Q196" s="273">
        <v>0</v>
      </c>
      <c r="R196" s="273">
        <f>Q196*H196</f>
        <v>0</v>
      </c>
      <c r="S196" s="273">
        <v>0</v>
      </c>
      <c r="T196" s="27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75" t="s">
        <v>155</v>
      </c>
      <c r="AT196" s="275" t="s">
        <v>152</v>
      </c>
      <c r="AU196" s="275" t="s">
        <v>87</v>
      </c>
      <c r="AY196" s="17" t="s">
        <v>151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85</v>
      </c>
      <c r="BK196" s="145">
        <f>ROUND(I196*H196,2)</f>
        <v>0</v>
      </c>
      <c r="BL196" s="17" t="s">
        <v>156</v>
      </c>
      <c r="BM196" s="275" t="s">
        <v>1557</v>
      </c>
    </row>
    <row r="197" spans="1:65" s="2" customFormat="1" ht="16.5" customHeight="1">
      <c r="A197" s="40"/>
      <c r="B197" s="41"/>
      <c r="C197" s="262" t="s">
        <v>460</v>
      </c>
      <c r="D197" s="262" t="s">
        <v>152</v>
      </c>
      <c r="E197" s="263" t="s">
        <v>1558</v>
      </c>
      <c r="F197" s="264" t="s">
        <v>1559</v>
      </c>
      <c r="G197" s="265" t="s">
        <v>189</v>
      </c>
      <c r="H197" s="266">
        <v>2</v>
      </c>
      <c r="I197" s="267"/>
      <c r="J197" s="268">
        <f>ROUND(I197*H197,2)</f>
        <v>0</v>
      </c>
      <c r="K197" s="269"/>
      <c r="L197" s="270"/>
      <c r="M197" s="271" t="s">
        <v>1</v>
      </c>
      <c r="N197" s="272" t="s">
        <v>42</v>
      </c>
      <c r="O197" s="93"/>
      <c r="P197" s="273">
        <f>O197*H197</f>
        <v>0</v>
      </c>
      <c r="Q197" s="273">
        <v>0</v>
      </c>
      <c r="R197" s="273">
        <f>Q197*H197</f>
        <v>0</v>
      </c>
      <c r="S197" s="273">
        <v>0</v>
      </c>
      <c r="T197" s="27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75" t="s">
        <v>155</v>
      </c>
      <c r="AT197" s="275" t="s">
        <v>152</v>
      </c>
      <c r="AU197" s="275" t="s">
        <v>87</v>
      </c>
      <c r="AY197" s="17" t="s">
        <v>151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85</v>
      </c>
      <c r="BK197" s="145">
        <f>ROUND(I197*H197,2)</f>
        <v>0</v>
      </c>
      <c r="BL197" s="17" t="s">
        <v>156</v>
      </c>
      <c r="BM197" s="275" t="s">
        <v>1560</v>
      </c>
    </row>
    <row r="198" spans="1:65" s="2" customFormat="1" ht="24" customHeight="1">
      <c r="A198" s="40"/>
      <c r="B198" s="41"/>
      <c r="C198" s="262" t="s">
        <v>464</v>
      </c>
      <c r="D198" s="262" t="s">
        <v>152</v>
      </c>
      <c r="E198" s="263" t="s">
        <v>1561</v>
      </c>
      <c r="F198" s="264" t="s">
        <v>1562</v>
      </c>
      <c r="G198" s="265" t="s">
        <v>189</v>
      </c>
      <c r="H198" s="266">
        <v>1</v>
      </c>
      <c r="I198" s="267"/>
      <c r="J198" s="268">
        <f>ROUND(I198*H198,2)</f>
        <v>0</v>
      </c>
      <c r="K198" s="269"/>
      <c r="L198" s="270"/>
      <c r="M198" s="271" t="s">
        <v>1</v>
      </c>
      <c r="N198" s="272" t="s">
        <v>42</v>
      </c>
      <c r="O198" s="93"/>
      <c r="P198" s="273">
        <f>O198*H198</f>
        <v>0</v>
      </c>
      <c r="Q198" s="273">
        <v>0</v>
      </c>
      <c r="R198" s="273">
        <f>Q198*H198</f>
        <v>0</v>
      </c>
      <c r="S198" s="273">
        <v>0</v>
      </c>
      <c r="T198" s="274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75" t="s">
        <v>155</v>
      </c>
      <c r="AT198" s="275" t="s">
        <v>152</v>
      </c>
      <c r="AU198" s="275" t="s">
        <v>87</v>
      </c>
      <c r="AY198" s="17" t="s">
        <v>151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85</v>
      </c>
      <c r="BK198" s="145">
        <f>ROUND(I198*H198,2)</f>
        <v>0</v>
      </c>
      <c r="BL198" s="17" t="s">
        <v>156</v>
      </c>
      <c r="BM198" s="275" t="s">
        <v>1563</v>
      </c>
    </row>
    <row r="199" spans="1:65" s="2" customFormat="1" ht="36" customHeight="1">
      <c r="A199" s="40"/>
      <c r="B199" s="41"/>
      <c r="C199" s="309" t="s">
        <v>468</v>
      </c>
      <c r="D199" s="309" t="s">
        <v>236</v>
      </c>
      <c r="E199" s="310" t="s">
        <v>1564</v>
      </c>
      <c r="F199" s="311" t="s">
        <v>1565</v>
      </c>
      <c r="G199" s="312" t="s">
        <v>189</v>
      </c>
      <c r="H199" s="313">
        <v>1</v>
      </c>
      <c r="I199" s="314"/>
      <c r="J199" s="315">
        <f>ROUND(I199*H199,2)</f>
        <v>0</v>
      </c>
      <c r="K199" s="316"/>
      <c r="L199" s="43"/>
      <c r="M199" s="317" t="s">
        <v>1</v>
      </c>
      <c r="N199" s="318" t="s">
        <v>42</v>
      </c>
      <c r="O199" s="93"/>
      <c r="P199" s="273">
        <f>O199*H199</f>
        <v>0</v>
      </c>
      <c r="Q199" s="273">
        <v>0.00301</v>
      </c>
      <c r="R199" s="273">
        <f>Q199*H199</f>
        <v>0.00301</v>
      </c>
      <c r="S199" s="273">
        <v>0</v>
      </c>
      <c r="T199" s="27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75" t="s">
        <v>156</v>
      </c>
      <c r="AT199" s="275" t="s">
        <v>236</v>
      </c>
      <c r="AU199" s="275" t="s">
        <v>87</v>
      </c>
      <c r="AY199" s="17" t="s">
        <v>151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85</v>
      </c>
      <c r="BK199" s="145">
        <f>ROUND(I199*H199,2)</f>
        <v>0</v>
      </c>
      <c r="BL199" s="17" t="s">
        <v>156</v>
      </c>
      <c r="BM199" s="275" t="s">
        <v>1566</v>
      </c>
    </row>
    <row r="200" spans="1:65" s="2" customFormat="1" ht="48" customHeight="1">
      <c r="A200" s="40"/>
      <c r="B200" s="41"/>
      <c r="C200" s="309" t="s">
        <v>472</v>
      </c>
      <c r="D200" s="309" t="s">
        <v>236</v>
      </c>
      <c r="E200" s="310" t="s">
        <v>1567</v>
      </c>
      <c r="F200" s="311" t="s">
        <v>1568</v>
      </c>
      <c r="G200" s="312" t="s">
        <v>189</v>
      </c>
      <c r="H200" s="313">
        <v>10</v>
      </c>
      <c r="I200" s="314"/>
      <c r="J200" s="315">
        <f>ROUND(I200*H200,2)</f>
        <v>0</v>
      </c>
      <c r="K200" s="316"/>
      <c r="L200" s="43"/>
      <c r="M200" s="317" t="s">
        <v>1</v>
      </c>
      <c r="N200" s="318" t="s">
        <v>42</v>
      </c>
      <c r="O200" s="93"/>
      <c r="P200" s="273">
        <f>O200*H200</f>
        <v>0</v>
      </c>
      <c r="Q200" s="273">
        <v>0</v>
      </c>
      <c r="R200" s="273">
        <f>Q200*H200</f>
        <v>0</v>
      </c>
      <c r="S200" s="273">
        <v>0</v>
      </c>
      <c r="T200" s="27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75" t="s">
        <v>156</v>
      </c>
      <c r="AT200" s="275" t="s">
        <v>236</v>
      </c>
      <c r="AU200" s="275" t="s">
        <v>87</v>
      </c>
      <c r="AY200" s="17" t="s">
        <v>151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85</v>
      </c>
      <c r="BK200" s="145">
        <f>ROUND(I200*H200,2)</f>
        <v>0</v>
      </c>
      <c r="BL200" s="17" t="s">
        <v>156</v>
      </c>
      <c r="BM200" s="275" t="s">
        <v>1569</v>
      </c>
    </row>
    <row r="201" spans="1:65" s="2" customFormat="1" ht="36" customHeight="1">
      <c r="A201" s="40"/>
      <c r="B201" s="41"/>
      <c r="C201" s="309" t="s">
        <v>194</v>
      </c>
      <c r="D201" s="309" t="s">
        <v>236</v>
      </c>
      <c r="E201" s="310" t="s">
        <v>1570</v>
      </c>
      <c r="F201" s="311" t="s">
        <v>1571</v>
      </c>
      <c r="G201" s="312" t="s">
        <v>189</v>
      </c>
      <c r="H201" s="313">
        <v>1</v>
      </c>
      <c r="I201" s="314"/>
      <c r="J201" s="315">
        <f>ROUND(I201*H201,2)</f>
        <v>0</v>
      </c>
      <c r="K201" s="316"/>
      <c r="L201" s="43"/>
      <c r="M201" s="317" t="s">
        <v>1</v>
      </c>
      <c r="N201" s="318" t="s">
        <v>42</v>
      </c>
      <c r="O201" s="93"/>
      <c r="P201" s="273">
        <f>O201*H201</f>
        <v>0</v>
      </c>
      <c r="Q201" s="273">
        <v>0.01645</v>
      </c>
      <c r="R201" s="273">
        <f>Q201*H201</f>
        <v>0.01645</v>
      </c>
      <c r="S201" s="273">
        <v>0</v>
      </c>
      <c r="T201" s="274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75" t="s">
        <v>156</v>
      </c>
      <c r="AT201" s="275" t="s">
        <v>236</v>
      </c>
      <c r="AU201" s="275" t="s">
        <v>87</v>
      </c>
      <c r="AY201" s="17" t="s">
        <v>151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85</v>
      </c>
      <c r="BK201" s="145">
        <f>ROUND(I201*H201,2)</f>
        <v>0</v>
      </c>
      <c r="BL201" s="17" t="s">
        <v>156</v>
      </c>
      <c r="BM201" s="275" t="s">
        <v>1572</v>
      </c>
    </row>
    <row r="202" spans="1:65" s="2" customFormat="1" ht="48" customHeight="1">
      <c r="A202" s="40"/>
      <c r="B202" s="41"/>
      <c r="C202" s="309" t="s">
        <v>479</v>
      </c>
      <c r="D202" s="309" t="s">
        <v>236</v>
      </c>
      <c r="E202" s="310" t="s">
        <v>1573</v>
      </c>
      <c r="F202" s="311" t="s">
        <v>1574</v>
      </c>
      <c r="G202" s="312" t="s">
        <v>189</v>
      </c>
      <c r="H202" s="313">
        <v>1</v>
      </c>
      <c r="I202" s="314"/>
      <c r="J202" s="315">
        <f>ROUND(I202*H202,2)</f>
        <v>0</v>
      </c>
      <c r="K202" s="316"/>
      <c r="L202" s="43"/>
      <c r="M202" s="317" t="s">
        <v>1</v>
      </c>
      <c r="N202" s="318" t="s">
        <v>42</v>
      </c>
      <c r="O202" s="93"/>
      <c r="P202" s="273">
        <f>O202*H202</f>
        <v>0</v>
      </c>
      <c r="Q202" s="273">
        <v>0</v>
      </c>
      <c r="R202" s="273">
        <f>Q202*H202</f>
        <v>0</v>
      </c>
      <c r="S202" s="273">
        <v>0</v>
      </c>
      <c r="T202" s="27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75" t="s">
        <v>156</v>
      </c>
      <c r="AT202" s="275" t="s">
        <v>236</v>
      </c>
      <c r="AU202" s="275" t="s">
        <v>87</v>
      </c>
      <c r="AY202" s="17" t="s">
        <v>151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85</v>
      </c>
      <c r="BK202" s="145">
        <f>ROUND(I202*H202,2)</f>
        <v>0</v>
      </c>
      <c r="BL202" s="17" t="s">
        <v>156</v>
      </c>
      <c r="BM202" s="275" t="s">
        <v>1575</v>
      </c>
    </row>
    <row r="203" spans="1:65" s="2" customFormat="1" ht="36" customHeight="1">
      <c r="A203" s="40"/>
      <c r="B203" s="41"/>
      <c r="C203" s="309" t="s">
        <v>483</v>
      </c>
      <c r="D203" s="309" t="s">
        <v>236</v>
      </c>
      <c r="E203" s="310" t="s">
        <v>1576</v>
      </c>
      <c r="F203" s="311" t="s">
        <v>1577</v>
      </c>
      <c r="G203" s="312" t="s">
        <v>113</v>
      </c>
      <c r="H203" s="313">
        <v>6.5</v>
      </c>
      <c r="I203" s="314"/>
      <c r="J203" s="315">
        <f>ROUND(I203*H203,2)</f>
        <v>0</v>
      </c>
      <c r="K203" s="316"/>
      <c r="L203" s="43"/>
      <c r="M203" s="317" t="s">
        <v>1</v>
      </c>
      <c r="N203" s="318" t="s">
        <v>42</v>
      </c>
      <c r="O203" s="93"/>
      <c r="P203" s="273">
        <f>O203*H203</f>
        <v>0</v>
      </c>
      <c r="Q203" s="273">
        <v>0</v>
      </c>
      <c r="R203" s="273">
        <f>Q203*H203</f>
        <v>0</v>
      </c>
      <c r="S203" s="273">
        <v>0</v>
      </c>
      <c r="T203" s="27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75" t="s">
        <v>156</v>
      </c>
      <c r="AT203" s="275" t="s">
        <v>236</v>
      </c>
      <c r="AU203" s="275" t="s">
        <v>87</v>
      </c>
      <c r="AY203" s="17" t="s">
        <v>151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85</v>
      </c>
      <c r="BK203" s="145">
        <f>ROUND(I203*H203,2)</f>
        <v>0</v>
      </c>
      <c r="BL203" s="17" t="s">
        <v>156</v>
      </c>
      <c r="BM203" s="275" t="s">
        <v>1578</v>
      </c>
    </row>
    <row r="204" spans="1:65" s="2" customFormat="1" ht="24" customHeight="1">
      <c r="A204" s="40"/>
      <c r="B204" s="41"/>
      <c r="C204" s="262" t="s">
        <v>487</v>
      </c>
      <c r="D204" s="262" t="s">
        <v>152</v>
      </c>
      <c r="E204" s="263" t="s">
        <v>1579</v>
      </c>
      <c r="F204" s="264" t="s">
        <v>1580</v>
      </c>
      <c r="G204" s="265" t="s">
        <v>113</v>
      </c>
      <c r="H204" s="266">
        <v>6.5</v>
      </c>
      <c r="I204" s="267"/>
      <c r="J204" s="268">
        <f>ROUND(I204*H204,2)</f>
        <v>0</v>
      </c>
      <c r="K204" s="269"/>
      <c r="L204" s="270"/>
      <c r="M204" s="271" t="s">
        <v>1</v>
      </c>
      <c r="N204" s="272" t="s">
        <v>42</v>
      </c>
      <c r="O204" s="93"/>
      <c r="P204" s="273">
        <f>O204*H204</f>
        <v>0</v>
      </c>
      <c r="Q204" s="273">
        <v>0.00106</v>
      </c>
      <c r="R204" s="273">
        <f>Q204*H204</f>
        <v>0.006889999999999999</v>
      </c>
      <c r="S204" s="273">
        <v>0</v>
      </c>
      <c r="T204" s="274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75" t="s">
        <v>155</v>
      </c>
      <c r="AT204" s="275" t="s">
        <v>152</v>
      </c>
      <c r="AU204" s="275" t="s">
        <v>87</v>
      </c>
      <c r="AY204" s="17" t="s">
        <v>151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85</v>
      </c>
      <c r="BK204" s="145">
        <f>ROUND(I204*H204,2)</f>
        <v>0</v>
      </c>
      <c r="BL204" s="17" t="s">
        <v>156</v>
      </c>
      <c r="BM204" s="275" t="s">
        <v>1581</v>
      </c>
    </row>
    <row r="205" spans="1:65" s="2" customFormat="1" ht="48" customHeight="1">
      <c r="A205" s="40"/>
      <c r="B205" s="41"/>
      <c r="C205" s="309" t="s">
        <v>491</v>
      </c>
      <c r="D205" s="309" t="s">
        <v>236</v>
      </c>
      <c r="E205" s="310" t="s">
        <v>1582</v>
      </c>
      <c r="F205" s="311" t="s">
        <v>1583</v>
      </c>
      <c r="G205" s="312" t="s">
        <v>189</v>
      </c>
      <c r="H205" s="313">
        <v>1</v>
      </c>
      <c r="I205" s="314"/>
      <c r="J205" s="315">
        <f>ROUND(I205*H205,2)</f>
        <v>0</v>
      </c>
      <c r="K205" s="316"/>
      <c r="L205" s="43"/>
      <c r="M205" s="317" t="s">
        <v>1</v>
      </c>
      <c r="N205" s="318" t="s">
        <v>42</v>
      </c>
      <c r="O205" s="93"/>
      <c r="P205" s="273">
        <f>O205*H205</f>
        <v>0</v>
      </c>
      <c r="Q205" s="273">
        <v>0.00072</v>
      </c>
      <c r="R205" s="273">
        <f>Q205*H205</f>
        <v>0.00072</v>
      </c>
      <c r="S205" s="273">
        <v>0</v>
      </c>
      <c r="T205" s="27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75" t="s">
        <v>156</v>
      </c>
      <c r="AT205" s="275" t="s">
        <v>236</v>
      </c>
      <c r="AU205" s="275" t="s">
        <v>87</v>
      </c>
      <c r="AY205" s="17" t="s">
        <v>151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85</v>
      </c>
      <c r="BK205" s="145">
        <f>ROUND(I205*H205,2)</f>
        <v>0</v>
      </c>
      <c r="BL205" s="17" t="s">
        <v>156</v>
      </c>
      <c r="BM205" s="275" t="s">
        <v>1584</v>
      </c>
    </row>
    <row r="206" spans="1:65" s="2" customFormat="1" ht="16.5" customHeight="1">
      <c r="A206" s="40"/>
      <c r="B206" s="41"/>
      <c r="C206" s="262" t="s">
        <v>495</v>
      </c>
      <c r="D206" s="262" t="s">
        <v>152</v>
      </c>
      <c r="E206" s="263" t="s">
        <v>1585</v>
      </c>
      <c r="F206" s="264" t="s">
        <v>1586</v>
      </c>
      <c r="G206" s="265" t="s">
        <v>189</v>
      </c>
      <c r="H206" s="266">
        <v>1</v>
      </c>
      <c r="I206" s="267"/>
      <c r="J206" s="268">
        <f>ROUND(I206*H206,2)</f>
        <v>0</v>
      </c>
      <c r="K206" s="269"/>
      <c r="L206" s="270"/>
      <c r="M206" s="271" t="s">
        <v>1</v>
      </c>
      <c r="N206" s="272" t="s">
        <v>42</v>
      </c>
      <c r="O206" s="93"/>
      <c r="P206" s="273">
        <f>O206*H206</f>
        <v>0</v>
      </c>
      <c r="Q206" s="273">
        <v>0.023</v>
      </c>
      <c r="R206" s="273">
        <f>Q206*H206</f>
        <v>0.023</v>
      </c>
      <c r="S206" s="273">
        <v>0</v>
      </c>
      <c r="T206" s="274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75" t="s">
        <v>155</v>
      </c>
      <c r="AT206" s="275" t="s">
        <v>152</v>
      </c>
      <c r="AU206" s="275" t="s">
        <v>87</v>
      </c>
      <c r="AY206" s="17" t="s">
        <v>151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85</v>
      </c>
      <c r="BK206" s="145">
        <f>ROUND(I206*H206,2)</f>
        <v>0</v>
      </c>
      <c r="BL206" s="17" t="s">
        <v>156</v>
      </c>
      <c r="BM206" s="275" t="s">
        <v>1587</v>
      </c>
    </row>
    <row r="207" spans="1:65" s="2" customFormat="1" ht="16.5" customHeight="1">
      <c r="A207" s="40"/>
      <c r="B207" s="41"/>
      <c r="C207" s="262" t="s">
        <v>500</v>
      </c>
      <c r="D207" s="262" t="s">
        <v>152</v>
      </c>
      <c r="E207" s="263" t="s">
        <v>1588</v>
      </c>
      <c r="F207" s="264" t="s">
        <v>1589</v>
      </c>
      <c r="G207" s="265" t="s">
        <v>189</v>
      </c>
      <c r="H207" s="266">
        <v>1</v>
      </c>
      <c r="I207" s="267"/>
      <c r="J207" s="268">
        <f>ROUND(I207*H207,2)</f>
        <v>0</v>
      </c>
      <c r="K207" s="269"/>
      <c r="L207" s="270"/>
      <c r="M207" s="271" t="s">
        <v>1</v>
      </c>
      <c r="N207" s="272" t="s">
        <v>42</v>
      </c>
      <c r="O207" s="93"/>
      <c r="P207" s="273">
        <f>O207*H207</f>
        <v>0</v>
      </c>
      <c r="Q207" s="273">
        <v>0</v>
      </c>
      <c r="R207" s="273">
        <f>Q207*H207</f>
        <v>0</v>
      </c>
      <c r="S207" s="273">
        <v>0</v>
      </c>
      <c r="T207" s="274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75" t="s">
        <v>155</v>
      </c>
      <c r="AT207" s="275" t="s">
        <v>152</v>
      </c>
      <c r="AU207" s="275" t="s">
        <v>87</v>
      </c>
      <c r="AY207" s="17" t="s">
        <v>151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85</v>
      </c>
      <c r="BK207" s="145">
        <f>ROUND(I207*H207,2)</f>
        <v>0</v>
      </c>
      <c r="BL207" s="17" t="s">
        <v>156</v>
      </c>
      <c r="BM207" s="275" t="s">
        <v>1590</v>
      </c>
    </row>
    <row r="208" spans="1:65" s="2" customFormat="1" ht="16.5" customHeight="1">
      <c r="A208" s="40"/>
      <c r="B208" s="41"/>
      <c r="C208" s="262" t="s">
        <v>504</v>
      </c>
      <c r="D208" s="262" t="s">
        <v>152</v>
      </c>
      <c r="E208" s="263" t="s">
        <v>1591</v>
      </c>
      <c r="F208" s="264" t="s">
        <v>1592</v>
      </c>
      <c r="G208" s="265" t="s">
        <v>189</v>
      </c>
      <c r="H208" s="266">
        <v>1</v>
      </c>
      <c r="I208" s="267"/>
      <c r="J208" s="268">
        <f>ROUND(I208*H208,2)</f>
        <v>0</v>
      </c>
      <c r="K208" s="269"/>
      <c r="L208" s="270"/>
      <c r="M208" s="271" t="s">
        <v>1</v>
      </c>
      <c r="N208" s="272" t="s">
        <v>42</v>
      </c>
      <c r="O208" s="93"/>
      <c r="P208" s="273">
        <f>O208*H208</f>
        <v>0</v>
      </c>
      <c r="Q208" s="273">
        <v>0</v>
      </c>
      <c r="R208" s="273">
        <f>Q208*H208</f>
        <v>0</v>
      </c>
      <c r="S208" s="273">
        <v>0</v>
      </c>
      <c r="T208" s="274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75" t="s">
        <v>155</v>
      </c>
      <c r="AT208" s="275" t="s">
        <v>152</v>
      </c>
      <c r="AU208" s="275" t="s">
        <v>87</v>
      </c>
      <c r="AY208" s="17" t="s">
        <v>151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85</v>
      </c>
      <c r="BK208" s="145">
        <f>ROUND(I208*H208,2)</f>
        <v>0</v>
      </c>
      <c r="BL208" s="17" t="s">
        <v>156</v>
      </c>
      <c r="BM208" s="275" t="s">
        <v>1593</v>
      </c>
    </row>
    <row r="209" spans="1:65" s="2" customFormat="1" ht="16.5" customHeight="1">
      <c r="A209" s="40"/>
      <c r="B209" s="41"/>
      <c r="C209" s="262" t="s">
        <v>508</v>
      </c>
      <c r="D209" s="262" t="s">
        <v>152</v>
      </c>
      <c r="E209" s="263" t="s">
        <v>1594</v>
      </c>
      <c r="F209" s="264" t="s">
        <v>1595</v>
      </c>
      <c r="G209" s="265" t="s">
        <v>189</v>
      </c>
      <c r="H209" s="266">
        <v>32</v>
      </c>
      <c r="I209" s="267"/>
      <c r="J209" s="268">
        <f>ROUND(I209*H209,2)</f>
        <v>0</v>
      </c>
      <c r="K209" s="269"/>
      <c r="L209" s="270"/>
      <c r="M209" s="271" t="s">
        <v>1</v>
      </c>
      <c r="N209" s="272" t="s">
        <v>42</v>
      </c>
      <c r="O209" s="93"/>
      <c r="P209" s="273">
        <f>O209*H209</f>
        <v>0</v>
      </c>
      <c r="Q209" s="273">
        <v>0</v>
      </c>
      <c r="R209" s="273">
        <f>Q209*H209</f>
        <v>0</v>
      </c>
      <c r="S209" s="273">
        <v>0</v>
      </c>
      <c r="T209" s="274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75" t="s">
        <v>155</v>
      </c>
      <c r="AT209" s="275" t="s">
        <v>152</v>
      </c>
      <c r="AU209" s="275" t="s">
        <v>87</v>
      </c>
      <c r="AY209" s="17" t="s">
        <v>151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85</v>
      </c>
      <c r="BK209" s="145">
        <f>ROUND(I209*H209,2)</f>
        <v>0</v>
      </c>
      <c r="BL209" s="17" t="s">
        <v>156</v>
      </c>
      <c r="BM209" s="275" t="s">
        <v>1596</v>
      </c>
    </row>
    <row r="210" spans="1:51" s="14" customFormat="1" ht="12">
      <c r="A210" s="14"/>
      <c r="B210" s="287"/>
      <c r="C210" s="288"/>
      <c r="D210" s="278" t="s">
        <v>191</v>
      </c>
      <c r="E210" s="289" t="s">
        <v>1</v>
      </c>
      <c r="F210" s="290" t="s">
        <v>1597</v>
      </c>
      <c r="G210" s="288"/>
      <c r="H210" s="291">
        <v>32</v>
      </c>
      <c r="I210" s="292"/>
      <c r="J210" s="288"/>
      <c r="K210" s="288"/>
      <c r="L210" s="293"/>
      <c r="M210" s="294"/>
      <c r="N210" s="295"/>
      <c r="O210" s="295"/>
      <c r="P210" s="295"/>
      <c r="Q210" s="295"/>
      <c r="R210" s="295"/>
      <c r="S210" s="295"/>
      <c r="T210" s="29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97" t="s">
        <v>191</v>
      </c>
      <c r="AU210" s="297" t="s">
        <v>87</v>
      </c>
      <c r="AV210" s="14" t="s">
        <v>87</v>
      </c>
      <c r="AW210" s="14" t="s">
        <v>32</v>
      </c>
      <c r="AX210" s="14" t="s">
        <v>85</v>
      </c>
      <c r="AY210" s="297" t="s">
        <v>151</v>
      </c>
    </row>
    <row r="211" spans="1:65" s="2" customFormat="1" ht="24" customHeight="1">
      <c r="A211" s="40"/>
      <c r="B211" s="41"/>
      <c r="C211" s="262" t="s">
        <v>514</v>
      </c>
      <c r="D211" s="262" t="s">
        <v>152</v>
      </c>
      <c r="E211" s="263" t="s">
        <v>1598</v>
      </c>
      <c r="F211" s="264" t="s">
        <v>1599</v>
      </c>
      <c r="G211" s="265" t="s">
        <v>189</v>
      </c>
      <c r="H211" s="266">
        <v>1</v>
      </c>
      <c r="I211" s="267"/>
      <c r="J211" s="268">
        <f>ROUND(I211*H211,2)</f>
        <v>0</v>
      </c>
      <c r="K211" s="269"/>
      <c r="L211" s="270"/>
      <c r="M211" s="271" t="s">
        <v>1</v>
      </c>
      <c r="N211" s="272" t="s">
        <v>42</v>
      </c>
      <c r="O211" s="93"/>
      <c r="P211" s="273">
        <f>O211*H211</f>
        <v>0</v>
      </c>
      <c r="Q211" s="273">
        <v>0</v>
      </c>
      <c r="R211" s="273">
        <f>Q211*H211</f>
        <v>0</v>
      </c>
      <c r="S211" s="273">
        <v>0</v>
      </c>
      <c r="T211" s="274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75" t="s">
        <v>155</v>
      </c>
      <c r="AT211" s="275" t="s">
        <v>152</v>
      </c>
      <c r="AU211" s="275" t="s">
        <v>87</v>
      </c>
      <c r="AY211" s="17" t="s">
        <v>151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85</v>
      </c>
      <c r="BK211" s="145">
        <f>ROUND(I211*H211,2)</f>
        <v>0</v>
      </c>
      <c r="BL211" s="17" t="s">
        <v>156</v>
      </c>
      <c r="BM211" s="275" t="s">
        <v>1600</v>
      </c>
    </row>
    <row r="212" spans="1:65" s="2" customFormat="1" ht="16.5" customHeight="1">
      <c r="A212" s="40"/>
      <c r="B212" s="41"/>
      <c r="C212" s="262" t="s">
        <v>518</v>
      </c>
      <c r="D212" s="262" t="s">
        <v>152</v>
      </c>
      <c r="E212" s="263" t="s">
        <v>1601</v>
      </c>
      <c r="F212" s="264" t="s">
        <v>1602</v>
      </c>
      <c r="G212" s="265" t="s">
        <v>1603</v>
      </c>
      <c r="H212" s="266">
        <v>1</v>
      </c>
      <c r="I212" s="267"/>
      <c r="J212" s="268">
        <f>ROUND(I212*H212,2)</f>
        <v>0</v>
      </c>
      <c r="K212" s="269"/>
      <c r="L212" s="270"/>
      <c r="M212" s="271" t="s">
        <v>1</v>
      </c>
      <c r="N212" s="272" t="s">
        <v>42</v>
      </c>
      <c r="O212" s="93"/>
      <c r="P212" s="273">
        <f>O212*H212</f>
        <v>0</v>
      </c>
      <c r="Q212" s="273">
        <v>0</v>
      </c>
      <c r="R212" s="273">
        <f>Q212*H212</f>
        <v>0</v>
      </c>
      <c r="S212" s="273">
        <v>0</v>
      </c>
      <c r="T212" s="274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75" t="s">
        <v>155</v>
      </c>
      <c r="AT212" s="275" t="s">
        <v>152</v>
      </c>
      <c r="AU212" s="275" t="s">
        <v>87</v>
      </c>
      <c r="AY212" s="17" t="s">
        <v>151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85</v>
      </c>
      <c r="BK212" s="145">
        <f>ROUND(I212*H212,2)</f>
        <v>0</v>
      </c>
      <c r="BL212" s="17" t="s">
        <v>156</v>
      </c>
      <c r="BM212" s="275" t="s">
        <v>1604</v>
      </c>
    </row>
    <row r="213" spans="1:65" s="2" customFormat="1" ht="24" customHeight="1">
      <c r="A213" s="40"/>
      <c r="B213" s="41"/>
      <c r="C213" s="262" t="s">
        <v>524</v>
      </c>
      <c r="D213" s="262" t="s">
        <v>152</v>
      </c>
      <c r="E213" s="263" t="s">
        <v>1605</v>
      </c>
      <c r="F213" s="264" t="s">
        <v>1606</v>
      </c>
      <c r="G213" s="265" t="s">
        <v>154</v>
      </c>
      <c r="H213" s="266">
        <v>1</v>
      </c>
      <c r="I213" s="267"/>
      <c r="J213" s="268">
        <f>ROUND(I213*H213,2)</f>
        <v>0</v>
      </c>
      <c r="K213" s="269"/>
      <c r="L213" s="270"/>
      <c r="M213" s="271" t="s">
        <v>1</v>
      </c>
      <c r="N213" s="272" t="s">
        <v>42</v>
      </c>
      <c r="O213" s="93"/>
      <c r="P213" s="273">
        <f>O213*H213</f>
        <v>0</v>
      </c>
      <c r="Q213" s="273">
        <v>0</v>
      </c>
      <c r="R213" s="273">
        <f>Q213*H213</f>
        <v>0</v>
      </c>
      <c r="S213" s="273">
        <v>0</v>
      </c>
      <c r="T213" s="274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75" t="s">
        <v>155</v>
      </c>
      <c r="AT213" s="275" t="s">
        <v>152</v>
      </c>
      <c r="AU213" s="275" t="s">
        <v>87</v>
      </c>
      <c r="AY213" s="17" t="s">
        <v>151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85</v>
      </c>
      <c r="BK213" s="145">
        <f>ROUND(I213*H213,2)</f>
        <v>0</v>
      </c>
      <c r="BL213" s="17" t="s">
        <v>156</v>
      </c>
      <c r="BM213" s="275" t="s">
        <v>1607</v>
      </c>
    </row>
    <row r="214" spans="1:65" s="2" customFormat="1" ht="16.5" customHeight="1">
      <c r="A214" s="40"/>
      <c r="B214" s="41"/>
      <c r="C214" s="309" t="s">
        <v>528</v>
      </c>
      <c r="D214" s="309" t="s">
        <v>236</v>
      </c>
      <c r="E214" s="310" t="s">
        <v>1608</v>
      </c>
      <c r="F214" s="311" t="s">
        <v>1609</v>
      </c>
      <c r="G214" s="312" t="s">
        <v>113</v>
      </c>
      <c r="H214" s="313">
        <v>101.04</v>
      </c>
      <c r="I214" s="314"/>
      <c r="J214" s="315">
        <f>ROUND(I214*H214,2)</f>
        <v>0</v>
      </c>
      <c r="K214" s="316"/>
      <c r="L214" s="43"/>
      <c r="M214" s="317" t="s">
        <v>1</v>
      </c>
      <c r="N214" s="318" t="s">
        <v>42</v>
      </c>
      <c r="O214" s="93"/>
      <c r="P214" s="273">
        <f>O214*H214</f>
        <v>0</v>
      </c>
      <c r="Q214" s="273">
        <v>0</v>
      </c>
      <c r="R214" s="273">
        <f>Q214*H214</f>
        <v>0</v>
      </c>
      <c r="S214" s="273">
        <v>0</v>
      </c>
      <c r="T214" s="274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75" t="s">
        <v>156</v>
      </c>
      <c r="AT214" s="275" t="s">
        <v>236</v>
      </c>
      <c r="AU214" s="275" t="s">
        <v>87</v>
      </c>
      <c r="AY214" s="17" t="s">
        <v>151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85</v>
      </c>
      <c r="BK214" s="145">
        <f>ROUND(I214*H214,2)</f>
        <v>0</v>
      </c>
      <c r="BL214" s="17" t="s">
        <v>156</v>
      </c>
      <c r="BM214" s="275" t="s">
        <v>1610</v>
      </c>
    </row>
    <row r="215" spans="1:51" s="14" customFormat="1" ht="12">
      <c r="A215" s="14"/>
      <c r="B215" s="287"/>
      <c r="C215" s="288"/>
      <c r="D215" s="278" t="s">
        <v>191</v>
      </c>
      <c r="E215" s="289" t="s">
        <v>1</v>
      </c>
      <c r="F215" s="290" t="s">
        <v>1531</v>
      </c>
      <c r="G215" s="288"/>
      <c r="H215" s="291">
        <v>101.04</v>
      </c>
      <c r="I215" s="292"/>
      <c r="J215" s="288"/>
      <c r="K215" s="288"/>
      <c r="L215" s="293"/>
      <c r="M215" s="294"/>
      <c r="N215" s="295"/>
      <c r="O215" s="295"/>
      <c r="P215" s="295"/>
      <c r="Q215" s="295"/>
      <c r="R215" s="295"/>
      <c r="S215" s="295"/>
      <c r="T215" s="29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97" t="s">
        <v>191</v>
      </c>
      <c r="AU215" s="297" t="s">
        <v>87</v>
      </c>
      <c r="AV215" s="14" t="s">
        <v>87</v>
      </c>
      <c r="AW215" s="14" t="s">
        <v>32</v>
      </c>
      <c r="AX215" s="14" t="s">
        <v>85</v>
      </c>
      <c r="AY215" s="297" t="s">
        <v>151</v>
      </c>
    </row>
    <row r="216" spans="1:65" s="2" customFormat="1" ht="24" customHeight="1">
      <c r="A216" s="40"/>
      <c r="B216" s="41"/>
      <c r="C216" s="309" t="s">
        <v>534</v>
      </c>
      <c r="D216" s="309" t="s">
        <v>236</v>
      </c>
      <c r="E216" s="310" t="s">
        <v>1611</v>
      </c>
      <c r="F216" s="311" t="s">
        <v>1612</v>
      </c>
      <c r="G216" s="312" t="s">
        <v>189</v>
      </c>
      <c r="H216" s="313">
        <v>2</v>
      </c>
      <c r="I216" s="314"/>
      <c r="J216" s="315">
        <f>ROUND(I216*H216,2)</f>
        <v>0</v>
      </c>
      <c r="K216" s="316"/>
      <c r="L216" s="43"/>
      <c r="M216" s="317" t="s">
        <v>1</v>
      </c>
      <c r="N216" s="318" t="s">
        <v>42</v>
      </c>
      <c r="O216" s="93"/>
      <c r="P216" s="273">
        <f>O216*H216</f>
        <v>0</v>
      </c>
      <c r="Q216" s="273">
        <v>0.47166</v>
      </c>
      <c r="R216" s="273">
        <f>Q216*H216</f>
        <v>0.94332</v>
      </c>
      <c r="S216" s="273">
        <v>0</v>
      </c>
      <c r="T216" s="27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75" t="s">
        <v>156</v>
      </c>
      <c r="AT216" s="275" t="s">
        <v>236</v>
      </c>
      <c r="AU216" s="275" t="s">
        <v>87</v>
      </c>
      <c r="AY216" s="17" t="s">
        <v>151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85</v>
      </c>
      <c r="BK216" s="145">
        <f>ROUND(I216*H216,2)</f>
        <v>0</v>
      </c>
      <c r="BL216" s="17" t="s">
        <v>156</v>
      </c>
      <c r="BM216" s="275" t="s">
        <v>1613</v>
      </c>
    </row>
    <row r="217" spans="1:65" s="2" customFormat="1" ht="16.5" customHeight="1">
      <c r="A217" s="40"/>
      <c r="B217" s="41"/>
      <c r="C217" s="309" t="s">
        <v>539</v>
      </c>
      <c r="D217" s="309" t="s">
        <v>236</v>
      </c>
      <c r="E217" s="310" t="s">
        <v>1614</v>
      </c>
      <c r="F217" s="311" t="s">
        <v>1615</v>
      </c>
      <c r="G217" s="312" t="s">
        <v>189</v>
      </c>
      <c r="H217" s="313">
        <v>1</v>
      </c>
      <c r="I217" s="314"/>
      <c r="J217" s="315">
        <f>ROUND(I217*H217,2)</f>
        <v>0</v>
      </c>
      <c r="K217" s="316"/>
      <c r="L217" s="43"/>
      <c r="M217" s="317" t="s">
        <v>1</v>
      </c>
      <c r="N217" s="318" t="s">
        <v>42</v>
      </c>
      <c r="O217" s="93"/>
      <c r="P217" s="273">
        <f>O217*H217</f>
        <v>0</v>
      </c>
      <c r="Q217" s="273">
        <v>0.12303</v>
      </c>
      <c r="R217" s="273">
        <f>Q217*H217</f>
        <v>0.12303</v>
      </c>
      <c r="S217" s="273">
        <v>0</v>
      </c>
      <c r="T217" s="27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75" t="s">
        <v>156</v>
      </c>
      <c r="AT217" s="275" t="s">
        <v>236</v>
      </c>
      <c r="AU217" s="275" t="s">
        <v>87</v>
      </c>
      <c r="AY217" s="17" t="s">
        <v>151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85</v>
      </c>
      <c r="BK217" s="145">
        <f>ROUND(I217*H217,2)</f>
        <v>0</v>
      </c>
      <c r="BL217" s="17" t="s">
        <v>156</v>
      </c>
      <c r="BM217" s="275" t="s">
        <v>1616</v>
      </c>
    </row>
    <row r="218" spans="1:65" s="2" customFormat="1" ht="16.5" customHeight="1">
      <c r="A218" s="40"/>
      <c r="B218" s="41"/>
      <c r="C218" s="262" t="s">
        <v>311</v>
      </c>
      <c r="D218" s="262" t="s">
        <v>152</v>
      </c>
      <c r="E218" s="263" t="s">
        <v>1617</v>
      </c>
      <c r="F218" s="264" t="s">
        <v>1618</v>
      </c>
      <c r="G218" s="265" t="s">
        <v>189</v>
      </c>
      <c r="H218" s="266">
        <v>1</v>
      </c>
      <c r="I218" s="267"/>
      <c r="J218" s="268">
        <f>ROUND(I218*H218,2)</f>
        <v>0</v>
      </c>
      <c r="K218" s="269"/>
      <c r="L218" s="270"/>
      <c r="M218" s="271" t="s">
        <v>1</v>
      </c>
      <c r="N218" s="272" t="s">
        <v>42</v>
      </c>
      <c r="O218" s="93"/>
      <c r="P218" s="273">
        <f>O218*H218</f>
        <v>0</v>
      </c>
      <c r="Q218" s="273">
        <v>0.0133</v>
      </c>
      <c r="R218" s="273">
        <f>Q218*H218</f>
        <v>0.0133</v>
      </c>
      <c r="S218" s="273">
        <v>0</v>
      </c>
      <c r="T218" s="274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75" t="s">
        <v>155</v>
      </c>
      <c r="AT218" s="275" t="s">
        <v>152</v>
      </c>
      <c r="AU218" s="275" t="s">
        <v>87</v>
      </c>
      <c r="AY218" s="17" t="s">
        <v>151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85</v>
      </c>
      <c r="BK218" s="145">
        <f>ROUND(I218*H218,2)</f>
        <v>0</v>
      </c>
      <c r="BL218" s="17" t="s">
        <v>156</v>
      </c>
      <c r="BM218" s="275" t="s">
        <v>1619</v>
      </c>
    </row>
    <row r="219" spans="1:65" s="2" customFormat="1" ht="24" customHeight="1">
      <c r="A219" s="40"/>
      <c r="B219" s="41"/>
      <c r="C219" s="309" t="s">
        <v>548</v>
      </c>
      <c r="D219" s="309" t="s">
        <v>236</v>
      </c>
      <c r="E219" s="310" t="s">
        <v>1620</v>
      </c>
      <c r="F219" s="311" t="s">
        <v>1621</v>
      </c>
      <c r="G219" s="312" t="s">
        <v>189</v>
      </c>
      <c r="H219" s="313">
        <v>1</v>
      </c>
      <c r="I219" s="314"/>
      <c r="J219" s="315">
        <f>ROUND(I219*H219,2)</f>
        <v>0</v>
      </c>
      <c r="K219" s="316"/>
      <c r="L219" s="43"/>
      <c r="M219" s="317" t="s">
        <v>1</v>
      </c>
      <c r="N219" s="318" t="s">
        <v>42</v>
      </c>
      <c r="O219" s="93"/>
      <c r="P219" s="273">
        <f>O219*H219</f>
        <v>0</v>
      </c>
      <c r="Q219" s="273">
        <v>0.00031</v>
      </c>
      <c r="R219" s="273">
        <f>Q219*H219</f>
        <v>0.00031</v>
      </c>
      <c r="S219" s="273">
        <v>0</v>
      </c>
      <c r="T219" s="27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75" t="s">
        <v>156</v>
      </c>
      <c r="AT219" s="275" t="s">
        <v>236</v>
      </c>
      <c r="AU219" s="275" t="s">
        <v>87</v>
      </c>
      <c r="AY219" s="17" t="s">
        <v>151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85</v>
      </c>
      <c r="BK219" s="145">
        <f>ROUND(I219*H219,2)</f>
        <v>0</v>
      </c>
      <c r="BL219" s="17" t="s">
        <v>156</v>
      </c>
      <c r="BM219" s="275" t="s">
        <v>1622</v>
      </c>
    </row>
    <row r="220" spans="1:65" s="2" customFormat="1" ht="24" customHeight="1">
      <c r="A220" s="40"/>
      <c r="B220" s="41"/>
      <c r="C220" s="262" t="s">
        <v>552</v>
      </c>
      <c r="D220" s="262" t="s">
        <v>152</v>
      </c>
      <c r="E220" s="263" t="s">
        <v>1623</v>
      </c>
      <c r="F220" s="264" t="s">
        <v>1624</v>
      </c>
      <c r="G220" s="265" t="s">
        <v>189</v>
      </c>
      <c r="H220" s="266">
        <v>1</v>
      </c>
      <c r="I220" s="267"/>
      <c r="J220" s="268">
        <f>ROUND(I220*H220,2)</f>
        <v>0</v>
      </c>
      <c r="K220" s="269"/>
      <c r="L220" s="270"/>
      <c r="M220" s="271" t="s">
        <v>1</v>
      </c>
      <c r="N220" s="272" t="s">
        <v>42</v>
      </c>
      <c r="O220" s="93"/>
      <c r="P220" s="273">
        <f>O220*H220</f>
        <v>0</v>
      </c>
      <c r="Q220" s="273">
        <v>0</v>
      </c>
      <c r="R220" s="273">
        <f>Q220*H220</f>
        <v>0</v>
      </c>
      <c r="S220" s="273">
        <v>0</v>
      </c>
      <c r="T220" s="274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75" t="s">
        <v>155</v>
      </c>
      <c r="AT220" s="275" t="s">
        <v>152</v>
      </c>
      <c r="AU220" s="275" t="s">
        <v>87</v>
      </c>
      <c r="AY220" s="17" t="s">
        <v>151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85</v>
      </c>
      <c r="BK220" s="145">
        <f>ROUND(I220*H220,2)</f>
        <v>0</v>
      </c>
      <c r="BL220" s="17" t="s">
        <v>156</v>
      </c>
      <c r="BM220" s="275" t="s">
        <v>1625</v>
      </c>
    </row>
    <row r="221" spans="1:65" s="2" customFormat="1" ht="16.5" customHeight="1">
      <c r="A221" s="40"/>
      <c r="B221" s="41"/>
      <c r="C221" s="309" t="s">
        <v>556</v>
      </c>
      <c r="D221" s="309" t="s">
        <v>236</v>
      </c>
      <c r="E221" s="310" t="s">
        <v>1626</v>
      </c>
      <c r="F221" s="311" t="s">
        <v>1627</v>
      </c>
      <c r="G221" s="312" t="s">
        <v>113</v>
      </c>
      <c r="H221" s="313">
        <v>151.56</v>
      </c>
      <c r="I221" s="314"/>
      <c r="J221" s="315">
        <f>ROUND(I221*H221,2)</f>
        <v>0</v>
      </c>
      <c r="K221" s="316"/>
      <c r="L221" s="43"/>
      <c r="M221" s="317" t="s">
        <v>1</v>
      </c>
      <c r="N221" s="318" t="s">
        <v>42</v>
      </c>
      <c r="O221" s="93"/>
      <c r="P221" s="273">
        <f>O221*H221</f>
        <v>0</v>
      </c>
      <c r="Q221" s="273">
        <v>0.0002</v>
      </c>
      <c r="R221" s="273">
        <f>Q221*H221</f>
        <v>0.030312000000000002</v>
      </c>
      <c r="S221" s="273">
        <v>0</v>
      </c>
      <c r="T221" s="274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75" t="s">
        <v>156</v>
      </c>
      <c r="AT221" s="275" t="s">
        <v>236</v>
      </c>
      <c r="AU221" s="275" t="s">
        <v>87</v>
      </c>
      <c r="AY221" s="17" t="s">
        <v>151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85</v>
      </c>
      <c r="BK221" s="145">
        <f>ROUND(I221*H221,2)</f>
        <v>0</v>
      </c>
      <c r="BL221" s="17" t="s">
        <v>156</v>
      </c>
      <c r="BM221" s="275" t="s">
        <v>1628</v>
      </c>
    </row>
    <row r="222" spans="1:51" s="14" customFormat="1" ht="12">
      <c r="A222" s="14"/>
      <c r="B222" s="287"/>
      <c r="C222" s="288"/>
      <c r="D222" s="278" t="s">
        <v>191</v>
      </c>
      <c r="E222" s="289" t="s">
        <v>1</v>
      </c>
      <c r="F222" s="290" t="s">
        <v>1629</v>
      </c>
      <c r="G222" s="288"/>
      <c r="H222" s="291">
        <v>151.56</v>
      </c>
      <c r="I222" s="292"/>
      <c r="J222" s="288"/>
      <c r="K222" s="288"/>
      <c r="L222" s="293"/>
      <c r="M222" s="294"/>
      <c r="N222" s="295"/>
      <c r="O222" s="295"/>
      <c r="P222" s="295"/>
      <c r="Q222" s="295"/>
      <c r="R222" s="295"/>
      <c r="S222" s="295"/>
      <c r="T222" s="29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97" t="s">
        <v>191</v>
      </c>
      <c r="AU222" s="297" t="s">
        <v>87</v>
      </c>
      <c r="AV222" s="14" t="s">
        <v>87</v>
      </c>
      <c r="AW222" s="14" t="s">
        <v>32</v>
      </c>
      <c r="AX222" s="14" t="s">
        <v>85</v>
      </c>
      <c r="AY222" s="297" t="s">
        <v>151</v>
      </c>
    </row>
    <row r="223" spans="1:65" s="2" customFormat="1" ht="16.5" customHeight="1">
      <c r="A223" s="40"/>
      <c r="B223" s="41"/>
      <c r="C223" s="309" t="s">
        <v>307</v>
      </c>
      <c r="D223" s="309" t="s">
        <v>236</v>
      </c>
      <c r="E223" s="310" t="s">
        <v>1630</v>
      </c>
      <c r="F223" s="311" t="s">
        <v>1631</v>
      </c>
      <c r="G223" s="312" t="s">
        <v>113</v>
      </c>
      <c r="H223" s="313">
        <v>106.092</v>
      </c>
      <c r="I223" s="314"/>
      <c r="J223" s="315">
        <f>ROUND(I223*H223,2)</f>
        <v>0</v>
      </c>
      <c r="K223" s="316"/>
      <c r="L223" s="43"/>
      <c r="M223" s="317" t="s">
        <v>1</v>
      </c>
      <c r="N223" s="318" t="s">
        <v>42</v>
      </c>
      <c r="O223" s="93"/>
      <c r="P223" s="273">
        <f>O223*H223</f>
        <v>0</v>
      </c>
      <c r="Q223" s="273">
        <v>0.00013</v>
      </c>
      <c r="R223" s="273">
        <f>Q223*H223</f>
        <v>0.013791959999999999</v>
      </c>
      <c r="S223" s="273">
        <v>0</v>
      </c>
      <c r="T223" s="27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75" t="s">
        <v>156</v>
      </c>
      <c r="AT223" s="275" t="s">
        <v>236</v>
      </c>
      <c r="AU223" s="275" t="s">
        <v>87</v>
      </c>
      <c r="AY223" s="17" t="s">
        <v>151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85</v>
      </c>
      <c r="BK223" s="145">
        <f>ROUND(I223*H223,2)</f>
        <v>0</v>
      </c>
      <c r="BL223" s="17" t="s">
        <v>156</v>
      </c>
      <c r="BM223" s="275" t="s">
        <v>1632</v>
      </c>
    </row>
    <row r="224" spans="1:51" s="13" customFormat="1" ht="12">
      <c r="A224" s="13"/>
      <c r="B224" s="276"/>
      <c r="C224" s="277"/>
      <c r="D224" s="278" t="s">
        <v>191</v>
      </c>
      <c r="E224" s="279" t="s">
        <v>1</v>
      </c>
      <c r="F224" s="280" t="s">
        <v>910</v>
      </c>
      <c r="G224" s="277"/>
      <c r="H224" s="279" t="s">
        <v>1</v>
      </c>
      <c r="I224" s="281"/>
      <c r="J224" s="277"/>
      <c r="K224" s="277"/>
      <c r="L224" s="282"/>
      <c r="M224" s="283"/>
      <c r="N224" s="284"/>
      <c r="O224" s="284"/>
      <c r="P224" s="284"/>
      <c r="Q224" s="284"/>
      <c r="R224" s="284"/>
      <c r="S224" s="284"/>
      <c r="T224" s="28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86" t="s">
        <v>191</v>
      </c>
      <c r="AU224" s="286" t="s">
        <v>87</v>
      </c>
      <c r="AV224" s="13" t="s">
        <v>85</v>
      </c>
      <c r="AW224" s="13" t="s">
        <v>32</v>
      </c>
      <c r="AX224" s="13" t="s">
        <v>77</v>
      </c>
      <c r="AY224" s="286" t="s">
        <v>151</v>
      </c>
    </row>
    <row r="225" spans="1:51" s="14" customFormat="1" ht="12">
      <c r="A225" s="14"/>
      <c r="B225" s="287"/>
      <c r="C225" s="288"/>
      <c r="D225" s="278" t="s">
        <v>191</v>
      </c>
      <c r="E225" s="289" t="s">
        <v>1</v>
      </c>
      <c r="F225" s="290" t="s">
        <v>1633</v>
      </c>
      <c r="G225" s="288"/>
      <c r="H225" s="291">
        <v>106.092</v>
      </c>
      <c r="I225" s="292"/>
      <c r="J225" s="288"/>
      <c r="K225" s="288"/>
      <c r="L225" s="293"/>
      <c r="M225" s="294"/>
      <c r="N225" s="295"/>
      <c r="O225" s="295"/>
      <c r="P225" s="295"/>
      <c r="Q225" s="295"/>
      <c r="R225" s="295"/>
      <c r="S225" s="295"/>
      <c r="T225" s="29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97" t="s">
        <v>191</v>
      </c>
      <c r="AU225" s="297" t="s">
        <v>87</v>
      </c>
      <c r="AV225" s="14" t="s">
        <v>87</v>
      </c>
      <c r="AW225" s="14" t="s">
        <v>32</v>
      </c>
      <c r="AX225" s="14" t="s">
        <v>85</v>
      </c>
      <c r="AY225" s="297" t="s">
        <v>151</v>
      </c>
    </row>
    <row r="226" spans="1:63" s="12" customFormat="1" ht="22.8" customHeight="1">
      <c r="A226" s="12"/>
      <c r="B226" s="246"/>
      <c r="C226" s="247"/>
      <c r="D226" s="248" t="s">
        <v>76</v>
      </c>
      <c r="E226" s="260" t="s">
        <v>1203</v>
      </c>
      <c r="F226" s="260" t="s">
        <v>1204</v>
      </c>
      <c r="G226" s="247"/>
      <c r="H226" s="247"/>
      <c r="I226" s="250"/>
      <c r="J226" s="261">
        <f>BK226</f>
        <v>0</v>
      </c>
      <c r="K226" s="247"/>
      <c r="L226" s="252"/>
      <c r="M226" s="253"/>
      <c r="N226" s="254"/>
      <c r="O226" s="254"/>
      <c r="P226" s="255">
        <f>SUM(P227:P230)</f>
        <v>0</v>
      </c>
      <c r="Q226" s="254"/>
      <c r="R226" s="255">
        <f>SUM(R227:R230)</f>
        <v>0</v>
      </c>
      <c r="S226" s="254"/>
      <c r="T226" s="256">
        <f>SUM(T227:T230)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57" t="s">
        <v>85</v>
      </c>
      <c r="AT226" s="258" t="s">
        <v>76</v>
      </c>
      <c r="AU226" s="258" t="s">
        <v>85</v>
      </c>
      <c r="AY226" s="257" t="s">
        <v>151</v>
      </c>
      <c r="BK226" s="259">
        <f>SUM(BK227:BK230)</f>
        <v>0</v>
      </c>
    </row>
    <row r="227" spans="1:65" s="2" customFormat="1" ht="24" customHeight="1">
      <c r="A227" s="40"/>
      <c r="B227" s="41"/>
      <c r="C227" s="309" t="s">
        <v>564</v>
      </c>
      <c r="D227" s="309" t="s">
        <v>236</v>
      </c>
      <c r="E227" s="310" t="s">
        <v>1205</v>
      </c>
      <c r="F227" s="311" t="s">
        <v>1206</v>
      </c>
      <c r="G227" s="312" t="s">
        <v>511</v>
      </c>
      <c r="H227" s="313">
        <v>12.04</v>
      </c>
      <c r="I227" s="314"/>
      <c r="J227" s="315">
        <f>ROUND(I227*H227,2)</f>
        <v>0</v>
      </c>
      <c r="K227" s="316"/>
      <c r="L227" s="43"/>
      <c r="M227" s="317" t="s">
        <v>1</v>
      </c>
      <c r="N227" s="318" t="s">
        <v>42</v>
      </c>
      <c r="O227" s="93"/>
      <c r="P227" s="273">
        <f>O227*H227</f>
        <v>0</v>
      </c>
      <c r="Q227" s="273">
        <v>0</v>
      </c>
      <c r="R227" s="273">
        <f>Q227*H227</f>
        <v>0</v>
      </c>
      <c r="S227" s="273">
        <v>0</v>
      </c>
      <c r="T227" s="27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75" t="s">
        <v>156</v>
      </c>
      <c r="AT227" s="275" t="s">
        <v>236</v>
      </c>
      <c r="AU227" s="275" t="s">
        <v>87</v>
      </c>
      <c r="AY227" s="17" t="s">
        <v>151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85</v>
      </c>
      <c r="BK227" s="145">
        <f>ROUND(I227*H227,2)</f>
        <v>0</v>
      </c>
      <c r="BL227" s="17" t="s">
        <v>156</v>
      </c>
      <c r="BM227" s="275" t="s">
        <v>1634</v>
      </c>
    </row>
    <row r="228" spans="1:65" s="2" customFormat="1" ht="24" customHeight="1">
      <c r="A228" s="40"/>
      <c r="B228" s="41"/>
      <c r="C228" s="309" t="s">
        <v>568</v>
      </c>
      <c r="D228" s="309" t="s">
        <v>236</v>
      </c>
      <c r="E228" s="310" t="s">
        <v>1209</v>
      </c>
      <c r="F228" s="311" t="s">
        <v>1210</v>
      </c>
      <c r="G228" s="312" t="s">
        <v>511</v>
      </c>
      <c r="H228" s="313">
        <v>12.04</v>
      </c>
      <c r="I228" s="314"/>
      <c r="J228" s="315">
        <f>ROUND(I228*H228,2)</f>
        <v>0</v>
      </c>
      <c r="K228" s="316"/>
      <c r="L228" s="43"/>
      <c r="M228" s="317" t="s">
        <v>1</v>
      </c>
      <c r="N228" s="318" t="s">
        <v>42</v>
      </c>
      <c r="O228" s="93"/>
      <c r="P228" s="273">
        <f>O228*H228</f>
        <v>0</v>
      </c>
      <c r="Q228" s="273">
        <v>0</v>
      </c>
      <c r="R228" s="273">
        <f>Q228*H228</f>
        <v>0</v>
      </c>
      <c r="S228" s="273">
        <v>0</v>
      </c>
      <c r="T228" s="27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75" t="s">
        <v>156</v>
      </c>
      <c r="AT228" s="275" t="s">
        <v>236</v>
      </c>
      <c r="AU228" s="275" t="s">
        <v>87</v>
      </c>
      <c r="AY228" s="17" t="s">
        <v>151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85</v>
      </c>
      <c r="BK228" s="145">
        <f>ROUND(I228*H228,2)</f>
        <v>0</v>
      </c>
      <c r="BL228" s="17" t="s">
        <v>156</v>
      </c>
      <c r="BM228" s="275" t="s">
        <v>1635</v>
      </c>
    </row>
    <row r="229" spans="1:65" s="2" customFormat="1" ht="36" customHeight="1">
      <c r="A229" s="40"/>
      <c r="B229" s="41"/>
      <c r="C229" s="309" t="s">
        <v>573</v>
      </c>
      <c r="D229" s="309" t="s">
        <v>236</v>
      </c>
      <c r="E229" s="310" t="s">
        <v>1213</v>
      </c>
      <c r="F229" s="311" t="s">
        <v>1214</v>
      </c>
      <c r="G229" s="312" t="s">
        <v>511</v>
      </c>
      <c r="H229" s="313">
        <v>108.36</v>
      </c>
      <c r="I229" s="314"/>
      <c r="J229" s="315">
        <f>ROUND(I229*H229,2)</f>
        <v>0</v>
      </c>
      <c r="K229" s="316"/>
      <c r="L229" s="43"/>
      <c r="M229" s="317" t="s">
        <v>1</v>
      </c>
      <c r="N229" s="318" t="s">
        <v>42</v>
      </c>
      <c r="O229" s="93"/>
      <c r="P229" s="273">
        <f>O229*H229</f>
        <v>0</v>
      </c>
      <c r="Q229" s="273">
        <v>0</v>
      </c>
      <c r="R229" s="273">
        <f>Q229*H229</f>
        <v>0</v>
      </c>
      <c r="S229" s="273">
        <v>0</v>
      </c>
      <c r="T229" s="274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75" t="s">
        <v>156</v>
      </c>
      <c r="AT229" s="275" t="s">
        <v>236</v>
      </c>
      <c r="AU229" s="275" t="s">
        <v>87</v>
      </c>
      <c r="AY229" s="17" t="s">
        <v>151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85</v>
      </c>
      <c r="BK229" s="145">
        <f>ROUND(I229*H229,2)</f>
        <v>0</v>
      </c>
      <c r="BL229" s="17" t="s">
        <v>156</v>
      </c>
      <c r="BM229" s="275" t="s">
        <v>1636</v>
      </c>
    </row>
    <row r="230" spans="1:51" s="14" customFormat="1" ht="12">
      <c r="A230" s="14"/>
      <c r="B230" s="287"/>
      <c r="C230" s="288"/>
      <c r="D230" s="278" t="s">
        <v>191</v>
      </c>
      <c r="E230" s="288"/>
      <c r="F230" s="290" t="s">
        <v>1637</v>
      </c>
      <c r="G230" s="288"/>
      <c r="H230" s="291">
        <v>108.36</v>
      </c>
      <c r="I230" s="292"/>
      <c r="J230" s="288"/>
      <c r="K230" s="288"/>
      <c r="L230" s="293"/>
      <c r="M230" s="294"/>
      <c r="N230" s="295"/>
      <c r="O230" s="295"/>
      <c r="P230" s="295"/>
      <c r="Q230" s="295"/>
      <c r="R230" s="295"/>
      <c r="S230" s="295"/>
      <c r="T230" s="29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97" t="s">
        <v>191</v>
      </c>
      <c r="AU230" s="297" t="s">
        <v>87</v>
      </c>
      <c r="AV230" s="14" t="s">
        <v>87</v>
      </c>
      <c r="AW230" s="14" t="s">
        <v>4</v>
      </c>
      <c r="AX230" s="14" t="s">
        <v>85</v>
      </c>
      <c r="AY230" s="297" t="s">
        <v>151</v>
      </c>
    </row>
    <row r="231" spans="1:63" s="12" customFormat="1" ht="22.8" customHeight="1">
      <c r="A231" s="12"/>
      <c r="B231" s="246"/>
      <c r="C231" s="247"/>
      <c r="D231" s="248" t="s">
        <v>76</v>
      </c>
      <c r="E231" s="260" t="s">
        <v>1237</v>
      </c>
      <c r="F231" s="260" t="s">
        <v>1238</v>
      </c>
      <c r="G231" s="247"/>
      <c r="H231" s="247"/>
      <c r="I231" s="250"/>
      <c r="J231" s="261">
        <f>BK231</f>
        <v>0</v>
      </c>
      <c r="K231" s="247"/>
      <c r="L231" s="252"/>
      <c r="M231" s="253"/>
      <c r="N231" s="254"/>
      <c r="O231" s="254"/>
      <c r="P231" s="255">
        <f>P232</f>
        <v>0</v>
      </c>
      <c r="Q231" s="254"/>
      <c r="R231" s="255">
        <f>R232</f>
        <v>0</v>
      </c>
      <c r="S231" s="254"/>
      <c r="T231" s="256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57" t="s">
        <v>85</v>
      </c>
      <c r="AT231" s="258" t="s">
        <v>76</v>
      </c>
      <c r="AU231" s="258" t="s">
        <v>85</v>
      </c>
      <c r="AY231" s="257" t="s">
        <v>151</v>
      </c>
      <c r="BK231" s="259">
        <f>BK232</f>
        <v>0</v>
      </c>
    </row>
    <row r="232" spans="1:65" s="2" customFormat="1" ht="48" customHeight="1">
      <c r="A232" s="40"/>
      <c r="B232" s="41"/>
      <c r="C232" s="309" t="s">
        <v>578</v>
      </c>
      <c r="D232" s="309" t="s">
        <v>236</v>
      </c>
      <c r="E232" s="310" t="s">
        <v>1638</v>
      </c>
      <c r="F232" s="311" t="s">
        <v>1639</v>
      </c>
      <c r="G232" s="312" t="s">
        <v>511</v>
      </c>
      <c r="H232" s="313">
        <v>543.471</v>
      </c>
      <c r="I232" s="314"/>
      <c r="J232" s="315">
        <f>ROUND(I232*H232,2)</f>
        <v>0</v>
      </c>
      <c r="K232" s="316"/>
      <c r="L232" s="43"/>
      <c r="M232" s="319" t="s">
        <v>1</v>
      </c>
      <c r="N232" s="320" t="s">
        <v>42</v>
      </c>
      <c r="O232" s="321"/>
      <c r="P232" s="322">
        <f>O232*H232</f>
        <v>0</v>
      </c>
      <c r="Q232" s="322">
        <v>0</v>
      </c>
      <c r="R232" s="322">
        <f>Q232*H232</f>
        <v>0</v>
      </c>
      <c r="S232" s="322">
        <v>0</v>
      </c>
      <c r="T232" s="323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75" t="s">
        <v>156</v>
      </c>
      <c r="AT232" s="275" t="s">
        <v>236</v>
      </c>
      <c r="AU232" s="275" t="s">
        <v>87</v>
      </c>
      <c r="AY232" s="17" t="s">
        <v>151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85</v>
      </c>
      <c r="BK232" s="145">
        <f>ROUND(I232*H232,2)</f>
        <v>0</v>
      </c>
      <c r="BL232" s="17" t="s">
        <v>156</v>
      </c>
      <c r="BM232" s="275" t="s">
        <v>1640</v>
      </c>
    </row>
    <row r="233" spans="1:31" s="2" customFormat="1" ht="6.95" customHeight="1">
      <c r="A233" s="40"/>
      <c r="B233" s="68"/>
      <c r="C233" s="69"/>
      <c r="D233" s="69"/>
      <c r="E233" s="69"/>
      <c r="F233" s="69"/>
      <c r="G233" s="69"/>
      <c r="H233" s="69"/>
      <c r="I233" s="203"/>
      <c r="J233" s="69"/>
      <c r="K233" s="69"/>
      <c r="L233" s="43"/>
      <c r="M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</row>
  </sheetData>
  <sheetProtection password="CC35" sheet="1" objects="1" scenarios="1" formatColumns="0" formatRows="0" autoFilter="0"/>
  <autoFilter ref="C131:K232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  <c r="AZ2" s="154" t="s">
        <v>1641</v>
      </c>
      <c r="BA2" s="154" t="s">
        <v>1641</v>
      </c>
      <c r="BB2" s="154" t="s">
        <v>113</v>
      </c>
      <c r="BC2" s="154" t="s">
        <v>1642</v>
      </c>
      <c r="BD2" s="154" t="s">
        <v>87</v>
      </c>
    </row>
    <row r="3" spans="2:56" s="1" customFormat="1" ht="6.95" customHeight="1">
      <c r="B3" s="155"/>
      <c r="C3" s="156"/>
      <c r="D3" s="156"/>
      <c r="E3" s="156"/>
      <c r="F3" s="156"/>
      <c r="G3" s="156"/>
      <c r="H3" s="156"/>
      <c r="I3" s="157"/>
      <c r="J3" s="156"/>
      <c r="K3" s="156"/>
      <c r="L3" s="20"/>
      <c r="AT3" s="17" t="s">
        <v>87</v>
      </c>
      <c r="AZ3" s="154" t="s">
        <v>1643</v>
      </c>
      <c r="BA3" s="154" t="s">
        <v>1643</v>
      </c>
      <c r="BB3" s="154" t="s">
        <v>113</v>
      </c>
      <c r="BC3" s="154" t="s">
        <v>1644</v>
      </c>
      <c r="BD3" s="154" t="s">
        <v>87</v>
      </c>
    </row>
    <row r="4" spans="2:56" s="1" customFormat="1" ht="24.95" customHeight="1">
      <c r="B4" s="20"/>
      <c r="D4" s="158" t="s">
        <v>115</v>
      </c>
      <c r="I4" s="153"/>
      <c r="L4" s="20"/>
      <c r="M4" s="159" t="s">
        <v>10</v>
      </c>
      <c r="AT4" s="17" t="s">
        <v>4</v>
      </c>
      <c r="AZ4" s="154" t="s">
        <v>1645</v>
      </c>
      <c r="BA4" s="154" t="s">
        <v>1645</v>
      </c>
      <c r="BB4" s="154" t="s">
        <v>113</v>
      </c>
      <c r="BC4" s="154" t="s">
        <v>1646</v>
      </c>
      <c r="BD4" s="154" t="s">
        <v>87</v>
      </c>
    </row>
    <row r="5" spans="2:56" s="1" customFormat="1" ht="6.95" customHeight="1">
      <c r="B5" s="20"/>
      <c r="I5" s="153"/>
      <c r="L5" s="20"/>
      <c r="AZ5" s="154" t="s">
        <v>1647</v>
      </c>
      <c r="BA5" s="154" t="s">
        <v>1647</v>
      </c>
      <c r="BB5" s="154" t="s">
        <v>113</v>
      </c>
      <c r="BC5" s="154" t="s">
        <v>1648</v>
      </c>
      <c r="BD5" s="154" t="s">
        <v>87</v>
      </c>
    </row>
    <row r="6" spans="2:56" s="1" customFormat="1" ht="12" customHeight="1">
      <c r="B6" s="20"/>
      <c r="D6" s="160" t="s">
        <v>16</v>
      </c>
      <c r="I6" s="153"/>
      <c r="L6" s="20"/>
      <c r="AZ6" s="154" t="s">
        <v>1649</v>
      </c>
      <c r="BA6" s="154" t="s">
        <v>1649</v>
      </c>
      <c r="BB6" s="154" t="s">
        <v>113</v>
      </c>
      <c r="BC6" s="154" t="s">
        <v>1650</v>
      </c>
      <c r="BD6" s="154" t="s">
        <v>87</v>
      </c>
    </row>
    <row r="7" spans="2:56" s="1" customFormat="1" ht="16.5" customHeight="1">
      <c r="B7" s="20"/>
      <c r="E7" s="161" t="str">
        <f>'Rekapitulace stavby'!K6</f>
        <v>Rekonstrukce ulice Mjr. Nováka - neuznatelné</v>
      </c>
      <c r="F7" s="160"/>
      <c r="G7" s="160"/>
      <c r="H7" s="160"/>
      <c r="I7" s="153"/>
      <c r="L7" s="20"/>
      <c r="AZ7" s="154" t="s">
        <v>271</v>
      </c>
      <c r="BA7" s="154" t="s">
        <v>271</v>
      </c>
      <c r="BB7" s="154" t="s">
        <v>260</v>
      </c>
      <c r="BC7" s="154" t="s">
        <v>1651</v>
      </c>
      <c r="BD7" s="154" t="s">
        <v>87</v>
      </c>
    </row>
    <row r="8" spans="1:56" s="2" customFormat="1" ht="12" customHeight="1">
      <c r="A8" s="40"/>
      <c r="B8" s="43"/>
      <c r="C8" s="40"/>
      <c r="D8" s="160" t="s">
        <v>116</v>
      </c>
      <c r="E8" s="40"/>
      <c r="F8" s="40"/>
      <c r="G8" s="40"/>
      <c r="H8" s="40"/>
      <c r="I8" s="162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54" t="s">
        <v>1652</v>
      </c>
      <c r="BA8" s="154" t="s">
        <v>1652</v>
      </c>
      <c r="BB8" s="154" t="s">
        <v>113</v>
      </c>
      <c r="BC8" s="154" t="s">
        <v>1653</v>
      </c>
      <c r="BD8" s="154" t="s">
        <v>87</v>
      </c>
    </row>
    <row r="9" spans="1:31" s="2" customFormat="1" ht="16.5" customHeight="1">
      <c r="A9" s="40"/>
      <c r="B9" s="43"/>
      <c r="C9" s="40"/>
      <c r="D9" s="40"/>
      <c r="E9" s="163" t="s">
        <v>1654</v>
      </c>
      <c r="F9" s="40"/>
      <c r="G9" s="40"/>
      <c r="H9" s="40"/>
      <c r="I9" s="162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2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60" t="s">
        <v>18</v>
      </c>
      <c r="E11" s="40"/>
      <c r="F11" s="164" t="s">
        <v>1</v>
      </c>
      <c r="G11" s="40"/>
      <c r="H11" s="40"/>
      <c r="I11" s="165" t="s">
        <v>19</v>
      </c>
      <c r="J11" s="164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60" t="s">
        <v>20</v>
      </c>
      <c r="E12" s="40"/>
      <c r="F12" s="164" t="s">
        <v>21</v>
      </c>
      <c r="G12" s="40"/>
      <c r="H12" s="40"/>
      <c r="I12" s="165" t="s">
        <v>22</v>
      </c>
      <c r="J12" s="166" t="str">
        <f>'Rekapitulace stavby'!AN8</f>
        <v>4. 4. 2019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2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60" t="s">
        <v>24</v>
      </c>
      <c r="E14" s="40"/>
      <c r="F14" s="40"/>
      <c r="G14" s="40"/>
      <c r="H14" s="40"/>
      <c r="I14" s="165" t="s">
        <v>25</v>
      </c>
      <c r="J14" s="164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4" t="s">
        <v>26</v>
      </c>
      <c r="F15" s="40"/>
      <c r="G15" s="40"/>
      <c r="H15" s="40"/>
      <c r="I15" s="165" t="s">
        <v>27</v>
      </c>
      <c r="J15" s="164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2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60" t="s">
        <v>28</v>
      </c>
      <c r="E17" s="40"/>
      <c r="F17" s="40"/>
      <c r="G17" s="40"/>
      <c r="H17" s="40"/>
      <c r="I17" s="165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4"/>
      <c r="G18" s="164"/>
      <c r="H18" s="164"/>
      <c r="I18" s="165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2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60" t="s">
        <v>30</v>
      </c>
      <c r="E20" s="40"/>
      <c r="F20" s="40"/>
      <c r="G20" s="40"/>
      <c r="H20" s="40"/>
      <c r="I20" s="165" t="s">
        <v>25</v>
      </c>
      <c r="J20" s="164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4" t="s">
        <v>31</v>
      </c>
      <c r="F21" s="40"/>
      <c r="G21" s="40"/>
      <c r="H21" s="40"/>
      <c r="I21" s="165" t="s">
        <v>27</v>
      </c>
      <c r="J21" s="164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2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60" t="s">
        <v>33</v>
      </c>
      <c r="E23" s="40"/>
      <c r="F23" s="40"/>
      <c r="G23" s="40"/>
      <c r="H23" s="40"/>
      <c r="I23" s="165" t="s">
        <v>25</v>
      </c>
      <c r="J23" s="164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4" t="s">
        <v>31</v>
      </c>
      <c r="F24" s="40"/>
      <c r="G24" s="40"/>
      <c r="H24" s="40"/>
      <c r="I24" s="165" t="s">
        <v>27</v>
      </c>
      <c r="J24" s="164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2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60" t="s">
        <v>34</v>
      </c>
      <c r="E26" s="40"/>
      <c r="F26" s="40"/>
      <c r="G26" s="40"/>
      <c r="H26" s="40"/>
      <c r="I26" s="162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7"/>
      <c r="B27" s="168"/>
      <c r="C27" s="167"/>
      <c r="D27" s="167"/>
      <c r="E27" s="169" t="s">
        <v>1</v>
      </c>
      <c r="F27" s="169"/>
      <c r="G27" s="169"/>
      <c r="H27" s="169"/>
      <c r="I27" s="170"/>
      <c r="J27" s="167"/>
      <c r="K27" s="167"/>
      <c r="L27" s="171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2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2"/>
      <c r="E29" s="172"/>
      <c r="F29" s="172"/>
      <c r="G29" s="172"/>
      <c r="H29" s="172"/>
      <c r="I29" s="173"/>
      <c r="J29" s="172"/>
      <c r="K29" s="172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4" t="s">
        <v>118</v>
      </c>
      <c r="E30" s="40"/>
      <c r="F30" s="40"/>
      <c r="G30" s="40"/>
      <c r="H30" s="40"/>
      <c r="I30" s="162"/>
      <c r="J30" s="174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5" t="s">
        <v>106</v>
      </c>
      <c r="E31" s="40"/>
      <c r="F31" s="40"/>
      <c r="G31" s="40"/>
      <c r="H31" s="40"/>
      <c r="I31" s="162"/>
      <c r="J31" s="174">
        <f>J106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6" t="s">
        <v>37</v>
      </c>
      <c r="E32" s="40"/>
      <c r="F32" s="40"/>
      <c r="G32" s="40"/>
      <c r="H32" s="40"/>
      <c r="I32" s="162"/>
      <c r="J32" s="177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2"/>
      <c r="E33" s="172"/>
      <c r="F33" s="172"/>
      <c r="G33" s="172"/>
      <c r="H33" s="172"/>
      <c r="I33" s="173"/>
      <c r="J33" s="172"/>
      <c r="K33" s="172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8" t="s">
        <v>39</v>
      </c>
      <c r="G34" s="40"/>
      <c r="H34" s="40"/>
      <c r="I34" s="179" t="s">
        <v>38</v>
      </c>
      <c r="J34" s="178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80" t="s">
        <v>41</v>
      </c>
      <c r="E35" s="160" t="s">
        <v>42</v>
      </c>
      <c r="F35" s="181">
        <f>ROUND((SUM(BE106:BE113)+SUM(BE133:BE271)),2)</f>
        <v>0</v>
      </c>
      <c r="G35" s="40"/>
      <c r="H35" s="40"/>
      <c r="I35" s="182">
        <v>0.21</v>
      </c>
      <c r="J35" s="181">
        <f>ROUND(((SUM(BE106:BE113)+SUM(BE133:BE271))*I35),2)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60" t="s">
        <v>43</v>
      </c>
      <c r="F36" s="181">
        <f>ROUND((SUM(BF106:BF113)+SUM(BF133:BF271)),2)</f>
        <v>0</v>
      </c>
      <c r="G36" s="40"/>
      <c r="H36" s="40"/>
      <c r="I36" s="182">
        <v>0.15</v>
      </c>
      <c r="J36" s="181">
        <f>ROUND(((SUM(BF106:BF113)+SUM(BF133:BF271))*I36),2)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60" t="s">
        <v>44</v>
      </c>
      <c r="F37" s="181">
        <f>ROUND((SUM(BG106:BG113)+SUM(BG133:BG271)),2)</f>
        <v>0</v>
      </c>
      <c r="G37" s="40"/>
      <c r="H37" s="40"/>
      <c r="I37" s="182">
        <v>0.21</v>
      </c>
      <c r="J37" s="181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60" t="s">
        <v>45</v>
      </c>
      <c r="F38" s="181">
        <f>ROUND((SUM(BH106:BH113)+SUM(BH133:BH271)),2)</f>
        <v>0</v>
      </c>
      <c r="G38" s="40"/>
      <c r="H38" s="40"/>
      <c r="I38" s="182">
        <v>0.15</v>
      </c>
      <c r="J38" s="181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0" t="s">
        <v>46</v>
      </c>
      <c r="F39" s="181">
        <f>ROUND((SUM(BI106:BI113)+SUM(BI133:BI271)),2)</f>
        <v>0</v>
      </c>
      <c r="G39" s="40"/>
      <c r="H39" s="40"/>
      <c r="I39" s="182">
        <v>0</v>
      </c>
      <c r="J39" s="181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2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3"/>
      <c r="D41" s="184" t="s">
        <v>47</v>
      </c>
      <c r="E41" s="185"/>
      <c r="F41" s="185"/>
      <c r="G41" s="186" t="s">
        <v>48</v>
      </c>
      <c r="H41" s="187" t="s">
        <v>49</v>
      </c>
      <c r="I41" s="188"/>
      <c r="J41" s="189">
        <f>SUM(J32:J39)</f>
        <v>0</v>
      </c>
      <c r="K41" s="19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2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1" t="s">
        <v>50</v>
      </c>
      <c r="E50" s="192"/>
      <c r="F50" s="192"/>
      <c r="G50" s="191" t="s">
        <v>51</v>
      </c>
      <c r="H50" s="192"/>
      <c r="I50" s="193"/>
      <c r="J50" s="192"/>
      <c r="K50" s="192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4" t="s">
        <v>52</v>
      </c>
      <c r="E61" s="195"/>
      <c r="F61" s="196" t="s">
        <v>53</v>
      </c>
      <c r="G61" s="194" t="s">
        <v>52</v>
      </c>
      <c r="H61" s="195"/>
      <c r="I61" s="197"/>
      <c r="J61" s="198" t="s">
        <v>53</v>
      </c>
      <c r="K61" s="19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1" t="s">
        <v>54</v>
      </c>
      <c r="E65" s="199"/>
      <c r="F65" s="199"/>
      <c r="G65" s="191" t="s">
        <v>55</v>
      </c>
      <c r="H65" s="199"/>
      <c r="I65" s="200"/>
      <c r="J65" s="199"/>
      <c r="K65" s="19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4" t="s">
        <v>52</v>
      </c>
      <c r="E76" s="195"/>
      <c r="F76" s="196" t="s">
        <v>53</v>
      </c>
      <c r="G76" s="194" t="s">
        <v>52</v>
      </c>
      <c r="H76" s="195"/>
      <c r="I76" s="197"/>
      <c r="J76" s="198" t="s">
        <v>53</v>
      </c>
      <c r="K76" s="19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1"/>
      <c r="C77" s="202"/>
      <c r="D77" s="202"/>
      <c r="E77" s="202"/>
      <c r="F77" s="202"/>
      <c r="G77" s="202"/>
      <c r="H77" s="202"/>
      <c r="I77" s="203"/>
      <c r="J77" s="202"/>
      <c r="K77" s="202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4"/>
      <c r="C81" s="205"/>
      <c r="D81" s="205"/>
      <c r="E81" s="205"/>
      <c r="F81" s="205"/>
      <c r="G81" s="205"/>
      <c r="H81" s="205"/>
      <c r="I81" s="206"/>
      <c r="J81" s="205"/>
      <c r="K81" s="20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119</v>
      </c>
      <c r="D82" s="42"/>
      <c r="E82" s="42"/>
      <c r="F82" s="42"/>
      <c r="G82" s="42"/>
      <c r="H82" s="42"/>
      <c r="I82" s="16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7" t="str">
        <f>E7</f>
        <v>Rekonstrukce ulice Mjr. Nováka - neuznatelné</v>
      </c>
      <c r="F85" s="32"/>
      <c r="G85" s="32"/>
      <c r="H85" s="32"/>
      <c r="I85" s="16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116</v>
      </c>
      <c r="D86" s="42"/>
      <c r="E86" s="42"/>
      <c r="F86" s="42"/>
      <c r="G86" s="42"/>
      <c r="H86" s="42"/>
      <c r="I86" s="16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004 - SO 401 VEŘEJNÉ OSVĚTLENÍ</v>
      </c>
      <c r="F87" s="42"/>
      <c r="G87" s="42"/>
      <c r="H87" s="42"/>
      <c r="I87" s="16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ul. Mjr. Nováka  </v>
      </c>
      <c r="G89" s="42"/>
      <c r="H89" s="42"/>
      <c r="I89" s="165" t="s">
        <v>22</v>
      </c>
      <c r="J89" s="81" t="str">
        <f>IF(J12="","",J12)</f>
        <v>4. 4. 2019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Městský obvod Ostrava – Jih</v>
      </c>
      <c r="G91" s="42"/>
      <c r="H91" s="42"/>
      <c r="I91" s="165" t="s">
        <v>30</v>
      </c>
      <c r="J91" s="36" t="str">
        <f>E21</f>
        <v>Roman Fildán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165" t="s">
        <v>33</v>
      </c>
      <c r="J92" s="36" t="str">
        <f>E24</f>
        <v>Roman Fildán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8" t="s">
        <v>120</v>
      </c>
      <c r="D94" s="151"/>
      <c r="E94" s="151"/>
      <c r="F94" s="151"/>
      <c r="G94" s="151"/>
      <c r="H94" s="151"/>
      <c r="I94" s="209"/>
      <c r="J94" s="210" t="s">
        <v>121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1" t="s">
        <v>122</v>
      </c>
      <c r="D96" s="42"/>
      <c r="E96" s="42"/>
      <c r="F96" s="42"/>
      <c r="G96" s="42"/>
      <c r="H96" s="42"/>
      <c r="I96" s="162"/>
      <c r="J96" s="112">
        <f>J133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123</v>
      </c>
    </row>
    <row r="97" spans="1:31" s="9" customFormat="1" ht="24.95" customHeight="1">
      <c r="A97" s="9"/>
      <c r="B97" s="212"/>
      <c r="C97" s="213"/>
      <c r="D97" s="214" t="s">
        <v>124</v>
      </c>
      <c r="E97" s="215"/>
      <c r="F97" s="215"/>
      <c r="G97" s="215"/>
      <c r="H97" s="215"/>
      <c r="I97" s="216"/>
      <c r="J97" s="217">
        <f>J134</f>
        <v>0</v>
      </c>
      <c r="K97" s="213"/>
      <c r="L97" s="21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9"/>
      <c r="C98" s="220"/>
      <c r="D98" s="221" t="s">
        <v>1312</v>
      </c>
      <c r="E98" s="222"/>
      <c r="F98" s="222"/>
      <c r="G98" s="222"/>
      <c r="H98" s="222"/>
      <c r="I98" s="223"/>
      <c r="J98" s="224">
        <f>J135</f>
        <v>0</v>
      </c>
      <c r="K98" s="220"/>
      <c r="L98" s="22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212"/>
      <c r="C99" s="213"/>
      <c r="D99" s="214" t="s">
        <v>1655</v>
      </c>
      <c r="E99" s="215"/>
      <c r="F99" s="215"/>
      <c r="G99" s="215"/>
      <c r="H99" s="215"/>
      <c r="I99" s="216"/>
      <c r="J99" s="217">
        <f>J139</f>
        <v>0</v>
      </c>
      <c r="K99" s="213"/>
      <c r="L99" s="21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9"/>
      <c r="C100" s="220"/>
      <c r="D100" s="221" t="s">
        <v>1656</v>
      </c>
      <c r="E100" s="222"/>
      <c r="F100" s="222"/>
      <c r="G100" s="222"/>
      <c r="H100" s="222"/>
      <c r="I100" s="223"/>
      <c r="J100" s="224">
        <f>J140</f>
        <v>0</v>
      </c>
      <c r="K100" s="220"/>
      <c r="L100" s="22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12"/>
      <c r="C101" s="213"/>
      <c r="D101" s="214" t="s">
        <v>332</v>
      </c>
      <c r="E101" s="215"/>
      <c r="F101" s="215"/>
      <c r="G101" s="215"/>
      <c r="H101" s="215"/>
      <c r="I101" s="216"/>
      <c r="J101" s="217">
        <f>J154</f>
        <v>0</v>
      </c>
      <c r="K101" s="213"/>
      <c r="L101" s="21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19"/>
      <c r="C102" s="220"/>
      <c r="D102" s="221" t="s">
        <v>1657</v>
      </c>
      <c r="E102" s="222"/>
      <c r="F102" s="222"/>
      <c r="G102" s="222"/>
      <c r="H102" s="222"/>
      <c r="I102" s="223"/>
      <c r="J102" s="224">
        <f>J155</f>
        <v>0</v>
      </c>
      <c r="K102" s="220"/>
      <c r="L102" s="22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9"/>
      <c r="C103" s="220"/>
      <c r="D103" s="221" t="s">
        <v>333</v>
      </c>
      <c r="E103" s="222"/>
      <c r="F103" s="222"/>
      <c r="G103" s="222"/>
      <c r="H103" s="222"/>
      <c r="I103" s="223"/>
      <c r="J103" s="224">
        <f>J224</f>
        <v>0</v>
      </c>
      <c r="K103" s="220"/>
      <c r="L103" s="22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40"/>
      <c r="B104" s="41"/>
      <c r="C104" s="42"/>
      <c r="D104" s="42"/>
      <c r="E104" s="42"/>
      <c r="F104" s="42"/>
      <c r="G104" s="42"/>
      <c r="H104" s="42"/>
      <c r="I104" s="16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41"/>
      <c r="C105" s="42"/>
      <c r="D105" s="42"/>
      <c r="E105" s="42"/>
      <c r="F105" s="42"/>
      <c r="G105" s="42"/>
      <c r="H105" s="42"/>
      <c r="I105" s="16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29.25" customHeight="1">
      <c r="A106" s="40"/>
      <c r="B106" s="41"/>
      <c r="C106" s="211" t="s">
        <v>126</v>
      </c>
      <c r="D106" s="42"/>
      <c r="E106" s="42"/>
      <c r="F106" s="42"/>
      <c r="G106" s="42"/>
      <c r="H106" s="42"/>
      <c r="I106" s="162"/>
      <c r="J106" s="226">
        <f>ROUND(J107+J108+J109+J110+J111+J112,2)</f>
        <v>0</v>
      </c>
      <c r="K106" s="42"/>
      <c r="L106" s="65"/>
      <c r="N106" s="227" t="s">
        <v>41</v>
      </c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65" s="2" customFormat="1" ht="18" customHeight="1">
      <c r="A107" s="40"/>
      <c r="B107" s="41"/>
      <c r="C107" s="42"/>
      <c r="D107" s="146" t="s">
        <v>127</v>
      </c>
      <c r="E107" s="139"/>
      <c r="F107" s="139"/>
      <c r="G107" s="42"/>
      <c r="H107" s="42"/>
      <c r="I107" s="162"/>
      <c r="J107" s="140">
        <v>0</v>
      </c>
      <c r="K107" s="42"/>
      <c r="L107" s="228"/>
      <c r="M107" s="229"/>
      <c r="N107" s="230" t="s">
        <v>42</v>
      </c>
      <c r="O107" s="229"/>
      <c r="P107" s="229"/>
      <c r="Q107" s="229"/>
      <c r="R107" s="229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31" t="s">
        <v>128</v>
      </c>
      <c r="AZ107" s="229"/>
      <c r="BA107" s="229"/>
      <c r="BB107" s="229"/>
      <c r="BC107" s="229"/>
      <c r="BD107" s="229"/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31" t="s">
        <v>85</v>
      </c>
      <c r="BK107" s="229"/>
      <c r="BL107" s="229"/>
      <c r="BM107" s="229"/>
    </row>
    <row r="108" spans="1:65" s="2" customFormat="1" ht="18" customHeight="1">
      <c r="A108" s="40"/>
      <c r="B108" s="41"/>
      <c r="C108" s="42"/>
      <c r="D108" s="146" t="s">
        <v>129</v>
      </c>
      <c r="E108" s="139"/>
      <c r="F108" s="139"/>
      <c r="G108" s="42"/>
      <c r="H108" s="42"/>
      <c r="I108" s="162"/>
      <c r="J108" s="140">
        <v>0</v>
      </c>
      <c r="K108" s="42"/>
      <c r="L108" s="228"/>
      <c r="M108" s="229"/>
      <c r="N108" s="230" t="s">
        <v>42</v>
      </c>
      <c r="O108" s="229"/>
      <c r="P108" s="229"/>
      <c r="Q108" s="229"/>
      <c r="R108" s="229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31" t="s">
        <v>128</v>
      </c>
      <c r="AZ108" s="229"/>
      <c r="BA108" s="229"/>
      <c r="BB108" s="229"/>
      <c r="BC108" s="229"/>
      <c r="BD108" s="229"/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1" t="s">
        <v>85</v>
      </c>
      <c r="BK108" s="229"/>
      <c r="BL108" s="229"/>
      <c r="BM108" s="229"/>
    </row>
    <row r="109" spans="1:65" s="2" customFormat="1" ht="18" customHeight="1">
      <c r="A109" s="40"/>
      <c r="B109" s="41"/>
      <c r="C109" s="42"/>
      <c r="D109" s="146" t="s">
        <v>130</v>
      </c>
      <c r="E109" s="139"/>
      <c r="F109" s="139"/>
      <c r="G109" s="42"/>
      <c r="H109" s="42"/>
      <c r="I109" s="162"/>
      <c r="J109" s="140">
        <v>0</v>
      </c>
      <c r="K109" s="42"/>
      <c r="L109" s="228"/>
      <c r="M109" s="229"/>
      <c r="N109" s="230" t="s">
        <v>42</v>
      </c>
      <c r="O109" s="229"/>
      <c r="P109" s="229"/>
      <c r="Q109" s="229"/>
      <c r="R109" s="229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31" t="s">
        <v>128</v>
      </c>
      <c r="AZ109" s="229"/>
      <c r="BA109" s="229"/>
      <c r="BB109" s="229"/>
      <c r="BC109" s="229"/>
      <c r="BD109" s="229"/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1" t="s">
        <v>85</v>
      </c>
      <c r="BK109" s="229"/>
      <c r="BL109" s="229"/>
      <c r="BM109" s="229"/>
    </row>
    <row r="110" spans="1:65" s="2" customFormat="1" ht="18" customHeight="1">
      <c r="A110" s="40"/>
      <c r="B110" s="41"/>
      <c r="C110" s="42"/>
      <c r="D110" s="146" t="s">
        <v>131</v>
      </c>
      <c r="E110" s="139"/>
      <c r="F110" s="139"/>
      <c r="G110" s="42"/>
      <c r="H110" s="42"/>
      <c r="I110" s="162"/>
      <c r="J110" s="140">
        <v>0</v>
      </c>
      <c r="K110" s="42"/>
      <c r="L110" s="228"/>
      <c r="M110" s="229"/>
      <c r="N110" s="230" t="s">
        <v>42</v>
      </c>
      <c r="O110" s="229"/>
      <c r="P110" s="229"/>
      <c r="Q110" s="229"/>
      <c r="R110" s="229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31" t="s">
        <v>128</v>
      </c>
      <c r="AZ110" s="229"/>
      <c r="BA110" s="229"/>
      <c r="BB110" s="229"/>
      <c r="BC110" s="229"/>
      <c r="BD110" s="229"/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1" t="s">
        <v>85</v>
      </c>
      <c r="BK110" s="229"/>
      <c r="BL110" s="229"/>
      <c r="BM110" s="229"/>
    </row>
    <row r="111" spans="1:65" s="2" customFormat="1" ht="18" customHeight="1">
      <c r="A111" s="40"/>
      <c r="B111" s="41"/>
      <c r="C111" s="42"/>
      <c r="D111" s="146" t="s">
        <v>132</v>
      </c>
      <c r="E111" s="139"/>
      <c r="F111" s="139"/>
      <c r="G111" s="42"/>
      <c r="H111" s="42"/>
      <c r="I111" s="162"/>
      <c r="J111" s="140">
        <v>0</v>
      </c>
      <c r="K111" s="42"/>
      <c r="L111" s="228"/>
      <c r="M111" s="229"/>
      <c r="N111" s="230" t="s">
        <v>42</v>
      </c>
      <c r="O111" s="229"/>
      <c r="P111" s="229"/>
      <c r="Q111" s="229"/>
      <c r="R111" s="229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31" t="s">
        <v>128</v>
      </c>
      <c r="AZ111" s="229"/>
      <c r="BA111" s="229"/>
      <c r="BB111" s="229"/>
      <c r="BC111" s="229"/>
      <c r="BD111" s="229"/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1" t="s">
        <v>85</v>
      </c>
      <c r="BK111" s="229"/>
      <c r="BL111" s="229"/>
      <c r="BM111" s="229"/>
    </row>
    <row r="112" spans="1:65" s="2" customFormat="1" ht="18" customHeight="1">
      <c r="A112" s="40"/>
      <c r="B112" s="41"/>
      <c r="C112" s="42"/>
      <c r="D112" s="139" t="s">
        <v>133</v>
      </c>
      <c r="E112" s="42"/>
      <c r="F112" s="42"/>
      <c r="G112" s="42"/>
      <c r="H112" s="42"/>
      <c r="I112" s="162"/>
      <c r="J112" s="140">
        <f>ROUND(J30*T112,2)</f>
        <v>0</v>
      </c>
      <c r="K112" s="42"/>
      <c r="L112" s="228"/>
      <c r="M112" s="229"/>
      <c r="N112" s="230" t="s">
        <v>42</v>
      </c>
      <c r="O112" s="229"/>
      <c r="P112" s="229"/>
      <c r="Q112" s="229"/>
      <c r="R112" s="229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31" t="s">
        <v>134</v>
      </c>
      <c r="AZ112" s="229"/>
      <c r="BA112" s="229"/>
      <c r="BB112" s="229"/>
      <c r="BC112" s="229"/>
      <c r="BD112" s="229"/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1" t="s">
        <v>85</v>
      </c>
      <c r="BK112" s="229"/>
      <c r="BL112" s="229"/>
      <c r="BM112" s="229"/>
    </row>
    <row r="113" spans="1:31" s="2" customFormat="1" ht="12">
      <c r="A113" s="40"/>
      <c r="B113" s="41"/>
      <c r="C113" s="42"/>
      <c r="D113" s="42"/>
      <c r="E113" s="42"/>
      <c r="F113" s="42"/>
      <c r="G113" s="42"/>
      <c r="H113" s="42"/>
      <c r="I113" s="16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29.25" customHeight="1">
      <c r="A114" s="40"/>
      <c r="B114" s="41"/>
      <c r="C114" s="150" t="s">
        <v>111</v>
      </c>
      <c r="D114" s="151"/>
      <c r="E114" s="151"/>
      <c r="F114" s="151"/>
      <c r="G114" s="151"/>
      <c r="H114" s="151"/>
      <c r="I114" s="209"/>
      <c r="J114" s="152">
        <f>ROUND(J96+J106,2)</f>
        <v>0</v>
      </c>
      <c r="K114" s="15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68"/>
      <c r="C115" s="69"/>
      <c r="D115" s="69"/>
      <c r="E115" s="69"/>
      <c r="F115" s="69"/>
      <c r="G115" s="69"/>
      <c r="H115" s="69"/>
      <c r="I115" s="203"/>
      <c r="J115" s="69"/>
      <c r="K115" s="69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9" spans="1:31" s="2" customFormat="1" ht="6.95" customHeight="1">
      <c r="A119" s="40"/>
      <c r="B119" s="70"/>
      <c r="C119" s="71"/>
      <c r="D119" s="71"/>
      <c r="E119" s="71"/>
      <c r="F119" s="71"/>
      <c r="G119" s="71"/>
      <c r="H119" s="71"/>
      <c r="I119" s="206"/>
      <c r="J119" s="71"/>
      <c r="K119" s="71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24.95" customHeight="1">
      <c r="A120" s="40"/>
      <c r="B120" s="41"/>
      <c r="C120" s="23" t="s">
        <v>135</v>
      </c>
      <c r="D120" s="42"/>
      <c r="E120" s="42"/>
      <c r="F120" s="42"/>
      <c r="G120" s="42"/>
      <c r="H120" s="42"/>
      <c r="I120" s="16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16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2" t="s">
        <v>16</v>
      </c>
      <c r="D122" s="42"/>
      <c r="E122" s="42"/>
      <c r="F122" s="42"/>
      <c r="G122" s="42"/>
      <c r="H122" s="42"/>
      <c r="I122" s="16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6.5" customHeight="1">
      <c r="A123" s="40"/>
      <c r="B123" s="41"/>
      <c r="C123" s="42"/>
      <c r="D123" s="42"/>
      <c r="E123" s="207" t="str">
        <f>E7</f>
        <v>Rekonstrukce ulice Mjr. Nováka - neuznatelné</v>
      </c>
      <c r="F123" s="32"/>
      <c r="G123" s="32"/>
      <c r="H123" s="32"/>
      <c r="I123" s="16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2" customHeight="1">
      <c r="A124" s="40"/>
      <c r="B124" s="41"/>
      <c r="C124" s="32" t="s">
        <v>116</v>
      </c>
      <c r="D124" s="42"/>
      <c r="E124" s="42"/>
      <c r="F124" s="42"/>
      <c r="G124" s="42"/>
      <c r="H124" s="42"/>
      <c r="I124" s="16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6.5" customHeight="1">
      <c r="A125" s="40"/>
      <c r="B125" s="41"/>
      <c r="C125" s="42"/>
      <c r="D125" s="42"/>
      <c r="E125" s="78" t="str">
        <f>E9</f>
        <v>004 - SO 401 VEŘEJNÉ OSVĚTLENÍ</v>
      </c>
      <c r="F125" s="42"/>
      <c r="G125" s="42"/>
      <c r="H125" s="42"/>
      <c r="I125" s="16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6.95" customHeight="1">
      <c r="A126" s="40"/>
      <c r="B126" s="41"/>
      <c r="C126" s="42"/>
      <c r="D126" s="42"/>
      <c r="E126" s="42"/>
      <c r="F126" s="42"/>
      <c r="G126" s="42"/>
      <c r="H126" s="42"/>
      <c r="I126" s="16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2" customHeight="1">
      <c r="A127" s="40"/>
      <c r="B127" s="41"/>
      <c r="C127" s="32" t="s">
        <v>20</v>
      </c>
      <c r="D127" s="42"/>
      <c r="E127" s="42"/>
      <c r="F127" s="27" t="str">
        <f>F12</f>
        <v xml:space="preserve"> ul. Mjr. Nováka  </v>
      </c>
      <c r="G127" s="42"/>
      <c r="H127" s="42"/>
      <c r="I127" s="165" t="s">
        <v>22</v>
      </c>
      <c r="J127" s="81" t="str">
        <f>IF(J12="","",J12)</f>
        <v>4. 4. 2019</v>
      </c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6.95" customHeight="1">
      <c r="A128" s="40"/>
      <c r="B128" s="41"/>
      <c r="C128" s="42"/>
      <c r="D128" s="42"/>
      <c r="E128" s="42"/>
      <c r="F128" s="42"/>
      <c r="G128" s="42"/>
      <c r="H128" s="42"/>
      <c r="I128" s="16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5.15" customHeight="1">
      <c r="A129" s="40"/>
      <c r="B129" s="41"/>
      <c r="C129" s="32" t="s">
        <v>24</v>
      </c>
      <c r="D129" s="42"/>
      <c r="E129" s="42"/>
      <c r="F129" s="27" t="str">
        <f>E15</f>
        <v>Městský obvod Ostrava – Jih</v>
      </c>
      <c r="G129" s="42"/>
      <c r="H129" s="42"/>
      <c r="I129" s="165" t="s">
        <v>30</v>
      </c>
      <c r="J129" s="36" t="str">
        <f>E21</f>
        <v>Roman Fildán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5.15" customHeight="1">
      <c r="A130" s="40"/>
      <c r="B130" s="41"/>
      <c r="C130" s="32" t="s">
        <v>28</v>
      </c>
      <c r="D130" s="42"/>
      <c r="E130" s="42"/>
      <c r="F130" s="27" t="str">
        <f>IF(E18="","",E18)</f>
        <v>Vyplň údaj</v>
      </c>
      <c r="G130" s="42"/>
      <c r="H130" s="42"/>
      <c r="I130" s="165" t="s">
        <v>33</v>
      </c>
      <c r="J130" s="36" t="str">
        <f>E24</f>
        <v>Roman Fildán</v>
      </c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0.3" customHeight="1">
      <c r="A131" s="40"/>
      <c r="B131" s="41"/>
      <c r="C131" s="42"/>
      <c r="D131" s="42"/>
      <c r="E131" s="42"/>
      <c r="F131" s="42"/>
      <c r="G131" s="42"/>
      <c r="H131" s="42"/>
      <c r="I131" s="16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11" customFormat="1" ht="29.25" customHeight="1">
      <c r="A132" s="233"/>
      <c r="B132" s="234"/>
      <c r="C132" s="235" t="s">
        <v>136</v>
      </c>
      <c r="D132" s="236" t="s">
        <v>62</v>
      </c>
      <c r="E132" s="236" t="s">
        <v>58</v>
      </c>
      <c r="F132" s="236" t="s">
        <v>59</v>
      </c>
      <c r="G132" s="236" t="s">
        <v>137</v>
      </c>
      <c r="H132" s="236" t="s">
        <v>138</v>
      </c>
      <c r="I132" s="237" t="s">
        <v>139</v>
      </c>
      <c r="J132" s="238" t="s">
        <v>121</v>
      </c>
      <c r="K132" s="239" t="s">
        <v>140</v>
      </c>
      <c r="L132" s="240"/>
      <c r="M132" s="102" t="s">
        <v>1</v>
      </c>
      <c r="N132" s="103" t="s">
        <v>41</v>
      </c>
      <c r="O132" s="103" t="s">
        <v>141</v>
      </c>
      <c r="P132" s="103" t="s">
        <v>142</v>
      </c>
      <c r="Q132" s="103" t="s">
        <v>143</v>
      </c>
      <c r="R132" s="103" t="s">
        <v>144</v>
      </c>
      <c r="S132" s="103" t="s">
        <v>145</v>
      </c>
      <c r="T132" s="104" t="s">
        <v>146</v>
      </c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</row>
    <row r="133" spans="1:63" s="2" customFormat="1" ht="22.8" customHeight="1">
      <c r="A133" s="40"/>
      <c r="B133" s="41"/>
      <c r="C133" s="109" t="s">
        <v>147</v>
      </c>
      <c r="D133" s="42"/>
      <c r="E133" s="42"/>
      <c r="F133" s="42"/>
      <c r="G133" s="42"/>
      <c r="H133" s="42"/>
      <c r="I133" s="162"/>
      <c r="J133" s="241">
        <f>BK133</f>
        <v>0</v>
      </c>
      <c r="K133" s="42"/>
      <c r="L133" s="43"/>
      <c r="M133" s="105"/>
      <c r="N133" s="242"/>
      <c r="O133" s="106"/>
      <c r="P133" s="243">
        <f>P134+P139+P154</f>
        <v>0</v>
      </c>
      <c r="Q133" s="106"/>
      <c r="R133" s="243">
        <f>R134+R139+R154</f>
        <v>150.43560063</v>
      </c>
      <c r="S133" s="106"/>
      <c r="T133" s="244">
        <f>T134+T139+T154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7" t="s">
        <v>76</v>
      </c>
      <c r="AU133" s="17" t="s">
        <v>123</v>
      </c>
      <c r="BK133" s="245">
        <f>BK134+BK139+BK154</f>
        <v>0</v>
      </c>
    </row>
    <row r="134" spans="1:63" s="12" customFormat="1" ht="25.9" customHeight="1">
      <c r="A134" s="12"/>
      <c r="B134" s="246"/>
      <c r="C134" s="247"/>
      <c r="D134" s="248" t="s">
        <v>76</v>
      </c>
      <c r="E134" s="249" t="s">
        <v>148</v>
      </c>
      <c r="F134" s="249" t="s">
        <v>149</v>
      </c>
      <c r="G134" s="247"/>
      <c r="H134" s="247"/>
      <c r="I134" s="250"/>
      <c r="J134" s="251">
        <f>BK134</f>
        <v>0</v>
      </c>
      <c r="K134" s="247"/>
      <c r="L134" s="252"/>
      <c r="M134" s="253"/>
      <c r="N134" s="254"/>
      <c r="O134" s="254"/>
      <c r="P134" s="255">
        <f>P135</f>
        <v>0</v>
      </c>
      <c r="Q134" s="254"/>
      <c r="R134" s="255">
        <f>R135</f>
        <v>0</v>
      </c>
      <c r="S134" s="254"/>
      <c r="T134" s="256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57" t="s">
        <v>85</v>
      </c>
      <c r="AT134" s="258" t="s">
        <v>76</v>
      </c>
      <c r="AU134" s="258" t="s">
        <v>77</v>
      </c>
      <c r="AY134" s="257" t="s">
        <v>151</v>
      </c>
      <c r="BK134" s="259">
        <f>BK135</f>
        <v>0</v>
      </c>
    </row>
    <row r="135" spans="1:63" s="12" customFormat="1" ht="22.8" customHeight="1">
      <c r="A135" s="12"/>
      <c r="B135" s="246"/>
      <c r="C135" s="247"/>
      <c r="D135" s="248" t="s">
        <v>76</v>
      </c>
      <c r="E135" s="260" t="s">
        <v>155</v>
      </c>
      <c r="F135" s="260" t="s">
        <v>1407</v>
      </c>
      <c r="G135" s="247"/>
      <c r="H135" s="247"/>
      <c r="I135" s="250"/>
      <c r="J135" s="261">
        <f>BK135</f>
        <v>0</v>
      </c>
      <c r="K135" s="247"/>
      <c r="L135" s="252"/>
      <c r="M135" s="253"/>
      <c r="N135" s="254"/>
      <c r="O135" s="254"/>
      <c r="P135" s="255">
        <f>SUM(P136:P138)</f>
        <v>0</v>
      </c>
      <c r="Q135" s="254"/>
      <c r="R135" s="255">
        <f>SUM(R136:R138)</f>
        <v>0</v>
      </c>
      <c r="S135" s="254"/>
      <c r="T135" s="256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57" t="s">
        <v>85</v>
      </c>
      <c r="AT135" s="258" t="s">
        <v>76</v>
      </c>
      <c r="AU135" s="258" t="s">
        <v>85</v>
      </c>
      <c r="AY135" s="257" t="s">
        <v>151</v>
      </c>
      <c r="BK135" s="259">
        <f>SUM(BK136:BK138)</f>
        <v>0</v>
      </c>
    </row>
    <row r="136" spans="1:65" s="2" customFormat="1" ht="24" customHeight="1">
      <c r="A136" s="40"/>
      <c r="B136" s="41"/>
      <c r="C136" s="309" t="s">
        <v>85</v>
      </c>
      <c r="D136" s="309" t="s">
        <v>236</v>
      </c>
      <c r="E136" s="310" t="s">
        <v>1658</v>
      </c>
      <c r="F136" s="311" t="s">
        <v>1659</v>
      </c>
      <c r="G136" s="312" t="s">
        <v>260</v>
      </c>
      <c r="H136" s="313">
        <v>37.488</v>
      </c>
      <c r="I136" s="314"/>
      <c r="J136" s="315">
        <f>ROUND(I136*H136,2)</f>
        <v>0</v>
      </c>
      <c r="K136" s="316"/>
      <c r="L136" s="43"/>
      <c r="M136" s="317" t="s">
        <v>1</v>
      </c>
      <c r="N136" s="318" t="s">
        <v>42</v>
      </c>
      <c r="O136" s="93"/>
      <c r="P136" s="273">
        <f>O136*H136</f>
        <v>0</v>
      </c>
      <c r="Q136" s="273">
        <v>0</v>
      </c>
      <c r="R136" s="273">
        <f>Q136*H136</f>
        <v>0</v>
      </c>
      <c r="S136" s="273">
        <v>0</v>
      </c>
      <c r="T136" s="27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75" t="s">
        <v>156</v>
      </c>
      <c r="AT136" s="275" t="s">
        <v>236</v>
      </c>
      <c r="AU136" s="275" t="s">
        <v>87</v>
      </c>
      <c r="AY136" s="17" t="s">
        <v>151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85</v>
      </c>
      <c r="BK136" s="145">
        <f>ROUND(I136*H136,2)</f>
        <v>0</v>
      </c>
      <c r="BL136" s="17" t="s">
        <v>156</v>
      </c>
      <c r="BM136" s="275" t="s">
        <v>1660</v>
      </c>
    </row>
    <row r="137" spans="1:51" s="13" customFormat="1" ht="12">
      <c r="A137" s="13"/>
      <c r="B137" s="276"/>
      <c r="C137" s="277"/>
      <c r="D137" s="278" t="s">
        <v>191</v>
      </c>
      <c r="E137" s="279" t="s">
        <v>1</v>
      </c>
      <c r="F137" s="280" t="s">
        <v>1661</v>
      </c>
      <c r="G137" s="277"/>
      <c r="H137" s="279" t="s">
        <v>1</v>
      </c>
      <c r="I137" s="281"/>
      <c r="J137" s="277"/>
      <c r="K137" s="277"/>
      <c r="L137" s="282"/>
      <c r="M137" s="283"/>
      <c r="N137" s="284"/>
      <c r="O137" s="284"/>
      <c r="P137" s="284"/>
      <c r="Q137" s="284"/>
      <c r="R137" s="284"/>
      <c r="S137" s="284"/>
      <c r="T137" s="28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86" t="s">
        <v>191</v>
      </c>
      <c r="AU137" s="286" t="s">
        <v>87</v>
      </c>
      <c r="AV137" s="13" t="s">
        <v>85</v>
      </c>
      <c r="AW137" s="13" t="s">
        <v>32</v>
      </c>
      <c r="AX137" s="13" t="s">
        <v>77</v>
      </c>
      <c r="AY137" s="286" t="s">
        <v>151</v>
      </c>
    </row>
    <row r="138" spans="1:51" s="14" customFormat="1" ht="12">
      <c r="A138" s="14"/>
      <c r="B138" s="287"/>
      <c r="C138" s="288"/>
      <c r="D138" s="278" t="s">
        <v>191</v>
      </c>
      <c r="E138" s="289" t="s">
        <v>1</v>
      </c>
      <c r="F138" s="290" t="s">
        <v>1662</v>
      </c>
      <c r="G138" s="288"/>
      <c r="H138" s="291">
        <v>37.488</v>
      </c>
      <c r="I138" s="292"/>
      <c r="J138" s="288"/>
      <c r="K138" s="288"/>
      <c r="L138" s="293"/>
      <c r="M138" s="294"/>
      <c r="N138" s="295"/>
      <c r="O138" s="295"/>
      <c r="P138" s="295"/>
      <c r="Q138" s="295"/>
      <c r="R138" s="295"/>
      <c r="S138" s="295"/>
      <c r="T138" s="29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97" t="s">
        <v>191</v>
      </c>
      <c r="AU138" s="297" t="s">
        <v>87</v>
      </c>
      <c r="AV138" s="14" t="s">
        <v>87</v>
      </c>
      <c r="AW138" s="14" t="s">
        <v>32</v>
      </c>
      <c r="AX138" s="14" t="s">
        <v>85</v>
      </c>
      <c r="AY138" s="297" t="s">
        <v>151</v>
      </c>
    </row>
    <row r="139" spans="1:63" s="12" customFormat="1" ht="25.9" customHeight="1">
      <c r="A139" s="12"/>
      <c r="B139" s="246"/>
      <c r="C139" s="247"/>
      <c r="D139" s="248" t="s">
        <v>76</v>
      </c>
      <c r="E139" s="249" t="s">
        <v>1663</v>
      </c>
      <c r="F139" s="249" t="s">
        <v>1664</v>
      </c>
      <c r="G139" s="247"/>
      <c r="H139" s="247"/>
      <c r="I139" s="250"/>
      <c r="J139" s="251">
        <f>BK139</f>
        <v>0</v>
      </c>
      <c r="K139" s="247"/>
      <c r="L139" s="252"/>
      <c r="M139" s="253"/>
      <c r="N139" s="254"/>
      <c r="O139" s="254"/>
      <c r="P139" s="255">
        <f>P140</f>
        <v>0</v>
      </c>
      <c r="Q139" s="254"/>
      <c r="R139" s="255">
        <f>R140</f>
        <v>0.00714</v>
      </c>
      <c r="S139" s="254"/>
      <c r="T139" s="256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57" t="s">
        <v>87</v>
      </c>
      <c r="AT139" s="258" t="s">
        <v>76</v>
      </c>
      <c r="AU139" s="258" t="s">
        <v>77</v>
      </c>
      <c r="AY139" s="257" t="s">
        <v>151</v>
      </c>
      <c r="BK139" s="259">
        <f>BK140</f>
        <v>0</v>
      </c>
    </row>
    <row r="140" spans="1:63" s="12" customFormat="1" ht="22.8" customHeight="1">
      <c r="A140" s="12"/>
      <c r="B140" s="246"/>
      <c r="C140" s="247"/>
      <c r="D140" s="248" t="s">
        <v>76</v>
      </c>
      <c r="E140" s="260" t="s">
        <v>1665</v>
      </c>
      <c r="F140" s="260" t="s">
        <v>1666</v>
      </c>
      <c r="G140" s="247"/>
      <c r="H140" s="247"/>
      <c r="I140" s="250"/>
      <c r="J140" s="261">
        <f>BK140</f>
        <v>0</v>
      </c>
      <c r="K140" s="247"/>
      <c r="L140" s="252"/>
      <c r="M140" s="253"/>
      <c r="N140" s="254"/>
      <c r="O140" s="254"/>
      <c r="P140" s="255">
        <f>SUM(P141:P153)</f>
        <v>0</v>
      </c>
      <c r="Q140" s="254"/>
      <c r="R140" s="255">
        <f>SUM(R141:R153)</f>
        <v>0.00714</v>
      </c>
      <c r="S140" s="254"/>
      <c r="T140" s="256">
        <f>SUM(T141:T153)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57" t="s">
        <v>87</v>
      </c>
      <c r="AT140" s="258" t="s">
        <v>76</v>
      </c>
      <c r="AU140" s="258" t="s">
        <v>85</v>
      </c>
      <c r="AY140" s="257" t="s">
        <v>151</v>
      </c>
      <c r="BK140" s="259">
        <f>SUM(BK141:BK153)</f>
        <v>0</v>
      </c>
    </row>
    <row r="141" spans="1:65" s="2" customFormat="1" ht="48" customHeight="1">
      <c r="A141" s="40"/>
      <c r="B141" s="41"/>
      <c r="C141" s="309" t="s">
        <v>87</v>
      </c>
      <c r="D141" s="309" t="s">
        <v>236</v>
      </c>
      <c r="E141" s="310" t="s">
        <v>1667</v>
      </c>
      <c r="F141" s="311" t="s">
        <v>1668</v>
      </c>
      <c r="G141" s="312" t="s">
        <v>113</v>
      </c>
      <c r="H141" s="313">
        <v>1358.5</v>
      </c>
      <c r="I141" s="314"/>
      <c r="J141" s="315">
        <f>ROUND(I141*H141,2)</f>
        <v>0</v>
      </c>
      <c r="K141" s="316"/>
      <c r="L141" s="43"/>
      <c r="M141" s="317" t="s">
        <v>1</v>
      </c>
      <c r="N141" s="318" t="s">
        <v>42</v>
      </c>
      <c r="O141" s="93"/>
      <c r="P141" s="273">
        <f>O141*H141</f>
        <v>0</v>
      </c>
      <c r="Q141" s="273">
        <v>0</v>
      </c>
      <c r="R141" s="273">
        <f>Q141*H141</f>
        <v>0</v>
      </c>
      <c r="S141" s="273">
        <v>0</v>
      </c>
      <c r="T141" s="27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75" t="s">
        <v>212</v>
      </c>
      <c r="AT141" s="275" t="s">
        <v>236</v>
      </c>
      <c r="AU141" s="275" t="s">
        <v>87</v>
      </c>
      <c r="AY141" s="17" t="s">
        <v>151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85</v>
      </c>
      <c r="BK141" s="145">
        <f>ROUND(I141*H141,2)</f>
        <v>0</v>
      </c>
      <c r="BL141" s="17" t="s">
        <v>212</v>
      </c>
      <c r="BM141" s="275" t="s">
        <v>1669</v>
      </c>
    </row>
    <row r="142" spans="1:51" s="14" customFormat="1" ht="12">
      <c r="A142" s="14"/>
      <c r="B142" s="287"/>
      <c r="C142" s="288"/>
      <c r="D142" s="278" t="s">
        <v>191</v>
      </c>
      <c r="E142" s="289" t="s">
        <v>1</v>
      </c>
      <c r="F142" s="290" t="s">
        <v>1670</v>
      </c>
      <c r="G142" s="288"/>
      <c r="H142" s="291">
        <v>1358.5</v>
      </c>
      <c r="I142" s="292"/>
      <c r="J142" s="288"/>
      <c r="K142" s="288"/>
      <c r="L142" s="293"/>
      <c r="M142" s="294"/>
      <c r="N142" s="295"/>
      <c r="O142" s="295"/>
      <c r="P142" s="295"/>
      <c r="Q142" s="295"/>
      <c r="R142" s="295"/>
      <c r="S142" s="295"/>
      <c r="T142" s="29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97" t="s">
        <v>191</v>
      </c>
      <c r="AU142" s="297" t="s">
        <v>87</v>
      </c>
      <c r="AV142" s="14" t="s">
        <v>87</v>
      </c>
      <c r="AW142" s="14" t="s">
        <v>32</v>
      </c>
      <c r="AX142" s="14" t="s">
        <v>85</v>
      </c>
      <c r="AY142" s="297" t="s">
        <v>151</v>
      </c>
    </row>
    <row r="143" spans="1:65" s="2" customFormat="1" ht="36" customHeight="1">
      <c r="A143" s="40"/>
      <c r="B143" s="41"/>
      <c r="C143" s="309" t="s">
        <v>160</v>
      </c>
      <c r="D143" s="309" t="s">
        <v>236</v>
      </c>
      <c r="E143" s="310" t="s">
        <v>1671</v>
      </c>
      <c r="F143" s="311" t="s">
        <v>1672</v>
      </c>
      <c r="G143" s="312" t="s">
        <v>189</v>
      </c>
      <c r="H143" s="313">
        <v>74</v>
      </c>
      <c r="I143" s="314"/>
      <c r="J143" s="315">
        <f>ROUND(I143*H143,2)</f>
        <v>0</v>
      </c>
      <c r="K143" s="316"/>
      <c r="L143" s="43"/>
      <c r="M143" s="317" t="s">
        <v>1</v>
      </c>
      <c r="N143" s="318" t="s">
        <v>42</v>
      </c>
      <c r="O143" s="93"/>
      <c r="P143" s="273">
        <f>O143*H143</f>
        <v>0</v>
      </c>
      <c r="Q143" s="273">
        <v>0</v>
      </c>
      <c r="R143" s="273">
        <f>Q143*H143</f>
        <v>0</v>
      </c>
      <c r="S143" s="273">
        <v>0</v>
      </c>
      <c r="T143" s="27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75" t="s">
        <v>212</v>
      </c>
      <c r="AT143" s="275" t="s">
        <v>236</v>
      </c>
      <c r="AU143" s="275" t="s">
        <v>87</v>
      </c>
      <c r="AY143" s="17" t="s">
        <v>151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85</v>
      </c>
      <c r="BK143" s="145">
        <f>ROUND(I143*H143,2)</f>
        <v>0</v>
      </c>
      <c r="BL143" s="17" t="s">
        <v>212</v>
      </c>
      <c r="BM143" s="275" t="s">
        <v>1673</v>
      </c>
    </row>
    <row r="144" spans="1:51" s="13" customFormat="1" ht="12">
      <c r="A144" s="13"/>
      <c r="B144" s="276"/>
      <c r="C144" s="277"/>
      <c r="D144" s="278" t="s">
        <v>191</v>
      </c>
      <c r="E144" s="279" t="s">
        <v>1</v>
      </c>
      <c r="F144" s="280" t="s">
        <v>1674</v>
      </c>
      <c r="G144" s="277"/>
      <c r="H144" s="279" t="s">
        <v>1</v>
      </c>
      <c r="I144" s="281"/>
      <c r="J144" s="277"/>
      <c r="K144" s="277"/>
      <c r="L144" s="282"/>
      <c r="M144" s="283"/>
      <c r="N144" s="284"/>
      <c r="O144" s="284"/>
      <c r="P144" s="284"/>
      <c r="Q144" s="284"/>
      <c r="R144" s="284"/>
      <c r="S144" s="284"/>
      <c r="T144" s="28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86" t="s">
        <v>191</v>
      </c>
      <c r="AU144" s="286" t="s">
        <v>87</v>
      </c>
      <c r="AV144" s="13" t="s">
        <v>85</v>
      </c>
      <c r="AW144" s="13" t="s">
        <v>32</v>
      </c>
      <c r="AX144" s="13" t="s">
        <v>77</v>
      </c>
      <c r="AY144" s="286" t="s">
        <v>151</v>
      </c>
    </row>
    <row r="145" spans="1:51" s="14" customFormat="1" ht="12">
      <c r="A145" s="14"/>
      <c r="B145" s="287"/>
      <c r="C145" s="288"/>
      <c r="D145" s="278" t="s">
        <v>191</v>
      </c>
      <c r="E145" s="289" t="s">
        <v>1</v>
      </c>
      <c r="F145" s="290" t="s">
        <v>1675</v>
      </c>
      <c r="G145" s="288"/>
      <c r="H145" s="291">
        <v>74</v>
      </c>
      <c r="I145" s="292"/>
      <c r="J145" s="288"/>
      <c r="K145" s="288"/>
      <c r="L145" s="293"/>
      <c r="M145" s="294"/>
      <c r="N145" s="295"/>
      <c r="O145" s="295"/>
      <c r="P145" s="295"/>
      <c r="Q145" s="295"/>
      <c r="R145" s="295"/>
      <c r="S145" s="295"/>
      <c r="T145" s="29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97" t="s">
        <v>191</v>
      </c>
      <c r="AU145" s="297" t="s">
        <v>87</v>
      </c>
      <c r="AV145" s="14" t="s">
        <v>87</v>
      </c>
      <c r="AW145" s="14" t="s">
        <v>32</v>
      </c>
      <c r="AX145" s="14" t="s">
        <v>85</v>
      </c>
      <c r="AY145" s="297" t="s">
        <v>151</v>
      </c>
    </row>
    <row r="146" spans="1:65" s="2" customFormat="1" ht="16.5" customHeight="1">
      <c r="A146" s="40"/>
      <c r="B146" s="41"/>
      <c r="C146" s="309" t="s">
        <v>156</v>
      </c>
      <c r="D146" s="309" t="s">
        <v>236</v>
      </c>
      <c r="E146" s="310" t="s">
        <v>1676</v>
      </c>
      <c r="F146" s="311" t="s">
        <v>1677</v>
      </c>
      <c r="G146" s="312" t="s">
        <v>189</v>
      </c>
      <c r="H146" s="313">
        <v>52</v>
      </c>
      <c r="I146" s="314"/>
      <c r="J146" s="315">
        <f>ROUND(I146*H146,2)</f>
        <v>0</v>
      </c>
      <c r="K146" s="316"/>
      <c r="L146" s="43"/>
      <c r="M146" s="317" t="s">
        <v>1</v>
      </c>
      <c r="N146" s="318" t="s">
        <v>42</v>
      </c>
      <c r="O146" s="93"/>
      <c r="P146" s="273">
        <f>O146*H146</f>
        <v>0</v>
      </c>
      <c r="Q146" s="273">
        <v>0</v>
      </c>
      <c r="R146" s="273">
        <f>Q146*H146</f>
        <v>0</v>
      </c>
      <c r="S146" s="273">
        <v>0</v>
      </c>
      <c r="T146" s="27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75" t="s">
        <v>212</v>
      </c>
      <c r="AT146" s="275" t="s">
        <v>236</v>
      </c>
      <c r="AU146" s="275" t="s">
        <v>87</v>
      </c>
      <c r="AY146" s="17" t="s">
        <v>151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85</v>
      </c>
      <c r="BK146" s="145">
        <f>ROUND(I146*H146,2)</f>
        <v>0</v>
      </c>
      <c r="BL146" s="17" t="s">
        <v>212</v>
      </c>
      <c r="BM146" s="275" t="s">
        <v>1678</v>
      </c>
    </row>
    <row r="147" spans="1:51" s="14" customFormat="1" ht="12">
      <c r="A147" s="14"/>
      <c r="B147" s="287"/>
      <c r="C147" s="288"/>
      <c r="D147" s="278" t="s">
        <v>191</v>
      </c>
      <c r="E147" s="289" t="s">
        <v>1</v>
      </c>
      <c r="F147" s="290" t="s">
        <v>1679</v>
      </c>
      <c r="G147" s="288"/>
      <c r="H147" s="291">
        <v>52</v>
      </c>
      <c r="I147" s="292"/>
      <c r="J147" s="288"/>
      <c r="K147" s="288"/>
      <c r="L147" s="293"/>
      <c r="M147" s="294"/>
      <c r="N147" s="295"/>
      <c r="O147" s="295"/>
      <c r="P147" s="295"/>
      <c r="Q147" s="295"/>
      <c r="R147" s="295"/>
      <c r="S147" s="295"/>
      <c r="T147" s="29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97" t="s">
        <v>191</v>
      </c>
      <c r="AU147" s="297" t="s">
        <v>87</v>
      </c>
      <c r="AV147" s="14" t="s">
        <v>87</v>
      </c>
      <c r="AW147" s="14" t="s">
        <v>32</v>
      </c>
      <c r="AX147" s="14" t="s">
        <v>85</v>
      </c>
      <c r="AY147" s="297" t="s">
        <v>151</v>
      </c>
    </row>
    <row r="148" spans="1:65" s="2" customFormat="1" ht="16.5" customHeight="1">
      <c r="A148" s="40"/>
      <c r="B148" s="41"/>
      <c r="C148" s="262" t="s">
        <v>150</v>
      </c>
      <c r="D148" s="262" t="s">
        <v>152</v>
      </c>
      <c r="E148" s="263" t="s">
        <v>1680</v>
      </c>
      <c r="F148" s="264" t="s">
        <v>1681</v>
      </c>
      <c r="G148" s="265" t="s">
        <v>189</v>
      </c>
      <c r="H148" s="266">
        <v>22</v>
      </c>
      <c r="I148" s="267"/>
      <c r="J148" s="268">
        <f>ROUND(I148*H148,2)</f>
        <v>0</v>
      </c>
      <c r="K148" s="269"/>
      <c r="L148" s="270"/>
      <c r="M148" s="271" t="s">
        <v>1</v>
      </c>
      <c r="N148" s="272" t="s">
        <v>42</v>
      </c>
      <c r="O148" s="93"/>
      <c r="P148" s="273">
        <f>O148*H148</f>
        <v>0</v>
      </c>
      <c r="Q148" s="273">
        <v>0.00012</v>
      </c>
      <c r="R148" s="273">
        <f>Q148*H148</f>
        <v>0.00264</v>
      </c>
      <c r="S148" s="273">
        <v>0</v>
      </c>
      <c r="T148" s="27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75" t="s">
        <v>483</v>
      </c>
      <c r="AT148" s="275" t="s">
        <v>152</v>
      </c>
      <c r="AU148" s="275" t="s">
        <v>87</v>
      </c>
      <c r="AY148" s="17" t="s">
        <v>151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85</v>
      </c>
      <c r="BK148" s="145">
        <f>ROUND(I148*H148,2)</f>
        <v>0</v>
      </c>
      <c r="BL148" s="17" t="s">
        <v>212</v>
      </c>
      <c r="BM148" s="275" t="s">
        <v>1682</v>
      </c>
    </row>
    <row r="149" spans="1:65" s="2" customFormat="1" ht="16.5" customHeight="1">
      <c r="A149" s="40"/>
      <c r="B149" s="41"/>
      <c r="C149" s="262" t="s">
        <v>169</v>
      </c>
      <c r="D149" s="262" t="s">
        <v>152</v>
      </c>
      <c r="E149" s="263" t="s">
        <v>1683</v>
      </c>
      <c r="F149" s="264" t="s">
        <v>1684</v>
      </c>
      <c r="G149" s="265" t="s">
        <v>189</v>
      </c>
      <c r="H149" s="266">
        <v>30</v>
      </c>
      <c r="I149" s="267"/>
      <c r="J149" s="268">
        <f>ROUND(I149*H149,2)</f>
        <v>0</v>
      </c>
      <c r="K149" s="269"/>
      <c r="L149" s="270"/>
      <c r="M149" s="271" t="s">
        <v>1</v>
      </c>
      <c r="N149" s="272" t="s">
        <v>42</v>
      </c>
      <c r="O149" s="93"/>
      <c r="P149" s="273">
        <f>O149*H149</f>
        <v>0</v>
      </c>
      <c r="Q149" s="273">
        <v>0.00015</v>
      </c>
      <c r="R149" s="273">
        <f>Q149*H149</f>
        <v>0.0045</v>
      </c>
      <c r="S149" s="273">
        <v>0</v>
      </c>
      <c r="T149" s="27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75" t="s">
        <v>483</v>
      </c>
      <c r="AT149" s="275" t="s">
        <v>152</v>
      </c>
      <c r="AU149" s="275" t="s">
        <v>87</v>
      </c>
      <c r="AY149" s="17" t="s">
        <v>151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85</v>
      </c>
      <c r="BK149" s="145">
        <f>ROUND(I149*H149,2)</f>
        <v>0</v>
      </c>
      <c r="BL149" s="17" t="s">
        <v>212</v>
      </c>
      <c r="BM149" s="275" t="s">
        <v>1685</v>
      </c>
    </row>
    <row r="150" spans="1:51" s="14" customFormat="1" ht="12">
      <c r="A150" s="14"/>
      <c r="B150" s="287"/>
      <c r="C150" s="288"/>
      <c r="D150" s="278" t="s">
        <v>191</v>
      </c>
      <c r="E150" s="289" t="s">
        <v>1</v>
      </c>
      <c r="F150" s="290" t="s">
        <v>194</v>
      </c>
      <c r="G150" s="288"/>
      <c r="H150" s="291">
        <v>30</v>
      </c>
      <c r="I150" s="292"/>
      <c r="J150" s="288"/>
      <c r="K150" s="288"/>
      <c r="L150" s="293"/>
      <c r="M150" s="294"/>
      <c r="N150" s="295"/>
      <c r="O150" s="295"/>
      <c r="P150" s="295"/>
      <c r="Q150" s="295"/>
      <c r="R150" s="295"/>
      <c r="S150" s="295"/>
      <c r="T150" s="29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97" t="s">
        <v>191</v>
      </c>
      <c r="AU150" s="297" t="s">
        <v>87</v>
      </c>
      <c r="AV150" s="14" t="s">
        <v>87</v>
      </c>
      <c r="AW150" s="14" t="s">
        <v>32</v>
      </c>
      <c r="AX150" s="14" t="s">
        <v>85</v>
      </c>
      <c r="AY150" s="297" t="s">
        <v>151</v>
      </c>
    </row>
    <row r="151" spans="1:65" s="2" customFormat="1" ht="36" customHeight="1">
      <c r="A151" s="40"/>
      <c r="B151" s="41"/>
      <c r="C151" s="309" t="s">
        <v>172</v>
      </c>
      <c r="D151" s="309" t="s">
        <v>236</v>
      </c>
      <c r="E151" s="310" t="s">
        <v>1686</v>
      </c>
      <c r="F151" s="311" t="s">
        <v>1687</v>
      </c>
      <c r="G151" s="312" t="s">
        <v>189</v>
      </c>
      <c r="H151" s="313">
        <v>1</v>
      </c>
      <c r="I151" s="314"/>
      <c r="J151" s="315">
        <f>ROUND(I151*H151,2)</f>
        <v>0</v>
      </c>
      <c r="K151" s="316"/>
      <c r="L151" s="43"/>
      <c r="M151" s="317" t="s">
        <v>1</v>
      </c>
      <c r="N151" s="318" t="s">
        <v>42</v>
      </c>
      <c r="O151" s="93"/>
      <c r="P151" s="273">
        <f>O151*H151</f>
        <v>0</v>
      </c>
      <c r="Q151" s="273">
        <v>0</v>
      </c>
      <c r="R151" s="273">
        <f>Q151*H151</f>
        <v>0</v>
      </c>
      <c r="S151" s="273">
        <v>0</v>
      </c>
      <c r="T151" s="27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75" t="s">
        <v>212</v>
      </c>
      <c r="AT151" s="275" t="s">
        <v>236</v>
      </c>
      <c r="AU151" s="275" t="s">
        <v>87</v>
      </c>
      <c r="AY151" s="17" t="s">
        <v>151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85</v>
      </c>
      <c r="BK151" s="145">
        <f>ROUND(I151*H151,2)</f>
        <v>0</v>
      </c>
      <c r="BL151" s="17" t="s">
        <v>212</v>
      </c>
      <c r="BM151" s="275" t="s">
        <v>1688</v>
      </c>
    </row>
    <row r="152" spans="1:65" s="2" customFormat="1" ht="48" customHeight="1">
      <c r="A152" s="40"/>
      <c r="B152" s="41"/>
      <c r="C152" s="309" t="s">
        <v>155</v>
      </c>
      <c r="D152" s="309" t="s">
        <v>236</v>
      </c>
      <c r="E152" s="310" t="s">
        <v>1689</v>
      </c>
      <c r="F152" s="311" t="s">
        <v>1690</v>
      </c>
      <c r="G152" s="312" t="s">
        <v>189</v>
      </c>
      <c r="H152" s="313">
        <v>3</v>
      </c>
      <c r="I152" s="314"/>
      <c r="J152" s="315">
        <f>ROUND(I152*H152,2)</f>
        <v>0</v>
      </c>
      <c r="K152" s="316"/>
      <c r="L152" s="43"/>
      <c r="M152" s="317" t="s">
        <v>1</v>
      </c>
      <c r="N152" s="318" t="s">
        <v>42</v>
      </c>
      <c r="O152" s="93"/>
      <c r="P152" s="273">
        <f>O152*H152</f>
        <v>0</v>
      </c>
      <c r="Q152" s="273">
        <v>0</v>
      </c>
      <c r="R152" s="273">
        <f>Q152*H152</f>
        <v>0</v>
      </c>
      <c r="S152" s="273">
        <v>0</v>
      </c>
      <c r="T152" s="27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75" t="s">
        <v>212</v>
      </c>
      <c r="AT152" s="275" t="s">
        <v>236</v>
      </c>
      <c r="AU152" s="275" t="s">
        <v>87</v>
      </c>
      <c r="AY152" s="17" t="s">
        <v>151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85</v>
      </c>
      <c r="BK152" s="145">
        <f>ROUND(I152*H152,2)</f>
        <v>0</v>
      </c>
      <c r="BL152" s="17" t="s">
        <v>212</v>
      </c>
      <c r="BM152" s="275" t="s">
        <v>1691</v>
      </c>
    </row>
    <row r="153" spans="1:65" s="2" customFormat="1" ht="24" customHeight="1">
      <c r="A153" s="40"/>
      <c r="B153" s="41"/>
      <c r="C153" s="309" t="s">
        <v>178</v>
      </c>
      <c r="D153" s="309" t="s">
        <v>236</v>
      </c>
      <c r="E153" s="310" t="s">
        <v>1692</v>
      </c>
      <c r="F153" s="311" t="s">
        <v>1693</v>
      </c>
      <c r="G153" s="312" t="s">
        <v>1603</v>
      </c>
      <c r="H153" s="313">
        <v>1</v>
      </c>
      <c r="I153" s="314"/>
      <c r="J153" s="315">
        <f>ROUND(I153*H153,2)</f>
        <v>0</v>
      </c>
      <c r="K153" s="316"/>
      <c r="L153" s="43"/>
      <c r="M153" s="317" t="s">
        <v>1</v>
      </c>
      <c r="N153" s="318" t="s">
        <v>42</v>
      </c>
      <c r="O153" s="93"/>
      <c r="P153" s="273">
        <f>O153*H153</f>
        <v>0</v>
      </c>
      <c r="Q153" s="273">
        <v>0</v>
      </c>
      <c r="R153" s="273">
        <f>Q153*H153</f>
        <v>0</v>
      </c>
      <c r="S153" s="273">
        <v>0</v>
      </c>
      <c r="T153" s="27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75" t="s">
        <v>212</v>
      </c>
      <c r="AT153" s="275" t="s">
        <v>236</v>
      </c>
      <c r="AU153" s="275" t="s">
        <v>87</v>
      </c>
      <c r="AY153" s="17" t="s">
        <v>151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85</v>
      </c>
      <c r="BK153" s="145">
        <f>ROUND(I153*H153,2)</f>
        <v>0</v>
      </c>
      <c r="BL153" s="17" t="s">
        <v>212</v>
      </c>
      <c r="BM153" s="275" t="s">
        <v>1694</v>
      </c>
    </row>
    <row r="154" spans="1:63" s="12" customFormat="1" ht="25.9" customHeight="1">
      <c r="A154" s="12"/>
      <c r="B154" s="246"/>
      <c r="C154" s="247"/>
      <c r="D154" s="248" t="s">
        <v>76</v>
      </c>
      <c r="E154" s="249" t="s">
        <v>152</v>
      </c>
      <c r="F154" s="249" t="s">
        <v>1243</v>
      </c>
      <c r="G154" s="247"/>
      <c r="H154" s="247"/>
      <c r="I154" s="250"/>
      <c r="J154" s="251">
        <f>BK154</f>
        <v>0</v>
      </c>
      <c r="K154" s="247"/>
      <c r="L154" s="252"/>
      <c r="M154" s="253"/>
      <c r="N154" s="254"/>
      <c r="O154" s="254"/>
      <c r="P154" s="255">
        <f>P155+P224</f>
        <v>0</v>
      </c>
      <c r="Q154" s="254"/>
      <c r="R154" s="255">
        <f>R155+R224</f>
        <v>150.42846063000002</v>
      </c>
      <c r="S154" s="254"/>
      <c r="T154" s="256">
        <f>T155+T224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57" t="s">
        <v>160</v>
      </c>
      <c r="AT154" s="258" t="s">
        <v>76</v>
      </c>
      <c r="AU154" s="258" t="s">
        <v>77</v>
      </c>
      <c r="AY154" s="257" t="s">
        <v>151</v>
      </c>
      <c r="BK154" s="259">
        <f>BK155+BK224</f>
        <v>0</v>
      </c>
    </row>
    <row r="155" spans="1:63" s="12" customFormat="1" ht="22.8" customHeight="1">
      <c r="A155" s="12"/>
      <c r="B155" s="246"/>
      <c r="C155" s="247"/>
      <c r="D155" s="248" t="s">
        <v>76</v>
      </c>
      <c r="E155" s="260" t="s">
        <v>1695</v>
      </c>
      <c r="F155" s="260" t="s">
        <v>1696</v>
      </c>
      <c r="G155" s="247"/>
      <c r="H155" s="247"/>
      <c r="I155" s="250"/>
      <c r="J155" s="261">
        <f>BK155</f>
        <v>0</v>
      </c>
      <c r="K155" s="247"/>
      <c r="L155" s="252"/>
      <c r="M155" s="253"/>
      <c r="N155" s="254"/>
      <c r="O155" s="254"/>
      <c r="P155" s="255">
        <f>SUM(P156:P223)</f>
        <v>0</v>
      </c>
      <c r="Q155" s="254"/>
      <c r="R155" s="255">
        <f>SUM(R156:R223)</f>
        <v>1.73276775</v>
      </c>
      <c r="S155" s="254"/>
      <c r="T155" s="256">
        <f>SUM(T156:T223)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57" t="s">
        <v>160</v>
      </c>
      <c r="AT155" s="258" t="s">
        <v>76</v>
      </c>
      <c r="AU155" s="258" t="s">
        <v>85</v>
      </c>
      <c r="AY155" s="257" t="s">
        <v>151</v>
      </c>
      <c r="BK155" s="259">
        <f>SUM(BK156:BK223)</f>
        <v>0</v>
      </c>
    </row>
    <row r="156" spans="1:65" s="2" customFormat="1" ht="24" customHeight="1">
      <c r="A156" s="40"/>
      <c r="B156" s="41"/>
      <c r="C156" s="309" t="s">
        <v>182</v>
      </c>
      <c r="D156" s="309" t="s">
        <v>236</v>
      </c>
      <c r="E156" s="310" t="s">
        <v>1697</v>
      </c>
      <c r="F156" s="311" t="s">
        <v>1698</v>
      </c>
      <c r="G156" s="312" t="s">
        <v>113</v>
      </c>
      <c r="H156" s="313">
        <v>976</v>
      </c>
      <c r="I156" s="314"/>
      <c r="J156" s="315">
        <f>ROUND(I156*H156,2)</f>
        <v>0</v>
      </c>
      <c r="K156" s="316"/>
      <c r="L156" s="43"/>
      <c r="M156" s="317" t="s">
        <v>1</v>
      </c>
      <c r="N156" s="318" t="s">
        <v>42</v>
      </c>
      <c r="O156" s="93"/>
      <c r="P156" s="273">
        <f>O156*H156</f>
        <v>0</v>
      </c>
      <c r="Q156" s="273">
        <v>0</v>
      </c>
      <c r="R156" s="273">
        <f>Q156*H156</f>
        <v>0</v>
      </c>
      <c r="S156" s="273">
        <v>0</v>
      </c>
      <c r="T156" s="27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75" t="s">
        <v>629</v>
      </c>
      <c r="AT156" s="275" t="s">
        <v>236</v>
      </c>
      <c r="AU156" s="275" t="s">
        <v>87</v>
      </c>
      <c r="AY156" s="17" t="s">
        <v>151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85</v>
      </c>
      <c r="BK156" s="145">
        <f>ROUND(I156*H156,2)</f>
        <v>0</v>
      </c>
      <c r="BL156" s="17" t="s">
        <v>629</v>
      </c>
      <c r="BM156" s="275" t="s">
        <v>1699</v>
      </c>
    </row>
    <row r="157" spans="1:51" s="14" customFormat="1" ht="12">
      <c r="A157" s="14"/>
      <c r="B157" s="287"/>
      <c r="C157" s="288"/>
      <c r="D157" s="278" t="s">
        <v>191</v>
      </c>
      <c r="E157" s="289" t="s">
        <v>1</v>
      </c>
      <c r="F157" s="290" t="s">
        <v>1700</v>
      </c>
      <c r="G157" s="288"/>
      <c r="H157" s="291">
        <v>976</v>
      </c>
      <c r="I157" s="292"/>
      <c r="J157" s="288"/>
      <c r="K157" s="288"/>
      <c r="L157" s="293"/>
      <c r="M157" s="294"/>
      <c r="N157" s="295"/>
      <c r="O157" s="295"/>
      <c r="P157" s="295"/>
      <c r="Q157" s="295"/>
      <c r="R157" s="295"/>
      <c r="S157" s="295"/>
      <c r="T157" s="29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97" t="s">
        <v>191</v>
      </c>
      <c r="AU157" s="297" t="s">
        <v>87</v>
      </c>
      <c r="AV157" s="14" t="s">
        <v>87</v>
      </c>
      <c r="AW157" s="14" t="s">
        <v>32</v>
      </c>
      <c r="AX157" s="14" t="s">
        <v>85</v>
      </c>
      <c r="AY157" s="297" t="s">
        <v>151</v>
      </c>
    </row>
    <row r="158" spans="1:65" s="2" customFormat="1" ht="16.5" customHeight="1">
      <c r="A158" s="40"/>
      <c r="B158" s="41"/>
      <c r="C158" s="262" t="s">
        <v>186</v>
      </c>
      <c r="D158" s="262" t="s">
        <v>152</v>
      </c>
      <c r="E158" s="263" t="s">
        <v>1701</v>
      </c>
      <c r="F158" s="264" t="s">
        <v>1702</v>
      </c>
      <c r="G158" s="265" t="s">
        <v>113</v>
      </c>
      <c r="H158" s="266">
        <v>1024.8</v>
      </c>
      <c r="I158" s="267"/>
      <c r="J158" s="268">
        <f>ROUND(I158*H158,2)</f>
        <v>0</v>
      </c>
      <c r="K158" s="269"/>
      <c r="L158" s="270"/>
      <c r="M158" s="271" t="s">
        <v>1</v>
      </c>
      <c r="N158" s="272" t="s">
        <v>42</v>
      </c>
      <c r="O158" s="93"/>
      <c r="P158" s="273">
        <f>O158*H158</f>
        <v>0</v>
      </c>
      <c r="Q158" s="273">
        <v>2E-05</v>
      </c>
      <c r="R158" s="273">
        <f>Q158*H158</f>
        <v>0.020496</v>
      </c>
      <c r="S158" s="273">
        <v>0</v>
      </c>
      <c r="T158" s="27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75" t="s">
        <v>927</v>
      </c>
      <c r="AT158" s="275" t="s">
        <v>152</v>
      </c>
      <c r="AU158" s="275" t="s">
        <v>87</v>
      </c>
      <c r="AY158" s="17" t="s">
        <v>151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85</v>
      </c>
      <c r="BK158" s="145">
        <f>ROUND(I158*H158,2)</f>
        <v>0</v>
      </c>
      <c r="BL158" s="17" t="s">
        <v>927</v>
      </c>
      <c r="BM158" s="275" t="s">
        <v>1703</v>
      </c>
    </row>
    <row r="159" spans="1:51" s="13" customFormat="1" ht="12">
      <c r="A159" s="13"/>
      <c r="B159" s="276"/>
      <c r="C159" s="277"/>
      <c r="D159" s="278" t="s">
        <v>191</v>
      </c>
      <c r="E159" s="279" t="s">
        <v>1</v>
      </c>
      <c r="F159" s="280" t="s">
        <v>910</v>
      </c>
      <c r="G159" s="277"/>
      <c r="H159" s="279" t="s">
        <v>1</v>
      </c>
      <c r="I159" s="281"/>
      <c r="J159" s="277"/>
      <c r="K159" s="277"/>
      <c r="L159" s="282"/>
      <c r="M159" s="283"/>
      <c r="N159" s="284"/>
      <c r="O159" s="284"/>
      <c r="P159" s="284"/>
      <c r="Q159" s="284"/>
      <c r="R159" s="284"/>
      <c r="S159" s="284"/>
      <c r="T159" s="28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86" t="s">
        <v>191</v>
      </c>
      <c r="AU159" s="286" t="s">
        <v>87</v>
      </c>
      <c r="AV159" s="13" t="s">
        <v>85</v>
      </c>
      <c r="AW159" s="13" t="s">
        <v>32</v>
      </c>
      <c r="AX159" s="13" t="s">
        <v>77</v>
      </c>
      <c r="AY159" s="286" t="s">
        <v>151</v>
      </c>
    </row>
    <row r="160" spans="1:51" s="14" customFormat="1" ht="12">
      <c r="A160" s="14"/>
      <c r="B160" s="287"/>
      <c r="C160" s="288"/>
      <c r="D160" s="278" t="s">
        <v>191</v>
      </c>
      <c r="E160" s="289" t="s">
        <v>1</v>
      </c>
      <c r="F160" s="290" t="s">
        <v>1704</v>
      </c>
      <c r="G160" s="288"/>
      <c r="H160" s="291">
        <v>1024.8</v>
      </c>
      <c r="I160" s="292"/>
      <c r="J160" s="288"/>
      <c r="K160" s="288"/>
      <c r="L160" s="293"/>
      <c r="M160" s="294"/>
      <c r="N160" s="295"/>
      <c r="O160" s="295"/>
      <c r="P160" s="295"/>
      <c r="Q160" s="295"/>
      <c r="R160" s="295"/>
      <c r="S160" s="295"/>
      <c r="T160" s="29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97" t="s">
        <v>191</v>
      </c>
      <c r="AU160" s="297" t="s">
        <v>87</v>
      </c>
      <c r="AV160" s="14" t="s">
        <v>87</v>
      </c>
      <c r="AW160" s="14" t="s">
        <v>32</v>
      </c>
      <c r="AX160" s="14" t="s">
        <v>85</v>
      </c>
      <c r="AY160" s="297" t="s">
        <v>151</v>
      </c>
    </row>
    <row r="161" spans="1:65" s="2" customFormat="1" ht="16.5" customHeight="1">
      <c r="A161" s="40"/>
      <c r="B161" s="41"/>
      <c r="C161" s="309" t="s">
        <v>197</v>
      </c>
      <c r="D161" s="309" t="s">
        <v>236</v>
      </c>
      <c r="E161" s="310" t="s">
        <v>1705</v>
      </c>
      <c r="F161" s="311" t="s">
        <v>1706</v>
      </c>
      <c r="G161" s="312" t="s">
        <v>189</v>
      </c>
      <c r="H161" s="313">
        <v>35</v>
      </c>
      <c r="I161" s="314"/>
      <c r="J161" s="315">
        <f>ROUND(I161*H161,2)</f>
        <v>0</v>
      </c>
      <c r="K161" s="316"/>
      <c r="L161" s="43"/>
      <c r="M161" s="317" t="s">
        <v>1</v>
      </c>
      <c r="N161" s="318" t="s">
        <v>42</v>
      </c>
      <c r="O161" s="93"/>
      <c r="P161" s="273">
        <f>O161*H161</f>
        <v>0</v>
      </c>
      <c r="Q161" s="273">
        <v>0</v>
      </c>
      <c r="R161" s="273">
        <f>Q161*H161</f>
        <v>0</v>
      </c>
      <c r="S161" s="273">
        <v>0</v>
      </c>
      <c r="T161" s="27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75" t="s">
        <v>629</v>
      </c>
      <c r="AT161" s="275" t="s">
        <v>236</v>
      </c>
      <c r="AU161" s="275" t="s">
        <v>87</v>
      </c>
      <c r="AY161" s="17" t="s">
        <v>151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85</v>
      </c>
      <c r="BK161" s="145">
        <f>ROUND(I161*H161,2)</f>
        <v>0</v>
      </c>
      <c r="BL161" s="17" t="s">
        <v>629</v>
      </c>
      <c r="BM161" s="275" t="s">
        <v>1707</v>
      </c>
    </row>
    <row r="162" spans="1:51" s="14" customFormat="1" ht="12">
      <c r="A162" s="14"/>
      <c r="B162" s="287"/>
      <c r="C162" s="288"/>
      <c r="D162" s="278" t="s">
        <v>191</v>
      </c>
      <c r="E162" s="289" t="s">
        <v>1</v>
      </c>
      <c r="F162" s="290" t="s">
        <v>1708</v>
      </c>
      <c r="G162" s="288"/>
      <c r="H162" s="291">
        <v>35</v>
      </c>
      <c r="I162" s="292"/>
      <c r="J162" s="288"/>
      <c r="K162" s="288"/>
      <c r="L162" s="293"/>
      <c r="M162" s="294"/>
      <c r="N162" s="295"/>
      <c r="O162" s="295"/>
      <c r="P162" s="295"/>
      <c r="Q162" s="295"/>
      <c r="R162" s="295"/>
      <c r="S162" s="295"/>
      <c r="T162" s="29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7" t="s">
        <v>191</v>
      </c>
      <c r="AU162" s="297" t="s">
        <v>87</v>
      </c>
      <c r="AV162" s="14" t="s">
        <v>87</v>
      </c>
      <c r="AW162" s="14" t="s">
        <v>32</v>
      </c>
      <c r="AX162" s="14" t="s">
        <v>85</v>
      </c>
      <c r="AY162" s="297" t="s">
        <v>151</v>
      </c>
    </row>
    <row r="163" spans="1:65" s="2" customFormat="1" ht="16.5" customHeight="1">
      <c r="A163" s="40"/>
      <c r="B163" s="41"/>
      <c r="C163" s="262" t="s">
        <v>201</v>
      </c>
      <c r="D163" s="262" t="s">
        <v>152</v>
      </c>
      <c r="E163" s="263" t="s">
        <v>1709</v>
      </c>
      <c r="F163" s="264" t="s">
        <v>1710</v>
      </c>
      <c r="G163" s="265" t="s">
        <v>189</v>
      </c>
      <c r="H163" s="266">
        <v>7</v>
      </c>
      <c r="I163" s="267"/>
      <c r="J163" s="268">
        <f>ROUND(I163*H163,2)</f>
        <v>0</v>
      </c>
      <c r="K163" s="269"/>
      <c r="L163" s="270"/>
      <c r="M163" s="271" t="s">
        <v>1</v>
      </c>
      <c r="N163" s="272" t="s">
        <v>42</v>
      </c>
      <c r="O163" s="93"/>
      <c r="P163" s="273">
        <f>O163*H163</f>
        <v>0</v>
      </c>
      <c r="Q163" s="273">
        <v>0</v>
      </c>
      <c r="R163" s="273">
        <f>Q163*H163</f>
        <v>0</v>
      </c>
      <c r="S163" s="273">
        <v>0</v>
      </c>
      <c r="T163" s="27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75" t="s">
        <v>1711</v>
      </c>
      <c r="AT163" s="275" t="s">
        <v>152</v>
      </c>
      <c r="AU163" s="275" t="s">
        <v>87</v>
      </c>
      <c r="AY163" s="17" t="s">
        <v>151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85</v>
      </c>
      <c r="BK163" s="145">
        <f>ROUND(I163*H163,2)</f>
        <v>0</v>
      </c>
      <c r="BL163" s="17" t="s">
        <v>629</v>
      </c>
      <c r="BM163" s="275" t="s">
        <v>1712</v>
      </c>
    </row>
    <row r="164" spans="1:65" s="2" customFormat="1" ht="16.5" customHeight="1">
      <c r="A164" s="40"/>
      <c r="B164" s="41"/>
      <c r="C164" s="262" t="s">
        <v>205</v>
      </c>
      <c r="D164" s="262" t="s">
        <v>152</v>
      </c>
      <c r="E164" s="263" t="s">
        <v>1713</v>
      </c>
      <c r="F164" s="264" t="s">
        <v>1714</v>
      </c>
      <c r="G164" s="265" t="s">
        <v>189</v>
      </c>
      <c r="H164" s="266">
        <v>18</v>
      </c>
      <c r="I164" s="267"/>
      <c r="J164" s="268">
        <f>ROUND(I164*H164,2)</f>
        <v>0</v>
      </c>
      <c r="K164" s="269"/>
      <c r="L164" s="270"/>
      <c r="M164" s="271" t="s">
        <v>1</v>
      </c>
      <c r="N164" s="272" t="s">
        <v>42</v>
      </c>
      <c r="O164" s="93"/>
      <c r="P164" s="273">
        <f>O164*H164</f>
        <v>0</v>
      </c>
      <c r="Q164" s="273">
        <v>0</v>
      </c>
      <c r="R164" s="273">
        <f>Q164*H164</f>
        <v>0</v>
      </c>
      <c r="S164" s="273">
        <v>0</v>
      </c>
      <c r="T164" s="27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75" t="s">
        <v>1711</v>
      </c>
      <c r="AT164" s="275" t="s">
        <v>152</v>
      </c>
      <c r="AU164" s="275" t="s">
        <v>87</v>
      </c>
      <c r="AY164" s="17" t="s">
        <v>151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85</v>
      </c>
      <c r="BK164" s="145">
        <f>ROUND(I164*H164,2)</f>
        <v>0</v>
      </c>
      <c r="BL164" s="17" t="s">
        <v>629</v>
      </c>
      <c r="BM164" s="275" t="s">
        <v>1715</v>
      </c>
    </row>
    <row r="165" spans="1:65" s="2" customFormat="1" ht="16.5" customHeight="1">
      <c r="A165" s="40"/>
      <c r="B165" s="41"/>
      <c r="C165" s="262" t="s">
        <v>8</v>
      </c>
      <c r="D165" s="262" t="s">
        <v>152</v>
      </c>
      <c r="E165" s="263" t="s">
        <v>1716</v>
      </c>
      <c r="F165" s="264" t="s">
        <v>1717</v>
      </c>
      <c r="G165" s="265" t="s">
        <v>189</v>
      </c>
      <c r="H165" s="266">
        <v>4</v>
      </c>
      <c r="I165" s="267"/>
      <c r="J165" s="268">
        <f>ROUND(I165*H165,2)</f>
        <v>0</v>
      </c>
      <c r="K165" s="269"/>
      <c r="L165" s="270"/>
      <c r="M165" s="271" t="s">
        <v>1</v>
      </c>
      <c r="N165" s="272" t="s">
        <v>42</v>
      </c>
      <c r="O165" s="93"/>
      <c r="P165" s="273">
        <f>O165*H165</f>
        <v>0</v>
      </c>
      <c r="Q165" s="273">
        <v>0</v>
      </c>
      <c r="R165" s="273">
        <f>Q165*H165</f>
        <v>0</v>
      </c>
      <c r="S165" s="273">
        <v>0</v>
      </c>
      <c r="T165" s="27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75" t="s">
        <v>1711</v>
      </c>
      <c r="AT165" s="275" t="s">
        <v>152</v>
      </c>
      <c r="AU165" s="275" t="s">
        <v>87</v>
      </c>
      <c r="AY165" s="17" t="s">
        <v>151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85</v>
      </c>
      <c r="BK165" s="145">
        <f>ROUND(I165*H165,2)</f>
        <v>0</v>
      </c>
      <c r="BL165" s="17" t="s">
        <v>629</v>
      </c>
      <c r="BM165" s="275" t="s">
        <v>1718</v>
      </c>
    </row>
    <row r="166" spans="1:65" s="2" customFormat="1" ht="16.5" customHeight="1">
      <c r="A166" s="40"/>
      <c r="B166" s="41"/>
      <c r="C166" s="262" t="s">
        <v>212</v>
      </c>
      <c r="D166" s="262" t="s">
        <v>152</v>
      </c>
      <c r="E166" s="263" t="s">
        <v>1719</v>
      </c>
      <c r="F166" s="264" t="s">
        <v>1720</v>
      </c>
      <c r="G166" s="265" t="s">
        <v>189</v>
      </c>
      <c r="H166" s="266">
        <v>5</v>
      </c>
      <c r="I166" s="267"/>
      <c r="J166" s="268">
        <f>ROUND(I166*H166,2)</f>
        <v>0</v>
      </c>
      <c r="K166" s="269"/>
      <c r="L166" s="270"/>
      <c r="M166" s="271" t="s">
        <v>1</v>
      </c>
      <c r="N166" s="272" t="s">
        <v>42</v>
      </c>
      <c r="O166" s="93"/>
      <c r="P166" s="273">
        <f>O166*H166</f>
        <v>0</v>
      </c>
      <c r="Q166" s="273">
        <v>0</v>
      </c>
      <c r="R166" s="273">
        <f>Q166*H166</f>
        <v>0</v>
      </c>
      <c r="S166" s="273">
        <v>0</v>
      </c>
      <c r="T166" s="27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75" t="s">
        <v>1711</v>
      </c>
      <c r="AT166" s="275" t="s">
        <v>152</v>
      </c>
      <c r="AU166" s="275" t="s">
        <v>87</v>
      </c>
      <c r="AY166" s="17" t="s">
        <v>151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85</v>
      </c>
      <c r="BK166" s="145">
        <f>ROUND(I166*H166,2)</f>
        <v>0</v>
      </c>
      <c r="BL166" s="17" t="s">
        <v>629</v>
      </c>
      <c r="BM166" s="275" t="s">
        <v>1721</v>
      </c>
    </row>
    <row r="167" spans="1:65" s="2" customFormat="1" ht="16.5" customHeight="1">
      <c r="A167" s="40"/>
      <c r="B167" s="41"/>
      <c r="C167" s="262" t="s">
        <v>216</v>
      </c>
      <c r="D167" s="262" t="s">
        <v>152</v>
      </c>
      <c r="E167" s="263" t="s">
        <v>1722</v>
      </c>
      <c r="F167" s="264" t="s">
        <v>1723</v>
      </c>
      <c r="G167" s="265" t="s">
        <v>189</v>
      </c>
      <c r="H167" s="266">
        <v>1</v>
      </c>
      <c r="I167" s="267"/>
      <c r="J167" s="268">
        <f>ROUND(I167*H167,2)</f>
        <v>0</v>
      </c>
      <c r="K167" s="269"/>
      <c r="L167" s="270"/>
      <c r="M167" s="271" t="s">
        <v>1</v>
      </c>
      <c r="N167" s="272" t="s">
        <v>42</v>
      </c>
      <c r="O167" s="93"/>
      <c r="P167" s="273">
        <f>O167*H167</f>
        <v>0</v>
      </c>
      <c r="Q167" s="273">
        <v>0</v>
      </c>
      <c r="R167" s="273">
        <f>Q167*H167</f>
        <v>0</v>
      </c>
      <c r="S167" s="273">
        <v>0</v>
      </c>
      <c r="T167" s="27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75" t="s">
        <v>1711</v>
      </c>
      <c r="AT167" s="275" t="s">
        <v>152</v>
      </c>
      <c r="AU167" s="275" t="s">
        <v>87</v>
      </c>
      <c r="AY167" s="17" t="s">
        <v>151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85</v>
      </c>
      <c r="BK167" s="145">
        <f>ROUND(I167*H167,2)</f>
        <v>0</v>
      </c>
      <c r="BL167" s="17" t="s">
        <v>629</v>
      </c>
      <c r="BM167" s="275" t="s">
        <v>1724</v>
      </c>
    </row>
    <row r="168" spans="1:65" s="2" customFormat="1" ht="16.5" customHeight="1">
      <c r="A168" s="40"/>
      <c r="B168" s="41"/>
      <c r="C168" s="262" t="s">
        <v>220</v>
      </c>
      <c r="D168" s="262" t="s">
        <v>152</v>
      </c>
      <c r="E168" s="263" t="s">
        <v>1725</v>
      </c>
      <c r="F168" s="264" t="s">
        <v>1726</v>
      </c>
      <c r="G168" s="265" t="s">
        <v>113</v>
      </c>
      <c r="H168" s="266">
        <v>1060</v>
      </c>
      <c r="I168" s="267"/>
      <c r="J168" s="268">
        <f>ROUND(I168*H168,2)</f>
        <v>0</v>
      </c>
      <c r="K168" s="269"/>
      <c r="L168" s="270"/>
      <c r="M168" s="271" t="s">
        <v>1</v>
      </c>
      <c r="N168" s="272" t="s">
        <v>42</v>
      </c>
      <c r="O168" s="93"/>
      <c r="P168" s="273">
        <f>O168*H168</f>
        <v>0</v>
      </c>
      <c r="Q168" s="273">
        <v>0</v>
      </c>
      <c r="R168" s="273">
        <f>Q168*H168</f>
        <v>0</v>
      </c>
      <c r="S168" s="273">
        <v>0</v>
      </c>
      <c r="T168" s="27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75" t="s">
        <v>1711</v>
      </c>
      <c r="AT168" s="275" t="s">
        <v>152</v>
      </c>
      <c r="AU168" s="275" t="s">
        <v>87</v>
      </c>
      <c r="AY168" s="17" t="s">
        <v>151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85</v>
      </c>
      <c r="BK168" s="145">
        <f>ROUND(I168*H168,2)</f>
        <v>0</v>
      </c>
      <c r="BL168" s="17" t="s">
        <v>629</v>
      </c>
      <c r="BM168" s="275" t="s">
        <v>1727</v>
      </c>
    </row>
    <row r="169" spans="1:51" s="13" customFormat="1" ht="12">
      <c r="A169" s="13"/>
      <c r="B169" s="276"/>
      <c r="C169" s="277"/>
      <c r="D169" s="278" t="s">
        <v>191</v>
      </c>
      <c r="E169" s="279" t="s">
        <v>1</v>
      </c>
      <c r="F169" s="280" t="s">
        <v>1674</v>
      </c>
      <c r="G169" s="277"/>
      <c r="H169" s="279" t="s">
        <v>1</v>
      </c>
      <c r="I169" s="281"/>
      <c r="J169" s="277"/>
      <c r="K169" s="277"/>
      <c r="L169" s="282"/>
      <c r="M169" s="283"/>
      <c r="N169" s="284"/>
      <c r="O169" s="284"/>
      <c r="P169" s="284"/>
      <c r="Q169" s="284"/>
      <c r="R169" s="284"/>
      <c r="S169" s="284"/>
      <c r="T169" s="28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86" t="s">
        <v>191</v>
      </c>
      <c r="AU169" s="286" t="s">
        <v>87</v>
      </c>
      <c r="AV169" s="13" t="s">
        <v>85</v>
      </c>
      <c r="AW169" s="13" t="s">
        <v>32</v>
      </c>
      <c r="AX169" s="13" t="s">
        <v>77</v>
      </c>
      <c r="AY169" s="286" t="s">
        <v>151</v>
      </c>
    </row>
    <row r="170" spans="1:51" s="14" customFormat="1" ht="12">
      <c r="A170" s="14"/>
      <c r="B170" s="287"/>
      <c r="C170" s="288"/>
      <c r="D170" s="278" t="s">
        <v>191</v>
      </c>
      <c r="E170" s="289" t="s">
        <v>1</v>
      </c>
      <c r="F170" s="290" t="s">
        <v>1728</v>
      </c>
      <c r="G170" s="288"/>
      <c r="H170" s="291">
        <v>1060</v>
      </c>
      <c r="I170" s="292"/>
      <c r="J170" s="288"/>
      <c r="K170" s="288"/>
      <c r="L170" s="293"/>
      <c r="M170" s="294"/>
      <c r="N170" s="295"/>
      <c r="O170" s="295"/>
      <c r="P170" s="295"/>
      <c r="Q170" s="295"/>
      <c r="R170" s="295"/>
      <c r="S170" s="295"/>
      <c r="T170" s="29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97" t="s">
        <v>191</v>
      </c>
      <c r="AU170" s="297" t="s">
        <v>87</v>
      </c>
      <c r="AV170" s="14" t="s">
        <v>87</v>
      </c>
      <c r="AW170" s="14" t="s">
        <v>32</v>
      </c>
      <c r="AX170" s="14" t="s">
        <v>85</v>
      </c>
      <c r="AY170" s="297" t="s">
        <v>151</v>
      </c>
    </row>
    <row r="171" spans="1:65" s="2" customFormat="1" ht="16.5" customHeight="1">
      <c r="A171" s="40"/>
      <c r="B171" s="41"/>
      <c r="C171" s="262" t="s">
        <v>224</v>
      </c>
      <c r="D171" s="262" t="s">
        <v>152</v>
      </c>
      <c r="E171" s="263" t="s">
        <v>1729</v>
      </c>
      <c r="F171" s="264" t="s">
        <v>1730</v>
      </c>
      <c r="G171" s="265" t="s">
        <v>154</v>
      </c>
      <c r="H171" s="266">
        <v>21</v>
      </c>
      <c r="I171" s="267"/>
      <c r="J171" s="268">
        <f>ROUND(I171*H171,2)</f>
        <v>0</v>
      </c>
      <c r="K171" s="269"/>
      <c r="L171" s="270"/>
      <c r="M171" s="271" t="s">
        <v>1</v>
      </c>
      <c r="N171" s="272" t="s">
        <v>42</v>
      </c>
      <c r="O171" s="93"/>
      <c r="P171" s="273">
        <f>O171*H171</f>
        <v>0</v>
      </c>
      <c r="Q171" s="273">
        <v>0</v>
      </c>
      <c r="R171" s="273">
        <f>Q171*H171</f>
        <v>0</v>
      </c>
      <c r="S171" s="273">
        <v>0</v>
      </c>
      <c r="T171" s="27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75" t="s">
        <v>1711</v>
      </c>
      <c r="AT171" s="275" t="s">
        <v>152</v>
      </c>
      <c r="AU171" s="275" t="s">
        <v>87</v>
      </c>
      <c r="AY171" s="17" t="s">
        <v>151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85</v>
      </c>
      <c r="BK171" s="145">
        <f>ROUND(I171*H171,2)</f>
        <v>0</v>
      </c>
      <c r="BL171" s="17" t="s">
        <v>629</v>
      </c>
      <c r="BM171" s="275" t="s">
        <v>1731</v>
      </c>
    </row>
    <row r="172" spans="1:51" s="14" customFormat="1" ht="12">
      <c r="A172" s="14"/>
      <c r="B172" s="287"/>
      <c r="C172" s="288"/>
      <c r="D172" s="278" t="s">
        <v>191</v>
      </c>
      <c r="E172" s="289" t="s">
        <v>1</v>
      </c>
      <c r="F172" s="290" t="s">
        <v>1732</v>
      </c>
      <c r="G172" s="288"/>
      <c r="H172" s="291">
        <v>21</v>
      </c>
      <c r="I172" s="292"/>
      <c r="J172" s="288"/>
      <c r="K172" s="288"/>
      <c r="L172" s="293"/>
      <c r="M172" s="294"/>
      <c r="N172" s="295"/>
      <c r="O172" s="295"/>
      <c r="P172" s="295"/>
      <c r="Q172" s="295"/>
      <c r="R172" s="295"/>
      <c r="S172" s="295"/>
      <c r="T172" s="29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97" t="s">
        <v>191</v>
      </c>
      <c r="AU172" s="297" t="s">
        <v>87</v>
      </c>
      <c r="AV172" s="14" t="s">
        <v>87</v>
      </c>
      <c r="AW172" s="14" t="s">
        <v>32</v>
      </c>
      <c r="AX172" s="14" t="s">
        <v>85</v>
      </c>
      <c r="AY172" s="297" t="s">
        <v>151</v>
      </c>
    </row>
    <row r="173" spans="1:65" s="2" customFormat="1" ht="16.5" customHeight="1">
      <c r="A173" s="40"/>
      <c r="B173" s="41"/>
      <c r="C173" s="262" t="s">
        <v>228</v>
      </c>
      <c r="D173" s="262" t="s">
        <v>152</v>
      </c>
      <c r="E173" s="263" t="s">
        <v>1733</v>
      </c>
      <c r="F173" s="264" t="s">
        <v>1734</v>
      </c>
      <c r="G173" s="265" t="s">
        <v>189</v>
      </c>
      <c r="H173" s="266">
        <v>12</v>
      </c>
      <c r="I173" s="267"/>
      <c r="J173" s="268">
        <f>ROUND(I173*H173,2)</f>
        <v>0</v>
      </c>
      <c r="K173" s="269"/>
      <c r="L173" s="270"/>
      <c r="M173" s="271" t="s">
        <v>1</v>
      </c>
      <c r="N173" s="272" t="s">
        <v>42</v>
      </c>
      <c r="O173" s="93"/>
      <c r="P173" s="273">
        <f>O173*H173</f>
        <v>0</v>
      </c>
      <c r="Q173" s="273">
        <v>0</v>
      </c>
      <c r="R173" s="273">
        <f>Q173*H173</f>
        <v>0</v>
      </c>
      <c r="S173" s="273">
        <v>0</v>
      </c>
      <c r="T173" s="27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75" t="s">
        <v>1711</v>
      </c>
      <c r="AT173" s="275" t="s">
        <v>152</v>
      </c>
      <c r="AU173" s="275" t="s">
        <v>87</v>
      </c>
      <c r="AY173" s="17" t="s">
        <v>151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85</v>
      </c>
      <c r="BK173" s="145">
        <f>ROUND(I173*H173,2)</f>
        <v>0</v>
      </c>
      <c r="BL173" s="17" t="s">
        <v>629</v>
      </c>
      <c r="BM173" s="275" t="s">
        <v>1735</v>
      </c>
    </row>
    <row r="174" spans="1:51" s="14" customFormat="1" ht="12">
      <c r="A174" s="14"/>
      <c r="B174" s="287"/>
      <c r="C174" s="288"/>
      <c r="D174" s="278" t="s">
        <v>191</v>
      </c>
      <c r="E174" s="289" t="s">
        <v>1</v>
      </c>
      <c r="F174" s="290" t="s">
        <v>1736</v>
      </c>
      <c r="G174" s="288"/>
      <c r="H174" s="291">
        <v>12</v>
      </c>
      <c r="I174" s="292"/>
      <c r="J174" s="288"/>
      <c r="K174" s="288"/>
      <c r="L174" s="293"/>
      <c r="M174" s="294"/>
      <c r="N174" s="295"/>
      <c r="O174" s="295"/>
      <c r="P174" s="295"/>
      <c r="Q174" s="295"/>
      <c r="R174" s="295"/>
      <c r="S174" s="295"/>
      <c r="T174" s="29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97" t="s">
        <v>191</v>
      </c>
      <c r="AU174" s="297" t="s">
        <v>87</v>
      </c>
      <c r="AV174" s="14" t="s">
        <v>87</v>
      </c>
      <c r="AW174" s="14" t="s">
        <v>32</v>
      </c>
      <c r="AX174" s="14" t="s">
        <v>85</v>
      </c>
      <c r="AY174" s="297" t="s">
        <v>151</v>
      </c>
    </row>
    <row r="175" spans="1:65" s="2" customFormat="1" ht="16.5" customHeight="1">
      <c r="A175" s="40"/>
      <c r="B175" s="41"/>
      <c r="C175" s="262" t="s">
        <v>7</v>
      </c>
      <c r="D175" s="262" t="s">
        <v>152</v>
      </c>
      <c r="E175" s="263" t="s">
        <v>1737</v>
      </c>
      <c r="F175" s="264" t="s">
        <v>1738</v>
      </c>
      <c r="G175" s="265" t="s">
        <v>189</v>
      </c>
      <c r="H175" s="266">
        <v>1</v>
      </c>
      <c r="I175" s="267"/>
      <c r="J175" s="268">
        <f>ROUND(I175*H175,2)</f>
        <v>0</v>
      </c>
      <c r="K175" s="269"/>
      <c r="L175" s="270"/>
      <c r="M175" s="271" t="s">
        <v>1</v>
      </c>
      <c r="N175" s="272" t="s">
        <v>42</v>
      </c>
      <c r="O175" s="93"/>
      <c r="P175" s="273">
        <f>O175*H175</f>
        <v>0</v>
      </c>
      <c r="Q175" s="273">
        <v>0</v>
      </c>
      <c r="R175" s="273">
        <f>Q175*H175</f>
        <v>0</v>
      </c>
      <c r="S175" s="273">
        <v>0</v>
      </c>
      <c r="T175" s="274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75" t="s">
        <v>1711</v>
      </c>
      <c r="AT175" s="275" t="s">
        <v>152</v>
      </c>
      <c r="AU175" s="275" t="s">
        <v>87</v>
      </c>
      <c r="AY175" s="17" t="s">
        <v>151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85</v>
      </c>
      <c r="BK175" s="145">
        <f>ROUND(I175*H175,2)</f>
        <v>0</v>
      </c>
      <c r="BL175" s="17" t="s">
        <v>629</v>
      </c>
      <c r="BM175" s="275" t="s">
        <v>1739</v>
      </c>
    </row>
    <row r="176" spans="1:65" s="2" customFormat="1" ht="16.5" customHeight="1">
      <c r="A176" s="40"/>
      <c r="B176" s="41"/>
      <c r="C176" s="262" t="s">
        <v>235</v>
      </c>
      <c r="D176" s="262" t="s">
        <v>152</v>
      </c>
      <c r="E176" s="263" t="s">
        <v>1740</v>
      </c>
      <c r="F176" s="264" t="s">
        <v>1741</v>
      </c>
      <c r="G176" s="265" t="s">
        <v>189</v>
      </c>
      <c r="H176" s="266">
        <v>13</v>
      </c>
      <c r="I176" s="267"/>
      <c r="J176" s="268">
        <f>ROUND(I176*H176,2)</f>
        <v>0</v>
      </c>
      <c r="K176" s="269"/>
      <c r="L176" s="270"/>
      <c r="M176" s="271" t="s">
        <v>1</v>
      </c>
      <c r="N176" s="272" t="s">
        <v>42</v>
      </c>
      <c r="O176" s="93"/>
      <c r="P176" s="273">
        <f>O176*H176</f>
        <v>0</v>
      </c>
      <c r="Q176" s="273">
        <v>0</v>
      </c>
      <c r="R176" s="273">
        <f>Q176*H176</f>
        <v>0</v>
      </c>
      <c r="S176" s="273">
        <v>0</v>
      </c>
      <c r="T176" s="27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75" t="s">
        <v>1711</v>
      </c>
      <c r="AT176" s="275" t="s">
        <v>152</v>
      </c>
      <c r="AU176" s="275" t="s">
        <v>87</v>
      </c>
      <c r="AY176" s="17" t="s">
        <v>151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85</v>
      </c>
      <c r="BK176" s="145">
        <f>ROUND(I176*H176,2)</f>
        <v>0</v>
      </c>
      <c r="BL176" s="17" t="s">
        <v>629</v>
      </c>
      <c r="BM176" s="275" t="s">
        <v>1742</v>
      </c>
    </row>
    <row r="177" spans="1:65" s="2" customFormat="1" ht="24" customHeight="1">
      <c r="A177" s="40"/>
      <c r="B177" s="41"/>
      <c r="C177" s="309" t="s">
        <v>242</v>
      </c>
      <c r="D177" s="309" t="s">
        <v>236</v>
      </c>
      <c r="E177" s="310" t="s">
        <v>1743</v>
      </c>
      <c r="F177" s="311" t="s">
        <v>1744</v>
      </c>
      <c r="G177" s="312" t="s">
        <v>189</v>
      </c>
      <c r="H177" s="313">
        <v>20</v>
      </c>
      <c r="I177" s="314"/>
      <c r="J177" s="315">
        <f>ROUND(I177*H177,2)</f>
        <v>0</v>
      </c>
      <c r="K177" s="316"/>
      <c r="L177" s="43"/>
      <c r="M177" s="317" t="s">
        <v>1</v>
      </c>
      <c r="N177" s="318" t="s">
        <v>42</v>
      </c>
      <c r="O177" s="93"/>
      <c r="P177" s="273">
        <f>O177*H177</f>
        <v>0</v>
      </c>
      <c r="Q177" s="273">
        <v>0</v>
      </c>
      <c r="R177" s="273">
        <f>Q177*H177</f>
        <v>0</v>
      </c>
      <c r="S177" s="273">
        <v>0</v>
      </c>
      <c r="T177" s="27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75" t="s">
        <v>629</v>
      </c>
      <c r="AT177" s="275" t="s">
        <v>236</v>
      </c>
      <c r="AU177" s="275" t="s">
        <v>87</v>
      </c>
      <c r="AY177" s="17" t="s">
        <v>151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85</v>
      </c>
      <c r="BK177" s="145">
        <f>ROUND(I177*H177,2)</f>
        <v>0</v>
      </c>
      <c r="BL177" s="17" t="s">
        <v>629</v>
      </c>
      <c r="BM177" s="275" t="s">
        <v>1745</v>
      </c>
    </row>
    <row r="178" spans="1:51" s="14" customFormat="1" ht="12">
      <c r="A178" s="14"/>
      <c r="B178" s="287"/>
      <c r="C178" s="288"/>
      <c r="D178" s="278" t="s">
        <v>191</v>
      </c>
      <c r="E178" s="289" t="s">
        <v>1</v>
      </c>
      <c r="F178" s="290" t="s">
        <v>1746</v>
      </c>
      <c r="G178" s="288"/>
      <c r="H178" s="291">
        <v>20</v>
      </c>
      <c r="I178" s="292"/>
      <c r="J178" s="288"/>
      <c r="K178" s="288"/>
      <c r="L178" s="293"/>
      <c r="M178" s="294"/>
      <c r="N178" s="295"/>
      <c r="O178" s="295"/>
      <c r="P178" s="295"/>
      <c r="Q178" s="295"/>
      <c r="R178" s="295"/>
      <c r="S178" s="295"/>
      <c r="T178" s="29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97" t="s">
        <v>191</v>
      </c>
      <c r="AU178" s="297" t="s">
        <v>87</v>
      </c>
      <c r="AV178" s="14" t="s">
        <v>87</v>
      </c>
      <c r="AW178" s="14" t="s">
        <v>32</v>
      </c>
      <c r="AX178" s="14" t="s">
        <v>85</v>
      </c>
      <c r="AY178" s="297" t="s">
        <v>151</v>
      </c>
    </row>
    <row r="179" spans="1:65" s="2" customFormat="1" ht="24" customHeight="1">
      <c r="A179" s="40"/>
      <c r="B179" s="41"/>
      <c r="C179" s="309" t="s">
        <v>246</v>
      </c>
      <c r="D179" s="309" t="s">
        <v>236</v>
      </c>
      <c r="E179" s="310" t="s">
        <v>1747</v>
      </c>
      <c r="F179" s="311" t="s">
        <v>1748</v>
      </c>
      <c r="G179" s="312" t="s">
        <v>189</v>
      </c>
      <c r="H179" s="313">
        <v>18</v>
      </c>
      <c r="I179" s="314"/>
      <c r="J179" s="315">
        <f>ROUND(I179*H179,2)</f>
        <v>0</v>
      </c>
      <c r="K179" s="316"/>
      <c r="L179" s="43"/>
      <c r="M179" s="317" t="s">
        <v>1</v>
      </c>
      <c r="N179" s="318" t="s">
        <v>42</v>
      </c>
      <c r="O179" s="93"/>
      <c r="P179" s="273">
        <f>O179*H179</f>
        <v>0</v>
      </c>
      <c r="Q179" s="273">
        <v>0</v>
      </c>
      <c r="R179" s="273">
        <f>Q179*H179</f>
        <v>0</v>
      </c>
      <c r="S179" s="273">
        <v>0</v>
      </c>
      <c r="T179" s="27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75" t="s">
        <v>629</v>
      </c>
      <c r="AT179" s="275" t="s">
        <v>236</v>
      </c>
      <c r="AU179" s="275" t="s">
        <v>87</v>
      </c>
      <c r="AY179" s="17" t="s">
        <v>151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85</v>
      </c>
      <c r="BK179" s="145">
        <f>ROUND(I179*H179,2)</f>
        <v>0</v>
      </c>
      <c r="BL179" s="17" t="s">
        <v>629</v>
      </c>
      <c r="BM179" s="275" t="s">
        <v>1749</v>
      </c>
    </row>
    <row r="180" spans="1:51" s="14" customFormat="1" ht="12">
      <c r="A180" s="14"/>
      <c r="B180" s="287"/>
      <c r="C180" s="288"/>
      <c r="D180" s="278" t="s">
        <v>191</v>
      </c>
      <c r="E180" s="289" t="s">
        <v>1</v>
      </c>
      <c r="F180" s="290" t="s">
        <v>1750</v>
      </c>
      <c r="G180" s="288"/>
      <c r="H180" s="291">
        <v>18</v>
      </c>
      <c r="I180" s="292"/>
      <c r="J180" s="288"/>
      <c r="K180" s="288"/>
      <c r="L180" s="293"/>
      <c r="M180" s="294"/>
      <c r="N180" s="295"/>
      <c r="O180" s="295"/>
      <c r="P180" s="295"/>
      <c r="Q180" s="295"/>
      <c r="R180" s="295"/>
      <c r="S180" s="295"/>
      <c r="T180" s="29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97" t="s">
        <v>191</v>
      </c>
      <c r="AU180" s="297" t="s">
        <v>87</v>
      </c>
      <c r="AV180" s="14" t="s">
        <v>87</v>
      </c>
      <c r="AW180" s="14" t="s">
        <v>32</v>
      </c>
      <c r="AX180" s="14" t="s">
        <v>85</v>
      </c>
      <c r="AY180" s="297" t="s">
        <v>151</v>
      </c>
    </row>
    <row r="181" spans="1:65" s="2" customFormat="1" ht="24" customHeight="1">
      <c r="A181" s="40"/>
      <c r="B181" s="41"/>
      <c r="C181" s="262" t="s">
        <v>453</v>
      </c>
      <c r="D181" s="262" t="s">
        <v>152</v>
      </c>
      <c r="E181" s="263" t="s">
        <v>1751</v>
      </c>
      <c r="F181" s="264" t="s">
        <v>1752</v>
      </c>
      <c r="G181" s="265" t="s">
        <v>189</v>
      </c>
      <c r="H181" s="266">
        <v>1</v>
      </c>
      <c r="I181" s="267"/>
      <c r="J181" s="268">
        <f>ROUND(I181*H181,2)</f>
        <v>0</v>
      </c>
      <c r="K181" s="269"/>
      <c r="L181" s="270"/>
      <c r="M181" s="271" t="s">
        <v>1</v>
      </c>
      <c r="N181" s="272" t="s">
        <v>42</v>
      </c>
      <c r="O181" s="93"/>
      <c r="P181" s="273">
        <f>O181*H181</f>
        <v>0</v>
      </c>
      <c r="Q181" s="273">
        <v>0</v>
      </c>
      <c r="R181" s="273">
        <f>Q181*H181</f>
        <v>0</v>
      </c>
      <c r="S181" s="273">
        <v>0</v>
      </c>
      <c r="T181" s="274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75" t="s">
        <v>1711</v>
      </c>
      <c r="AT181" s="275" t="s">
        <v>152</v>
      </c>
      <c r="AU181" s="275" t="s">
        <v>87</v>
      </c>
      <c r="AY181" s="17" t="s">
        <v>151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85</v>
      </c>
      <c r="BK181" s="145">
        <f>ROUND(I181*H181,2)</f>
        <v>0</v>
      </c>
      <c r="BL181" s="17" t="s">
        <v>629</v>
      </c>
      <c r="BM181" s="275" t="s">
        <v>1753</v>
      </c>
    </row>
    <row r="182" spans="1:65" s="2" customFormat="1" ht="24" customHeight="1">
      <c r="A182" s="40"/>
      <c r="B182" s="41"/>
      <c r="C182" s="309" t="s">
        <v>460</v>
      </c>
      <c r="D182" s="309" t="s">
        <v>236</v>
      </c>
      <c r="E182" s="310" t="s">
        <v>1754</v>
      </c>
      <c r="F182" s="311" t="s">
        <v>1755</v>
      </c>
      <c r="G182" s="312" t="s">
        <v>189</v>
      </c>
      <c r="H182" s="313">
        <v>3</v>
      </c>
      <c r="I182" s="314"/>
      <c r="J182" s="315">
        <f>ROUND(I182*H182,2)</f>
        <v>0</v>
      </c>
      <c r="K182" s="316"/>
      <c r="L182" s="43"/>
      <c r="M182" s="317" t="s">
        <v>1</v>
      </c>
      <c r="N182" s="318" t="s">
        <v>42</v>
      </c>
      <c r="O182" s="93"/>
      <c r="P182" s="273">
        <f>O182*H182</f>
        <v>0</v>
      </c>
      <c r="Q182" s="273">
        <v>0</v>
      </c>
      <c r="R182" s="273">
        <f>Q182*H182</f>
        <v>0</v>
      </c>
      <c r="S182" s="273">
        <v>0</v>
      </c>
      <c r="T182" s="27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75" t="s">
        <v>629</v>
      </c>
      <c r="AT182" s="275" t="s">
        <v>236</v>
      </c>
      <c r="AU182" s="275" t="s">
        <v>87</v>
      </c>
      <c r="AY182" s="17" t="s">
        <v>151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85</v>
      </c>
      <c r="BK182" s="145">
        <f>ROUND(I182*H182,2)</f>
        <v>0</v>
      </c>
      <c r="BL182" s="17" t="s">
        <v>629</v>
      </c>
      <c r="BM182" s="275" t="s">
        <v>1756</v>
      </c>
    </row>
    <row r="183" spans="1:51" s="14" customFormat="1" ht="12">
      <c r="A183" s="14"/>
      <c r="B183" s="287"/>
      <c r="C183" s="288"/>
      <c r="D183" s="278" t="s">
        <v>191</v>
      </c>
      <c r="E183" s="289" t="s">
        <v>1</v>
      </c>
      <c r="F183" s="290" t="s">
        <v>160</v>
      </c>
      <c r="G183" s="288"/>
      <c r="H183" s="291">
        <v>3</v>
      </c>
      <c r="I183" s="292"/>
      <c r="J183" s="288"/>
      <c r="K183" s="288"/>
      <c r="L183" s="293"/>
      <c r="M183" s="294"/>
      <c r="N183" s="295"/>
      <c r="O183" s="295"/>
      <c r="P183" s="295"/>
      <c r="Q183" s="295"/>
      <c r="R183" s="295"/>
      <c r="S183" s="295"/>
      <c r="T183" s="29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97" t="s">
        <v>191</v>
      </c>
      <c r="AU183" s="297" t="s">
        <v>87</v>
      </c>
      <c r="AV183" s="14" t="s">
        <v>87</v>
      </c>
      <c r="AW183" s="14" t="s">
        <v>32</v>
      </c>
      <c r="AX183" s="14" t="s">
        <v>85</v>
      </c>
      <c r="AY183" s="297" t="s">
        <v>151</v>
      </c>
    </row>
    <row r="184" spans="1:65" s="2" customFormat="1" ht="16.5" customHeight="1">
      <c r="A184" s="40"/>
      <c r="B184" s="41"/>
      <c r="C184" s="309" t="s">
        <v>464</v>
      </c>
      <c r="D184" s="309" t="s">
        <v>236</v>
      </c>
      <c r="E184" s="310" t="s">
        <v>1757</v>
      </c>
      <c r="F184" s="311" t="s">
        <v>1758</v>
      </c>
      <c r="G184" s="312" t="s">
        <v>189</v>
      </c>
      <c r="H184" s="313">
        <v>34</v>
      </c>
      <c r="I184" s="314"/>
      <c r="J184" s="315">
        <f>ROUND(I184*H184,2)</f>
        <v>0</v>
      </c>
      <c r="K184" s="316"/>
      <c r="L184" s="43"/>
      <c r="M184" s="317" t="s">
        <v>1</v>
      </c>
      <c r="N184" s="318" t="s">
        <v>42</v>
      </c>
      <c r="O184" s="93"/>
      <c r="P184" s="273">
        <f>O184*H184</f>
        <v>0</v>
      </c>
      <c r="Q184" s="273">
        <v>0</v>
      </c>
      <c r="R184" s="273">
        <f>Q184*H184</f>
        <v>0</v>
      </c>
      <c r="S184" s="273">
        <v>0</v>
      </c>
      <c r="T184" s="27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75" t="s">
        <v>629</v>
      </c>
      <c r="AT184" s="275" t="s">
        <v>236</v>
      </c>
      <c r="AU184" s="275" t="s">
        <v>87</v>
      </c>
      <c r="AY184" s="17" t="s">
        <v>151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85</v>
      </c>
      <c r="BK184" s="145">
        <f>ROUND(I184*H184,2)</f>
        <v>0</v>
      </c>
      <c r="BL184" s="17" t="s">
        <v>629</v>
      </c>
      <c r="BM184" s="275" t="s">
        <v>1759</v>
      </c>
    </row>
    <row r="185" spans="1:51" s="14" customFormat="1" ht="12">
      <c r="A185" s="14"/>
      <c r="B185" s="287"/>
      <c r="C185" s="288"/>
      <c r="D185" s="278" t="s">
        <v>191</v>
      </c>
      <c r="E185" s="289" t="s">
        <v>1</v>
      </c>
      <c r="F185" s="290" t="s">
        <v>1760</v>
      </c>
      <c r="G185" s="288"/>
      <c r="H185" s="291">
        <v>34</v>
      </c>
      <c r="I185" s="292"/>
      <c r="J185" s="288"/>
      <c r="K185" s="288"/>
      <c r="L185" s="293"/>
      <c r="M185" s="294"/>
      <c r="N185" s="295"/>
      <c r="O185" s="295"/>
      <c r="P185" s="295"/>
      <c r="Q185" s="295"/>
      <c r="R185" s="295"/>
      <c r="S185" s="295"/>
      <c r="T185" s="29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97" t="s">
        <v>191</v>
      </c>
      <c r="AU185" s="297" t="s">
        <v>87</v>
      </c>
      <c r="AV185" s="14" t="s">
        <v>87</v>
      </c>
      <c r="AW185" s="14" t="s">
        <v>32</v>
      </c>
      <c r="AX185" s="14" t="s">
        <v>85</v>
      </c>
      <c r="AY185" s="297" t="s">
        <v>151</v>
      </c>
    </row>
    <row r="186" spans="1:65" s="2" customFormat="1" ht="24" customHeight="1">
      <c r="A186" s="40"/>
      <c r="B186" s="41"/>
      <c r="C186" s="262" t="s">
        <v>468</v>
      </c>
      <c r="D186" s="262" t="s">
        <v>152</v>
      </c>
      <c r="E186" s="263" t="s">
        <v>1761</v>
      </c>
      <c r="F186" s="264" t="s">
        <v>1762</v>
      </c>
      <c r="G186" s="265" t="s">
        <v>1763</v>
      </c>
      <c r="H186" s="266">
        <v>34</v>
      </c>
      <c r="I186" s="267"/>
      <c r="J186" s="268">
        <f>ROUND(I186*H186,2)</f>
        <v>0</v>
      </c>
      <c r="K186" s="269"/>
      <c r="L186" s="270"/>
      <c r="M186" s="271" t="s">
        <v>1</v>
      </c>
      <c r="N186" s="272" t="s">
        <v>42</v>
      </c>
      <c r="O186" s="93"/>
      <c r="P186" s="273">
        <f>O186*H186</f>
        <v>0</v>
      </c>
      <c r="Q186" s="273">
        <v>0</v>
      </c>
      <c r="R186" s="273">
        <f>Q186*H186</f>
        <v>0</v>
      </c>
      <c r="S186" s="273">
        <v>0</v>
      </c>
      <c r="T186" s="27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75" t="s">
        <v>1711</v>
      </c>
      <c r="AT186" s="275" t="s">
        <v>152</v>
      </c>
      <c r="AU186" s="275" t="s">
        <v>87</v>
      </c>
      <c r="AY186" s="17" t="s">
        <v>151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85</v>
      </c>
      <c r="BK186" s="145">
        <f>ROUND(I186*H186,2)</f>
        <v>0</v>
      </c>
      <c r="BL186" s="17" t="s">
        <v>629</v>
      </c>
      <c r="BM186" s="275" t="s">
        <v>1764</v>
      </c>
    </row>
    <row r="187" spans="1:51" s="14" customFormat="1" ht="12">
      <c r="A187" s="14"/>
      <c r="B187" s="287"/>
      <c r="C187" s="288"/>
      <c r="D187" s="278" t="s">
        <v>191</v>
      </c>
      <c r="E187" s="289" t="s">
        <v>1</v>
      </c>
      <c r="F187" s="290" t="s">
        <v>491</v>
      </c>
      <c r="G187" s="288"/>
      <c r="H187" s="291">
        <v>34</v>
      </c>
      <c r="I187" s="292"/>
      <c r="J187" s="288"/>
      <c r="K187" s="288"/>
      <c r="L187" s="293"/>
      <c r="M187" s="294"/>
      <c r="N187" s="295"/>
      <c r="O187" s="295"/>
      <c r="P187" s="295"/>
      <c r="Q187" s="295"/>
      <c r="R187" s="295"/>
      <c r="S187" s="295"/>
      <c r="T187" s="29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97" t="s">
        <v>191</v>
      </c>
      <c r="AU187" s="297" t="s">
        <v>87</v>
      </c>
      <c r="AV187" s="14" t="s">
        <v>87</v>
      </c>
      <c r="AW187" s="14" t="s">
        <v>32</v>
      </c>
      <c r="AX187" s="14" t="s">
        <v>85</v>
      </c>
      <c r="AY187" s="297" t="s">
        <v>151</v>
      </c>
    </row>
    <row r="188" spans="1:65" s="2" customFormat="1" ht="36" customHeight="1">
      <c r="A188" s="40"/>
      <c r="B188" s="41"/>
      <c r="C188" s="309" t="s">
        <v>472</v>
      </c>
      <c r="D188" s="309" t="s">
        <v>236</v>
      </c>
      <c r="E188" s="310" t="s">
        <v>1765</v>
      </c>
      <c r="F188" s="311" t="s">
        <v>1766</v>
      </c>
      <c r="G188" s="312" t="s">
        <v>113</v>
      </c>
      <c r="H188" s="313">
        <v>1061</v>
      </c>
      <c r="I188" s="314"/>
      <c r="J188" s="315">
        <f>ROUND(I188*H188,2)</f>
        <v>0</v>
      </c>
      <c r="K188" s="316"/>
      <c r="L188" s="43"/>
      <c r="M188" s="317" t="s">
        <v>1</v>
      </c>
      <c r="N188" s="318" t="s">
        <v>42</v>
      </c>
      <c r="O188" s="93"/>
      <c r="P188" s="273">
        <f>O188*H188</f>
        <v>0</v>
      </c>
      <c r="Q188" s="273">
        <v>0</v>
      </c>
      <c r="R188" s="273">
        <f>Q188*H188</f>
        <v>0</v>
      </c>
      <c r="S188" s="273">
        <v>0</v>
      </c>
      <c r="T188" s="27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75" t="s">
        <v>629</v>
      </c>
      <c r="AT188" s="275" t="s">
        <v>236</v>
      </c>
      <c r="AU188" s="275" t="s">
        <v>87</v>
      </c>
      <c r="AY188" s="17" t="s">
        <v>151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85</v>
      </c>
      <c r="BK188" s="145">
        <f>ROUND(I188*H188,2)</f>
        <v>0</v>
      </c>
      <c r="BL188" s="17" t="s">
        <v>629</v>
      </c>
      <c r="BM188" s="275" t="s">
        <v>1767</v>
      </c>
    </row>
    <row r="189" spans="1:51" s="13" customFormat="1" ht="12">
      <c r="A189" s="13"/>
      <c r="B189" s="276"/>
      <c r="C189" s="277"/>
      <c r="D189" s="278" t="s">
        <v>191</v>
      </c>
      <c r="E189" s="279" t="s">
        <v>1</v>
      </c>
      <c r="F189" s="280" t="s">
        <v>1674</v>
      </c>
      <c r="G189" s="277"/>
      <c r="H189" s="279" t="s">
        <v>1</v>
      </c>
      <c r="I189" s="281"/>
      <c r="J189" s="277"/>
      <c r="K189" s="277"/>
      <c r="L189" s="282"/>
      <c r="M189" s="283"/>
      <c r="N189" s="284"/>
      <c r="O189" s="284"/>
      <c r="P189" s="284"/>
      <c r="Q189" s="284"/>
      <c r="R189" s="284"/>
      <c r="S189" s="284"/>
      <c r="T189" s="28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86" t="s">
        <v>191</v>
      </c>
      <c r="AU189" s="286" t="s">
        <v>87</v>
      </c>
      <c r="AV189" s="13" t="s">
        <v>85</v>
      </c>
      <c r="AW189" s="13" t="s">
        <v>32</v>
      </c>
      <c r="AX189" s="13" t="s">
        <v>77</v>
      </c>
      <c r="AY189" s="286" t="s">
        <v>151</v>
      </c>
    </row>
    <row r="190" spans="1:51" s="14" customFormat="1" ht="12">
      <c r="A190" s="14"/>
      <c r="B190" s="287"/>
      <c r="C190" s="288"/>
      <c r="D190" s="278" t="s">
        <v>191</v>
      </c>
      <c r="E190" s="289" t="s">
        <v>1649</v>
      </c>
      <c r="F190" s="290" t="s">
        <v>1768</v>
      </c>
      <c r="G190" s="288"/>
      <c r="H190" s="291">
        <v>1061</v>
      </c>
      <c r="I190" s="292"/>
      <c r="J190" s="288"/>
      <c r="K190" s="288"/>
      <c r="L190" s="293"/>
      <c r="M190" s="294"/>
      <c r="N190" s="295"/>
      <c r="O190" s="295"/>
      <c r="P190" s="295"/>
      <c r="Q190" s="295"/>
      <c r="R190" s="295"/>
      <c r="S190" s="295"/>
      <c r="T190" s="29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97" t="s">
        <v>191</v>
      </c>
      <c r="AU190" s="297" t="s">
        <v>87</v>
      </c>
      <c r="AV190" s="14" t="s">
        <v>87</v>
      </c>
      <c r="AW190" s="14" t="s">
        <v>32</v>
      </c>
      <c r="AX190" s="14" t="s">
        <v>85</v>
      </c>
      <c r="AY190" s="297" t="s">
        <v>151</v>
      </c>
    </row>
    <row r="191" spans="1:65" s="2" customFormat="1" ht="16.5" customHeight="1">
      <c r="A191" s="40"/>
      <c r="B191" s="41"/>
      <c r="C191" s="262" t="s">
        <v>194</v>
      </c>
      <c r="D191" s="262" t="s">
        <v>152</v>
      </c>
      <c r="E191" s="263" t="s">
        <v>1769</v>
      </c>
      <c r="F191" s="264" t="s">
        <v>1770</v>
      </c>
      <c r="G191" s="265" t="s">
        <v>531</v>
      </c>
      <c r="H191" s="266">
        <v>690.711</v>
      </c>
      <c r="I191" s="267"/>
      <c r="J191" s="268">
        <f>ROUND(I191*H191,2)</f>
        <v>0</v>
      </c>
      <c r="K191" s="269"/>
      <c r="L191" s="270"/>
      <c r="M191" s="271" t="s">
        <v>1</v>
      </c>
      <c r="N191" s="272" t="s">
        <v>42</v>
      </c>
      <c r="O191" s="93"/>
      <c r="P191" s="273">
        <f>O191*H191</f>
        <v>0</v>
      </c>
      <c r="Q191" s="273">
        <v>0.001</v>
      </c>
      <c r="R191" s="273">
        <f>Q191*H191</f>
        <v>0.6907110000000001</v>
      </c>
      <c r="S191" s="273">
        <v>0</v>
      </c>
      <c r="T191" s="27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75" t="s">
        <v>927</v>
      </c>
      <c r="AT191" s="275" t="s">
        <v>152</v>
      </c>
      <c r="AU191" s="275" t="s">
        <v>87</v>
      </c>
      <c r="AY191" s="17" t="s">
        <v>151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85</v>
      </c>
      <c r="BK191" s="145">
        <f>ROUND(I191*H191,2)</f>
        <v>0</v>
      </c>
      <c r="BL191" s="17" t="s">
        <v>927</v>
      </c>
      <c r="BM191" s="275" t="s">
        <v>1771</v>
      </c>
    </row>
    <row r="192" spans="1:51" s="13" customFormat="1" ht="12">
      <c r="A192" s="13"/>
      <c r="B192" s="276"/>
      <c r="C192" s="277"/>
      <c r="D192" s="278" t="s">
        <v>191</v>
      </c>
      <c r="E192" s="279" t="s">
        <v>1</v>
      </c>
      <c r="F192" s="280" t="s">
        <v>910</v>
      </c>
      <c r="G192" s="277"/>
      <c r="H192" s="279" t="s">
        <v>1</v>
      </c>
      <c r="I192" s="281"/>
      <c r="J192" s="277"/>
      <c r="K192" s="277"/>
      <c r="L192" s="282"/>
      <c r="M192" s="283"/>
      <c r="N192" s="284"/>
      <c r="O192" s="284"/>
      <c r="P192" s="284"/>
      <c r="Q192" s="284"/>
      <c r="R192" s="284"/>
      <c r="S192" s="284"/>
      <c r="T192" s="28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86" t="s">
        <v>191</v>
      </c>
      <c r="AU192" s="286" t="s">
        <v>87</v>
      </c>
      <c r="AV192" s="13" t="s">
        <v>85</v>
      </c>
      <c r="AW192" s="13" t="s">
        <v>32</v>
      </c>
      <c r="AX192" s="13" t="s">
        <v>77</v>
      </c>
      <c r="AY192" s="286" t="s">
        <v>151</v>
      </c>
    </row>
    <row r="193" spans="1:51" s="14" customFormat="1" ht="12">
      <c r="A193" s="14"/>
      <c r="B193" s="287"/>
      <c r="C193" s="288"/>
      <c r="D193" s="278" t="s">
        <v>191</v>
      </c>
      <c r="E193" s="289" t="s">
        <v>1</v>
      </c>
      <c r="F193" s="290" t="s">
        <v>1772</v>
      </c>
      <c r="G193" s="288"/>
      <c r="H193" s="291">
        <v>657.82</v>
      </c>
      <c r="I193" s="292"/>
      <c r="J193" s="288"/>
      <c r="K193" s="288"/>
      <c r="L193" s="293"/>
      <c r="M193" s="294"/>
      <c r="N193" s="295"/>
      <c r="O193" s="295"/>
      <c r="P193" s="295"/>
      <c r="Q193" s="295"/>
      <c r="R193" s="295"/>
      <c r="S193" s="295"/>
      <c r="T193" s="29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97" t="s">
        <v>191</v>
      </c>
      <c r="AU193" s="297" t="s">
        <v>87</v>
      </c>
      <c r="AV193" s="14" t="s">
        <v>87</v>
      </c>
      <c r="AW193" s="14" t="s">
        <v>32</v>
      </c>
      <c r="AX193" s="14" t="s">
        <v>85</v>
      </c>
      <c r="AY193" s="297" t="s">
        <v>151</v>
      </c>
    </row>
    <row r="194" spans="1:51" s="14" customFormat="1" ht="12">
      <c r="A194" s="14"/>
      <c r="B194" s="287"/>
      <c r="C194" s="288"/>
      <c r="D194" s="278" t="s">
        <v>191</v>
      </c>
      <c r="E194" s="288"/>
      <c r="F194" s="290" t="s">
        <v>1773</v>
      </c>
      <c r="G194" s="288"/>
      <c r="H194" s="291">
        <v>690.711</v>
      </c>
      <c r="I194" s="292"/>
      <c r="J194" s="288"/>
      <c r="K194" s="288"/>
      <c r="L194" s="293"/>
      <c r="M194" s="294"/>
      <c r="N194" s="295"/>
      <c r="O194" s="295"/>
      <c r="P194" s="295"/>
      <c r="Q194" s="295"/>
      <c r="R194" s="295"/>
      <c r="S194" s="295"/>
      <c r="T194" s="29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97" t="s">
        <v>191</v>
      </c>
      <c r="AU194" s="297" t="s">
        <v>87</v>
      </c>
      <c r="AV194" s="14" t="s">
        <v>87</v>
      </c>
      <c r="AW194" s="14" t="s">
        <v>4</v>
      </c>
      <c r="AX194" s="14" t="s">
        <v>85</v>
      </c>
      <c r="AY194" s="297" t="s">
        <v>151</v>
      </c>
    </row>
    <row r="195" spans="1:65" s="2" customFormat="1" ht="24" customHeight="1">
      <c r="A195" s="40"/>
      <c r="B195" s="41"/>
      <c r="C195" s="309" t="s">
        <v>479</v>
      </c>
      <c r="D195" s="309" t="s">
        <v>236</v>
      </c>
      <c r="E195" s="310" t="s">
        <v>1774</v>
      </c>
      <c r="F195" s="311" t="s">
        <v>1775</v>
      </c>
      <c r="G195" s="312" t="s">
        <v>189</v>
      </c>
      <c r="H195" s="313">
        <v>1</v>
      </c>
      <c r="I195" s="314"/>
      <c r="J195" s="315">
        <f>ROUND(I195*H195,2)</f>
        <v>0</v>
      </c>
      <c r="K195" s="316"/>
      <c r="L195" s="43"/>
      <c r="M195" s="317" t="s">
        <v>1</v>
      </c>
      <c r="N195" s="318" t="s">
        <v>42</v>
      </c>
      <c r="O195" s="93"/>
      <c r="P195" s="273">
        <f>O195*H195</f>
        <v>0</v>
      </c>
      <c r="Q195" s="273">
        <v>0</v>
      </c>
      <c r="R195" s="273">
        <f>Q195*H195</f>
        <v>0</v>
      </c>
      <c r="S195" s="273">
        <v>0</v>
      </c>
      <c r="T195" s="27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75" t="s">
        <v>629</v>
      </c>
      <c r="AT195" s="275" t="s">
        <v>236</v>
      </c>
      <c r="AU195" s="275" t="s">
        <v>87</v>
      </c>
      <c r="AY195" s="17" t="s">
        <v>151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85</v>
      </c>
      <c r="BK195" s="145">
        <f>ROUND(I195*H195,2)</f>
        <v>0</v>
      </c>
      <c r="BL195" s="17" t="s">
        <v>629</v>
      </c>
      <c r="BM195" s="275" t="s">
        <v>1776</v>
      </c>
    </row>
    <row r="196" spans="1:65" s="2" customFormat="1" ht="24" customHeight="1">
      <c r="A196" s="40"/>
      <c r="B196" s="41"/>
      <c r="C196" s="309" t="s">
        <v>483</v>
      </c>
      <c r="D196" s="309" t="s">
        <v>236</v>
      </c>
      <c r="E196" s="310" t="s">
        <v>1777</v>
      </c>
      <c r="F196" s="311" t="s">
        <v>1778</v>
      </c>
      <c r="G196" s="312" t="s">
        <v>189</v>
      </c>
      <c r="H196" s="313">
        <v>29</v>
      </c>
      <c r="I196" s="314"/>
      <c r="J196" s="315">
        <f>ROUND(I196*H196,2)</f>
        <v>0</v>
      </c>
      <c r="K196" s="316"/>
      <c r="L196" s="43"/>
      <c r="M196" s="317" t="s">
        <v>1</v>
      </c>
      <c r="N196" s="318" t="s">
        <v>42</v>
      </c>
      <c r="O196" s="93"/>
      <c r="P196" s="273">
        <f>O196*H196</f>
        <v>0</v>
      </c>
      <c r="Q196" s="273">
        <v>0</v>
      </c>
      <c r="R196" s="273">
        <f>Q196*H196</f>
        <v>0</v>
      </c>
      <c r="S196" s="273">
        <v>0</v>
      </c>
      <c r="T196" s="27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75" t="s">
        <v>629</v>
      </c>
      <c r="AT196" s="275" t="s">
        <v>236</v>
      </c>
      <c r="AU196" s="275" t="s">
        <v>87</v>
      </c>
      <c r="AY196" s="17" t="s">
        <v>151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85</v>
      </c>
      <c r="BK196" s="145">
        <f>ROUND(I196*H196,2)</f>
        <v>0</v>
      </c>
      <c r="BL196" s="17" t="s">
        <v>629</v>
      </c>
      <c r="BM196" s="275" t="s">
        <v>1779</v>
      </c>
    </row>
    <row r="197" spans="1:65" s="2" customFormat="1" ht="24" customHeight="1">
      <c r="A197" s="40"/>
      <c r="B197" s="41"/>
      <c r="C197" s="309" t="s">
        <v>487</v>
      </c>
      <c r="D197" s="309" t="s">
        <v>236</v>
      </c>
      <c r="E197" s="310" t="s">
        <v>1780</v>
      </c>
      <c r="F197" s="311" t="s">
        <v>1781</v>
      </c>
      <c r="G197" s="312" t="s">
        <v>189</v>
      </c>
      <c r="H197" s="313">
        <v>30</v>
      </c>
      <c r="I197" s="314"/>
      <c r="J197" s="315">
        <f>ROUND(I197*H197,2)</f>
        <v>0</v>
      </c>
      <c r="K197" s="316"/>
      <c r="L197" s="43"/>
      <c r="M197" s="317" t="s">
        <v>1</v>
      </c>
      <c r="N197" s="318" t="s">
        <v>42</v>
      </c>
      <c r="O197" s="93"/>
      <c r="P197" s="273">
        <f>O197*H197</f>
        <v>0</v>
      </c>
      <c r="Q197" s="273">
        <v>0</v>
      </c>
      <c r="R197" s="273">
        <f>Q197*H197</f>
        <v>0</v>
      </c>
      <c r="S197" s="273">
        <v>0</v>
      </c>
      <c r="T197" s="27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75" t="s">
        <v>629</v>
      </c>
      <c r="AT197" s="275" t="s">
        <v>236</v>
      </c>
      <c r="AU197" s="275" t="s">
        <v>87</v>
      </c>
      <c r="AY197" s="17" t="s">
        <v>151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85</v>
      </c>
      <c r="BK197" s="145">
        <f>ROUND(I197*H197,2)</f>
        <v>0</v>
      </c>
      <c r="BL197" s="17" t="s">
        <v>629</v>
      </c>
      <c r="BM197" s="275" t="s">
        <v>1782</v>
      </c>
    </row>
    <row r="198" spans="1:65" s="2" customFormat="1" ht="24" customHeight="1">
      <c r="A198" s="40"/>
      <c r="B198" s="41"/>
      <c r="C198" s="309" t="s">
        <v>491</v>
      </c>
      <c r="D198" s="309" t="s">
        <v>236</v>
      </c>
      <c r="E198" s="310" t="s">
        <v>1783</v>
      </c>
      <c r="F198" s="311" t="s">
        <v>1784</v>
      </c>
      <c r="G198" s="312" t="s">
        <v>189</v>
      </c>
      <c r="H198" s="313">
        <v>30</v>
      </c>
      <c r="I198" s="314"/>
      <c r="J198" s="315">
        <f>ROUND(I198*H198,2)</f>
        <v>0</v>
      </c>
      <c r="K198" s="316"/>
      <c r="L198" s="43"/>
      <c r="M198" s="317" t="s">
        <v>1</v>
      </c>
      <c r="N198" s="318" t="s">
        <v>42</v>
      </c>
      <c r="O198" s="93"/>
      <c r="P198" s="273">
        <f>O198*H198</f>
        <v>0</v>
      </c>
      <c r="Q198" s="273">
        <v>0</v>
      </c>
      <c r="R198" s="273">
        <f>Q198*H198</f>
        <v>0</v>
      </c>
      <c r="S198" s="273">
        <v>0</v>
      </c>
      <c r="T198" s="274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75" t="s">
        <v>629</v>
      </c>
      <c r="AT198" s="275" t="s">
        <v>236</v>
      </c>
      <c r="AU198" s="275" t="s">
        <v>87</v>
      </c>
      <c r="AY198" s="17" t="s">
        <v>151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85</v>
      </c>
      <c r="BK198" s="145">
        <f>ROUND(I198*H198,2)</f>
        <v>0</v>
      </c>
      <c r="BL198" s="17" t="s">
        <v>629</v>
      </c>
      <c r="BM198" s="275" t="s">
        <v>1785</v>
      </c>
    </row>
    <row r="199" spans="1:65" s="2" customFormat="1" ht="16.5" customHeight="1">
      <c r="A199" s="40"/>
      <c r="B199" s="41"/>
      <c r="C199" s="262" t="s">
        <v>495</v>
      </c>
      <c r="D199" s="262" t="s">
        <v>152</v>
      </c>
      <c r="E199" s="263" t="s">
        <v>1786</v>
      </c>
      <c r="F199" s="264" t="s">
        <v>1787</v>
      </c>
      <c r="G199" s="265" t="s">
        <v>189</v>
      </c>
      <c r="H199" s="266">
        <v>30</v>
      </c>
      <c r="I199" s="267"/>
      <c r="J199" s="268">
        <f>ROUND(I199*H199,2)</f>
        <v>0</v>
      </c>
      <c r="K199" s="269"/>
      <c r="L199" s="270"/>
      <c r="M199" s="271" t="s">
        <v>1</v>
      </c>
      <c r="N199" s="272" t="s">
        <v>42</v>
      </c>
      <c r="O199" s="93"/>
      <c r="P199" s="273">
        <f>O199*H199</f>
        <v>0</v>
      </c>
      <c r="Q199" s="273">
        <v>0</v>
      </c>
      <c r="R199" s="273">
        <f>Q199*H199</f>
        <v>0</v>
      </c>
      <c r="S199" s="273">
        <v>0</v>
      </c>
      <c r="T199" s="27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75" t="s">
        <v>1711</v>
      </c>
      <c r="AT199" s="275" t="s">
        <v>152</v>
      </c>
      <c r="AU199" s="275" t="s">
        <v>87</v>
      </c>
      <c r="AY199" s="17" t="s">
        <v>151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85</v>
      </c>
      <c r="BK199" s="145">
        <f>ROUND(I199*H199,2)</f>
        <v>0</v>
      </c>
      <c r="BL199" s="17" t="s">
        <v>629</v>
      </c>
      <c r="BM199" s="275" t="s">
        <v>1788</v>
      </c>
    </row>
    <row r="200" spans="1:65" s="2" customFormat="1" ht="36" customHeight="1">
      <c r="A200" s="40"/>
      <c r="B200" s="41"/>
      <c r="C200" s="309" t="s">
        <v>500</v>
      </c>
      <c r="D200" s="309" t="s">
        <v>236</v>
      </c>
      <c r="E200" s="310" t="s">
        <v>1789</v>
      </c>
      <c r="F200" s="311" t="s">
        <v>1790</v>
      </c>
      <c r="G200" s="312" t="s">
        <v>113</v>
      </c>
      <c r="H200" s="313">
        <v>297.5</v>
      </c>
      <c r="I200" s="314"/>
      <c r="J200" s="315">
        <f>ROUND(I200*H200,2)</f>
        <v>0</v>
      </c>
      <c r="K200" s="316"/>
      <c r="L200" s="43"/>
      <c r="M200" s="317" t="s">
        <v>1</v>
      </c>
      <c r="N200" s="318" t="s">
        <v>42</v>
      </c>
      <c r="O200" s="93"/>
      <c r="P200" s="273">
        <f>O200*H200</f>
        <v>0</v>
      </c>
      <c r="Q200" s="273">
        <v>0</v>
      </c>
      <c r="R200" s="273">
        <f>Q200*H200</f>
        <v>0</v>
      </c>
      <c r="S200" s="273">
        <v>0</v>
      </c>
      <c r="T200" s="27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75" t="s">
        <v>629</v>
      </c>
      <c r="AT200" s="275" t="s">
        <v>236</v>
      </c>
      <c r="AU200" s="275" t="s">
        <v>87</v>
      </c>
      <c r="AY200" s="17" t="s">
        <v>151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85</v>
      </c>
      <c r="BK200" s="145">
        <f>ROUND(I200*H200,2)</f>
        <v>0</v>
      </c>
      <c r="BL200" s="17" t="s">
        <v>629</v>
      </c>
      <c r="BM200" s="275" t="s">
        <v>1791</v>
      </c>
    </row>
    <row r="201" spans="1:51" s="13" customFormat="1" ht="12">
      <c r="A201" s="13"/>
      <c r="B201" s="276"/>
      <c r="C201" s="277"/>
      <c r="D201" s="278" t="s">
        <v>191</v>
      </c>
      <c r="E201" s="279" t="s">
        <v>1</v>
      </c>
      <c r="F201" s="280" t="s">
        <v>1674</v>
      </c>
      <c r="G201" s="277"/>
      <c r="H201" s="279" t="s">
        <v>1</v>
      </c>
      <c r="I201" s="281"/>
      <c r="J201" s="277"/>
      <c r="K201" s="277"/>
      <c r="L201" s="282"/>
      <c r="M201" s="283"/>
      <c r="N201" s="284"/>
      <c r="O201" s="284"/>
      <c r="P201" s="284"/>
      <c r="Q201" s="284"/>
      <c r="R201" s="284"/>
      <c r="S201" s="284"/>
      <c r="T201" s="28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86" t="s">
        <v>191</v>
      </c>
      <c r="AU201" s="286" t="s">
        <v>87</v>
      </c>
      <c r="AV201" s="13" t="s">
        <v>85</v>
      </c>
      <c r="AW201" s="13" t="s">
        <v>32</v>
      </c>
      <c r="AX201" s="13" t="s">
        <v>77</v>
      </c>
      <c r="AY201" s="286" t="s">
        <v>151</v>
      </c>
    </row>
    <row r="202" spans="1:51" s="14" customFormat="1" ht="12">
      <c r="A202" s="14"/>
      <c r="B202" s="287"/>
      <c r="C202" s="288"/>
      <c r="D202" s="278" t="s">
        <v>191</v>
      </c>
      <c r="E202" s="289" t="s">
        <v>1645</v>
      </c>
      <c r="F202" s="290" t="s">
        <v>1792</v>
      </c>
      <c r="G202" s="288"/>
      <c r="H202" s="291">
        <v>297.5</v>
      </c>
      <c r="I202" s="292"/>
      <c r="J202" s="288"/>
      <c r="K202" s="288"/>
      <c r="L202" s="293"/>
      <c r="M202" s="294"/>
      <c r="N202" s="295"/>
      <c r="O202" s="295"/>
      <c r="P202" s="295"/>
      <c r="Q202" s="295"/>
      <c r="R202" s="295"/>
      <c r="S202" s="295"/>
      <c r="T202" s="29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97" t="s">
        <v>191</v>
      </c>
      <c r="AU202" s="297" t="s">
        <v>87</v>
      </c>
      <c r="AV202" s="14" t="s">
        <v>87</v>
      </c>
      <c r="AW202" s="14" t="s">
        <v>32</v>
      </c>
      <c r="AX202" s="14" t="s">
        <v>85</v>
      </c>
      <c r="AY202" s="297" t="s">
        <v>151</v>
      </c>
    </row>
    <row r="203" spans="1:65" s="2" customFormat="1" ht="16.5" customHeight="1">
      <c r="A203" s="40"/>
      <c r="B203" s="41"/>
      <c r="C203" s="262" t="s">
        <v>504</v>
      </c>
      <c r="D203" s="262" t="s">
        <v>152</v>
      </c>
      <c r="E203" s="263" t="s">
        <v>1793</v>
      </c>
      <c r="F203" s="264" t="s">
        <v>1794</v>
      </c>
      <c r="G203" s="265" t="s">
        <v>113</v>
      </c>
      <c r="H203" s="266">
        <v>312.375</v>
      </c>
      <c r="I203" s="267"/>
      <c r="J203" s="268">
        <f>ROUND(I203*H203,2)</f>
        <v>0</v>
      </c>
      <c r="K203" s="269"/>
      <c r="L203" s="270"/>
      <c r="M203" s="271" t="s">
        <v>1</v>
      </c>
      <c r="N203" s="272" t="s">
        <v>42</v>
      </c>
      <c r="O203" s="93"/>
      <c r="P203" s="273">
        <f>O203*H203</f>
        <v>0</v>
      </c>
      <c r="Q203" s="273">
        <v>0.00012</v>
      </c>
      <c r="R203" s="273">
        <f>Q203*H203</f>
        <v>0.037485</v>
      </c>
      <c r="S203" s="273">
        <v>0</v>
      </c>
      <c r="T203" s="27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75" t="s">
        <v>927</v>
      </c>
      <c r="AT203" s="275" t="s">
        <v>152</v>
      </c>
      <c r="AU203" s="275" t="s">
        <v>87</v>
      </c>
      <c r="AY203" s="17" t="s">
        <v>151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85</v>
      </c>
      <c r="BK203" s="145">
        <f>ROUND(I203*H203,2)</f>
        <v>0</v>
      </c>
      <c r="BL203" s="17" t="s">
        <v>927</v>
      </c>
      <c r="BM203" s="275" t="s">
        <v>1795</v>
      </c>
    </row>
    <row r="204" spans="1:51" s="13" customFormat="1" ht="12">
      <c r="A204" s="13"/>
      <c r="B204" s="276"/>
      <c r="C204" s="277"/>
      <c r="D204" s="278" t="s">
        <v>191</v>
      </c>
      <c r="E204" s="279" t="s">
        <v>1</v>
      </c>
      <c r="F204" s="280" t="s">
        <v>910</v>
      </c>
      <c r="G204" s="277"/>
      <c r="H204" s="279" t="s">
        <v>1</v>
      </c>
      <c r="I204" s="281"/>
      <c r="J204" s="277"/>
      <c r="K204" s="277"/>
      <c r="L204" s="282"/>
      <c r="M204" s="283"/>
      <c r="N204" s="284"/>
      <c r="O204" s="284"/>
      <c r="P204" s="284"/>
      <c r="Q204" s="284"/>
      <c r="R204" s="284"/>
      <c r="S204" s="284"/>
      <c r="T204" s="28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86" t="s">
        <v>191</v>
      </c>
      <c r="AU204" s="286" t="s">
        <v>87</v>
      </c>
      <c r="AV204" s="13" t="s">
        <v>85</v>
      </c>
      <c r="AW204" s="13" t="s">
        <v>32</v>
      </c>
      <c r="AX204" s="13" t="s">
        <v>77</v>
      </c>
      <c r="AY204" s="286" t="s">
        <v>151</v>
      </c>
    </row>
    <row r="205" spans="1:51" s="14" customFormat="1" ht="12">
      <c r="A205" s="14"/>
      <c r="B205" s="287"/>
      <c r="C205" s="288"/>
      <c r="D205" s="278" t="s">
        <v>191</v>
      </c>
      <c r="E205" s="289" t="s">
        <v>1</v>
      </c>
      <c r="F205" s="290" t="s">
        <v>1796</v>
      </c>
      <c r="G205" s="288"/>
      <c r="H205" s="291">
        <v>312.375</v>
      </c>
      <c r="I205" s="292"/>
      <c r="J205" s="288"/>
      <c r="K205" s="288"/>
      <c r="L205" s="293"/>
      <c r="M205" s="294"/>
      <c r="N205" s="295"/>
      <c r="O205" s="295"/>
      <c r="P205" s="295"/>
      <c r="Q205" s="295"/>
      <c r="R205" s="295"/>
      <c r="S205" s="295"/>
      <c r="T205" s="29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97" t="s">
        <v>191</v>
      </c>
      <c r="AU205" s="297" t="s">
        <v>87</v>
      </c>
      <c r="AV205" s="14" t="s">
        <v>87</v>
      </c>
      <c r="AW205" s="14" t="s">
        <v>32</v>
      </c>
      <c r="AX205" s="14" t="s">
        <v>85</v>
      </c>
      <c r="AY205" s="297" t="s">
        <v>151</v>
      </c>
    </row>
    <row r="206" spans="1:65" s="2" customFormat="1" ht="48" customHeight="1">
      <c r="A206" s="40"/>
      <c r="B206" s="41"/>
      <c r="C206" s="309" t="s">
        <v>508</v>
      </c>
      <c r="D206" s="309" t="s">
        <v>236</v>
      </c>
      <c r="E206" s="310" t="s">
        <v>1797</v>
      </c>
      <c r="F206" s="311" t="s">
        <v>1798</v>
      </c>
      <c r="G206" s="312" t="s">
        <v>113</v>
      </c>
      <c r="H206" s="313">
        <v>65.5</v>
      </c>
      <c r="I206" s="314"/>
      <c r="J206" s="315">
        <f>ROUND(I206*H206,2)</f>
        <v>0</v>
      </c>
      <c r="K206" s="316"/>
      <c r="L206" s="43"/>
      <c r="M206" s="317" t="s">
        <v>1</v>
      </c>
      <c r="N206" s="318" t="s">
        <v>42</v>
      </c>
      <c r="O206" s="93"/>
      <c r="P206" s="273">
        <f>O206*H206</f>
        <v>0</v>
      </c>
      <c r="Q206" s="273">
        <v>0</v>
      </c>
      <c r="R206" s="273">
        <f>Q206*H206</f>
        <v>0</v>
      </c>
      <c r="S206" s="273">
        <v>0</v>
      </c>
      <c r="T206" s="274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75" t="s">
        <v>629</v>
      </c>
      <c r="AT206" s="275" t="s">
        <v>236</v>
      </c>
      <c r="AU206" s="275" t="s">
        <v>87</v>
      </c>
      <c r="AY206" s="17" t="s">
        <v>151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85</v>
      </c>
      <c r="BK206" s="145">
        <f>ROUND(I206*H206,2)</f>
        <v>0</v>
      </c>
      <c r="BL206" s="17" t="s">
        <v>629</v>
      </c>
      <c r="BM206" s="275" t="s">
        <v>1799</v>
      </c>
    </row>
    <row r="207" spans="1:51" s="13" customFormat="1" ht="12">
      <c r="A207" s="13"/>
      <c r="B207" s="276"/>
      <c r="C207" s="277"/>
      <c r="D207" s="278" t="s">
        <v>191</v>
      </c>
      <c r="E207" s="279" t="s">
        <v>1</v>
      </c>
      <c r="F207" s="280" t="s">
        <v>1674</v>
      </c>
      <c r="G207" s="277"/>
      <c r="H207" s="279" t="s">
        <v>1</v>
      </c>
      <c r="I207" s="281"/>
      <c r="J207" s="277"/>
      <c r="K207" s="277"/>
      <c r="L207" s="282"/>
      <c r="M207" s="283"/>
      <c r="N207" s="284"/>
      <c r="O207" s="284"/>
      <c r="P207" s="284"/>
      <c r="Q207" s="284"/>
      <c r="R207" s="284"/>
      <c r="S207" s="284"/>
      <c r="T207" s="28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86" t="s">
        <v>191</v>
      </c>
      <c r="AU207" s="286" t="s">
        <v>87</v>
      </c>
      <c r="AV207" s="13" t="s">
        <v>85</v>
      </c>
      <c r="AW207" s="13" t="s">
        <v>32</v>
      </c>
      <c r="AX207" s="13" t="s">
        <v>77</v>
      </c>
      <c r="AY207" s="286" t="s">
        <v>151</v>
      </c>
    </row>
    <row r="208" spans="1:51" s="14" customFormat="1" ht="12">
      <c r="A208" s="14"/>
      <c r="B208" s="287"/>
      <c r="C208" s="288"/>
      <c r="D208" s="278" t="s">
        <v>191</v>
      </c>
      <c r="E208" s="289" t="s">
        <v>1647</v>
      </c>
      <c r="F208" s="290" t="s">
        <v>1800</v>
      </c>
      <c r="G208" s="288"/>
      <c r="H208" s="291">
        <v>65.5</v>
      </c>
      <c r="I208" s="292"/>
      <c r="J208" s="288"/>
      <c r="K208" s="288"/>
      <c r="L208" s="293"/>
      <c r="M208" s="294"/>
      <c r="N208" s="295"/>
      <c r="O208" s="295"/>
      <c r="P208" s="295"/>
      <c r="Q208" s="295"/>
      <c r="R208" s="295"/>
      <c r="S208" s="295"/>
      <c r="T208" s="29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97" t="s">
        <v>191</v>
      </c>
      <c r="AU208" s="297" t="s">
        <v>87</v>
      </c>
      <c r="AV208" s="14" t="s">
        <v>87</v>
      </c>
      <c r="AW208" s="14" t="s">
        <v>32</v>
      </c>
      <c r="AX208" s="14" t="s">
        <v>85</v>
      </c>
      <c r="AY208" s="297" t="s">
        <v>151</v>
      </c>
    </row>
    <row r="209" spans="1:65" s="2" customFormat="1" ht="16.5" customHeight="1">
      <c r="A209" s="40"/>
      <c r="B209" s="41"/>
      <c r="C209" s="262" t="s">
        <v>514</v>
      </c>
      <c r="D209" s="262" t="s">
        <v>152</v>
      </c>
      <c r="E209" s="263" t="s">
        <v>1801</v>
      </c>
      <c r="F209" s="264" t="s">
        <v>1802</v>
      </c>
      <c r="G209" s="265" t="s">
        <v>113</v>
      </c>
      <c r="H209" s="266">
        <v>68.775</v>
      </c>
      <c r="I209" s="267"/>
      <c r="J209" s="268">
        <f>ROUND(I209*H209,2)</f>
        <v>0</v>
      </c>
      <c r="K209" s="269"/>
      <c r="L209" s="270"/>
      <c r="M209" s="271" t="s">
        <v>1</v>
      </c>
      <c r="N209" s="272" t="s">
        <v>42</v>
      </c>
      <c r="O209" s="93"/>
      <c r="P209" s="273">
        <f>O209*H209</f>
        <v>0</v>
      </c>
      <c r="Q209" s="273">
        <v>0.00063</v>
      </c>
      <c r="R209" s="273">
        <f>Q209*H209</f>
        <v>0.043328250000000006</v>
      </c>
      <c r="S209" s="273">
        <v>0</v>
      </c>
      <c r="T209" s="274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75" t="s">
        <v>927</v>
      </c>
      <c r="AT209" s="275" t="s">
        <v>152</v>
      </c>
      <c r="AU209" s="275" t="s">
        <v>87</v>
      </c>
      <c r="AY209" s="17" t="s">
        <v>151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85</v>
      </c>
      <c r="BK209" s="145">
        <f>ROUND(I209*H209,2)</f>
        <v>0</v>
      </c>
      <c r="BL209" s="17" t="s">
        <v>927</v>
      </c>
      <c r="BM209" s="275" t="s">
        <v>1803</v>
      </c>
    </row>
    <row r="210" spans="1:51" s="13" customFormat="1" ht="12">
      <c r="A210" s="13"/>
      <c r="B210" s="276"/>
      <c r="C210" s="277"/>
      <c r="D210" s="278" t="s">
        <v>191</v>
      </c>
      <c r="E210" s="279" t="s">
        <v>1</v>
      </c>
      <c r="F210" s="280" t="s">
        <v>910</v>
      </c>
      <c r="G210" s="277"/>
      <c r="H210" s="279" t="s">
        <v>1</v>
      </c>
      <c r="I210" s="281"/>
      <c r="J210" s="277"/>
      <c r="K210" s="277"/>
      <c r="L210" s="282"/>
      <c r="M210" s="283"/>
      <c r="N210" s="284"/>
      <c r="O210" s="284"/>
      <c r="P210" s="284"/>
      <c r="Q210" s="284"/>
      <c r="R210" s="284"/>
      <c r="S210" s="284"/>
      <c r="T210" s="28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86" t="s">
        <v>191</v>
      </c>
      <c r="AU210" s="286" t="s">
        <v>87</v>
      </c>
      <c r="AV210" s="13" t="s">
        <v>85</v>
      </c>
      <c r="AW210" s="13" t="s">
        <v>32</v>
      </c>
      <c r="AX210" s="13" t="s">
        <v>77</v>
      </c>
      <c r="AY210" s="286" t="s">
        <v>151</v>
      </c>
    </row>
    <row r="211" spans="1:51" s="14" customFormat="1" ht="12">
      <c r="A211" s="14"/>
      <c r="B211" s="287"/>
      <c r="C211" s="288"/>
      <c r="D211" s="278" t="s">
        <v>191</v>
      </c>
      <c r="E211" s="289" t="s">
        <v>1</v>
      </c>
      <c r="F211" s="290" t="s">
        <v>1804</v>
      </c>
      <c r="G211" s="288"/>
      <c r="H211" s="291">
        <v>68.775</v>
      </c>
      <c r="I211" s="292"/>
      <c r="J211" s="288"/>
      <c r="K211" s="288"/>
      <c r="L211" s="293"/>
      <c r="M211" s="294"/>
      <c r="N211" s="295"/>
      <c r="O211" s="295"/>
      <c r="P211" s="295"/>
      <c r="Q211" s="295"/>
      <c r="R211" s="295"/>
      <c r="S211" s="295"/>
      <c r="T211" s="29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97" t="s">
        <v>191</v>
      </c>
      <c r="AU211" s="297" t="s">
        <v>87</v>
      </c>
      <c r="AV211" s="14" t="s">
        <v>87</v>
      </c>
      <c r="AW211" s="14" t="s">
        <v>32</v>
      </c>
      <c r="AX211" s="14" t="s">
        <v>85</v>
      </c>
      <c r="AY211" s="297" t="s">
        <v>151</v>
      </c>
    </row>
    <row r="212" spans="1:65" s="2" customFormat="1" ht="48" customHeight="1">
      <c r="A212" s="40"/>
      <c r="B212" s="41"/>
      <c r="C212" s="309" t="s">
        <v>518</v>
      </c>
      <c r="D212" s="309" t="s">
        <v>236</v>
      </c>
      <c r="E212" s="310" t="s">
        <v>1805</v>
      </c>
      <c r="F212" s="311" t="s">
        <v>1806</v>
      </c>
      <c r="G212" s="312" t="s">
        <v>113</v>
      </c>
      <c r="H212" s="313">
        <v>995.5</v>
      </c>
      <c r="I212" s="314"/>
      <c r="J212" s="315">
        <f>ROUND(I212*H212,2)</f>
        <v>0</v>
      </c>
      <c r="K212" s="316"/>
      <c r="L212" s="43"/>
      <c r="M212" s="317" t="s">
        <v>1</v>
      </c>
      <c r="N212" s="318" t="s">
        <v>42</v>
      </c>
      <c r="O212" s="93"/>
      <c r="P212" s="273">
        <f>O212*H212</f>
        <v>0</v>
      </c>
      <c r="Q212" s="273">
        <v>0</v>
      </c>
      <c r="R212" s="273">
        <f>Q212*H212</f>
        <v>0</v>
      </c>
      <c r="S212" s="273">
        <v>0</v>
      </c>
      <c r="T212" s="274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75" t="s">
        <v>629</v>
      </c>
      <c r="AT212" s="275" t="s">
        <v>236</v>
      </c>
      <c r="AU212" s="275" t="s">
        <v>87</v>
      </c>
      <c r="AY212" s="17" t="s">
        <v>151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85</v>
      </c>
      <c r="BK212" s="145">
        <f>ROUND(I212*H212,2)</f>
        <v>0</v>
      </c>
      <c r="BL212" s="17" t="s">
        <v>629</v>
      </c>
      <c r="BM212" s="275" t="s">
        <v>1807</v>
      </c>
    </row>
    <row r="213" spans="1:51" s="13" customFormat="1" ht="12">
      <c r="A213" s="13"/>
      <c r="B213" s="276"/>
      <c r="C213" s="277"/>
      <c r="D213" s="278" t="s">
        <v>191</v>
      </c>
      <c r="E213" s="279" t="s">
        <v>1</v>
      </c>
      <c r="F213" s="280" t="s">
        <v>1674</v>
      </c>
      <c r="G213" s="277"/>
      <c r="H213" s="279" t="s">
        <v>1</v>
      </c>
      <c r="I213" s="281"/>
      <c r="J213" s="277"/>
      <c r="K213" s="277"/>
      <c r="L213" s="282"/>
      <c r="M213" s="283"/>
      <c r="N213" s="284"/>
      <c r="O213" s="284"/>
      <c r="P213" s="284"/>
      <c r="Q213" s="284"/>
      <c r="R213" s="284"/>
      <c r="S213" s="284"/>
      <c r="T213" s="28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86" t="s">
        <v>191</v>
      </c>
      <c r="AU213" s="286" t="s">
        <v>87</v>
      </c>
      <c r="AV213" s="13" t="s">
        <v>85</v>
      </c>
      <c r="AW213" s="13" t="s">
        <v>32</v>
      </c>
      <c r="AX213" s="13" t="s">
        <v>77</v>
      </c>
      <c r="AY213" s="286" t="s">
        <v>151</v>
      </c>
    </row>
    <row r="214" spans="1:51" s="14" customFormat="1" ht="12">
      <c r="A214" s="14"/>
      <c r="B214" s="287"/>
      <c r="C214" s="288"/>
      <c r="D214" s="278" t="s">
        <v>191</v>
      </c>
      <c r="E214" s="289" t="s">
        <v>1</v>
      </c>
      <c r="F214" s="290" t="s">
        <v>1808</v>
      </c>
      <c r="G214" s="288"/>
      <c r="H214" s="291">
        <v>587.7</v>
      </c>
      <c r="I214" s="292"/>
      <c r="J214" s="288"/>
      <c r="K214" s="288"/>
      <c r="L214" s="293"/>
      <c r="M214" s="294"/>
      <c r="N214" s="295"/>
      <c r="O214" s="295"/>
      <c r="P214" s="295"/>
      <c r="Q214" s="295"/>
      <c r="R214" s="295"/>
      <c r="S214" s="295"/>
      <c r="T214" s="29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97" t="s">
        <v>191</v>
      </c>
      <c r="AU214" s="297" t="s">
        <v>87</v>
      </c>
      <c r="AV214" s="14" t="s">
        <v>87</v>
      </c>
      <c r="AW214" s="14" t="s">
        <v>32</v>
      </c>
      <c r="AX214" s="14" t="s">
        <v>77</v>
      </c>
      <c r="AY214" s="297" t="s">
        <v>151</v>
      </c>
    </row>
    <row r="215" spans="1:51" s="14" customFormat="1" ht="12">
      <c r="A215" s="14"/>
      <c r="B215" s="287"/>
      <c r="C215" s="288"/>
      <c r="D215" s="278" t="s">
        <v>191</v>
      </c>
      <c r="E215" s="289" t="s">
        <v>1</v>
      </c>
      <c r="F215" s="290" t="s">
        <v>1809</v>
      </c>
      <c r="G215" s="288"/>
      <c r="H215" s="291">
        <v>407.8</v>
      </c>
      <c r="I215" s="292"/>
      <c r="J215" s="288"/>
      <c r="K215" s="288"/>
      <c r="L215" s="293"/>
      <c r="M215" s="294"/>
      <c r="N215" s="295"/>
      <c r="O215" s="295"/>
      <c r="P215" s="295"/>
      <c r="Q215" s="295"/>
      <c r="R215" s="295"/>
      <c r="S215" s="295"/>
      <c r="T215" s="29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97" t="s">
        <v>191</v>
      </c>
      <c r="AU215" s="297" t="s">
        <v>87</v>
      </c>
      <c r="AV215" s="14" t="s">
        <v>87</v>
      </c>
      <c r="AW215" s="14" t="s">
        <v>32</v>
      </c>
      <c r="AX215" s="14" t="s">
        <v>77</v>
      </c>
      <c r="AY215" s="297" t="s">
        <v>151</v>
      </c>
    </row>
    <row r="216" spans="1:51" s="15" customFormat="1" ht="12">
      <c r="A216" s="15"/>
      <c r="B216" s="298"/>
      <c r="C216" s="299"/>
      <c r="D216" s="278" t="s">
        <v>191</v>
      </c>
      <c r="E216" s="300" t="s">
        <v>1652</v>
      </c>
      <c r="F216" s="301" t="s">
        <v>196</v>
      </c>
      <c r="G216" s="299"/>
      <c r="H216" s="302">
        <v>995.5</v>
      </c>
      <c r="I216" s="303"/>
      <c r="J216" s="299"/>
      <c r="K216" s="299"/>
      <c r="L216" s="304"/>
      <c r="M216" s="305"/>
      <c r="N216" s="306"/>
      <c r="O216" s="306"/>
      <c r="P216" s="306"/>
      <c r="Q216" s="306"/>
      <c r="R216" s="306"/>
      <c r="S216" s="306"/>
      <c r="T216" s="30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308" t="s">
        <v>191</v>
      </c>
      <c r="AU216" s="308" t="s">
        <v>87</v>
      </c>
      <c r="AV216" s="15" t="s">
        <v>156</v>
      </c>
      <c r="AW216" s="15" t="s">
        <v>32</v>
      </c>
      <c r="AX216" s="15" t="s">
        <v>85</v>
      </c>
      <c r="AY216" s="308" t="s">
        <v>151</v>
      </c>
    </row>
    <row r="217" spans="1:65" s="2" customFormat="1" ht="16.5" customHeight="1">
      <c r="A217" s="40"/>
      <c r="B217" s="41"/>
      <c r="C217" s="262" t="s">
        <v>524</v>
      </c>
      <c r="D217" s="262" t="s">
        <v>152</v>
      </c>
      <c r="E217" s="263" t="s">
        <v>1810</v>
      </c>
      <c r="F217" s="264" t="s">
        <v>1811</v>
      </c>
      <c r="G217" s="265" t="s">
        <v>113</v>
      </c>
      <c r="H217" s="266">
        <v>1045.275</v>
      </c>
      <c r="I217" s="267"/>
      <c r="J217" s="268">
        <f>ROUND(I217*H217,2)</f>
        <v>0</v>
      </c>
      <c r="K217" s="269"/>
      <c r="L217" s="270"/>
      <c r="M217" s="271" t="s">
        <v>1</v>
      </c>
      <c r="N217" s="272" t="s">
        <v>42</v>
      </c>
      <c r="O217" s="93"/>
      <c r="P217" s="273">
        <f>O217*H217</f>
        <v>0</v>
      </c>
      <c r="Q217" s="273">
        <v>0.0009</v>
      </c>
      <c r="R217" s="273">
        <f>Q217*H217</f>
        <v>0.9407475000000001</v>
      </c>
      <c r="S217" s="273">
        <v>0</v>
      </c>
      <c r="T217" s="27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75" t="s">
        <v>927</v>
      </c>
      <c r="AT217" s="275" t="s">
        <v>152</v>
      </c>
      <c r="AU217" s="275" t="s">
        <v>87</v>
      </c>
      <c r="AY217" s="17" t="s">
        <v>151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85</v>
      </c>
      <c r="BK217" s="145">
        <f>ROUND(I217*H217,2)</f>
        <v>0</v>
      </c>
      <c r="BL217" s="17" t="s">
        <v>927</v>
      </c>
      <c r="BM217" s="275" t="s">
        <v>1812</v>
      </c>
    </row>
    <row r="218" spans="1:51" s="13" customFormat="1" ht="12">
      <c r="A218" s="13"/>
      <c r="B218" s="276"/>
      <c r="C218" s="277"/>
      <c r="D218" s="278" t="s">
        <v>191</v>
      </c>
      <c r="E218" s="279" t="s">
        <v>1</v>
      </c>
      <c r="F218" s="280" t="s">
        <v>910</v>
      </c>
      <c r="G218" s="277"/>
      <c r="H218" s="279" t="s">
        <v>1</v>
      </c>
      <c r="I218" s="281"/>
      <c r="J218" s="277"/>
      <c r="K218" s="277"/>
      <c r="L218" s="282"/>
      <c r="M218" s="283"/>
      <c r="N218" s="284"/>
      <c r="O218" s="284"/>
      <c r="P218" s="284"/>
      <c r="Q218" s="284"/>
      <c r="R218" s="284"/>
      <c r="S218" s="284"/>
      <c r="T218" s="28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86" t="s">
        <v>191</v>
      </c>
      <c r="AU218" s="286" t="s">
        <v>87</v>
      </c>
      <c r="AV218" s="13" t="s">
        <v>85</v>
      </c>
      <c r="AW218" s="13" t="s">
        <v>32</v>
      </c>
      <c r="AX218" s="13" t="s">
        <v>77</v>
      </c>
      <c r="AY218" s="286" t="s">
        <v>151</v>
      </c>
    </row>
    <row r="219" spans="1:51" s="14" customFormat="1" ht="12">
      <c r="A219" s="14"/>
      <c r="B219" s="287"/>
      <c r="C219" s="288"/>
      <c r="D219" s="278" t="s">
        <v>191</v>
      </c>
      <c r="E219" s="289" t="s">
        <v>1</v>
      </c>
      <c r="F219" s="290" t="s">
        <v>1813</v>
      </c>
      <c r="G219" s="288"/>
      <c r="H219" s="291">
        <v>1045.275</v>
      </c>
      <c r="I219" s="292"/>
      <c r="J219" s="288"/>
      <c r="K219" s="288"/>
      <c r="L219" s="293"/>
      <c r="M219" s="294"/>
      <c r="N219" s="295"/>
      <c r="O219" s="295"/>
      <c r="P219" s="295"/>
      <c r="Q219" s="295"/>
      <c r="R219" s="295"/>
      <c r="S219" s="295"/>
      <c r="T219" s="29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97" t="s">
        <v>191</v>
      </c>
      <c r="AU219" s="297" t="s">
        <v>87</v>
      </c>
      <c r="AV219" s="14" t="s">
        <v>87</v>
      </c>
      <c r="AW219" s="14" t="s">
        <v>32</v>
      </c>
      <c r="AX219" s="14" t="s">
        <v>85</v>
      </c>
      <c r="AY219" s="297" t="s">
        <v>151</v>
      </c>
    </row>
    <row r="220" spans="1:65" s="2" customFormat="1" ht="16.5" customHeight="1">
      <c r="A220" s="40"/>
      <c r="B220" s="41"/>
      <c r="C220" s="262" t="s">
        <v>528</v>
      </c>
      <c r="D220" s="262" t="s">
        <v>152</v>
      </c>
      <c r="E220" s="263" t="s">
        <v>1814</v>
      </c>
      <c r="F220" s="264" t="s">
        <v>1815</v>
      </c>
      <c r="G220" s="265" t="s">
        <v>189</v>
      </c>
      <c r="H220" s="266">
        <v>2</v>
      </c>
      <c r="I220" s="267"/>
      <c r="J220" s="268">
        <f>ROUND(I220*H220,2)</f>
        <v>0</v>
      </c>
      <c r="K220" s="269"/>
      <c r="L220" s="270"/>
      <c r="M220" s="271" t="s">
        <v>1</v>
      </c>
      <c r="N220" s="272" t="s">
        <v>42</v>
      </c>
      <c r="O220" s="93"/>
      <c r="P220" s="273">
        <f>O220*H220</f>
        <v>0</v>
      </c>
      <c r="Q220" s="273">
        <v>0</v>
      </c>
      <c r="R220" s="273">
        <f>Q220*H220</f>
        <v>0</v>
      </c>
      <c r="S220" s="273">
        <v>0</v>
      </c>
      <c r="T220" s="274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75" t="s">
        <v>927</v>
      </c>
      <c r="AT220" s="275" t="s">
        <v>152</v>
      </c>
      <c r="AU220" s="275" t="s">
        <v>87</v>
      </c>
      <c r="AY220" s="17" t="s">
        <v>151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85</v>
      </c>
      <c r="BK220" s="145">
        <f>ROUND(I220*H220,2)</f>
        <v>0</v>
      </c>
      <c r="BL220" s="17" t="s">
        <v>927</v>
      </c>
      <c r="BM220" s="275" t="s">
        <v>1816</v>
      </c>
    </row>
    <row r="221" spans="1:51" s="13" customFormat="1" ht="12">
      <c r="A221" s="13"/>
      <c r="B221" s="276"/>
      <c r="C221" s="277"/>
      <c r="D221" s="278" t="s">
        <v>191</v>
      </c>
      <c r="E221" s="279" t="s">
        <v>1</v>
      </c>
      <c r="F221" s="280" t="s">
        <v>1817</v>
      </c>
      <c r="G221" s="277"/>
      <c r="H221" s="279" t="s">
        <v>1</v>
      </c>
      <c r="I221" s="281"/>
      <c r="J221" s="277"/>
      <c r="K221" s="277"/>
      <c r="L221" s="282"/>
      <c r="M221" s="283"/>
      <c r="N221" s="284"/>
      <c r="O221" s="284"/>
      <c r="P221" s="284"/>
      <c r="Q221" s="284"/>
      <c r="R221" s="284"/>
      <c r="S221" s="284"/>
      <c r="T221" s="28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86" t="s">
        <v>191</v>
      </c>
      <c r="AU221" s="286" t="s">
        <v>87</v>
      </c>
      <c r="AV221" s="13" t="s">
        <v>85</v>
      </c>
      <c r="AW221" s="13" t="s">
        <v>32</v>
      </c>
      <c r="AX221" s="13" t="s">
        <v>77</v>
      </c>
      <c r="AY221" s="286" t="s">
        <v>151</v>
      </c>
    </row>
    <row r="222" spans="1:51" s="14" customFormat="1" ht="12">
      <c r="A222" s="14"/>
      <c r="B222" s="287"/>
      <c r="C222" s="288"/>
      <c r="D222" s="278" t="s">
        <v>191</v>
      </c>
      <c r="E222" s="289" t="s">
        <v>1</v>
      </c>
      <c r="F222" s="290" t="s">
        <v>87</v>
      </c>
      <c r="G222" s="288"/>
      <c r="H222" s="291">
        <v>2</v>
      </c>
      <c r="I222" s="292"/>
      <c r="J222" s="288"/>
      <c r="K222" s="288"/>
      <c r="L222" s="293"/>
      <c r="M222" s="294"/>
      <c r="N222" s="295"/>
      <c r="O222" s="295"/>
      <c r="P222" s="295"/>
      <c r="Q222" s="295"/>
      <c r="R222" s="295"/>
      <c r="S222" s="295"/>
      <c r="T222" s="29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97" t="s">
        <v>191</v>
      </c>
      <c r="AU222" s="297" t="s">
        <v>87</v>
      </c>
      <c r="AV222" s="14" t="s">
        <v>87</v>
      </c>
      <c r="AW222" s="14" t="s">
        <v>32</v>
      </c>
      <c r="AX222" s="14" t="s">
        <v>85</v>
      </c>
      <c r="AY222" s="297" t="s">
        <v>151</v>
      </c>
    </row>
    <row r="223" spans="1:65" s="2" customFormat="1" ht="24" customHeight="1">
      <c r="A223" s="40"/>
      <c r="B223" s="41"/>
      <c r="C223" s="309" t="s">
        <v>534</v>
      </c>
      <c r="D223" s="309" t="s">
        <v>236</v>
      </c>
      <c r="E223" s="310" t="s">
        <v>1818</v>
      </c>
      <c r="F223" s="311" t="s">
        <v>1819</v>
      </c>
      <c r="G223" s="312" t="s">
        <v>154</v>
      </c>
      <c r="H223" s="313">
        <v>20</v>
      </c>
      <c r="I223" s="314"/>
      <c r="J223" s="315">
        <f>ROUND(I223*H223,2)</f>
        <v>0</v>
      </c>
      <c r="K223" s="316"/>
      <c r="L223" s="43"/>
      <c r="M223" s="317" t="s">
        <v>1</v>
      </c>
      <c r="N223" s="318" t="s">
        <v>42</v>
      </c>
      <c r="O223" s="93"/>
      <c r="P223" s="273">
        <f>O223*H223</f>
        <v>0</v>
      </c>
      <c r="Q223" s="273">
        <v>0</v>
      </c>
      <c r="R223" s="273">
        <f>Q223*H223</f>
        <v>0</v>
      </c>
      <c r="S223" s="273">
        <v>0</v>
      </c>
      <c r="T223" s="27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75" t="s">
        <v>629</v>
      </c>
      <c r="AT223" s="275" t="s">
        <v>236</v>
      </c>
      <c r="AU223" s="275" t="s">
        <v>87</v>
      </c>
      <c r="AY223" s="17" t="s">
        <v>151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85</v>
      </c>
      <c r="BK223" s="145">
        <f>ROUND(I223*H223,2)</f>
        <v>0</v>
      </c>
      <c r="BL223" s="17" t="s">
        <v>629</v>
      </c>
      <c r="BM223" s="275" t="s">
        <v>1820</v>
      </c>
    </row>
    <row r="224" spans="1:63" s="12" customFormat="1" ht="22.8" customHeight="1">
      <c r="A224" s="12"/>
      <c r="B224" s="246"/>
      <c r="C224" s="247"/>
      <c r="D224" s="248" t="s">
        <v>76</v>
      </c>
      <c r="E224" s="260" t="s">
        <v>1244</v>
      </c>
      <c r="F224" s="260" t="s">
        <v>1245</v>
      </c>
      <c r="G224" s="247"/>
      <c r="H224" s="247"/>
      <c r="I224" s="250"/>
      <c r="J224" s="261">
        <f>BK224</f>
        <v>0</v>
      </c>
      <c r="K224" s="247"/>
      <c r="L224" s="252"/>
      <c r="M224" s="253"/>
      <c r="N224" s="254"/>
      <c r="O224" s="254"/>
      <c r="P224" s="255">
        <f>SUM(P225:P271)</f>
        <v>0</v>
      </c>
      <c r="Q224" s="254"/>
      <c r="R224" s="255">
        <f>SUM(R225:R271)</f>
        <v>148.69569288000002</v>
      </c>
      <c r="S224" s="254"/>
      <c r="T224" s="256">
        <f>SUM(T225:T271)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57" t="s">
        <v>160</v>
      </c>
      <c r="AT224" s="258" t="s">
        <v>76</v>
      </c>
      <c r="AU224" s="258" t="s">
        <v>85</v>
      </c>
      <c r="AY224" s="257" t="s">
        <v>151</v>
      </c>
      <c r="BK224" s="259">
        <f>SUM(BK225:BK271)</f>
        <v>0</v>
      </c>
    </row>
    <row r="225" spans="1:65" s="2" customFormat="1" ht="24" customHeight="1">
      <c r="A225" s="40"/>
      <c r="B225" s="41"/>
      <c r="C225" s="309" t="s">
        <v>539</v>
      </c>
      <c r="D225" s="309" t="s">
        <v>236</v>
      </c>
      <c r="E225" s="310" t="s">
        <v>1821</v>
      </c>
      <c r="F225" s="311" t="s">
        <v>1822</v>
      </c>
      <c r="G225" s="312" t="s">
        <v>1823</v>
      </c>
      <c r="H225" s="313">
        <v>0.976</v>
      </c>
      <c r="I225" s="314"/>
      <c r="J225" s="315">
        <f>ROUND(I225*H225,2)</f>
        <v>0</v>
      </c>
      <c r="K225" s="316"/>
      <c r="L225" s="43"/>
      <c r="M225" s="317" t="s">
        <v>1</v>
      </c>
      <c r="N225" s="318" t="s">
        <v>42</v>
      </c>
      <c r="O225" s="93"/>
      <c r="P225" s="273">
        <f>O225*H225</f>
        <v>0</v>
      </c>
      <c r="Q225" s="273">
        <v>0.0088</v>
      </c>
      <c r="R225" s="273">
        <f>Q225*H225</f>
        <v>0.0085888</v>
      </c>
      <c r="S225" s="273">
        <v>0</v>
      </c>
      <c r="T225" s="274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75" t="s">
        <v>629</v>
      </c>
      <c r="AT225" s="275" t="s">
        <v>236</v>
      </c>
      <c r="AU225" s="275" t="s">
        <v>87</v>
      </c>
      <c r="AY225" s="17" t="s">
        <v>151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85</v>
      </c>
      <c r="BK225" s="145">
        <f>ROUND(I225*H225,2)</f>
        <v>0</v>
      </c>
      <c r="BL225" s="17" t="s">
        <v>629</v>
      </c>
      <c r="BM225" s="275" t="s">
        <v>1824</v>
      </c>
    </row>
    <row r="226" spans="1:51" s="14" customFormat="1" ht="12">
      <c r="A226" s="14"/>
      <c r="B226" s="287"/>
      <c r="C226" s="288"/>
      <c r="D226" s="278" t="s">
        <v>191</v>
      </c>
      <c r="E226" s="289" t="s">
        <v>1</v>
      </c>
      <c r="F226" s="290" t="s">
        <v>1825</v>
      </c>
      <c r="G226" s="288"/>
      <c r="H226" s="291">
        <v>0.976</v>
      </c>
      <c r="I226" s="292"/>
      <c r="J226" s="288"/>
      <c r="K226" s="288"/>
      <c r="L226" s="293"/>
      <c r="M226" s="294"/>
      <c r="N226" s="295"/>
      <c r="O226" s="295"/>
      <c r="P226" s="295"/>
      <c r="Q226" s="295"/>
      <c r="R226" s="295"/>
      <c r="S226" s="295"/>
      <c r="T226" s="29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97" t="s">
        <v>191</v>
      </c>
      <c r="AU226" s="297" t="s">
        <v>87</v>
      </c>
      <c r="AV226" s="14" t="s">
        <v>87</v>
      </c>
      <c r="AW226" s="14" t="s">
        <v>32</v>
      </c>
      <c r="AX226" s="14" t="s">
        <v>85</v>
      </c>
      <c r="AY226" s="297" t="s">
        <v>151</v>
      </c>
    </row>
    <row r="227" spans="1:65" s="2" customFormat="1" ht="60" customHeight="1">
      <c r="A227" s="40"/>
      <c r="B227" s="41"/>
      <c r="C227" s="309" t="s">
        <v>311</v>
      </c>
      <c r="D227" s="309" t="s">
        <v>236</v>
      </c>
      <c r="E227" s="310" t="s">
        <v>1826</v>
      </c>
      <c r="F227" s="311" t="s">
        <v>1827</v>
      </c>
      <c r="G227" s="312" t="s">
        <v>189</v>
      </c>
      <c r="H227" s="313">
        <v>20</v>
      </c>
      <c r="I227" s="314"/>
      <c r="J227" s="315">
        <f>ROUND(I227*H227,2)</f>
        <v>0</v>
      </c>
      <c r="K227" s="316"/>
      <c r="L227" s="43"/>
      <c r="M227" s="317" t="s">
        <v>1</v>
      </c>
      <c r="N227" s="318" t="s">
        <v>42</v>
      </c>
      <c r="O227" s="93"/>
      <c r="P227" s="273">
        <f>O227*H227</f>
        <v>0</v>
      </c>
      <c r="Q227" s="273">
        <v>0</v>
      </c>
      <c r="R227" s="273">
        <f>Q227*H227</f>
        <v>0</v>
      </c>
      <c r="S227" s="273">
        <v>0</v>
      </c>
      <c r="T227" s="27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75" t="s">
        <v>629</v>
      </c>
      <c r="AT227" s="275" t="s">
        <v>236</v>
      </c>
      <c r="AU227" s="275" t="s">
        <v>87</v>
      </c>
      <c r="AY227" s="17" t="s">
        <v>151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85</v>
      </c>
      <c r="BK227" s="145">
        <f>ROUND(I227*H227,2)</f>
        <v>0</v>
      </c>
      <c r="BL227" s="17" t="s">
        <v>629</v>
      </c>
      <c r="BM227" s="275" t="s">
        <v>1828</v>
      </c>
    </row>
    <row r="228" spans="1:65" s="2" customFormat="1" ht="36" customHeight="1">
      <c r="A228" s="40"/>
      <c r="B228" s="41"/>
      <c r="C228" s="309" t="s">
        <v>548</v>
      </c>
      <c r="D228" s="309" t="s">
        <v>236</v>
      </c>
      <c r="E228" s="310" t="s">
        <v>1829</v>
      </c>
      <c r="F228" s="311" t="s">
        <v>1830</v>
      </c>
      <c r="G228" s="312" t="s">
        <v>260</v>
      </c>
      <c r="H228" s="313">
        <v>3.713</v>
      </c>
      <c r="I228" s="314"/>
      <c r="J228" s="315">
        <f>ROUND(I228*H228,2)</f>
        <v>0</v>
      </c>
      <c r="K228" s="316"/>
      <c r="L228" s="43"/>
      <c r="M228" s="317" t="s">
        <v>1</v>
      </c>
      <c r="N228" s="318" t="s">
        <v>42</v>
      </c>
      <c r="O228" s="93"/>
      <c r="P228" s="273">
        <f>O228*H228</f>
        <v>0</v>
      </c>
      <c r="Q228" s="273">
        <v>2.45329</v>
      </c>
      <c r="R228" s="273">
        <f>Q228*H228</f>
        <v>9.10906577</v>
      </c>
      <c r="S228" s="273">
        <v>0</v>
      </c>
      <c r="T228" s="27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75" t="s">
        <v>629</v>
      </c>
      <c r="AT228" s="275" t="s">
        <v>236</v>
      </c>
      <c r="AU228" s="275" t="s">
        <v>87</v>
      </c>
      <c r="AY228" s="17" t="s">
        <v>151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85</v>
      </c>
      <c r="BK228" s="145">
        <f>ROUND(I228*H228,2)</f>
        <v>0</v>
      </c>
      <c r="BL228" s="17" t="s">
        <v>629</v>
      </c>
      <c r="BM228" s="275" t="s">
        <v>1831</v>
      </c>
    </row>
    <row r="229" spans="1:51" s="13" customFormat="1" ht="12">
      <c r="A229" s="13"/>
      <c r="B229" s="276"/>
      <c r="C229" s="277"/>
      <c r="D229" s="278" t="s">
        <v>191</v>
      </c>
      <c r="E229" s="279" t="s">
        <v>1</v>
      </c>
      <c r="F229" s="280" t="s">
        <v>1832</v>
      </c>
      <c r="G229" s="277"/>
      <c r="H229" s="279" t="s">
        <v>1</v>
      </c>
      <c r="I229" s="281"/>
      <c r="J229" s="277"/>
      <c r="K229" s="277"/>
      <c r="L229" s="282"/>
      <c r="M229" s="283"/>
      <c r="N229" s="284"/>
      <c r="O229" s="284"/>
      <c r="P229" s="284"/>
      <c r="Q229" s="284"/>
      <c r="R229" s="284"/>
      <c r="S229" s="284"/>
      <c r="T229" s="28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86" t="s">
        <v>191</v>
      </c>
      <c r="AU229" s="286" t="s">
        <v>87</v>
      </c>
      <c r="AV229" s="13" t="s">
        <v>85</v>
      </c>
      <c r="AW229" s="13" t="s">
        <v>32</v>
      </c>
      <c r="AX229" s="13" t="s">
        <v>77</v>
      </c>
      <c r="AY229" s="286" t="s">
        <v>151</v>
      </c>
    </row>
    <row r="230" spans="1:51" s="14" customFormat="1" ht="12">
      <c r="A230" s="14"/>
      <c r="B230" s="287"/>
      <c r="C230" s="288"/>
      <c r="D230" s="278" t="s">
        <v>191</v>
      </c>
      <c r="E230" s="289" t="s">
        <v>1</v>
      </c>
      <c r="F230" s="290" t="s">
        <v>1833</v>
      </c>
      <c r="G230" s="288"/>
      <c r="H230" s="291">
        <v>1.178</v>
      </c>
      <c r="I230" s="292"/>
      <c r="J230" s="288"/>
      <c r="K230" s="288"/>
      <c r="L230" s="293"/>
      <c r="M230" s="294"/>
      <c r="N230" s="295"/>
      <c r="O230" s="295"/>
      <c r="P230" s="295"/>
      <c r="Q230" s="295"/>
      <c r="R230" s="295"/>
      <c r="S230" s="295"/>
      <c r="T230" s="29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97" t="s">
        <v>191</v>
      </c>
      <c r="AU230" s="297" t="s">
        <v>87</v>
      </c>
      <c r="AV230" s="14" t="s">
        <v>87</v>
      </c>
      <c r="AW230" s="14" t="s">
        <v>32</v>
      </c>
      <c r="AX230" s="14" t="s">
        <v>77</v>
      </c>
      <c r="AY230" s="297" t="s">
        <v>151</v>
      </c>
    </row>
    <row r="231" spans="1:51" s="14" customFormat="1" ht="12">
      <c r="A231" s="14"/>
      <c r="B231" s="287"/>
      <c r="C231" s="288"/>
      <c r="D231" s="278" t="s">
        <v>191</v>
      </c>
      <c r="E231" s="289" t="s">
        <v>1</v>
      </c>
      <c r="F231" s="290" t="s">
        <v>1834</v>
      </c>
      <c r="G231" s="288"/>
      <c r="H231" s="291">
        <v>2.535</v>
      </c>
      <c r="I231" s="292"/>
      <c r="J231" s="288"/>
      <c r="K231" s="288"/>
      <c r="L231" s="293"/>
      <c r="M231" s="294"/>
      <c r="N231" s="295"/>
      <c r="O231" s="295"/>
      <c r="P231" s="295"/>
      <c r="Q231" s="295"/>
      <c r="R231" s="295"/>
      <c r="S231" s="295"/>
      <c r="T231" s="29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97" t="s">
        <v>191</v>
      </c>
      <c r="AU231" s="297" t="s">
        <v>87</v>
      </c>
      <c r="AV231" s="14" t="s">
        <v>87</v>
      </c>
      <c r="AW231" s="14" t="s">
        <v>32</v>
      </c>
      <c r="AX231" s="14" t="s">
        <v>77</v>
      </c>
      <c r="AY231" s="297" t="s">
        <v>151</v>
      </c>
    </row>
    <row r="232" spans="1:51" s="15" customFormat="1" ht="12">
      <c r="A232" s="15"/>
      <c r="B232" s="298"/>
      <c r="C232" s="299"/>
      <c r="D232" s="278" t="s">
        <v>191</v>
      </c>
      <c r="E232" s="300" t="s">
        <v>1</v>
      </c>
      <c r="F232" s="301" t="s">
        <v>196</v>
      </c>
      <c r="G232" s="299"/>
      <c r="H232" s="302">
        <v>3.713</v>
      </c>
      <c r="I232" s="303"/>
      <c r="J232" s="299"/>
      <c r="K232" s="299"/>
      <c r="L232" s="304"/>
      <c r="M232" s="305"/>
      <c r="N232" s="306"/>
      <c r="O232" s="306"/>
      <c r="P232" s="306"/>
      <c r="Q232" s="306"/>
      <c r="R232" s="306"/>
      <c r="S232" s="306"/>
      <c r="T232" s="307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308" t="s">
        <v>191</v>
      </c>
      <c r="AU232" s="308" t="s">
        <v>87</v>
      </c>
      <c r="AV232" s="15" t="s">
        <v>156</v>
      </c>
      <c r="AW232" s="15" t="s">
        <v>32</v>
      </c>
      <c r="AX232" s="15" t="s">
        <v>85</v>
      </c>
      <c r="AY232" s="308" t="s">
        <v>151</v>
      </c>
    </row>
    <row r="233" spans="1:65" s="2" customFormat="1" ht="24" customHeight="1">
      <c r="A233" s="40"/>
      <c r="B233" s="41"/>
      <c r="C233" s="309" t="s">
        <v>552</v>
      </c>
      <c r="D233" s="309" t="s">
        <v>236</v>
      </c>
      <c r="E233" s="310" t="s">
        <v>1835</v>
      </c>
      <c r="F233" s="311" t="s">
        <v>1836</v>
      </c>
      <c r="G233" s="312" t="s">
        <v>253</v>
      </c>
      <c r="H233" s="313">
        <v>40.192</v>
      </c>
      <c r="I233" s="314"/>
      <c r="J233" s="315">
        <f>ROUND(I233*H233,2)</f>
        <v>0</v>
      </c>
      <c r="K233" s="316"/>
      <c r="L233" s="43"/>
      <c r="M233" s="317" t="s">
        <v>1</v>
      </c>
      <c r="N233" s="318" t="s">
        <v>42</v>
      </c>
      <c r="O233" s="93"/>
      <c r="P233" s="273">
        <f>O233*H233</f>
        <v>0</v>
      </c>
      <c r="Q233" s="273">
        <v>0.01743</v>
      </c>
      <c r="R233" s="273">
        <f>Q233*H233</f>
        <v>0.70054656</v>
      </c>
      <c r="S233" s="273">
        <v>0</v>
      </c>
      <c r="T233" s="27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75" t="s">
        <v>629</v>
      </c>
      <c r="AT233" s="275" t="s">
        <v>236</v>
      </c>
      <c r="AU233" s="275" t="s">
        <v>87</v>
      </c>
      <c r="AY233" s="17" t="s">
        <v>151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85</v>
      </c>
      <c r="BK233" s="145">
        <f>ROUND(I233*H233,2)</f>
        <v>0</v>
      </c>
      <c r="BL233" s="17" t="s">
        <v>629</v>
      </c>
      <c r="BM233" s="275" t="s">
        <v>1837</v>
      </c>
    </row>
    <row r="234" spans="1:51" s="13" customFormat="1" ht="12">
      <c r="A234" s="13"/>
      <c r="B234" s="276"/>
      <c r="C234" s="277"/>
      <c r="D234" s="278" t="s">
        <v>191</v>
      </c>
      <c r="E234" s="279" t="s">
        <v>1</v>
      </c>
      <c r="F234" s="280" t="s">
        <v>1838</v>
      </c>
      <c r="G234" s="277"/>
      <c r="H234" s="279" t="s">
        <v>1</v>
      </c>
      <c r="I234" s="281"/>
      <c r="J234" s="277"/>
      <c r="K234" s="277"/>
      <c r="L234" s="282"/>
      <c r="M234" s="283"/>
      <c r="N234" s="284"/>
      <c r="O234" s="284"/>
      <c r="P234" s="284"/>
      <c r="Q234" s="284"/>
      <c r="R234" s="284"/>
      <c r="S234" s="284"/>
      <c r="T234" s="28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86" t="s">
        <v>191</v>
      </c>
      <c r="AU234" s="286" t="s">
        <v>87</v>
      </c>
      <c r="AV234" s="13" t="s">
        <v>85</v>
      </c>
      <c r="AW234" s="13" t="s">
        <v>32</v>
      </c>
      <c r="AX234" s="13" t="s">
        <v>77</v>
      </c>
      <c r="AY234" s="286" t="s">
        <v>151</v>
      </c>
    </row>
    <row r="235" spans="1:51" s="14" customFormat="1" ht="12">
      <c r="A235" s="14"/>
      <c r="B235" s="287"/>
      <c r="C235" s="288"/>
      <c r="D235" s="278" t="s">
        <v>191</v>
      </c>
      <c r="E235" s="289" t="s">
        <v>1</v>
      </c>
      <c r="F235" s="290" t="s">
        <v>1839</v>
      </c>
      <c r="G235" s="288"/>
      <c r="H235" s="291">
        <v>40.192</v>
      </c>
      <c r="I235" s="292"/>
      <c r="J235" s="288"/>
      <c r="K235" s="288"/>
      <c r="L235" s="293"/>
      <c r="M235" s="294"/>
      <c r="N235" s="295"/>
      <c r="O235" s="295"/>
      <c r="P235" s="295"/>
      <c r="Q235" s="295"/>
      <c r="R235" s="295"/>
      <c r="S235" s="295"/>
      <c r="T235" s="29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97" t="s">
        <v>191</v>
      </c>
      <c r="AU235" s="297" t="s">
        <v>87</v>
      </c>
      <c r="AV235" s="14" t="s">
        <v>87</v>
      </c>
      <c r="AW235" s="14" t="s">
        <v>32</v>
      </c>
      <c r="AX235" s="14" t="s">
        <v>85</v>
      </c>
      <c r="AY235" s="297" t="s">
        <v>151</v>
      </c>
    </row>
    <row r="236" spans="1:65" s="2" customFormat="1" ht="24" customHeight="1">
      <c r="A236" s="40"/>
      <c r="B236" s="41"/>
      <c r="C236" s="262" t="s">
        <v>556</v>
      </c>
      <c r="D236" s="262" t="s">
        <v>152</v>
      </c>
      <c r="E236" s="263" t="s">
        <v>1840</v>
      </c>
      <c r="F236" s="264" t="s">
        <v>1841</v>
      </c>
      <c r="G236" s="265" t="s">
        <v>189</v>
      </c>
      <c r="H236" s="266">
        <v>7</v>
      </c>
      <c r="I236" s="267"/>
      <c r="J236" s="268">
        <f>ROUND(I236*H236,2)</f>
        <v>0</v>
      </c>
      <c r="K236" s="269"/>
      <c r="L236" s="270"/>
      <c r="M236" s="271" t="s">
        <v>1</v>
      </c>
      <c r="N236" s="272" t="s">
        <v>42</v>
      </c>
      <c r="O236" s="93"/>
      <c r="P236" s="273">
        <f>O236*H236</f>
        <v>0</v>
      </c>
      <c r="Q236" s="273">
        <v>0.089</v>
      </c>
      <c r="R236" s="273">
        <f>Q236*H236</f>
        <v>0.623</v>
      </c>
      <c r="S236" s="273">
        <v>0</v>
      </c>
      <c r="T236" s="274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75" t="s">
        <v>927</v>
      </c>
      <c r="AT236" s="275" t="s">
        <v>152</v>
      </c>
      <c r="AU236" s="275" t="s">
        <v>87</v>
      </c>
      <c r="AY236" s="17" t="s">
        <v>151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85</v>
      </c>
      <c r="BK236" s="145">
        <f>ROUND(I236*H236,2)</f>
        <v>0</v>
      </c>
      <c r="BL236" s="17" t="s">
        <v>927</v>
      </c>
      <c r="BM236" s="275" t="s">
        <v>1842</v>
      </c>
    </row>
    <row r="237" spans="1:65" s="2" customFormat="1" ht="60" customHeight="1">
      <c r="A237" s="40"/>
      <c r="B237" s="41"/>
      <c r="C237" s="309" t="s">
        <v>307</v>
      </c>
      <c r="D237" s="309" t="s">
        <v>236</v>
      </c>
      <c r="E237" s="310" t="s">
        <v>1843</v>
      </c>
      <c r="F237" s="311" t="s">
        <v>1844</v>
      </c>
      <c r="G237" s="312" t="s">
        <v>113</v>
      </c>
      <c r="H237" s="313">
        <v>676.1</v>
      </c>
      <c r="I237" s="314"/>
      <c r="J237" s="315">
        <f>ROUND(I237*H237,2)</f>
        <v>0</v>
      </c>
      <c r="K237" s="316"/>
      <c r="L237" s="43"/>
      <c r="M237" s="317" t="s">
        <v>1</v>
      </c>
      <c r="N237" s="318" t="s">
        <v>42</v>
      </c>
      <c r="O237" s="93"/>
      <c r="P237" s="273">
        <f>O237*H237</f>
        <v>0</v>
      </c>
      <c r="Q237" s="273">
        <v>0</v>
      </c>
      <c r="R237" s="273">
        <f>Q237*H237</f>
        <v>0</v>
      </c>
      <c r="S237" s="273">
        <v>0</v>
      </c>
      <c r="T237" s="274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75" t="s">
        <v>629</v>
      </c>
      <c r="AT237" s="275" t="s">
        <v>236</v>
      </c>
      <c r="AU237" s="275" t="s">
        <v>87</v>
      </c>
      <c r="AY237" s="17" t="s">
        <v>151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85</v>
      </c>
      <c r="BK237" s="145">
        <f>ROUND(I237*H237,2)</f>
        <v>0</v>
      </c>
      <c r="BL237" s="17" t="s">
        <v>629</v>
      </c>
      <c r="BM237" s="275" t="s">
        <v>1845</v>
      </c>
    </row>
    <row r="238" spans="1:51" s="13" customFormat="1" ht="12">
      <c r="A238" s="13"/>
      <c r="B238" s="276"/>
      <c r="C238" s="277"/>
      <c r="D238" s="278" t="s">
        <v>191</v>
      </c>
      <c r="E238" s="279" t="s">
        <v>1</v>
      </c>
      <c r="F238" s="280" t="s">
        <v>1661</v>
      </c>
      <c r="G238" s="277"/>
      <c r="H238" s="279" t="s">
        <v>1</v>
      </c>
      <c r="I238" s="281"/>
      <c r="J238" s="277"/>
      <c r="K238" s="277"/>
      <c r="L238" s="282"/>
      <c r="M238" s="283"/>
      <c r="N238" s="284"/>
      <c r="O238" s="284"/>
      <c r="P238" s="284"/>
      <c r="Q238" s="284"/>
      <c r="R238" s="284"/>
      <c r="S238" s="284"/>
      <c r="T238" s="28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86" t="s">
        <v>191</v>
      </c>
      <c r="AU238" s="286" t="s">
        <v>87</v>
      </c>
      <c r="AV238" s="13" t="s">
        <v>85</v>
      </c>
      <c r="AW238" s="13" t="s">
        <v>32</v>
      </c>
      <c r="AX238" s="13" t="s">
        <v>77</v>
      </c>
      <c r="AY238" s="286" t="s">
        <v>151</v>
      </c>
    </row>
    <row r="239" spans="1:51" s="14" customFormat="1" ht="12">
      <c r="A239" s="14"/>
      <c r="B239" s="287"/>
      <c r="C239" s="288"/>
      <c r="D239" s="278" t="s">
        <v>191</v>
      </c>
      <c r="E239" s="289" t="s">
        <v>1</v>
      </c>
      <c r="F239" s="290" t="s">
        <v>1846</v>
      </c>
      <c r="G239" s="288"/>
      <c r="H239" s="291">
        <v>676.1</v>
      </c>
      <c r="I239" s="292"/>
      <c r="J239" s="288"/>
      <c r="K239" s="288"/>
      <c r="L239" s="293"/>
      <c r="M239" s="294"/>
      <c r="N239" s="295"/>
      <c r="O239" s="295"/>
      <c r="P239" s="295"/>
      <c r="Q239" s="295"/>
      <c r="R239" s="295"/>
      <c r="S239" s="295"/>
      <c r="T239" s="29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97" t="s">
        <v>191</v>
      </c>
      <c r="AU239" s="297" t="s">
        <v>87</v>
      </c>
      <c r="AV239" s="14" t="s">
        <v>87</v>
      </c>
      <c r="AW239" s="14" t="s">
        <v>32</v>
      </c>
      <c r="AX239" s="14" t="s">
        <v>85</v>
      </c>
      <c r="AY239" s="297" t="s">
        <v>151</v>
      </c>
    </row>
    <row r="240" spans="1:65" s="2" customFormat="1" ht="60" customHeight="1">
      <c r="A240" s="40"/>
      <c r="B240" s="41"/>
      <c r="C240" s="309" t="s">
        <v>564</v>
      </c>
      <c r="D240" s="309" t="s">
        <v>236</v>
      </c>
      <c r="E240" s="310" t="s">
        <v>1847</v>
      </c>
      <c r="F240" s="311" t="s">
        <v>1848</v>
      </c>
      <c r="G240" s="312" t="s">
        <v>113</v>
      </c>
      <c r="H240" s="313">
        <v>299.9</v>
      </c>
      <c r="I240" s="314"/>
      <c r="J240" s="315">
        <f>ROUND(I240*H240,2)</f>
        <v>0</v>
      </c>
      <c r="K240" s="316"/>
      <c r="L240" s="43"/>
      <c r="M240" s="317" t="s">
        <v>1</v>
      </c>
      <c r="N240" s="318" t="s">
        <v>42</v>
      </c>
      <c r="O240" s="93"/>
      <c r="P240" s="273">
        <f>O240*H240</f>
        <v>0</v>
      </c>
      <c r="Q240" s="273">
        <v>0</v>
      </c>
      <c r="R240" s="273">
        <f>Q240*H240</f>
        <v>0</v>
      </c>
      <c r="S240" s="273">
        <v>0</v>
      </c>
      <c r="T240" s="274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75" t="s">
        <v>629</v>
      </c>
      <c r="AT240" s="275" t="s">
        <v>236</v>
      </c>
      <c r="AU240" s="275" t="s">
        <v>87</v>
      </c>
      <c r="AY240" s="17" t="s">
        <v>151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85</v>
      </c>
      <c r="BK240" s="145">
        <f>ROUND(I240*H240,2)</f>
        <v>0</v>
      </c>
      <c r="BL240" s="17" t="s">
        <v>629</v>
      </c>
      <c r="BM240" s="275" t="s">
        <v>1849</v>
      </c>
    </row>
    <row r="241" spans="1:51" s="13" customFormat="1" ht="12">
      <c r="A241" s="13"/>
      <c r="B241" s="276"/>
      <c r="C241" s="277"/>
      <c r="D241" s="278" t="s">
        <v>191</v>
      </c>
      <c r="E241" s="279" t="s">
        <v>1</v>
      </c>
      <c r="F241" s="280" t="s">
        <v>1661</v>
      </c>
      <c r="G241" s="277"/>
      <c r="H241" s="279" t="s">
        <v>1</v>
      </c>
      <c r="I241" s="281"/>
      <c r="J241" s="277"/>
      <c r="K241" s="277"/>
      <c r="L241" s="282"/>
      <c r="M241" s="283"/>
      <c r="N241" s="284"/>
      <c r="O241" s="284"/>
      <c r="P241" s="284"/>
      <c r="Q241" s="284"/>
      <c r="R241" s="284"/>
      <c r="S241" s="284"/>
      <c r="T241" s="28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86" t="s">
        <v>191</v>
      </c>
      <c r="AU241" s="286" t="s">
        <v>87</v>
      </c>
      <c r="AV241" s="13" t="s">
        <v>85</v>
      </c>
      <c r="AW241" s="13" t="s">
        <v>32</v>
      </c>
      <c r="AX241" s="13" t="s">
        <v>77</v>
      </c>
      <c r="AY241" s="286" t="s">
        <v>151</v>
      </c>
    </row>
    <row r="242" spans="1:51" s="14" customFormat="1" ht="12">
      <c r="A242" s="14"/>
      <c r="B242" s="287"/>
      <c r="C242" s="288"/>
      <c r="D242" s="278" t="s">
        <v>191</v>
      </c>
      <c r="E242" s="289" t="s">
        <v>1</v>
      </c>
      <c r="F242" s="290" t="s">
        <v>1850</v>
      </c>
      <c r="G242" s="288"/>
      <c r="H242" s="291">
        <v>299.9</v>
      </c>
      <c r="I242" s="292"/>
      <c r="J242" s="288"/>
      <c r="K242" s="288"/>
      <c r="L242" s="293"/>
      <c r="M242" s="294"/>
      <c r="N242" s="295"/>
      <c r="O242" s="295"/>
      <c r="P242" s="295"/>
      <c r="Q242" s="295"/>
      <c r="R242" s="295"/>
      <c r="S242" s="295"/>
      <c r="T242" s="29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97" t="s">
        <v>191</v>
      </c>
      <c r="AU242" s="297" t="s">
        <v>87</v>
      </c>
      <c r="AV242" s="14" t="s">
        <v>87</v>
      </c>
      <c r="AW242" s="14" t="s">
        <v>32</v>
      </c>
      <c r="AX242" s="14" t="s">
        <v>85</v>
      </c>
      <c r="AY242" s="297" t="s">
        <v>151</v>
      </c>
    </row>
    <row r="243" spans="1:65" s="2" customFormat="1" ht="36" customHeight="1">
      <c r="A243" s="40"/>
      <c r="B243" s="41"/>
      <c r="C243" s="309" t="s">
        <v>568</v>
      </c>
      <c r="D243" s="309" t="s">
        <v>236</v>
      </c>
      <c r="E243" s="310" t="s">
        <v>1851</v>
      </c>
      <c r="F243" s="311" t="s">
        <v>1852</v>
      </c>
      <c r="G243" s="312" t="s">
        <v>113</v>
      </c>
      <c r="H243" s="313">
        <v>676.1</v>
      </c>
      <c r="I243" s="314"/>
      <c r="J243" s="315">
        <f>ROUND(I243*H243,2)</f>
        <v>0</v>
      </c>
      <c r="K243" s="316"/>
      <c r="L243" s="43"/>
      <c r="M243" s="317" t="s">
        <v>1</v>
      </c>
      <c r="N243" s="318" t="s">
        <v>42</v>
      </c>
      <c r="O243" s="93"/>
      <c r="P243" s="273">
        <f>O243*H243</f>
        <v>0</v>
      </c>
      <c r="Q243" s="273">
        <v>0.203</v>
      </c>
      <c r="R243" s="273">
        <f>Q243*H243</f>
        <v>137.2483</v>
      </c>
      <c r="S243" s="273">
        <v>0</v>
      </c>
      <c r="T243" s="274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75" t="s">
        <v>629</v>
      </c>
      <c r="AT243" s="275" t="s">
        <v>236</v>
      </c>
      <c r="AU243" s="275" t="s">
        <v>87</v>
      </c>
      <c r="AY243" s="17" t="s">
        <v>151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7" t="s">
        <v>85</v>
      </c>
      <c r="BK243" s="145">
        <f>ROUND(I243*H243,2)</f>
        <v>0</v>
      </c>
      <c r="BL243" s="17" t="s">
        <v>629</v>
      </c>
      <c r="BM243" s="275" t="s">
        <v>1853</v>
      </c>
    </row>
    <row r="244" spans="1:51" s="13" customFormat="1" ht="12">
      <c r="A244" s="13"/>
      <c r="B244" s="276"/>
      <c r="C244" s="277"/>
      <c r="D244" s="278" t="s">
        <v>191</v>
      </c>
      <c r="E244" s="279" t="s">
        <v>1</v>
      </c>
      <c r="F244" s="280" t="s">
        <v>1661</v>
      </c>
      <c r="G244" s="277"/>
      <c r="H244" s="279" t="s">
        <v>1</v>
      </c>
      <c r="I244" s="281"/>
      <c r="J244" s="277"/>
      <c r="K244" s="277"/>
      <c r="L244" s="282"/>
      <c r="M244" s="283"/>
      <c r="N244" s="284"/>
      <c r="O244" s="284"/>
      <c r="P244" s="284"/>
      <c r="Q244" s="284"/>
      <c r="R244" s="284"/>
      <c r="S244" s="284"/>
      <c r="T244" s="28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86" t="s">
        <v>191</v>
      </c>
      <c r="AU244" s="286" t="s">
        <v>87</v>
      </c>
      <c r="AV244" s="13" t="s">
        <v>85</v>
      </c>
      <c r="AW244" s="13" t="s">
        <v>32</v>
      </c>
      <c r="AX244" s="13" t="s">
        <v>77</v>
      </c>
      <c r="AY244" s="286" t="s">
        <v>151</v>
      </c>
    </row>
    <row r="245" spans="1:51" s="14" customFormat="1" ht="12">
      <c r="A245" s="14"/>
      <c r="B245" s="287"/>
      <c r="C245" s="288"/>
      <c r="D245" s="278" t="s">
        <v>191</v>
      </c>
      <c r="E245" s="289" t="s">
        <v>1</v>
      </c>
      <c r="F245" s="290" t="s">
        <v>1846</v>
      </c>
      <c r="G245" s="288"/>
      <c r="H245" s="291">
        <v>676.1</v>
      </c>
      <c r="I245" s="292"/>
      <c r="J245" s="288"/>
      <c r="K245" s="288"/>
      <c r="L245" s="293"/>
      <c r="M245" s="294"/>
      <c r="N245" s="295"/>
      <c r="O245" s="295"/>
      <c r="P245" s="295"/>
      <c r="Q245" s="295"/>
      <c r="R245" s="295"/>
      <c r="S245" s="295"/>
      <c r="T245" s="29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97" t="s">
        <v>191</v>
      </c>
      <c r="AU245" s="297" t="s">
        <v>87</v>
      </c>
      <c r="AV245" s="14" t="s">
        <v>87</v>
      </c>
      <c r="AW245" s="14" t="s">
        <v>32</v>
      </c>
      <c r="AX245" s="14" t="s">
        <v>85</v>
      </c>
      <c r="AY245" s="297" t="s">
        <v>151</v>
      </c>
    </row>
    <row r="246" spans="1:65" s="2" customFormat="1" ht="36" customHeight="1">
      <c r="A246" s="40"/>
      <c r="B246" s="41"/>
      <c r="C246" s="309" t="s">
        <v>573</v>
      </c>
      <c r="D246" s="309" t="s">
        <v>236</v>
      </c>
      <c r="E246" s="310" t="s">
        <v>1854</v>
      </c>
      <c r="F246" s="311" t="s">
        <v>1855</v>
      </c>
      <c r="G246" s="312" t="s">
        <v>189</v>
      </c>
      <c r="H246" s="313">
        <v>30</v>
      </c>
      <c r="I246" s="314"/>
      <c r="J246" s="315">
        <f>ROUND(I246*H246,2)</f>
        <v>0</v>
      </c>
      <c r="K246" s="316"/>
      <c r="L246" s="43"/>
      <c r="M246" s="317" t="s">
        <v>1</v>
      </c>
      <c r="N246" s="318" t="s">
        <v>42</v>
      </c>
      <c r="O246" s="93"/>
      <c r="P246" s="273">
        <f>O246*H246</f>
        <v>0</v>
      </c>
      <c r="Q246" s="273">
        <v>0.0076</v>
      </c>
      <c r="R246" s="273">
        <f>Q246*H246</f>
        <v>0.228</v>
      </c>
      <c r="S246" s="273">
        <v>0</v>
      </c>
      <c r="T246" s="274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75" t="s">
        <v>629</v>
      </c>
      <c r="AT246" s="275" t="s">
        <v>236</v>
      </c>
      <c r="AU246" s="275" t="s">
        <v>87</v>
      </c>
      <c r="AY246" s="17" t="s">
        <v>151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85</v>
      </c>
      <c r="BK246" s="145">
        <f>ROUND(I246*H246,2)</f>
        <v>0</v>
      </c>
      <c r="BL246" s="17" t="s">
        <v>629</v>
      </c>
      <c r="BM246" s="275" t="s">
        <v>1856</v>
      </c>
    </row>
    <row r="247" spans="1:65" s="2" customFormat="1" ht="36" customHeight="1">
      <c r="A247" s="40"/>
      <c r="B247" s="41"/>
      <c r="C247" s="309" t="s">
        <v>578</v>
      </c>
      <c r="D247" s="309" t="s">
        <v>236</v>
      </c>
      <c r="E247" s="310" t="s">
        <v>1857</v>
      </c>
      <c r="F247" s="311" t="s">
        <v>1858</v>
      </c>
      <c r="G247" s="312" t="s">
        <v>113</v>
      </c>
      <c r="H247" s="313">
        <v>761.1</v>
      </c>
      <c r="I247" s="314"/>
      <c r="J247" s="315">
        <f>ROUND(I247*H247,2)</f>
        <v>0</v>
      </c>
      <c r="K247" s="316"/>
      <c r="L247" s="43"/>
      <c r="M247" s="317" t="s">
        <v>1</v>
      </c>
      <c r="N247" s="318" t="s">
        <v>42</v>
      </c>
      <c r="O247" s="93"/>
      <c r="P247" s="273">
        <f>O247*H247</f>
        <v>0</v>
      </c>
      <c r="Q247" s="273">
        <v>0</v>
      </c>
      <c r="R247" s="273">
        <f>Q247*H247</f>
        <v>0</v>
      </c>
      <c r="S247" s="273">
        <v>0</v>
      </c>
      <c r="T247" s="274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75" t="s">
        <v>629</v>
      </c>
      <c r="AT247" s="275" t="s">
        <v>236</v>
      </c>
      <c r="AU247" s="275" t="s">
        <v>87</v>
      </c>
      <c r="AY247" s="17" t="s">
        <v>151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7" t="s">
        <v>85</v>
      </c>
      <c r="BK247" s="145">
        <f>ROUND(I247*H247,2)</f>
        <v>0</v>
      </c>
      <c r="BL247" s="17" t="s">
        <v>629</v>
      </c>
      <c r="BM247" s="275" t="s">
        <v>1859</v>
      </c>
    </row>
    <row r="248" spans="1:51" s="14" customFormat="1" ht="12">
      <c r="A248" s="14"/>
      <c r="B248" s="287"/>
      <c r="C248" s="288"/>
      <c r="D248" s="278" t="s">
        <v>191</v>
      </c>
      <c r="E248" s="289" t="s">
        <v>1</v>
      </c>
      <c r="F248" s="290" t="s">
        <v>1643</v>
      </c>
      <c r="G248" s="288"/>
      <c r="H248" s="291">
        <v>761.1</v>
      </c>
      <c r="I248" s="292"/>
      <c r="J248" s="288"/>
      <c r="K248" s="288"/>
      <c r="L248" s="293"/>
      <c r="M248" s="294"/>
      <c r="N248" s="295"/>
      <c r="O248" s="295"/>
      <c r="P248" s="295"/>
      <c r="Q248" s="295"/>
      <c r="R248" s="295"/>
      <c r="S248" s="295"/>
      <c r="T248" s="29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97" t="s">
        <v>191</v>
      </c>
      <c r="AU248" s="297" t="s">
        <v>87</v>
      </c>
      <c r="AV248" s="14" t="s">
        <v>87</v>
      </c>
      <c r="AW248" s="14" t="s">
        <v>32</v>
      </c>
      <c r="AX248" s="14" t="s">
        <v>85</v>
      </c>
      <c r="AY248" s="297" t="s">
        <v>151</v>
      </c>
    </row>
    <row r="249" spans="1:65" s="2" customFormat="1" ht="24" customHeight="1">
      <c r="A249" s="40"/>
      <c r="B249" s="41"/>
      <c r="C249" s="262" t="s">
        <v>583</v>
      </c>
      <c r="D249" s="262" t="s">
        <v>152</v>
      </c>
      <c r="E249" s="263" t="s">
        <v>1860</v>
      </c>
      <c r="F249" s="264" t="s">
        <v>1861</v>
      </c>
      <c r="G249" s="265" t="s">
        <v>113</v>
      </c>
      <c r="H249" s="266">
        <v>799.155</v>
      </c>
      <c r="I249" s="267"/>
      <c r="J249" s="268">
        <f>ROUND(I249*H249,2)</f>
        <v>0</v>
      </c>
      <c r="K249" s="269"/>
      <c r="L249" s="270"/>
      <c r="M249" s="271" t="s">
        <v>1</v>
      </c>
      <c r="N249" s="272" t="s">
        <v>42</v>
      </c>
      <c r="O249" s="93"/>
      <c r="P249" s="273">
        <f>O249*H249</f>
        <v>0</v>
      </c>
      <c r="Q249" s="273">
        <v>0.00043</v>
      </c>
      <c r="R249" s="273">
        <f>Q249*H249</f>
        <v>0.34363665</v>
      </c>
      <c r="S249" s="273">
        <v>0</v>
      </c>
      <c r="T249" s="274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75" t="s">
        <v>927</v>
      </c>
      <c r="AT249" s="275" t="s">
        <v>152</v>
      </c>
      <c r="AU249" s="275" t="s">
        <v>87</v>
      </c>
      <c r="AY249" s="17" t="s">
        <v>151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85</v>
      </c>
      <c r="BK249" s="145">
        <f>ROUND(I249*H249,2)</f>
        <v>0</v>
      </c>
      <c r="BL249" s="17" t="s">
        <v>927</v>
      </c>
      <c r="BM249" s="275" t="s">
        <v>1862</v>
      </c>
    </row>
    <row r="250" spans="1:51" s="13" customFormat="1" ht="12">
      <c r="A250" s="13"/>
      <c r="B250" s="276"/>
      <c r="C250" s="277"/>
      <c r="D250" s="278" t="s">
        <v>191</v>
      </c>
      <c r="E250" s="279" t="s">
        <v>1</v>
      </c>
      <c r="F250" s="280" t="s">
        <v>910</v>
      </c>
      <c r="G250" s="277"/>
      <c r="H250" s="279" t="s">
        <v>1</v>
      </c>
      <c r="I250" s="281"/>
      <c r="J250" s="277"/>
      <c r="K250" s="277"/>
      <c r="L250" s="282"/>
      <c r="M250" s="283"/>
      <c r="N250" s="284"/>
      <c r="O250" s="284"/>
      <c r="P250" s="284"/>
      <c r="Q250" s="284"/>
      <c r="R250" s="284"/>
      <c r="S250" s="284"/>
      <c r="T250" s="28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86" t="s">
        <v>191</v>
      </c>
      <c r="AU250" s="286" t="s">
        <v>87</v>
      </c>
      <c r="AV250" s="13" t="s">
        <v>85</v>
      </c>
      <c r="AW250" s="13" t="s">
        <v>32</v>
      </c>
      <c r="AX250" s="13" t="s">
        <v>77</v>
      </c>
      <c r="AY250" s="286" t="s">
        <v>151</v>
      </c>
    </row>
    <row r="251" spans="1:51" s="14" customFormat="1" ht="12">
      <c r="A251" s="14"/>
      <c r="B251" s="287"/>
      <c r="C251" s="288"/>
      <c r="D251" s="278" t="s">
        <v>191</v>
      </c>
      <c r="E251" s="289" t="s">
        <v>1643</v>
      </c>
      <c r="F251" s="290" t="s">
        <v>1863</v>
      </c>
      <c r="G251" s="288"/>
      <c r="H251" s="291">
        <v>761.1</v>
      </c>
      <c r="I251" s="292"/>
      <c r="J251" s="288"/>
      <c r="K251" s="288"/>
      <c r="L251" s="293"/>
      <c r="M251" s="294"/>
      <c r="N251" s="295"/>
      <c r="O251" s="295"/>
      <c r="P251" s="295"/>
      <c r="Q251" s="295"/>
      <c r="R251" s="295"/>
      <c r="S251" s="295"/>
      <c r="T251" s="29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97" t="s">
        <v>191</v>
      </c>
      <c r="AU251" s="297" t="s">
        <v>87</v>
      </c>
      <c r="AV251" s="14" t="s">
        <v>87</v>
      </c>
      <c r="AW251" s="14" t="s">
        <v>32</v>
      </c>
      <c r="AX251" s="14" t="s">
        <v>85</v>
      </c>
      <c r="AY251" s="297" t="s">
        <v>151</v>
      </c>
    </row>
    <row r="252" spans="1:51" s="14" customFormat="1" ht="12">
      <c r="A252" s="14"/>
      <c r="B252" s="287"/>
      <c r="C252" s="288"/>
      <c r="D252" s="278" t="s">
        <v>191</v>
      </c>
      <c r="E252" s="288"/>
      <c r="F252" s="290" t="s">
        <v>1864</v>
      </c>
      <c r="G252" s="288"/>
      <c r="H252" s="291">
        <v>799.155</v>
      </c>
      <c r="I252" s="292"/>
      <c r="J252" s="288"/>
      <c r="K252" s="288"/>
      <c r="L252" s="293"/>
      <c r="M252" s="294"/>
      <c r="N252" s="295"/>
      <c r="O252" s="295"/>
      <c r="P252" s="295"/>
      <c r="Q252" s="295"/>
      <c r="R252" s="295"/>
      <c r="S252" s="295"/>
      <c r="T252" s="29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97" t="s">
        <v>191</v>
      </c>
      <c r="AU252" s="297" t="s">
        <v>87</v>
      </c>
      <c r="AV252" s="14" t="s">
        <v>87</v>
      </c>
      <c r="AW252" s="14" t="s">
        <v>4</v>
      </c>
      <c r="AX252" s="14" t="s">
        <v>85</v>
      </c>
      <c r="AY252" s="297" t="s">
        <v>151</v>
      </c>
    </row>
    <row r="253" spans="1:65" s="2" customFormat="1" ht="36" customHeight="1">
      <c r="A253" s="40"/>
      <c r="B253" s="41"/>
      <c r="C253" s="309" t="s">
        <v>588</v>
      </c>
      <c r="D253" s="309" t="s">
        <v>236</v>
      </c>
      <c r="E253" s="310" t="s">
        <v>1267</v>
      </c>
      <c r="F253" s="311" t="s">
        <v>1268</v>
      </c>
      <c r="G253" s="312" t="s">
        <v>113</v>
      </c>
      <c r="H253" s="313">
        <v>599.8</v>
      </c>
      <c r="I253" s="314"/>
      <c r="J253" s="315">
        <f>ROUND(I253*H253,2)</f>
        <v>0</v>
      </c>
      <c r="K253" s="316"/>
      <c r="L253" s="43"/>
      <c r="M253" s="317" t="s">
        <v>1</v>
      </c>
      <c r="N253" s="318" t="s">
        <v>42</v>
      </c>
      <c r="O253" s="93"/>
      <c r="P253" s="273">
        <f>O253*H253</f>
        <v>0</v>
      </c>
      <c r="Q253" s="273">
        <v>0</v>
      </c>
      <c r="R253" s="273">
        <f>Q253*H253</f>
        <v>0</v>
      </c>
      <c r="S253" s="273">
        <v>0</v>
      </c>
      <c r="T253" s="274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75" t="s">
        <v>629</v>
      </c>
      <c r="AT253" s="275" t="s">
        <v>236</v>
      </c>
      <c r="AU253" s="275" t="s">
        <v>87</v>
      </c>
      <c r="AY253" s="17" t="s">
        <v>151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7" t="s">
        <v>85</v>
      </c>
      <c r="BK253" s="145">
        <f>ROUND(I253*H253,2)</f>
        <v>0</v>
      </c>
      <c r="BL253" s="17" t="s">
        <v>629</v>
      </c>
      <c r="BM253" s="275" t="s">
        <v>1865</v>
      </c>
    </row>
    <row r="254" spans="1:51" s="14" customFormat="1" ht="12">
      <c r="A254" s="14"/>
      <c r="B254" s="287"/>
      <c r="C254" s="288"/>
      <c r="D254" s="278" t="s">
        <v>191</v>
      </c>
      <c r="E254" s="289" t="s">
        <v>1</v>
      </c>
      <c r="F254" s="290" t="s">
        <v>1641</v>
      </c>
      <c r="G254" s="288"/>
      <c r="H254" s="291">
        <v>599.8</v>
      </c>
      <c r="I254" s="292"/>
      <c r="J254" s="288"/>
      <c r="K254" s="288"/>
      <c r="L254" s="293"/>
      <c r="M254" s="294"/>
      <c r="N254" s="295"/>
      <c r="O254" s="295"/>
      <c r="P254" s="295"/>
      <c r="Q254" s="295"/>
      <c r="R254" s="295"/>
      <c r="S254" s="295"/>
      <c r="T254" s="29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97" t="s">
        <v>191</v>
      </c>
      <c r="AU254" s="297" t="s">
        <v>87</v>
      </c>
      <c r="AV254" s="14" t="s">
        <v>87</v>
      </c>
      <c r="AW254" s="14" t="s">
        <v>32</v>
      </c>
      <c r="AX254" s="14" t="s">
        <v>85</v>
      </c>
      <c r="AY254" s="297" t="s">
        <v>151</v>
      </c>
    </row>
    <row r="255" spans="1:65" s="2" customFormat="1" ht="24" customHeight="1">
      <c r="A255" s="40"/>
      <c r="B255" s="41"/>
      <c r="C255" s="262" t="s">
        <v>593</v>
      </c>
      <c r="D255" s="262" t="s">
        <v>152</v>
      </c>
      <c r="E255" s="263" t="s">
        <v>1274</v>
      </c>
      <c r="F255" s="264" t="s">
        <v>1275</v>
      </c>
      <c r="G255" s="265" t="s">
        <v>113</v>
      </c>
      <c r="H255" s="266">
        <v>629.79</v>
      </c>
      <c r="I255" s="267"/>
      <c r="J255" s="268">
        <f>ROUND(I255*H255,2)</f>
        <v>0</v>
      </c>
      <c r="K255" s="269"/>
      <c r="L255" s="270"/>
      <c r="M255" s="271" t="s">
        <v>1</v>
      </c>
      <c r="N255" s="272" t="s">
        <v>42</v>
      </c>
      <c r="O255" s="93"/>
      <c r="P255" s="273">
        <f>O255*H255</f>
        <v>0</v>
      </c>
      <c r="Q255" s="273">
        <v>0.00069</v>
      </c>
      <c r="R255" s="273">
        <f>Q255*H255</f>
        <v>0.43455509999999997</v>
      </c>
      <c r="S255" s="273">
        <v>0</v>
      </c>
      <c r="T255" s="274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75" t="s">
        <v>927</v>
      </c>
      <c r="AT255" s="275" t="s">
        <v>152</v>
      </c>
      <c r="AU255" s="275" t="s">
        <v>87</v>
      </c>
      <c r="AY255" s="17" t="s">
        <v>151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85</v>
      </c>
      <c r="BK255" s="145">
        <f>ROUND(I255*H255,2)</f>
        <v>0</v>
      </c>
      <c r="BL255" s="17" t="s">
        <v>927</v>
      </c>
      <c r="BM255" s="275" t="s">
        <v>1866</v>
      </c>
    </row>
    <row r="256" spans="1:51" s="13" customFormat="1" ht="12">
      <c r="A256" s="13"/>
      <c r="B256" s="276"/>
      <c r="C256" s="277"/>
      <c r="D256" s="278" t="s">
        <v>191</v>
      </c>
      <c r="E256" s="279" t="s">
        <v>1</v>
      </c>
      <c r="F256" s="280" t="s">
        <v>1867</v>
      </c>
      <c r="G256" s="277"/>
      <c r="H256" s="279" t="s">
        <v>1</v>
      </c>
      <c r="I256" s="281"/>
      <c r="J256" s="277"/>
      <c r="K256" s="277"/>
      <c r="L256" s="282"/>
      <c r="M256" s="283"/>
      <c r="N256" s="284"/>
      <c r="O256" s="284"/>
      <c r="P256" s="284"/>
      <c r="Q256" s="284"/>
      <c r="R256" s="284"/>
      <c r="S256" s="284"/>
      <c r="T256" s="28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86" t="s">
        <v>191</v>
      </c>
      <c r="AU256" s="286" t="s">
        <v>87</v>
      </c>
      <c r="AV256" s="13" t="s">
        <v>85</v>
      </c>
      <c r="AW256" s="13" t="s">
        <v>32</v>
      </c>
      <c r="AX256" s="13" t="s">
        <v>77</v>
      </c>
      <c r="AY256" s="286" t="s">
        <v>151</v>
      </c>
    </row>
    <row r="257" spans="1:51" s="13" customFormat="1" ht="12">
      <c r="A257" s="13"/>
      <c r="B257" s="276"/>
      <c r="C257" s="277"/>
      <c r="D257" s="278" t="s">
        <v>191</v>
      </c>
      <c r="E257" s="279" t="s">
        <v>1</v>
      </c>
      <c r="F257" s="280" t="s">
        <v>910</v>
      </c>
      <c r="G257" s="277"/>
      <c r="H257" s="279" t="s">
        <v>1</v>
      </c>
      <c r="I257" s="281"/>
      <c r="J257" s="277"/>
      <c r="K257" s="277"/>
      <c r="L257" s="282"/>
      <c r="M257" s="283"/>
      <c r="N257" s="284"/>
      <c r="O257" s="284"/>
      <c r="P257" s="284"/>
      <c r="Q257" s="284"/>
      <c r="R257" s="284"/>
      <c r="S257" s="284"/>
      <c r="T257" s="28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86" t="s">
        <v>191</v>
      </c>
      <c r="AU257" s="286" t="s">
        <v>87</v>
      </c>
      <c r="AV257" s="13" t="s">
        <v>85</v>
      </c>
      <c r="AW257" s="13" t="s">
        <v>32</v>
      </c>
      <c r="AX257" s="13" t="s">
        <v>77</v>
      </c>
      <c r="AY257" s="286" t="s">
        <v>151</v>
      </c>
    </row>
    <row r="258" spans="1:51" s="14" customFormat="1" ht="12">
      <c r="A258" s="14"/>
      <c r="B258" s="287"/>
      <c r="C258" s="288"/>
      <c r="D258" s="278" t="s">
        <v>191</v>
      </c>
      <c r="E258" s="289" t="s">
        <v>1641</v>
      </c>
      <c r="F258" s="290" t="s">
        <v>1868</v>
      </c>
      <c r="G258" s="288"/>
      <c r="H258" s="291">
        <v>599.8</v>
      </c>
      <c r="I258" s="292"/>
      <c r="J258" s="288"/>
      <c r="K258" s="288"/>
      <c r="L258" s="293"/>
      <c r="M258" s="294"/>
      <c r="N258" s="295"/>
      <c r="O258" s="295"/>
      <c r="P258" s="295"/>
      <c r="Q258" s="295"/>
      <c r="R258" s="295"/>
      <c r="S258" s="295"/>
      <c r="T258" s="29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97" t="s">
        <v>191</v>
      </c>
      <c r="AU258" s="297" t="s">
        <v>87</v>
      </c>
      <c r="AV258" s="14" t="s">
        <v>87</v>
      </c>
      <c r="AW258" s="14" t="s">
        <v>32</v>
      </c>
      <c r="AX258" s="14" t="s">
        <v>85</v>
      </c>
      <c r="AY258" s="297" t="s">
        <v>151</v>
      </c>
    </row>
    <row r="259" spans="1:51" s="14" customFormat="1" ht="12">
      <c r="A259" s="14"/>
      <c r="B259" s="287"/>
      <c r="C259" s="288"/>
      <c r="D259" s="278" t="s">
        <v>191</v>
      </c>
      <c r="E259" s="288"/>
      <c r="F259" s="290" t="s">
        <v>1869</v>
      </c>
      <c r="G259" s="288"/>
      <c r="H259" s="291">
        <v>629.79</v>
      </c>
      <c r="I259" s="292"/>
      <c r="J259" s="288"/>
      <c r="K259" s="288"/>
      <c r="L259" s="293"/>
      <c r="M259" s="294"/>
      <c r="N259" s="295"/>
      <c r="O259" s="295"/>
      <c r="P259" s="295"/>
      <c r="Q259" s="295"/>
      <c r="R259" s="295"/>
      <c r="S259" s="295"/>
      <c r="T259" s="29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97" t="s">
        <v>191</v>
      </c>
      <c r="AU259" s="297" t="s">
        <v>87</v>
      </c>
      <c r="AV259" s="14" t="s">
        <v>87</v>
      </c>
      <c r="AW259" s="14" t="s">
        <v>4</v>
      </c>
      <c r="AX259" s="14" t="s">
        <v>85</v>
      </c>
      <c r="AY259" s="297" t="s">
        <v>151</v>
      </c>
    </row>
    <row r="260" spans="1:65" s="2" customFormat="1" ht="36" customHeight="1">
      <c r="A260" s="40"/>
      <c r="B260" s="41"/>
      <c r="C260" s="309" t="s">
        <v>597</v>
      </c>
      <c r="D260" s="309" t="s">
        <v>236</v>
      </c>
      <c r="E260" s="310" t="s">
        <v>1870</v>
      </c>
      <c r="F260" s="311" t="s">
        <v>1871</v>
      </c>
      <c r="G260" s="312" t="s">
        <v>113</v>
      </c>
      <c r="H260" s="313">
        <v>676.1</v>
      </c>
      <c r="I260" s="314"/>
      <c r="J260" s="315">
        <f>ROUND(I260*H260,2)</f>
        <v>0</v>
      </c>
      <c r="K260" s="316"/>
      <c r="L260" s="43"/>
      <c r="M260" s="317" t="s">
        <v>1</v>
      </c>
      <c r="N260" s="318" t="s">
        <v>42</v>
      </c>
      <c r="O260" s="93"/>
      <c r="P260" s="273">
        <f>O260*H260</f>
        <v>0</v>
      </c>
      <c r="Q260" s="273">
        <v>0</v>
      </c>
      <c r="R260" s="273">
        <f>Q260*H260</f>
        <v>0</v>
      </c>
      <c r="S260" s="273">
        <v>0</v>
      </c>
      <c r="T260" s="274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75" t="s">
        <v>629</v>
      </c>
      <c r="AT260" s="275" t="s">
        <v>236</v>
      </c>
      <c r="AU260" s="275" t="s">
        <v>87</v>
      </c>
      <c r="AY260" s="17" t="s">
        <v>151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85</v>
      </c>
      <c r="BK260" s="145">
        <f>ROUND(I260*H260,2)</f>
        <v>0</v>
      </c>
      <c r="BL260" s="17" t="s">
        <v>629</v>
      </c>
      <c r="BM260" s="275" t="s">
        <v>1872</v>
      </c>
    </row>
    <row r="261" spans="1:51" s="14" customFormat="1" ht="12">
      <c r="A261" s="14"/>
      <c r="B261" s="287"/>
      <c r="C261" s="288"/>
      <c r="D261" s="278" t="s">
        <v>191</v>
      </c>
      <c r="E261" s="289" t="s">
        <v>1</v>
      </c>
      <c r="F261" s="290" t="s">
        <v>1846</v>
      </c>
      <c r="G261" s="288"/>
      <c r="H261" s="291">
        <v>676.1</v>
      </c>
      <c r="I261" s="292"/>
      <c r="J261" s="288"/>
      <c r="K261" s="288"/>
      <c r="L261" s="293"/>
      <c r="M261" s="294"/>
      <c r="N261" s="295"/>
      <c r="O261" s="295"/>
      <c r="P261" s="295"/>
      <c r="Q261" s="295"/>
      <c r="R261" s="295"/>
      <c r="S261" s="295"/>
      <c r="T261" s="29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97" t="s">
        <v>191</v>
      </c>
      <c r="AU261" s="297" t="s">
        <v>87</v>
      </c>
      <c r="AV261" s="14" t="s">
        <v>87</v>
      </c>
      <c r="AW261" s="14" t="s">
        <v>32</v>
      </c>
      <c r="AX261" s="14" t="s">
        <v>85</v>
      </c>
      <c r="AY261" s="297" t="s">
        <v>151</v>
      </c>
    </row>
    <row r="262" spans="1:65" s="2" customFormat="1" ht="36" customHeight="1">
      <c r="A262" s="40"/>
      <c r="B262" s="41"/>
      <c r="C262" s="309" t="s">
        <v>601</v>
      </c>
      <c r="D262" s="309" t="s">
        <v>236</v>
      </c>
      <c r="E262" s="310" t="s">
        <v>1873</v>
      </c>
      <c r="F262" s="311" t="s">
        <v>1874</v>
      </c>
      <c r="G262" s="312" t="s">
        <v>113</v>
      </c>
      <c r="H262" s="313">
        <v>299.9</v>
      </c>
      <c r="I262" s="314"/>
      <c r="J262" s="315">
        <f>ROUND(I262*H262,2)</f>
        <v>0</v>
      </c>
      <c r="K262" s="316"/>
      <c r="L262" s="43"/>
      <c r="M262" s="317" t="s">
        <v>1</v>
      </c>
      <c r="N262" s="318" t="s">
        <v>42</v>
      </c>
      <c r="O262" s="93"/>
      <c r="P262" s="273">
        <f>O262*H262</f>
        <v>0</v>
      </c>
      <c r="Q262" s="273">
        <v>0</v>
      </c>
      <c r="R262" s="273">
        <f>Q262*H262</f>
        <v>0</v>
      </c>
      <c r="S262" s="273">
        <v>0</v>
      </c>
      <c r="T262" s="274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75" t="s">
        <v>629</v>
      </c>
      <c r="AT262" s="275" t="s">
        <v>236</v>
      </c>
      <c r="AU262" s="275" t="s">
        <v>87</v>
      </c>
      <c r="AY262" s="17" t="s">
        <v>151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7" t="s">
        <v>85</v>
      </c>
      <c r="BK262" s="145">
        <f>ROUND(I262*H262,2)</f>
        <v>0</v>
      </c>
      <c r="BL262" s="17" t="s">
        <v>629</v>
      </c>
      <c r="BM262" s="275" t="s">
        <v>1875</v>
      </c>
    </row>
    <row r="263" spans="1:51" s="14" customFormat="1" ht="12">
      <c r="A263" s="14"/>
      <c r="B263" s="287"/>
      <c r="C263" s="288"/>
      <c r="D263" s="278" t="s">
        <v>191</v>
      </c>
      <c r="E263" s="289" t="s">
        <v>1</v>
      </c>
      <c r="F263" s="290" t="s">
        <v>1850</v>
      </c>
      <c r="G263" s="288"/>
      <c r="H263" s="291">
        <v>299.9</v>
      </c>
      <c r="I263" s="292"/>
      <c r="J263" s="288"/>
      <c r="K263" s="288"/>
      <c r="L263" s="293"/>
      <c r="M263" s="294"/>
      <c r="N263" s="295"/>
      <c r="O263" s="295"/>
      <c r="P263" s="295"/>
      <c r="Q263" s="295"/>
      <c r="R263" s="295"/>
      <c r="S263" s="295"/>
      <c r="T263" s="29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97" t="s">
        <v>191</v>
      </c>
      <c r="AU263" s="297" t="s">
        <v>87</v>
      </c>
      <c r="AV263" s="14" t="s">
        <v>87</v>
      </c>
      <c r="AW263" s="14" t="s">
        <v>32</v>
      </c>
      <c r="AX263" s="14" t="s">
        <v>85</v>
      </c>
      <c r="AY263" s="297" t="s">
        <v>151</v>
      </c>
    </row>
    <row r="264" spans="1:65" s="2" customFormat="1" ht="48" customHeight="1">
      <c r="A264" s="40"/>
      <c r="B264" s="41"/>
      <c r="C264" s="309" t="s">
        <v>605</v>
      </c>
      <c r="D264" s="309" t="s">
        <v>236</v>
      </c>
      <c r="E264" s="310" t="s">
        <v>1876</v>
      </c>
      <c r="F264" s="311" t="s">
        <v>1877</v>
      </c>
      <c r="G264" s="312" t="s">
        <v>260</v>
      </c>
      <c r="H264" s="313">
        <v>369.248</v>
      </c>
      <c r="I264" s="314"/>
      <c r="J264" s="315">
        <f>ROUND(I264*H264,2)</f>
        <v>0</v>
      </c>
      <c r="K264" s="316"/>
      <c r="L264" s="43"/>
      <c r="M264" s="317" t="s">
        <v>1</v>
      </c>
      <c r="N264" s="318" t="s">
        <v>42</v>
      </c>
      <c r="O264" s="93"/>
      <c r="P264" s="273">
        <f>O264*H264</f>
        <v>0</v>
      </c>
      <c r="Q264" s="273">
        <v>0</v>
      </c>
      <c r="R264" s="273">
        <f>Q264*H264</f>
        <v>0</v>
      </c>
      <c r="S264" s="273">
        <v>0</v>
      </c>
      <c r="T264" s="274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75" t="s">
        <v>629</v>
      </c>
      <c r="AT264" s="275" t="s">
        <v>236</v>
      </c>
      <c r="AU264" s="275" t="s">
        <v>87</v>
      </c>
      <c r="AY264" s="17" t="s">
        <v>151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7" t="s">
        <v>85</v>
      </c>
      <c r="BK264" s="145">
        <f>ROUND(I264*H264,2)</f>
        <v>0</v>
      </c>
      <c r="BL264" s="17" t="s">
        <v>629</v>
      </c>
      <c r="BM264" s="275" t="s">
        <v>1878</v>
      </c>
    </row>
    <row r="265" spans="1:51" s="14" customFormat="1" ht="12">
      <c r="A265" s="14"/>
      <c r="B265" s="287"/>
      <c r="C265" s="288"/>
      <c r="D265" s="278" t="s">
        <v>191</v>
      </c>
      <c r="E265" s="289" t="s">
        <v>271</v>
      </c>
      <c r="F265" s="290" t="s">
        <v>1879</v>
      </c>
      <c r="G265" s="288"/>
      <c r="H265" s="291">
        <v>369.248</v>
      </c>
      <c r="I265" s="292"/>
      <c r="J265" s="288"/>
      <c r="K265" s="288"/>
      <c r="L265" s="293"/>
      <c r="M265" s="294"/>
      <c r="N265" s="295"/>
      <c r="O265" s="295"/>
      <c r="P265" s="295"/>
      <c r="Q265" s="295"/>
      <c r="R265" s="295"/>
      <c r="S265" s="295"/>
      <c r="T265" s="29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97" t="s">
        <v>191</v>
      </c>
      <c r="AU265" s="297" t="s">
        <v>87</v>
      </c>
      <c r="AV265" s="14" t="s">
        <v>87</v>
      </c>
      <c r="AW265" s="14" t="s">
        <v>32</v>
      </c>
      <c r="AX265" s="14" t="s">
        <v>85</v>
      </c>
      <c r="AY265" s="297" t="s">
        <v>151</v>
      </c>
    </row>
    <row r="266" spans="1:65" s="2" customFormat="1" ht="60" customHeight="1">
      <c r="A266" s="40"/>
      <c r="B266" s="41"/>
      <c r="C266" s="309" t="s">
        <v>610</v>
      </c>
      <c r="D266" s="309" t="s">
        <v>236</v>
      </c>
      <c r="E266" s="310" t="s">
        <v>1880</v>
      </c>
      <c r="F266" s="311" t="s">
        <v>1881</v>
      </c>
      <c r="G266" s="312" t="s">
        <v>260</v>
      </c>
      <c r="H266" s="313">
        <v>3323.232</v>
      </c>
      <c r="I266" s="314"/>
      <c r="J266" s="315">
        <f>ROUND(I266*H266,2)</f>
        <v>0</v>
      </c>
      <c r="K266" s="316"/>
      <c r="L266" s="43"/>
      <c r="M266" s="317" t="s">
        <v>1</v>
      </c>
      <c r="N266" s="318" t="s">
        <v>42</v>
      </c>
      <c r="O266" s="93"/>
      <c r="P266" s="273">
        <f>O266*H266</f>
        <v>0</v>
      </c>
      <c r="Q266" s="273">
        <v>0</v>
      </c>
      <c r="R266" s="273">
        <f>Q266*H266</f>
        <v>0</v>
      </c>
      <c r="S266" s="273">
        <v>0</v>
      </c>
      <c r="T266" s="27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75" t="s">
        <v>629</v>
      </c>
      <c r="AT266" s="275" t="s">
        <v>236</v>
      </c>
      <c r="AU266" s="275" t="s">
        <v>87</v>
      </c>
      <c r="AY266" s="17" t="s">
        <v>151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85</v>
      </c>
      <c r="BK266" s="145">
        <f>ROUND(I266*H266,2)</f>
        <v>0</v>
      </c>
      <c r="BL266" s="17" t="s">
        <v>629</v>
      </c>
      <c r="BM266" s="275" t="s">
        <v>1882</v>
      </c>
    </row>
    <row r="267" spans="1:51" s="14" customFormat="1" ht="12">
      <c r="A267" s="14"/>
      <c r="B267" s="287"/>
      <c r="C267" s="288"/>
      <c r="D267" s="278" t="s">
        <v>191</v>
      </c>
      <c r="E267" s="289" t="s">
        <v>1</v>
      </c>
      <c r="F267" s="290" t="s">
        <v>1883</v>
      </c>
      <c r="G267" s="288"/>
      <c r="H267" s="291">
        <v>3323.232</v>
      </c>
      <c r="I267" s="292"/>
      <c r="J267" s="288"/>
      <c r="K267" s="288"/>
      <c r="L267" s="293"/>
      <c r="M267" s="294"/>
      <c r="N267" s="295"/>
      <c r="O267" s="295"/>
      <c r="P267" s="295"/>
      <c r="Q267" s="295"/>
      <c r="R267" s="295"/>
      <c r="S267" s="295"/>
      <c r="T267" s="29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97" t="s">
        <v>191</v>
      </c>
      <c r="AU267" s="297" t="s">
        <v>87</v>
      </c>
      <c r="AV267" s="14" t="s">
        <v>87</v>
      </c>
      <c r="AW267" s="14" t="s">
        <v>32</v>
      </c>
      <c r="AX267" s="14" t="s">
        <v>85</v>
      </c>
      <c r="AY267" s="297" t="s">
        <v>151</v>
      </c>
    </row>
    <row r="268" spans="1:65" s="2" customFormat="1" ht="16.5" customHeight="1">
      <c r="A268" s="40"/>
      <c r="B268" s="41"/>
      <c r="C268" s="262" t="s">
        <v>615</v>
      </c>
      <c r="D268" s="262" t="s">
        <v>152</v>
      </c>
      <c r="E268" s="263" t="s">
        <v>1884</v>
      </c>
      <c r="F268" s="264" t="s">
        <v>1885</v>
      </c>
      <c r="G268" s="265" t="s">
        <v>511</v>
      </c>
      <c r="H268" s="266">
        <v>627.722</v>
      </c>
      <c r="I268" s="267"/>
      <c r="J268" s="268">
        <f>ROUND(I268*H268,2)</f>
        <v>0</v>
      </c>
      <c r="K268" s="269"/>
      <c r="L268" s="270"/>
      <c r="M268" s="271" t="s">
        <v>1</v>
      </c>
      <c r="N268" s="272" t="s">
        <v>42</v>
      </c>
      <c r="O268" s="93"/>
      <c r="P268" s="273">
        <f>O268*H268</f>
        <v>0</v>
      </c>
      <c r="Q268" s="273">
        <v>0</v>
      </c>
      <c r="R268" s="273">
        <f>Q268*H268</f>
        <v>0</v>
      </c>
      <c r="S268" s="273">
        <v>0</v>
      </c>
      <c r="T268" s="274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75" t="s">
        <v>1711</v>
      </c>
      <c r="AT268" s="275" t="s">
        <v>152</v>
      </c>
      <c r="AU268" s="275" t="s">
        <v>87</v>
      </c>
      <c r="AY268" s="17" t="s">
        <v>151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85</v>
      </c>
      <c r="BK268" s="145">
        <f>ROUND(I268*H268,2)</f>
        <v>0</v>
      </c>
      <c r="BL268" s="17" t="s">
        <v>629</v>
      </c>
      <c r="BM268" s="275" t="s">
        <v>1886</v>
      </c>
    </row>
    <row r="269" spans="1:51" s="14" customFormat="1" ht="12">
      <c r="A269" s="14"/>
      <c r="B269" s="287"/>
      <c r="C269" s="288"/>
      <c r="D269" s="278" t="s">
        <v>191</v>
      </c>
      <c r="E269" s="289" t="s">
        <v>1</v>
      </c>
      <c r="F269" s="290" t="s">
        <v>513</v>
      </c>
      <c r="G269" s="288"/>
      <c r="H269" s="291">
        <v>627.722</v>
      </c>
      <c r="I269" s="292"/>
      <c r="J269" s="288"/>
      <c r="K269" s="288"/>
      <c r="L269" s="293"/>
      <c r="M269" s="294"/>
      <c r="N269" s="295"/>
      <c r="O269" s="295"/>
      <c r="P269" s="295"/>
      <c r="Q269" s="295"/>
      <c r="R269" s="295"/>
      <c r="S269" s="295"/>
      <c r="T269" s="29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97" t="s">
        <v>191</v>
      </c>
      <c r="AU269" s="297" t="s">
        <v>87</v>
      </c>
      <c r="AV269" s="14" t="s">
        <v>87</v>
      </c>
      <c r="AW269" s="14" t="s">
        <v>32</v>
      </c>
      <c r="AX269" s="14" t="s">
        <v>85</v>
      </c>
      <c r="AY269" s="297" t="s">
        <v>151</v>
      </c>
    </row>
    <row r="270" spans="1:65" s="2" customFormat="1" ht="36" customHeight="1">
      <c r="A270" s="40"/>
      <c r="B270" s="41"/>
      <c r="C270" s="309" t="s">
        <v>620</v>
      </c>
      <c r="D270" s="309" t="s">
        <v>236</v>
      </c>
      <c r="E270" s="310" t="s">
        <v>1887</v>
      </c>
      <c r="F270" s="311" t="s">
        <v>1888</v>
      </c>
      <c r="G270" s="312" t="s">
        <v>253</v>
      </c>
      <c r="H270" s="313">
        <v>1952</v>
      </c>
      <c r="I270" s="314"/>
      <c r="J270" s="315">
        <f>ROUND(I270*H270,2)</f>
        <v>0</v>
      </c>
      <c r="K270" s="316"/>
      <c r="L270" s="43"/>
      <c r="M270" s="317" t="s">
        <v>1</v>
      </c>
      <c r="N270" s="318" t="s">
        <v>42</v>
      </c>
      <c r="O270" s="93"/>
      <c r="P270" s="273">
        <f>O270*H270</f>
        <v>0</v>
      </c>
      <c r="Q270" s="273">
        <v>0</v>
      </c>
      <c r="R270" s="273">
        <f>Q270*H270</f>
        <v>0</v>
      </c>
      <c r="S270" s="273">
        <v>0</v>
      </c>
      <c r="T270" s="274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75" t="s">
        <v>629</v>
      </c>
      <c r="AT270" s="275" t="s">
        <v>236</v>
      </c>
      <c r="AU270" s="275" t="s">
        <v>87</v>
      </c>
      <c r="AY270" s="17" t="s">
        <v>151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7" t="s">
        <v>85</v>
      </c>
      <c r="BK270" s="145">
        <f>ROUND(I270*H270,2)</f>
        <v>0</v>
      </c>
      <c r="BL270" s="17" t="s">
        <v>629</v>
      </c>
      <c r="BM270" s="275" t="s">
        <v>1889</v>
      </c>
    </row>
    <row r="271" spans="1:51" s="14" customFormat="1" ht="12">
      <c r="A271" s="14"/>
      <c r="B271" s="287"/>
      <c r="C271" s="288"/>
      <c r="D271" s="278" t="s">
        <v>191</v>
      </c>
      <c r="E271" s="289" t="s">
        <v>1</v>
      </c>
      <c r="F271" s="290" t="s">
        <v>1890</v>
      </c>
      <c r="G271" s="288"/>
      <c r="H271" s="291">
        <v>1952</v>
      </c>
      <c r="I271" s="292"/>
      <c r="J271" s="288"/>
      <c r="K271" s="288"/>
      <c r="L271" s="293"/>
      <c r="M271" s="325"/>
      <c r="N271" s="326"/>
      <c r="O271" s="326"/>
      <c r="P271" s="326"/>
      <c r="Q271" s="326"/>
      <c r="R271" s="326"/>
      <c r="S271" s="326"/>
      <c r="T271" s="32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97" t="s">
        <v>191</v>
      </c>
      <c r="AU271" s="297" t="s">
        <v>87</v>
      </c>
      <c r="AV271" s="14" t="s">
        <v>87</v>
      </c>
      <c r="AW271" s="14" t="s">
        <v>32</v>
      </c>
      <c r="AX271" s="14" t="s">
        <v>85</v>
      </c>
      <c r="AY271" s="297" t="s">
        <v>151</v>
      </c>
    </row>
    <row r="272" spans="1:31" s="2" customFormat="1" ht="6.95" customHeight="1">
      <c r="A272" s="40"/>
      <c r="B272" s="68"/>
      <c r="C272" s="69"/>
      <c r="D272" s="69"/>
      <c r="E272" s="69"/>
      <c r="F272" s="69"/>
      <c r="G272" s="69"/>
      <c r="H272" s="69"/>
      <c r="I272" s="203"/>
      <c r="J272" s="69"/>
      <c r="K272" s="69"/>
      <c r="L272" s="43"/>
      <c r="M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</row>
  </sheetData>
  <sheetProtection password="CC35" sheet="1" objects="1" scenarios="1" formatColumns="0" formatRows="0" autoFilter="0"/>
  <autoFilter ref="C132:K271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  <c r="AZ2" s="154" t="s">
        <v>1891</v>
      </c>
      <c r="BA2" s="154" t="s">
        <v>1891</v>
      </c>
      <c r="BB2" s="154" t="s">
        <v>113</v>
      </c>
      <c r="BC2" s="154" t="s">
        <v>1892</v>
      </c>
      <c r="BD2" s="154" t="s">
        <v>87</v>
      </c>
    </row>
    <row r="3" spans="2:46" s="1" customFormat="1" ht="6.95" customHeight="1">
      <c r="B3" s="155"/>
      <c r="C3" s="156"/>
      <c r="D3" s="156"/>
      <c r="E3" s="156"/>
      <c r="F3" s="156"/>
      <c r="G3" s="156"/>
      <c r="H3" s="156"/>
      <c r="I3" s="157"/>
      <c r="J3" s="156"/>
      <c r="K3" s="156"/>
      <c r="L3" s="20"/>
      <c r="AT3" s="17" t="s">
        <v>87</v>
      </c>
    </row>
    <row r="4" spans="2:46" s="1" customFormat="1" ht="24.95" customHeight="1">
      <c r="B4" s="20"/>
      <c r="D4" s="158" t="s">
        <v>115</v>
      </c>
      <c r="I4" s="153"/>
      <c r="L4" s="20"/>
      <c r="M4" s="159" t="s">
        <v>10</v>
      </c>
      <c r="AT4" s="17" t="s">
        <v>4</v>
      </c>
    </row>
    <row r="5" spans="2:12" s="1" customFormat="1" ht="6.95" customHeight="1">
      <c r="B5" s="20"/>
      <c r="I5" s="153"/>
      <c r="L5" s="20"/>
    </row>
    <row r="6" spans="2:12" s="1" customFormat="1" ht="12" customHeight="1">
      <c r="B6" s="20"/>
      <c r="D6" s="160" t="s">
        <v>16</v>
      </c>
      <c r="I6" s="153"/>
      <c r="L6" s="20"/>
    </row>
    <row r="7" spans="2:12" s="1" customFormat="1" ht="16.5" customHeight="1">
      <c r="B7" s="20"/>
      <c r="E7" s="161" t="str">
        <f>'Rekapitulace stavby'!K6</f>
        <v>Rekonstrukce ulice Mjr. Nováka - neuznatelné</v>
      </c>
      <c r="F7" s="160"/>
      <c r="G7" s="160"/>
      <c r="H7" s="160"/>
      <c r="I7" s="153"/>
      <c r="L7" s="20"/>
    </row>
    <row r="8" spans="1:31" s="2" customFormat="1" ht="12" customHeight="1">
      <c r="A8" s="40"/>
      <c r="B8" s="43"/>
      <c r="C8" s="40"/>
      <c r="D8" s="160" t="s">
        <v>116</v>
      </c>
      <c r="E8" s="40"/>
      <c r="F8" s="40"/>
      <c r="G8" s="40"/>
      <c r="H8" s="40"/>
      <c r="I8" s="162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63" t="s">
        <v>1893</v>
      </c>
      <c r="F9" s="40"/>
      <c r="G9" s="40"/>
      <c r="H9" s="40"/>
      <c r="I9" s="162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162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60" t="s">
        <v>18</v>
      </c>
      <c r="E11" s="40"/>
      <c r="F11" s="164" t="s">
        <v>1</v>
      </c>
      <c r="G11" s="40"/>
      <c r="H11" s="40"/>
      <c r="I11" s="165" t="s">
        <v>19</v>
      </c>
      <c r="J11" s="164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60" t="s">
        <v>20</v>
      </c>
      <c r="E12" s="40"/>
      <c r="F12" s="164" t="s">
        <v>21</v>
      </c>
      <c r="G12" s="40"/>
      <c r="H12" s="40"/>
      <c r="I12" s="165" t="s">
        <v>22</v>
      </c>
      <c r="J12" s="166" t="str">
        <f>'Rekapitulace stavby'!AN8</f>
        <v>4. 4. 2019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162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60" t="s">
        <v>24</v>
      </c>
      <c r="E14" s="40"/>
      <c r="F14" s="40"/>
      <c r="G14" s="40"/>
      <c r="H14" s="40"/>
      <c r="I14" s="165" t="s">
        <v>25</v>
      </c>
      <c r="J14" s="164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4" t="s">
        <v>26</v>
      </c>
      <c r="F15" s="40"/>
      <c r="G15" s="40"/>
      <c r="H15" s="40"/>
      <c r="I15" s="165" t="s">
        <v>27</v>
      </c>
      <c r="J15" s="164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162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60" t="s">
        <v>28</v>
      </c>
      <c r="E17" s="40"/>
      <c r="F17" s="40"/>
      <c r="G17" s="40"/>
      <c r="H17" s="40"/>
      <c r="I17" s="165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4"/>
      <c r="G18" s="164"/>
      <c r="H18" s="164"/>
      <c r="I18" s="165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162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60" t="s">
        <v>30</v>
      </c>
      <c r="E20" s="40"/>
      <c r="F20" s="40"/>
      <c r="G20" s="40"/>
      <c r="H20" s="40"/>
      <c r="I20" s="165" t="s">
        <v>25</v>
      </c>
      <c r="J20" s="164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4" t="s">
        <v>31</v>
      </c>
      <c r="F21" s="40"/>
      <c r="G21" s="40"/>
      <c r="H21" s="40"/>
      <c r="I21" s="165" t="s">
        <v>27</v>
      </c>
      <c r="J21" s="164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162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60" t="s">
        <v>33</v>
      </c>
      <c r="E23" s="40"/>
      <c r="F23" s="40"/>
      <c r="G23" s="40"/>
      <c r="H23" s="40"/>
      <c r="I23" s="165" t="s">
        <v>25</v>
      </c>
      <c r="J23" s="164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4" t="s">
        <v>31</v>
      </c>
      <c r="F24" s="40"/>
      <c r="G24" s="40"/>
      <c r="H24" s="40"/>
      <c r="I24" s="165" t="s">
        <v>27</v>
      </c>
      <c r="J24" s="164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162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60" t="s">
        <v>34</v>
      </c>
      <c r="E26" s="40"/>
      <c r="F26" s="40"/>
      <c r="G26" s="40"/>
      <c r="H26" s="40"/>
      <c r="I26" s="162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7"/>
      <c r="B27" s="168"/>
      <c r="C27" s="167"/>
      <c r="D27" s="167"/>
      <c r="E27" s="169" t="s">
        <v>1</v>
      </c>
      <c r="F27" s="169"/>
      <c r="G27" s="169"/>
      <c r="H27" s="169"/>
      <c r="I27" s="170"/>
      <c r="J27" s="167"/>
      <c r="K27" s="167"/>
      <c r="L27" s="171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162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72"/>
      <c r="E29" s="172"/>
      <c r="F29" s="172"/>
      <c r="G29" s="172"/>
      <c r="H29" s="172"/>
      <c r="I29" s="173"/>
      <c r="J29" s="172"/>
      <c r="K29" s="172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4" t="s">
        <v>118</v>
      </c>
      <c r="E30" s="40"/>
      <c r="F30" s="40"/>
      <c r="G30" s="40"/>
      <c r="H30" s="40"/>
      <c r="I30" s="162"/>
      <c r="J30" s="174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75" t="s">
        <v>106</v>
      </c>
      <c r="E31" s="40"/>
      <c r="F31" s="40"/>
      <c r="G31" s="40"/>
      <c r="H31" s="40"/>
      <c r="I31" s="162"/>
      <c r="J31" s="174">
        <f>J104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76" t="s">
        <v>37</v>
      </c>
      <c r="E32" s="40"/>
      <c r="F32" s="40"/>
      <c r="G32" s="40"/>
      <c r="H32" s="40"/>
      <c r="I32" s="162"/>
      <c r="J32" s="177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72"/>
      <c r="E33" s="172"/>
      <c r="F33" s="172"/>
      <c r="G33" s="172"/>
      <c r="H33" s="172"/>
      <c r="I33" s="173"/>
      <c r="J33" s="172"/>
      <c r="K33" s="172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8" t="s">
        <v>39</v>
      </c>
      <c r="G34" s="40"/>
      <c r="H34" s="40"/>
      <c r="I34" s="179" t="s">
        <v>38</v>
      </c>
      <c r="J34" s="178" t="s">
        <v>40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80" t="s">
        <v>41</v>
      </c>
      <c r="E35" s="160" t="s">
        <v>42</v>
      </c>
      <c r="F35" s="181">
        <f>ROUND((SUM(BE104:BE111)+SUM(BE131:BE161)),2)</f>
        <v>0</v>
      </c>
      <c r="G35" s="40"/>
      <c r="H35" s="40"/>
      <c r="I35" s="182">
        <v>0.21</v>
      </c>
      <c r="J35" s="181">
        <f>ROUND(((SUM(BE104:BE111)+SUM(BE131:BE161))*I35),2)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60" t="s">
        <v>43</v>
      </c>
      <c r="F36" s="181">
        <f>ROUND((SUM(BF104:BF111)+SUM(BF131:BF161)),2)</f>
        <v>0</v>
      </c>
      <c r="G36" s="40"/>
      <c r="H36" s="40"/>
      <c r="I36" s="182">
        <v>0.15</v>
      </c>
      <c r="J36" s="181">
        <f>ROUND(((SUM(BF104:BF111)+SUM(BF131:BF161))*I36),2)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60" t="s">
        <v>44</v>
      </c>
      <c r="F37" s="181">
        <f>ROUND((SUM(BG104:BG111)+SUM(BG131:BG161)),2)</f>
        <v>0</v>
      </c>
      <c r="G37" s="40"/>
      <c r="H37" s="40"/>
      <c r="I37" s="182">
        <v>0.21</v>
      </c>
      <c r="J37" s="181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60" t="s">
        <v>45</v>
      </c>
      <c r="F38" s="181">
        <f>ROUND((SUM(BH104:BH111)+SUM(BH131:BH161)),2)</f>
        <v>0</v>
      </c>
      <c r="G38" s="40"/>
      <c r="H38" s="40"/>
      <c r="I38" s="182">
        <v>0.15</v>
      </c>
      <c r="J38" s="181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60" t="s">
        <v>46</v>
      </c>
      <c r="F39" s="181">
        <f>ROUND((SUM(BI104:BI111)+SUM(BI131:BI161)),2)</f>
        <v>0</v>
      </c>
      <c r="G39" s="40"/>
      <c r="H39" s="40"/>
      <c r="I39" s="182">
        <v>0</v>
      </c>
      <c r="J39" s="181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162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83"/>
      <c r="D41" s="184" t="s">
        <v>47</v>
      </c>
      <c r="E41" s="185"/>
      <c r="F41" s="185"/>
      <c r="G41" s="186" t="s">
        <v>48</v>
      </c>
      <c r="H41" s="187" t="s">
        <v>49</v>
      </c>
      <c r="I41" s="188"/>
      <c r="J41" s="189">
        <f>SUM(J32:J39)</f>
        <v>0</v>
      </c>
      <c r="K41" s="190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162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I43" s="153"/>
      <c r="L43" s="20"/>
    </row>
    <row r="44" spans="2:12" s="1" customFormat="1" ht="14.4" customHeight="1">
      <c r="B44" s="20"/>
      <c r="I44" s="153"/>
      <c r="L44" s="20"/>
    </row>
    <row r="45" spans="2:12" s="1" customFormat="1" ht="14.4" customHeight="1">
      <c r="B45" s="20"/>
      <c r="I45" s="153"/>
      <c r="L45" s="20"/>
    </row>
    <row r="46" spans="2:12" s="1" customFormat="1" ht="14.4" customHeight="1">
      <c r="B46" s="20"/>
      <c r="I46" s="153"/>
      <c r="L46" s="20"/>
    </row>
    <row r="47" spans="2:12" s="1" customFormat="1" ht="14.4" customHeight="1">
      <c r="B47" s="20"/>
      <c r="I47" s="153"/>
      <c r="L47" s="20"/>
    </row>
    <row r="48" spans="2:12" s="1" customFormat="1" ht="14.4" customHeight="1">
      <c r="B48" s="20"/>
      <c r="I48" s="153"/>
      <c r="L48" s="20"/>
    </row>
    <row r="49" spans="2:12" s="1" customFormat="1" ht="14.4" customHeight="1">
      <c r="B49" s="20"/>
      <c r="I49" s="153"/>
      <c r="L49" s="20"/>
    </row>
    <row r="50" spans="2:12" s="2" customFormat="1" ht="14.4" customHeight="1">
      <c r="B50" s="65"/>
      <c r="D50" s="191" t="s">
        <v>50</v>
      </c>
      <c r="E50" s="192"/>
      <c r="F50" s="192"/>
      <c r="G50" s="191" t="s">
        <v>51</v>
      </c>
      <c r="H50" s="192"/>
      <c r="I50" s="193"/>
      <c r="J50" s="192"/>
      <c r="K50" s="192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94" t="s">
        <v>52</v>
      </c>
      <c r="E61" s="195"/>
      <c r="F61" s="196" t="s">
        <v>53</v>
      </c>
      <c r="G61" s="194" t="s">
        <v>52</v>
      </c>
      <c r="H61" s="195"/>
      <c r="I61" s="197"/>
      <c r="J61" s="198" t="s">
        <v>53</v>
      </c>
      <c r="K61" s="19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91" t="s">
        <v>54</v>
      </c>
      <c r="E65" s="199"/>
      <c r="F65" s="199"/>
      <c r="G65" s="191" t="s">
        <v>55</v>
      </c>
      <c r="H65" s="199"/>
      <c r="I65" s="200"/>
      <c r="J65" s="199"/>
      <c r="K65" s="199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94" t="s">
        <v>52</v>
      </c>
      <c r="E76" s="195"/>
      <c r="F76" s="196" t="s">
        <v>53</v>
      </c>
      <c r="G76" s="194" t="s">
        <v>52</v>
      </c>
      <c r="H76" s="195"/>
      <c r="I76" s="197"/>
      <c r="J76" s="198" t="s">
        <v>53</v>
      </c>
      <c r="K76" s="19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201"/>
      <c r="C77" s="202"/>
      <c r="D77" s="202"/>
      <c r="E77" s="202"/>
      <c r="F77" s="202"/>
      <c r="G77" s="202"/>
      <c r="H77" s="202"/>
      <c r="I77" s="203"/>
      <c r="J77" s="202"/>
      <c r="K77" s="202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204"/>
      <c r="C81" s="205"/>
      <c r="D81" s="205"/>
      <c r="E81" s="205"/>
      <c r="F81" s="205"/>
      <c r="G81" s="205"/>
      <c r="H81" s="205"/>
      <c r="I81" s="206"/>
      <c r="J81" s="205"/>
      <c r="K81" s="205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119</v>
      </c>
      <c r="D82" s="42"/>
      <c r="E82" s="42"/>
      <c r="F82" s="42"/>
      <c r="G82" s="42"/>
      <c r="H82" s="42"/>
      <c r="I82" s="16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6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16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207" t="str">
        <f>E7</f>
        <v>Rekonstrukce ulice Mjr. Nováka - neuznatelné</v>
      </c>
      <c r="F85" s="32"/>
      <c r="G85" s="32"/>
      <c r="H85" s="32"/>
      <c r="I85" s="16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116</v>
      </c>
      <c r="D86" s="42"/>
      <c r="E86" s="42"/>
      <c r="F86" s="42"/>
      <c r="G86" s="42"/>
      <c r="H86" s="42"/>
      <c r="I86" s="16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005 - SO 402 PŘELOŽKA SDĚLOVACÍHO VEDENÍ</v>
      </c>
      <c r="F87" s="42"/>
      <c r="G87" s="42"/>
      <c r="H87" s="42"/>
      <c r="I87" s="16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6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ul. Mjr. Nováka  </v>
      </c>
      <c r="G89" s="42"/>
      <c r="H89" s="42"/>
      <c r="I89" s="165" t="s">
        <v>22</v>
      </c>
      <c r="J89" s="81" t="str">
        <f>IF(J12="","",J12)</f>
        <v>4. 4. 2019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6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>Městský obvod Ostrava – Jih</v>
      </c>
      <c r="G91" s="42"/>
      <c r="H91" s="42"/>
      <c r="I91" s="165" t="s">
        <v>30</v>
      </c>
      <c r="J91" s="36" t="str">
        <f>E21</f>
        <v>Roman Fildán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165" t="s">
        <v>33</v>
      </c>
      <c r="J92" s="36" t="str">
        <f>E24</f>
        <v>Roman Fildán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6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208" t="s">
        <v>120</v>
      </c>
      <c r="D94" s="151"/>
      <c r="E94" s="151"/>
      <c r="F94" s="151"/>
      <c r="G94" s="151"/>
      <c r="H94" s="151"/>
      <c r="I94" s="209"/>
      <c r="J94" s="210" t="s">
        <v>121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16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211" t="s">
        <v>122</v>
      </c>
      <c r="D96" s="42"/>
      <c r="E96" s="42"/>
      <c r="F96" s="42"/>
      <c r="G96" s="42"/>
      <c r="H96" s="42"/>
      <c r="I96" s="162"/>
      <c r="J96" s="112">
        <f>J131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123</v>
      </c>
    </row>
    <row r="97" spans="1:31" s="9" customFormat="1" ht="24.95" customHeight="1">
      <c r="A97" s="9"/>
      <c r="B97" s="212"/>
      <c r="C97" s="213"/>
      <c r="D97" s="214" t="s">
        <v>124</v>
      </c>
      <c r="E97" s="215"/>
      <c r="F97" s="215"/>
      <c r="G97" s="215"/>
      <c r="H97" s="215"/>
      <c r="I97" s="216"/>
      <c r="J97" s="217">
        <f>J132</f>
        <v>0</v>
      </c>
      <c r="K97" s="213"/>
      <c r="L97" s="21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9"/>
      <c r="C98" s="220"/>
      <c r="D98" s="221" t="s">
        <v>324</v>
      </c>
      <c r="E98" s="222"/>
      <c r="F98" s="222"/>
      <c r="G98" s="222"/>
      <c r="H98" s="222"/>
      <c r="I98" s="223"/>
      <c r="J98" s="224">
        <f>J133</f>
        <v>0</v>
      </c>
      <c r="K98" s="220"/>
      <c r="L98" s="22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212"/>
      <c r="C99" s="213"/>
      <c r="D99" s="214" t="s">
        <v>332</v>
      </c>
      <c r="E99" s="215"/>
      <c r="F99" s="215"/>
      <c r="G99" s="215"/>
      <c r="H99" s="215"/>
      <c r="I99" s="216"/>
      <c r="J99" s="217">
        <f>J137</f>
        <v>0</v>
      </c>
      <c r="K99" s="213"/>
      <c r="L99" s="21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9"/>
      <c r="C100" s="220"/>
      <c r="D100" s="221" t="s">
        <v>1657</v>
      </c>
      <c r="E100" s="222"/>
      <c r="F100" s="222"/>
      <c r="G100" s="222"/>
      <c r="H100" s="222"/>
      <c r="I100" s="223"/>
      <c r="J100" s="224">
        <f>J138</f>
        <v>0</v>
      </c>
      <c r="K100" s="220"/>
      <c r="L100" s="22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9"/>
      <c r="C101" s="220"/>
      <c r="D101" s="221" t="s">
        <v>333</v>
      </c>
      <c r="E101" s="222"/>
      <c r="F101" s="222"/>
      <c r="G101" s="222"/>
      <c r="H101" s="222"/>
      <c r="I101" s="223"/>
      <c r="J101" s="224">
        <f>J145</f>
        <v>0</v>
      </c>
      <c r="K101" s="220"/>
      <c r="L101" s="22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40"/>
      <c r="B102" s="41"/>
      <c r="C102" s="42"/>
      <c r="D102" s="42"/>
      <c r="E102" s="42"/>
      <c r="F102" s="42"/>
      <c r="G102" s="42"/>
      <c r="H102" s="42"/>
      <c r="I102" s="16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6.95" customHeight="1">
      <c r="A103" s="40"/>
      <c r="B103" s="41"/>
      <c r="C103" s="42"/>
      <c r="D103" s="42"/>
      <c r="E103" s="42"/>
      <c r="F103" s="42"/>
      <c r="G103" s="42"/>
      <c r="H103" s="42"/>
      <c r="I103" s="16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29.25" customHeight="1">
      <c r="A104" s="40"/>
      <c r="B104" s="41"/>
      <c r="C104" s="211" t="s">
        <v>126</v>
      </c>
      <c r="D104" s="42"/>
      <c r="E104" s="42"/>
      <c r="F104" s="42"/>
      <c r="G104" s="42"/>
      <c r="H104" s="42"/>
      <c r="I104" s="162"/>
      <c r="J104" s="226">
        <f>ROUND(J105+J106+J107+J108+J109+J110,2)</f>
        <v>0</v>
      </c>
      <c r="K104" s="42"/>
      <c r="L104" s="65"/>
      <c r="N104" s="227" t="s">
        <v>41</v>
      </c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65" s="2" customFormat="1" ht="18" customHeight="1">
      <c r="A105" s="40"/>
      <c r="B105" s="41"/>
      <c r="C105" s="42"/>
      <c r="D105" s="146" t="s">
        <v>127</v>
      </c>
      <c r="E105" s="139"/>
      <c r="F105" s="139"/>
      <c r="G105" s="42"/>
      <c r="H105" s="42"/>
      <c r="I105" s="162"/>
      <c r="J105" s="140">
        <v>0</v>
      </c>
      <c r="K105" s="42"/>
      <c r="L105" s="228"/>
      <c r="M105" s="229"/>
      <c r="N105" s="230" t="s">
        <v>42</v>
      </c>
      <c r="O105" s="229"/>
      <c r="P105" s="229"/>
      <c r="Q105" s="229"/>
      <c r="R105" s="229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31" t="s">
        <v>128</v>
      </c>
      <c r="AZ105" s="229"/>
      <c r="BA105" s="229"/>
      <c r="BB105" s="229"/>
      <c r="BC105" s="229"/>
      <c r="BD105" s="229"/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31" t="s">
        <v>85</v>
      </c>
      <c r="BK105" s="229"/>
      <c r="BL105" s="229"/>
      <c r="BM105" s="229"/>
    </row>
    <row r="106" spans="1:65" s="2" customFormat="1" ht="18" customHeight="1">
      <c r="A106" s="40"/>
      <c r="B106" s="41"/>
      <c r="C106" s="42"/>
      <c r="D106" s="146" t="s">
        <v>129</v>
      </c>
      <c r="E106" s="139"/>
      <c r="F106" s="139"/>
      <c r="G106" s="42"/>
      <c r="H106" s="42"/>
      <c r="I106" s="162"/>
      <c r="J106" s="140">
        <v>0</v>
      </c>
      <c r="K106" s="42"/>
      <c r="L106" s="228"/>
      <c r="M106" s="229"/>
      <c r="N106" s="230" t="s">
        <v>42</v>
      </c>
      <c r="O106" s="229"/>
      <c r="P106" s="229"/>
      <c r="Q106" s="229"/>
      <c r="R106" s="229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31" t="s">
        <v>128</v>
      </c>
      <c r="AZ106" s="229"/>
      <c r="BA106" s="229"/>
      <c r="BB106" s="229"/>
      <c r="BC106" s="229"/>
      <c r="BD106" s="229"/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1" t="s">
        <v>85</v>
      </c>
      <c r="BK106" s="229"/>
      <c r="BL106" s="229"/>
      <c r="BM106" s="229"/>
    </row>
    <row r="107" spans="1:65" s="2" customFormat="1" ht="18" customHeight="1">
      <c r="A107" s="40"/>
      <c r="B107" s="41"/>
      <c r="C107" s="42"/>
      <c r="D107" s="146" t="s">
        <v>130</v>
      </c>
      <c r="E107" s="139"/>
      <c r="F107" s="139"/>
      <c r="G107" s="42"/>
      <c r="H107" s="42"/>
      <c r="I107" s="162"/>
      <c r="J107" s="140">
        <v>0</v>
      </c>
      <c r="K107" s="42"/>
      <c r="L107" s="228"/>
      <c r="M107" s="229"/>
      <c r="N107" s="230" t="s">
        <v>42</v>
      </c>
      <c r="O107" s="229"/>
      <c r="P107" s="229"/>
      <c r="Q107" s="229"/>
      <c r="R107" s="229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31" t="s">
        <v>128</v>
      </c>
      <c r="AZ107" s="229"/>
      <c r="BA107" s="229"/>
      <c r="BB107" s="229"/>
      <c r="BC107" s="229"/>
      <c r="BD107" s="229"/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31" t="s">
        <v>85</v>
      </c>
      <c r="BK107" s="229"/>
      <c r="BL107" s="229"/>
      <c r="BM107" s="229"/>
    </row>
    <row r="108" spans="1:65" s="2" customFormat="1" ht="18" customHeight="1">
      <c r="A108" s="40"/>
      <c r="B108" s="41"/>
      <c r="C108" s="42"/>
      <c r="D108" s="146" t="s">
        <v>131</v>
      </c>
      <c r="E108" s="139"/>
      <c r="F108" s="139"/>
      <c r="G108" s="42"/>
      <c r="H108" s="42"/>
      <c r="I108" s="162"/>
      <c r="J108" s="140">
        <v>0</v>
      </c>
      <c r="K108" s="42"/>
      <c r="L108" s="228"/>
      <c r="M108" s="229"/>
      <c r="N108" s="230" t="s">
        <v>42</v>
      </c>
      <c r="O108" s="229"/>
      <c r="P108" s="229"/>
      <c r="Q108" s="229"/>
      <c r="R108" s="229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31" t="s">
        <v>128</v>
      </c>
      <c r="AZ108" s="229"/>
      <c r="BA108" s="229"/>
      <c r="BB108" s="229"/>
      <c r="BC108" s="229"/>
      <c r="BD108" s="229"/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1" t="s">
        <v>85</v>
      </c>
      <c r="BK108" s="229"/>
      <c r="BL108" s="229"/>
      <c r="BM108" s="229"/>
    </row>
    <row r="109" spans="1:65" s="2" customFormat="1" ht="18" customHeight="1">
      <c r="A109" s="40"/>
      <c r="B109" s="41"/>
      <c r="C109" s="42"/>
      <c r="D109" s="146" t="s">
        <v>132</v>
      </c>
      <c r="E109" s="139"/>
      <c r="F109" s="139"/>
      <c r="G109" s="42"/>
      <c r="H109" s="42"/>
      <c r="I109" s="162"/>
      <c r="J109" s="140">
        <v>0</v>
      </c>
      <c r="K109" s="42"/>
      <c r="L109" s="228"/>
      <c r="M109" s="229"/>
      <c r="N109" s="230" t="s">
        <v>42</v>
      </c>
      <c r="O109" s="229"/>
      <c r="P109" s="229"/>
      <c r="Q109" s="229"/>
      <c r="R109" s="229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31" t="s">
        <v>128</v>
      </c>
      <c r="AZ109" s="229"/>
      <c r="BA109" s="229"/>
      <c r="BB109" s="229"/>
      <c r="BC109" s="229"/>
      <c r="BD109" s="229"/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1" t="s">
        <v>85</v>
      </c>
      <c r="BK109" s="229"/>
      <c r="BL109" s="229"/>
      <c r="BM109" s="229"/>
    </row>
    <row r="110" spans="1:65" s="2" customFormat="1" ht="18" customHeight="1">
      <c r="A110" s="40"/>
      <c r="B110" s="41"/>
      <c r="C110" s="42"/>
      <c r="D110" s="139" t="s">
        <v>133</v>
      </c>
      <c r="E110" s="42"/>
      <c r="F110" s="42"/>
      <c r="G110" s="42"/>
      <c r="H110" s="42"/>
      <c r="I110" s="162"/>
      <c r="J110" s="140">
        <f>ROUND(J30*T110,2)</f>
        <v>0</v>
      </c>
      <c r="K110" s="42"/>
      <c r="L110" s="228"/>
      <c r="M110" s="229"/>
      <c r="N110" s="230" t="s">
        <v>42</v>
      </c>
      <c r="O110" s="229"/>
      <c r="P110" s="229"/>
      <c r="Q110" s="229"/>
      <c r="R110" s="229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31" t="s">
        <v>134</v>
      </c>
      <c r="AZ110" s="229"/>
      <c r="BA110" s="229"/>
      <c r="BB110" s="229"/>
      <c r="BC110" s="229"/>
      <c r="BD110" s="229"/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1" t="s">
        <v>85</v>
      </c>
      <c r="BK110" s="229"/>
      <c r="BL110" s="229"/>
      <c r="BM110" s="229"/>
    </row>
    <row r="111" spans="1:31" s="2" customFormat="1" ht="12">
      <c r="A111" s="40"/>
      <c r="B111" s="41"/>
      <c r="C111" s="42"/>
      <c r="D111" s="42"/>
      <c r="E111" s="42"/>
      <c r="F111" s="42"/>
      <c r="G111" s="42"/>
      <c r="H111" s="42"/>
      <c r="I111" s="16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9.25" customHeight="1">
      <c r="A112" s="40"/>
      <c r="B112" s="41"/>
      <c r="C112" s="150" t="s">
        <v>111</v>
      </c>
      <c r="D112" s="151"/>
      <c r="E112" s="151"/>
      <c r="F112" s="151"/>
      <c r="G112" s="151"/>
      <c r="H112" s="151"/>
      <c r="I112" s="209"/>
      <c r="J112" s="152">
        <f>ROUND(J96+J104,2)</f>
        <v>0</v>
      </c>
      <c r="K112" s="151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68"/>
      <c r="C113" s="69"/>
      <c r="D113" s="69"/>
      <c r="E113" s="69"/>
      <c r="F113" s="69"/>
      <c r="G113" s="69"/>
      <c r="H113" s="69"/>
      <c r="I113" s="203"/>
      <c r="J113" s="69"/>
      <c r="K113" s="69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7" spans="1:31" s="2" customFormat="1" ht="6.95" customHeight="1">
      <c r="A117" s="40"/>
      <c r="B117" s="70"/>
      <c r="C117" s="71"/>
      <c r="D117" s="71"/>
      <c r="E117" s="71"/>
      <c r="F117" s="71"/>
      <c r="G117" s="71"/>
      <c r="H117" s="71"/>
      <c r="I117" s="206"/>
      <c r="J117" s="71"/>
      <c r="K117" s="71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24.95" customHeight="1">
      <c r="A118" s="40"/>
      <c r="B118" s="41"/>
      <c r="C118" s="23" t="s">
        <v>135</v>
      </c>
      <c r="D118" s="42"/>
      <c r="E118" s="42"/>
      <c r="F118" s="42"/>
      <c r="G118" s="42"/>
      <c r="H118" s="42"/>
      <c r="I118" s="16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16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2" customHeight="1">
      <c r="A120" s="40"/>
      <c r="B120" s="41"/>
      <c r="C120" s="32" t="s">
        <v>16</v>
      </c>
      <c r="D120" s="42"/>
      <c r="E120" s="42"/>
      <c r="F120" s="42"/>
      <c r="G120" s="42"/>
      <c r="H120" s="42"/>
      <c r="I120" s="16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6.5" customHeight="1">
      <c r="A121" s="40"/>
      <c r="B121" s="41"/>
      <c r="C121" s="42"/>
      <c r="D121" s="42"/>
      <c r="E121" s="207" t="str">
        <f>E7</f>
        <v>Rekonstrukce ulice Mjr. Nováka - neuznatelné</v>
      </c>
      <c r="F121" s="32"/>
      <c r="G121" s="32"/>
      <c r="H121" s="32"/>
      <c r="I121" s="16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2" t="s">
        <v>116</v>
      </c>
      <c r="D122" s="42"/>
      <c r="E122" s="42"/>
      <c r="F122" s="42"/>
      <c r="G122" s="42"/>
      <c r="H122" s="42"/>
      <c r="I122" s="16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6.5" customHeight="1">
      <c r="A123" s="40"/>
      <c r="B123" s="41"/>
      <c r="C123" s="42"/>
      <c r="D123" s="42"/>
      <c r="E123" s="78" t="str">
        <f>E9</f>
        <v>005 - SO 402 PŘELOŽKA SDĚLOVACÍHO VEDENÍ</v>
      </c>
      <c r="F123" s="42"/>
      <c r="G123" s="42"/>
      <c r="H123" s="42"/>
      <c r="I123" s="16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6.95" customHeight="1">
      <c r="A124" s="40"/>
      <c r="B124" s="41"/>
      <c r="C124" s="42"/>
      <c r="D124" s="42"/>
      <c r="E124" s="42"/>
      <c r="F124" s="42"/>
      <c r="G124" s="42"/>
      <c r="H124" s="42"/>
      <c r="I124" s="16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2" customHeight="1">
      <c r="A125" s="40"/>
      <c r="B125" s="41"/>
      <c r="C125" s="32" t="s">
        <v>20</v>
      </c>
      <c r="D125" s="42"/>
      <c r="E125" s="42"/>
      <c r="F125" s="27" t="str">
        <f>F12</f>
        <v xml:space="preserve"> ul. Mjr. Nováka  </v>
      </c>
      <c r="G125" s="42"/>
      <c r="H125" s="42"/>
      <c r="I125" s="165" t="s">
        <v>22</v>
      </c>
      <c r="J125" s="81" t="str">
        <f>IF(J12="","",J12)</f>
        <v>4. 4. 2019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6.95" customHeight="1">
      <c r="A126" s="40"/>
      <c r="B126" s="41"/>
      <c r="C126" s="42"/>
      <c r="D126" s="42"/>
      <c r="E126" s="42"/>
      <c r="F126" s="42"/>
      <c r="G126" s="42"/>
      <c r="H126" s="42"/>
      <c r="I126" s="16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5.15" customHeight="1">
      <c r="A127" s="40"/>
      <c r="B127" s="41"/>
      <c r="C127" s="32" t="s">
        <v>24</v>
      </c>
      <c r="D127" s="42"/>
      <c r="E127" s="42"/>
      <c r="F127" s="27" t="str">
        <f>E15</f>
        <v>Městský obvod Ostrava – Jih</v>
      </c>
      <c r="G127" s="42"/>
      <c r="H127" s="42"/>
      <c r="I127" s="165" t="s">
        <v>30</v>
      </c>
      <c r="J127" s="36" t="str">
        <f>E21</f>
        <v>Roman Fildán</v>
      </c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5.15" customHeight="1">
      <c r="A128" s="40"/>
      <c r="B128" s="41"/>
      <c r="C128" s="32" t="s">
        <v>28</v>
      </c>
      <c r="D128" s="42"/>
      <c r="E128" s="42"/>
      <c r="F128" s="27" t="str">
        <f>IF(E18="","",E18)</f>
        <v>Vyplň údaj</v>
      </c>
      <c r="G128" s="42"/>
      <c r="H128" s="42"/>
      <c r="I128" s="165" t="s">
        <v>33</v>
      </c>
      <c r="J128" s="36" t="str">
        <f>E24</f>
        <v>Roman Fildán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0.3" customHeight="1">
      <c r="A129" s="40"/>
      <c r="B129" s="41"/>
      <c r="C129" s="42"/>
      <c r="D129" s="42"/>
      <c r="E129" s="42"/>
      <c r="F129" s="42"/>
      <c r="G129" s="42"/>
      <c r="H129" s="42"/>
      <c r="I129" s="16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11" customFormat="1" ht="29.25" customHeight="1">
      <c r="A130" s="233"/>
      <c r="B130" s="234"/>
      <c r="C130" s="235" t="s">
        <v>136</v>
      </c>
      <c r="D130" s="236" t="s">
        <v>62</v>
      </c>
      <c r="E130" s="236" t="s">
        <v>58</v>
      </c>
      <c r="F130" s="236" t="s">
        <v>59</v>
      </c>
      <c r="G130" s="236" t="s">
        <v>137</v>
      </c>
      <c r="H130" s="236" t="s">
        <v>138</v>
      </c>
      <c r="I130" s="237" t="s">
        <v>139</v>
      </c>
      <c r="J130" s="238" t="s">
        <v>121</v>
      </c>
      <c r="K130" s="239" t="s">
        <v>140</v>
      </c>
      <c r="L130" s="240"/>
      <c r="M130" s="102" t="s">
        <v>1</v>
      </c>
      <c r="N130" s="103" t="s">
        <v>41</v>
      </c>
      <c r="O130" s="103" t="s">
        <v>141</v>
      </c>
      <c r="P130" s="103" t="s">
        <v>142</v>
      </c>
      <c r="Q130" s="103" t="s">
        <v>143</v>
      </c>
      <c r="R130" s="103" t="s">
        <v>144</v>
      </c>
      <c r="S130" s="103" t="s">
        <v>145</v>
      </c>
      <c r="T130" s="104" t="s">
        <v>146</v>
      </c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</row>
    <row r="131" spans="1:63" s="2" customFormat="1" ht="22.8" customHeight="1">
      <c r="A131" s="40"/>
      <c r="B131" s="41"/>
      <c r="C131" s="109" t="s">
        <v>147</v>
      </c>
      <c r="D131" s="42"/>
      <c r="E131" s="42"/>
      <c r="F131" s="42"/>
      <c r="G131" s="42"/>
      <c r="H131" s="42"/>
      <c r="I131" s="162"/>
      <c r="J131" s="241">
        <f>BK131</f>
        <v>0</v>
      </c>
      <c r="K131" s="42"/>
      <c r="L131" s="43"/>
      <c r="M131" s="105"/>
      <c r="N131" s="242"/>
      <c r="O131" s="106"/>
      <c r="P131" s="243">
        <f>P132+P137</f>
        <v>0</v>
      </c>
      <c r="Q131" s="106"/>
      <c r="R131" s="243">
        <f>R132+R137</f>
        <v>4.778685</v>
      </c>
      <c r="S131" s="106"/>
      <c r="T131" s="244">
        <f>T132+T137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7" t="s">
        <v>76</v>
      </c>
      <c r="AU131" s="17" t="s">
        <v>123</v>
      </c>
      <c r="BK131" s="245">
        <f>BK132+BK137</f>
        <v>0</v>
      </c>
    </row>
    <row r="132" spans="1:63" s="12" customFormat="1" ht="25.9" customHeight="1">
      <c r="A132" s="12"/>
      <c r="B132" s="246"/>
      <c r="C132" s="247"/>
      <c r="D132" s="248" t="s">
        <v>76</v>
      </c>
      <c r="E132" s="249" t="s">
        <v>148</v>
      </c>
      <c r="F132" s="249" t="s">
        <v>149</v>
      </c>
      <c r="G132" s="247"/>
      <c r="H132" s="247"/>
      <c r="I132" s="250"/>
      <c r="J132" s="251">
        <f>BK132</f>
        <v>0</v>
      </c>
      <c r="K132" s="247"/>
      <c r="L132" s="252"/>
      <c r="M132" s="253"/>
      <c r="N132" s="254"/>
      <c r="O132" s="254"/>
      <c r="P132" s="255">
        <f>P133</f>
        <v>0</v>
      </c>
      <c r="Q132" s="254"/>
      <c r="R132" s="255">
        <f>R133</f>
        <v>1.2106</v>
      </c>
      <c r="S132" s="254"/>
      <c r="T132" s="256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57" t="s">
        <v>85</v>
      </c>
      <c r="AT132" s="258" t="s">
        <v>76</v>
      </c>
      <c r="AU132" s="258" t="s">
        <v>77</v>
      </c>
      <c r="AY132" s="257" t="s">
        <v>151</v>
      </c>
      <c r="BK132" s="259">
        <f>BK133</f>
        <v>0</v>
      </c>
    </row>
    <row r="133" spans="1:63" s="12" customFormat="1" ht="22.8" customHeight="1">
      <c r="A133" s="12"/>
      <c r="B133" s="246"/>
      <c r="C133" s="247"/>
      <c r="D133" s="248" t="s">
        <v>76</v>
      </c>
      <c r="E133" s="260" t="s">
        <v>85</v>
      </c>
      <c r="F133" s="260" t="s">
        <v>334</v>
      </c>
      <c r="G133" s="247"/>
      <c r="H133" s="247"/>
      <c r="I133" s="250"/>
      <c r="J133" s="261">
        <f>BK133</f>
        <v>0</v>
      </c>
      <c r="K133" s="247"/>
      <c r="L133" s="252"/>
      <c r="M133" s="253"/>
      <c r="N133" s="254"/>
      <c r="O133" s="254"/>
      <c r="P133" s="255">
        <f>SUM(P134:P136)</f>
        <v>0</v>
      </c>
      <c r="Q133" s="254"/>
      <c r="R133" s="255">
        <f>SUM(R134:R136)</f>
        <v>1.2106</v>
      </c>
      <c r="S133" s="254"/>
      <c r="T133" s="256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57" t="s">
        <v>85</v>
      </c>
      <c r="AT133" s="258" t="s">
        <v>76</v>
      </c>
      <c r="AU133" s="258" t="s">
        <v>85</v>
      </c>
      <c r="AY133" s="257" t="s">
        <v>151</v>
      </c>
      <c r="BK133" s="259">
        <f>SUM(BK134:BK136)</f>
        <v>0</v>
      </c>
    </row>
    <row r="134" spans="1:65" s="2" customFormat="1" ht="84" customHeight="1">
      <c r="A134" s="40"/>
      <c r="B134" s="41"/>
      <c r="C134" s="309" t="s">
        <v>85</v>
      </c>
      <c r="D134" s="309" t="s">
        <v>236</v>
      </c>
      <c r="E134" s="310" t="s">
        <v>415</v>
      </c>
      <c r="F134" s="311" t="s">
        <v>416</v>
      </c>
      <c r="G134" s="312" t="s">
        <v>113</v>
      </c>
      <c r="H134" s="313">
        <v>20</v>
      </c>
      <c r="I134" s="314"/>
      <c r="J134" s="315">
        <f>ROUND(I134*H134,2)</f>
        <v>0</v>
      </c>
      <c r="K134" s="316"/>
      <c r="L134" s="43"/>
      <c r="M134" s="317" t="s">
        <v>1</v>
      </c>
      <c r="N134" s="318" t="s">
        <v>42</v>
      </c>
      <c r="O134" s="93"/>
      <c r="P134" s="273">
        <f>O134*H134</f>
        <v>0</v>
      </c>
      <c r="Q134" s="273">
        <v>0.06053</v>
      </c>
      <c r="R134" s="273">
        <f>Q134*H134</f>
        <v>1.2106</v>
      </c>
      <c r="S134" s="273">
        <v>0</v>
      </c>
      <c r="T134" s="27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75" t="s">
        <v>156</v>
      </c>
      <c r="AT134" s="275" t="s">
        <v>236</v>
      </c>
      <c r="AU134" s="275" t="s">
        <v>87</v>
      </c>
      <c r="AY134" s="17" t="s">
        <v>151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85</v>
      </c>
      <c r="BK134" s="145">
        <f>ROUND(I134*H134,2)</f>
        <v>0</v>
      </c>
      <c r="BL134" s="17" t="s">
        <v>156</v>
      </c>
      <c r="BM134" s="275" t="s">
        <v>1894</v>
      </c>
    </row>
    <row r="135" spans="1:51" s="13" customFormat="1" ht="12">
      <c r="A135" s="13"/>
      <c r="B135" s="276"/>
      <c r="C135" s="277"/>
      <c r="D135" s="278" t="s">
        <v>191</v>
      </c>
      <c r="E135" s="279" t="s">
        <v>1</v>
      </c>
      <c r="F135" s="280" t="s">
        <v>1895</v>
      </c>
      <c r="G135" s="277"/>
      <c r="H135" s="279" t="s">
        <v>1</v>
      </c>
      <c r="I135" s="281"/>
      <c r="J135" s="277"/>
      <c r="K135" s="277"/>
      <c r="L135" s="282"/>
      <c r="M135" s="283"/>
      <c r="N135" s="284"/>
      <c r="O135" s="284"/>
      <c r="P135" s="284"/>
      <c r="Q135" s="284"/>
      <c r="R135" s="284"/>
      <c r="S135" s="284"/>
      <c r="T135" s="28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86" t="s">
        <v>191</v>
      </c>
      <c r="AU135" s="286" t="s">
        <v>87</v>
      </c>
      <c r="AV135" s="13" t="s">
        <v>85</v>
      </c>
      <c r="AW135" s="13" t="s">
        <v>32</v>
      </c>
      <c r="AX135" s="13" t="s">
        <v>77</v>
      </c>
      <c r="AY135" s="286" t="s">
        <v>151</v>
      </c>
    </row>
    <row r="136" spans="1:51" s="14" customFormat="1" ht="12">
      <c r="A136" s="14"/>
      <c r="B136" s="287"/>
      <c r="C136" s="288"/>
      <c r="D136" s="278" t="s">
        <v>191</v>
      </c>
      <c r="E136" s="289" t="s">
        <v>1</v>
      </c>
      <c r="F136" s="290" t="s">
        <v>228</v>
      </c>
      <c r="G136" s="288"/>
      <c r="H136" s="291">
        <v>20</v>
      </c>
      <c r="I136" s="292"/>
      <c r="J136" s="288"/>
      <c r="K136" s="288"/>
      <c r="L136" s="293"/>
      <c r="M136" s="294"/>
      <c r="N136" s="295"/>
      <c r="O136" s="295"/>
      <c r="P136" s="295"/>
      <c r="Q136" s="295"/>
      <c r="R136" s="295"/>
      <c r="S136" s="295"/>
      <c r="T136" s="29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97" t="s">
        <v>191</v>
      </c>
      <c r="AU136" s="297" t="s">
        <v>87</v>
      </c>
      <c r="AV136" s="14" t="s">
        <v>87</v>
      </c>
      <c r="AW136" s="14" t="s">
        <v>32</v>
      </c>
      <c r="AX136" s="14" t="s">
        <v>85</v>
      </c>
      <c r="AY136" s="297" t="s">
        <v>151</v>
      </c>
    </row>
    <row r="137" spans="1:63" s="12" customFormat="1" ht="25.9" customHeight="1">
      <c r="A137" s="12"/>
      <c r="B137" s="246"/>
      <c r="C137" s="247"/>
      <c r="D137" s="248" t="s">
        <v>76</v>
      </c>
      <c r="E137" s="249" t="s">
        <v>152</v>
      </c>
      <c r="F137" s="249" t="s">
        <v>1243</v>
      </c>
      <c r="G137" s="247"/>
      <c r="H137" s="247"/>
      <c r="I137" s="250"/>
      <c r="J137" s="251">
        <f>BK137</f>
        <v>0</v>
      </c>
      <c r="K137" s="247"/>
      <c r="L137" s="252"/>
      <c r="M137" s="253"/>
      <c r="N137" s="254"/>
      <c r="O137" s="254"/>
      <c r="P137" s="255">
        <f>P138+P145</f>
        <v>0</v>
      </c>
      <c r="Q137" s="254"/>
      <c r="R137" s="255">
        <f>R138+R145</f>
        <v>3.5680850000000004</v>
      </c>
      <c r="S137" s="254"/>
      <c r="T137" s="256">
        <f>T138+T145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57" t="s">
        <v>160</v>
      </c>
      <c r="AT137" s="258" t="s">
        <v>76</v>
      </c>
      <c r="AU137" s="258" t="s">
        <v>77</v>
      </c>
      <c r="AY137" s="257" t="s">
        <v>151</v>
      </c>
      <c r="BK137" s="259">
        <f>BK138+BK145</f>
        <v>0</v>
      </c>
    </row>
    <row r="138" spans="1:63" s="12" customFormat="1" ht="22.8" customHeight="1">
      <c r="A138" s="12"/>
      <c r="B138" s="246"/>
      <c r="C138" s="247"/>
      <c r="D138" s="248" t="s">
        <v>76</v>
      </c>
      <c r="E138" s="260" t="s">
        <v>1695</v>
      </c>
      <c r="F138" s="260" t="s">
        <v>1696</v>
      </c>
      <c r="G138" s="247"/>
      <c r="H138" s="247"/>
      <c r="I138" s="250"/>
      <c r="J138" s="261">
        <f>BK138</f>
        <v>0</v>
      </c>
      <c r="K138" s="247"/>
      <c r="L138" s="252"/>
      <c r="M138" s="253"/>
      <c r="N138" s="254"/>
      <c r="O138" s="254"/>
      <c r="P138" s="255">
        <f>SUM(P139:P144)</f>
        <v>0</v>
      </c>
      <c r="Q138" s="254"/>
      <c r="R138" s="255">
        <f>SUM(R139:R144)</f>
        <v>0.00038500000000000003</v>
      </c>
      <c r="S138" s="254"/>
      <c r="T138" s="256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57" t="s">
        <v>160</v>
      </c>
      <c r="AT138" s="258" t="s">
        <v>76</v>
      </c>
      <c r="AU138" s="258" t="s">
        <v>85</v>
      </c>
      <c r="AY138" s="257" t="s">
        <v>151</v>
      </c>
      <c r="BK138" s="259">
        <f>SUM(BK139:BK144)</f>
        <v>0</v>
      </c>
    </row>
    <row r="139" spans="1:65" s="2" customFormat="1" ht="24" customHeight="1">
      <c r="A139" s="40"/>
      <c r="B139" s="41"/>
      <c r="C139" s="309" t="s">
        <v>87</v>
      </c>
      <c r="D139" s="309" t="s">
        <v>236</v>
      </c>
      <c r="E139" s="310" t="s">
        <v>1697</v>
      </c>
      <c r="F139" s="311" t="s">
        <v>1698</v>
      </c>
      <c r="G139" s="312" t="s">
        <v>113</v>
      </c>
      <c r="H139" s="313">
        <v>17.5</v>
      </c>
      <c r="I139" s="314"/>
      <c r="J139" s="315">
        <f>ROUND(I139*H139,2)</f>
        <v>0</v>
      </c>
      <c r="K139" s="316"/>
      <c r="L139" s="43"/>
      <c r="M139" s="317" t="s">
        <v>1</v>
      </c>
      <c r="N139" s="318" t="s">
        <v>42</v>
      </c>
      <c r="O139" s="93"/>
      <c r="P139" s="273">
        <f>O139*H139</f>
        <v>0</v>
      </c>
      <c r="Q139" s="273">
        <v>0</v>
      </c>
      <c r="R139" s="273">
        <f>Q139*H139</f>
        <v>0</v>
      </c>
      <c r="S139" s="273">
        <v>0</v>
      </c>
      <c r="T139" s="27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75" t="s">
        <v>629</v>
      </c>
      <c r="AT139" s="275" t="s">
        <v>236</v>
      </c>
      <c r="AU139" s="275" t="s">
        <v>87</v>
      </c>
      <c r="AY139" s="17" t="s">
        <v>151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85</v>
      </c>
      <c r="BK139" s="145">
        <f>ROUND(I139*H139,2)</f>
        <v>0</v>
      </c>
      <c r="BL139" s="17" t="s">
        <v>629</v>
      </c>
      <c r="BM139" s="275" t="s">
        <v>1896</v>
      </c>
    </row>
    <row r="140" spans="1:51" s="14" customFormat="1" ht="12">
      <c r="A140" s="14"/>
      <c r="B140" s="287"/>
      <c r="C140" s="288"/>
      <c r="D140" s="278" t="s">
        <v>191</v>
      </c>
      <c r="E140" s="289" t="s">
        <v>1</v>
      </c>
      <c r="F140" s="290" t="s">
        <v>1891</v>
      </c>
      <c r="G140" s="288"/>
      <c r="H140" s="291">
        <v>17.5</v>
      </c>
      <c r="I140" s="292"/>
      <c r="J140" s="288"/>
      <c r="K140" s="288"/>
      <c r="L140" s="293"/>
      <c r="M140" s="294"/>
      <c r="N140" s="295"/>
      <c r="O140" s="295"/>
      <c r="P140" s="295"/>
      <c r="Q140" s="295"/>
      <c r="R140" s="295"/>
      <c r="S140" s="295"/>
      <c r="T140" s="29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97" t="s">
        <v>191</v>
      </c>
      <c r="AU140" s="297" t="s">
        <v>87</v>
      </c>
      <c r="AV140" s="14" t="s">
        <v>87</v>
      </c>
      <c r="AW140" s="14" t="s">
        <v>32</v>
      </c>
      <c r="AX140" s="14" t="s">
        <v>85</v>
      </c>
      <c r="AY140" s="297" t="s">
        <v>151</v>
      </c>
    </row>
    <row r="141" spans="1:65" s="2" customFormat="1" ht="16.5" customHeight="1">
      <c r="A141" s="40"/>
      <c r="B141" s="41"/>
      <c r="C141" s="262" t="s">
        <v>160</v>
      </c>
      <c r="D141" s="262" t="s">
        <v>152</v>
      </c>
      <c r="E141" s="263" t="s">
        <v>1701</v>
      </c>
      <c r="F141" s="264" t="s">
        <v>1702</v>
      </c>
      <c r="G141" s="265" t="s">
        <v>113</v>
      </c>
      <c r="H141" s="266">
        <v>19.25</v>
      </c>
      <c r="I141" s="267"/>
      <c r="J141" s="268">
        <f>ROUND(I141*H141,2)</f>
        <v>0</v>
      </c>
      <c r="K141" s="269"/>
      <c r="L141" s="270"/>
      <c r="M141" s="271" t="s">
        <v>1</v>
      </c>
      <c r="N141" s="272" t="s">
        <v>42</v>
      </c>
      <c r="O141" s="93"/>
      <c r="P141" s="273">
        <f>O141*H141</f>
        <v>0</v>
      </c>
      <c r="Q141" s="273">
        <v>2E-05</v>
      </c>
      <c r="R141" s="273">
        <f>Q141*H141</f>
        <v>0.00038500000000000003</v>
      </c>
      <c r="S141" s="273">
        <v>0</v>
      </c>
      <c r="T141" s="27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75" t="s">
        <v>927</v>
      </c>
      <c r="AT141" s="275" t="s">
        <v>152</v>
      </c>
      <c r="AU141" s="275" t="s">
        <v>87</v>
      </c>
      <c r="AY141" s="17" t="s">
        <v>151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85</v>
      </c>
      <c r="BK141" s="145">
        <f>ROUND(I141*H141,2)</f>
        <v>0</v>
      </c>
      <c r="BL141" s="17" t="s">
        <v>927</v>
      </c>
      <c r="BM141" s="275" t="s">
        <v>1897</v>
      </c>
    </row>
    <row r="142" spans="1:51" s="13" customFormat="1" ht="12">
      <c r="A142" s="13"/>
      <c r="B142" s="276"/>
      <c r="C142" s="277"/>
      <c r="D142" s="278" t="s">
        <v>191</v>
      </c>
      <c r="E142" s="279" t="s">
        <v>1</v>
      </c>
      <c r="F142" s="280" t="s">
        <v>776</v>
      </c>
      <c r="G142" s="277"/>
      <c r="H142" s="279" t="s">
        <v>1</v>
      </c>
      <c r="I142" s="281"/>
      <c r="J142" s="277"/>
      <c r="K142" s="277"/>
      <c r="L142" s="282"/>
      <c r="M142" s="283"/>
      <c r="N142" s="284"/>
      <c r="O142" s="284"/>
      <c r="P142" s="284"/>
      <c r="Q142" s="284"/>
      <c r="R142" s="284"/>
      <c r="S142" s="284"/>
      <c r="T142" s="28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86" t="s">
        <v>191</v>
      </c>
      <c r="AU142" s="286" t="s">
        <v>87</v>
      </c>
      <c r="AV142" s="13" t="s">
        <v>85</v>
      </c>
      <c r="AW142" s="13" t="s">
        <v>32</v>
      </c>
      <c r="AX142" s="13" t="s">
        <v>77</v>
      </c>
      <c r="AY142" s="286" t="s">
        <v>151</v>
      </c>
    </row>
    <row r="143" spans="1:51" s="14" customFormat="1" ht="12">
      <c r="A143" s="14"/>
      <c r="B143" s="287"/>
      <c r="C143" s="288"/>
      <c r="D143" s="278" t="s">
        <v>191</v>
      </c>
      <c r="E143" s="289" t="s">
        <v>1</v>
      </c>
      <c r="F143" s="290" t="s">
        <v>1898</v>
      </c>
      <c r="G143" s="288"/>
      <c r="H143" s="291">
        <v>19.25</v>
      </c>
      <c r="I143" s="292"/>
      <c r="J143" s="288"/>
      <c r="K143" s="288"/>
      <c r="L143" s="293"/>
      <c r="M143" s="294"/>
      <c r="N143" s="295"/>
      <c r="O143" s="295"/>
      <c r="P143" s="295"/>
      <c r="Q143" s="295"/>
      <c r="R143" s="295"/>
      <c r="S143" s="295"/>
      <c r="T143" s="29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97" t="s">
        <v>191</v>
      </c>
      <c r="AU143" s="297" t="s">
        <v>87</v>
      </c>
      <c r="AV143" s="14" t="s">
        <v>87</v>
      </c>
      <c r="AW143" s="14" t="s">
        <v>32</v>
      </c>
      <c r="AX143" s="14" t="s">
        <v>85</v>
      </c>
      <c r="AY143" s="297" t="s">
        <v>151</v>
      </c>
    </row>
    <row r="144" spans="1:65" s="2" customFormat="1" ht="16.5" customHeight="1">
      <c r="A144" s="40"/>
      <c r="B144" s="41"/>
      <c r="C144" s="309" t="s">
        <v>156</v>
      </c>
      <c r="D144" s="309" t="s">
        <v>236</v>
      </c>
      <c r="E144" s="310" t="s">
        <v>1899</v>
      </c>
      <c r="F144" s="311" t="s">
        <v>1900</v>
      </c>
      <c r="G144" s="312" t="s">
        <v>154</v>
      </c>
      <c r="H144" s="313">
        <v>1</v>
      </c>
      <c r="I144" s="314"/>
      <c r="J144" s="315">
        <f>ROUND(I144*H144,2)</f>
        <v>0</v>
      </c>
      <c r="K144" s="316"/>
      <c r="L144" s="43"/>
      <c r="M144" s="317" t="s">
        <v>1</v>
      </c>
      <c r="N144" s="318" t="s">
        <v>42</v>
      </c>
      <c r="O144" s="93"/>
      <c r="P144" s="273">
        <f>O144*H144</f>
        <v>0</v>
      </c>
      <c r="Q144" s="273">
        <v>0</v>
      </c>
      <c r="R144" s="273">
        <f>Q144*H144</f>
        <v>0</v>
      </c>
      <c r="S144" s="273">
        <v>0</v>
      </c>
      <c r="T144" s="27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75" t="s">
        <v>629</v>
      </c>
      <c r="AT144" s="275" t="s">
        <v>236</v>
      </c>
      <c r="AU144" s="275" t="s">
        <v>87</v>
      </c>
      <c r="AY144" s="17" t="s">
        <v>151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85</v>
      </c>
      <c r="BK144" s="145">
        <f>ROUND(I144*H144,2)</f>
        <v>0</v>
      </c>
      <c r="BL144" s="17" t="s">
        <v>629</v>
      </c>
      <c r="BM144" s="275" t="s">
        <v>1901</v>
      </c>
    </row>
    <row r="145" spans="1:63" s="12" customFormat="1" ht="22.8" customHeight="1">
      <c r="A145" s="12"/>
      <c r="B145" s="246"/>
      <c r="C145" s="247"/>
      <c r="D145" s="248" t="s">
        <v>76</v>
      </c>
      <c r="E145" s="260" t="s">
        <v>1244</v>
      </c>
      <c r="F145" s="260" t="s">
        <v>1245</v>
      </c>
      <c r="G145" s="247"/>
      <c r="H145" s="247"/>
      <c r="I145" s="250"/>
      <c r="J145" s="261">
        <f>BK145</f>
        <v>0</v>
      </c>
      <c r="K145" s="247"/>
      <c r="L145" s="252"/>
      <c r="M145" s="253"/>
      <c r="N145" s="254"/>
      <c r="O145" s="254"/>
      <c r="P145" s="255">
        <f>SUM(P146:P161)</f>
        <v>0</v>
      </c>
      <c r="Q145" s="254"/>
      <c r="R145" s="255">
        <f>SUM(R146:R161)</f>
        <v>3.5677000000000003</v>
      </c>
      <c r="S145" s="254"/>
      <c r="T145" s="256">
        <f>SUM(T146:T161)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57" t="s">
        <v>160</v>
      </c>
      <c r="AT145" s="258" t="s">
        <v>76</v>
      </c>
      <c r="AU145" s="258" t="s">
        <v>85</v>
      </c>
      <c r="AY145" s="257" t="s">
        <v>151</v>
      </c>
      <c r="BK145" s="259">
        <f>SUM(BK146:BK161)</f>
        <v>0</v>
      </c>
    </row>
    <row r="146" spans="1:65" s="2" customFormat="1" ht="60" customHeight="1">
      <c r="A146" s="40"/>
      <c r="B146" s="41"/>
      <c r="C146" s="309" t="s">
        <v>150</v>
      </c>
      <c r="D146" s="309" t="s">
        <v>236</v>
      </c>
      <c r="E146" s="310" t="s">
        <v>1843</v>
      </c>
      <c r="F146" s="311" t="s">
        <v>1844</v>
      </c>
      <c r="G146" s="312" t="s">
        <v>113</v>
      </c>
      <c r="H146" s="313">
        <v>17.5</v>
      </c>
      <c r="I146" s="314"/>
      <c r="J146" s="315">
        <f>ROUND(I146*H146,2)</f>
        <v>0</v>
      </c>
      <c r="K146" s="316"/>
      <c r="L146" s="43"/>
      <c r="M146" s="317" t="s">
        <v>1</v>
      </c>
      <c r="N146" s="318" t="s">
        <v>42</v>
      </c>
      <c r="O146" s="93"/>
      <c r="P146" s="273">
        <f>O146*H146</f>
        <v>0</v>
      </c>
      <c r="Q146" s="273">
        <v>0</v>
      </c>
      <c r="R146" s="273">
        <f>Q146*H146</f>
        <v>0</v>
      </c>
      <c r="S146" s="273">
        <v>0</v>
      </c>
      <c r="T146" s="27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75" t="s">
        <v>629</v>
      </c>
      <c r="AT146" s="275" t="s">
        <v>236</v>
      </c>
      <c r="AU146" s="275" t="s">
        <v>87</v>
      </c>
      <c r="AY146" s="17" t="s">
        <v>151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85</v>
      </c>
      <c r="BK146" s="145">
        <f>ROUND(I146*H146,2)</f>
        <v>0</v>
      </c>
      <c r="BL146" s="17" t="s">
        <v>629</v>
      </c>
      <c r="BM146" s="275" t="s">
        <v>1902</v>
      </c>
    </row>
    <row r="147" spans="1:51" s="14" customFormat="1" ht="12">
      <c r="A147" s="14"/>
      <c r="B147" s="287"/>
      <c r="C147" s="288"/>
      <c r="D147" s="278" t="s">
        <v>191</v>
      </c>
      <c r="E147" s="289" t="s">
        <v>1</v>
      </c>
      <c r="F147" s="290" t="s">
        <v>1891</v>
      </c>
      <c r="G147" s="288"/>
      <c r="H147" s="291">
        <v>17.5</v>
      </c>
      <c r="I147" s="292"/>
      <c r="J147" s="288"/>
      <c r="K147" s="288"/>
      <c r="L147" s="293"/>
      <c r="M147" s="294"/>
      <c r="N147" s="295"/>
      <c r="O147" s="295"/>
      <c r="P147" s="295"/>
      <c r="Q147" s="295"/>
      <c r="R147" s="295"/>
      <c r="S147" s="295"/>
      <c r="T147" s="29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97" t="s">
        <v>191</v>
      </c>
      <c r="AU147" s="297" t="s">
        <v>87</v>
      </c>
      <c r="AV147" s="14" t="s">
        <v>87</v>
      </c>
      <c r="AW147" s="14" t="s">
        <v>32</v>
      </c>
      <c r="AX147" s="14" t="s">
        <v>85</v>
      </c>
      <c r="AY147" s="297" t="s">
        <v>151</v>
      </c>
    </row>
    <row r="148" spans="1:65" s="2" customFormat="1" ht="36" customHeight="1">
      <c r="A148" s="40"/>
      <c r="B148" s="41"/>
      <c r="C148" s="309" t="s">
        <v>169</v>
      </c>
      <c r="D148" s="309" t="s">
        <v>236</v>
      </c>
      <c r="E148" s="310" t="s">
        <v>1851</v>
      </c>
      <c r="F148" s="311" t="s">
        <v>1852</v>
      </c>
      <c r="G148" s="312" t="s">
        <v>113</v>
      </c>
      <c r="H148" s="313">
        <v>17.5</v>
      </c>
      <c r="I148" s="314"/>
      <c r="J148" s="315">
        <f>ROUND(I148*H148,2)</f>
        <v>0</v>
      </c>
      <c r="K148" s="316"/>
      <c r="L148" s="43"/>
      <c r="M148" s="317" t="s">
        <v>1</v>
      </c>
      <c r="N148" s="318" t="s">
        <v>42</v>
      </c>
      <c r="O148" s="93"/>
      <c r="P148" s="273">
        <f>O148*H148</f>
        <v>0</v>
      </c>
      <c r="Q148" s="273">
        <v>0.203</v>
      </c>
      <c r="R148" s="273">
        <f>Q148*H148</f>
        <v>3.5525</v>
      </c>
      <c r="S148" s="273">
        <v>0</v>
      </c>
      <c r="T148" s="27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75" t="s">
        <v>629</v>
      </c>
      <c r="AT148" s="275" t="s">
        <v>236</v>
      </c>
      <c r="AU148" s="275" t="s">
        <v>87</v>
      </c>
      <c r="AY148" s="17" t="s">
        <v>151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85</v>
      </c>
      <c r="BK148" s="145">
        <f>ROUND(I148*H148,2)</f>
        <v>0</v>
      </c>
      <c r="BL148" s="17" t="s">
        <v>629</v>
      </c>
      <c r="BM148" s="275" t="s">
        <v>1903</v>
      </c>
    </row>
    <row r="149" spans="1:51" s="14" customFormat="1" ht="12">
      <c r="A149" s="14"/>
      <c r="B149" s="287"/>
      <c r="C149" s="288"/>
      <c r="D149" s="278" t="s">
        <v>191</v>
      </c>
      <c r="E149" s="289" t="s">
        <v>1</v>
      </c>
      <c r="F149" s="290" t="s">
        <v>1891</v>
      </c>
      <c r="G149" s="288"/>
      <c r="H149" s="291">
        <v>17.5</v>
      </c>
      <c r="I149" s="292"/>
      <c r="J149" s="288"/>
      <c r="K149" s="288"/>
      <c r="L149" s="293"/>
      <c r="M149" s="294"/>
      <c r="N149" s="295"/>
      <c r="O149" s="295"/>
      <c r="P149" s="295"/>
      <c r="Q149" s="295"/>
      <c r="R149" s="295"/>
      <c r="S149" s="295"/>
      <c r="T149" s="29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97" t="s">
        <v>191</v>
      </c>
      <c r="AU149" s="297" t="s">
        <v>87</v>
      </c>
      <c r="AV149" s="14" t="s">
        <v>87</v>
      </c>
      <c r="AW149" s="14" t="s">
        <v>32</v>
      </c>
      <c r="AX149" s="14" t="s">
        <v>85</v>
      </c>
      <c r="AY149" s="297" t="s">
        <v>151</v>
      </c>
    </row>
    <row r="150" spans="1:65" s="2" customFormat="1" ht="36" customHeight="1">
      <c r="A150" s="40"/>
      <c r="B150" s="41"/>
      <c r="C150" s="309" t="s">
        <v>172</v>
      </c>
      <c r="D150" s="309" t="s">
        <v>236</v>
      </c>
      <c r="E150" s="310" t="s">
        <v>1854</v>
      </c>
      <c r="F150" s="311" t="s">
        <v>1855</v>
      </c>
      <c r="G150" s="312" t="s">
        <v>189</v>
      </c>
      <c r="H150" s="313">
        <v>2</v>
      </c>
      <c r="I150" s="314"/>
      <c r="J150" s="315">
        <f>ROUND(I150*H150,2)</f>
        <v>0</v>
      </c>
      <c r="K150" s="316"/>
      <c r="L150" s="43"/>
      <c r="M150" s="317" t="s">
        <v>1</v>
      </c>
      <c r="N150" s="318" t="s">
        <v>42</v>
      </c>
      <c r="O150" s="93"/>
      <c r="P150" s="273">
        <f>O150*H150</f>
        <v>0</v>
      </c>
      <c r="Q150" s="273">
        <v>0.0076</v>
      </c>
      <c r="R150" s="273">
        <f>Q150*H150</f>
        <v>0.0152</v>
      </c>
      <c r="S150" s="273">
        <v>0</v>
      </c>
      <c r="T150" s="27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75" t="s">
        <v>629</v>
      </c>
      <c r="AT150" s="275" t="s">
        <v>236</v>
      </c>
      <c r="AU150" s="275" t="s">
        <v>87</v>
      </c>
      <c r="AY150" s="17" t="s">
        <v>151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85</v>
      </c>
      <c r="BK150" s="145">
        <f>ROUND(I150*H150,2)</f>
        <v>0</v>
      </c>
      <c r="BL150" s="17" t="s">
        <v>629</v>
      </c>
      <c r="BM150" s="275" t="s">
        <v>1904</v>
      </c>
    </row>
    <row r="151" spans="1:65" s="2" customFormat="1" ht="36" customHeight="1">
      <c r="A151" s="40"/>
      <c r="B151" s="41"/>
      <c r="C151" s="309" t="s">
        <v>155</v>
      </c>
      <c r="D151" s="309" t="s">
        <v>236</v>
      </c>
      <c r="E151" s="310" t="s">
        <v>1267</v>
      </c>
      <c r="F151" s="311" t="s">
        <v>1268</v>
      </c>
      <c r="G151" s="312" t="s">
        <v>113</v>
      </c>
      <c r="H151" s="313">
        <v>17.5</v>
      </c>
      <c r="I151" s="314"/>
      <c r="J151" s="315">
        <f>ROUND(I151*H151,2)</f>
        <v>0</v>
      </c>
      <c r="K151" s="316"/>
      <c r="L151" s="43"/>
      <c r="M151" s="317" t="s">
        <v>1</v>
      </c>
      <c r="N151" s="318" t="s">
        <v>42</v>
      </c>
      <c r="O151" s="93"/>
      <c r="P151" s="273">
        <f>O151*H151</f>
        <v>0</v>
      </c>
      <c r="Q151" s="273">
        <v>0</v>
      </c>
      <c r="R151" s="273">
        <f>Q151*H151</f>
        <v>0</v>
      </c>
      <c r="S151" s="273">
        <v>0</v>
      </c>
      <c r="T151" s="27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75" t="s">
        <v>629</v>
      </c>
      <c r="AT151" s="275" t="s">
        <v>236</v>
      </c>
      <c r="AU151" s="275" t="s">
        <v>87</v>
      </c>
      <c r="AY151" s="17" t="s">
        <v>151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85</v>
      </c>
      <c r="BK151" s="145">
        <f>ROUND(I151*H151,2)</f>
        <v>0</v>
      </c>
      <c r="BL151" s="17" t="s">
        <v>629</v>
      </c>
      <c r="BM151" s="275" t="s">
        <v>1905</v>
      </c>
    </row>
    <row r="152" spans="1:51" s="14" customFormat="1" ht="12">
      <c r="A152" s="14"/>
      <c r="B152" s="287"/>
      <c r="C152" s="288"/>
      <c r="D152" s="278" t="s">
        <v>191</v>
      </c>
      <c r="E152" s="289" t="s">
        <v>1</v>
      </c>
      <c r="F152" s="290" t="s">
        <v>1891</v>
      </c>
      <c r="G152" s="288"/>
      <c r="H152" s="291">
        <v>17.5</v>
      </c>
      <c r="I152" s="292"/>
      <c r="J152" s="288"/>
      <c r="K152" s="288"/>
      <c r="L152" s="293"/>
      <c r="M152" s="294"/>
      <c r="N152" s="295"/>
      <c r="O152" s="295"/>
      <c r="P152" s="295"/>
      <c r="Q152" s="295"/>
      <c r="R152" s="295"/>
      <c r="S152" s="295"/>
      <c r="T152" s="29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97" t="s">
        <v>191</v>
      </c>
      <c r="AU152" s="297" t="s">
        <v>87</v>
      </c>
      <c r="AV152" s="14" t="s">
        <v>87</v>
      </c>
      <c r="AW152" s="14" t="s">
        <v>32</v>
      </c>
      <c r="AX152" s="14" t="s">
        <v>85</v>
      </c>
      <c r="AY152" s="297" t="s">
        <v>151</v>
      </c>
    </row>
    <row r="153" spans="1:65" s="2" customFormat="1" ht="16.5" customHeight="1">
      <c r="A153" s="40"/>
      <c r="B153" s="41"/>
      <c r="C153" s="262" t="s">
        <v>178</v>
      </c>
      <c r="D153" s="262" t="s">
        <v>152</v>
      </c>
      <c r="E153" s="263" t="s">
        <v>1281</v>
      </c>
      <c r="F153" s="264" t="s">
        <v>1282</v>
      </c>
      <c r="G153" s="265" t="s">
        <v>113</v>
      </c>
      <c r="H153" s="266">
        <v>18.375</v>
      </c>
      <c r="I153" s="267"/>
      <c r="J153" s="268">
        <f>ROUND(I153*H153,2)</f>
        <v>0</v>
      </c>
      <c r="K153" s="269"/>
      <c r="L153" s="270"/>
      <c r="M153" s="271" t="s">
        <v>1</v>
      </c>
      <c r="N153" s="272" t="s">
        <v>42</v>
      </c>
      <c r="O153" s="93"/>
      <c r="P153" s="273">
        <f>O153*H153</f>
        <v>0</v>
      </c>
      <c r="Q153" s="273">
        <v>0</v>
      </c>
      <c r="R153" s="273">
        <f>Q153*H153</f>
        <v>0</v>
      </c>
      <c r="S153" s="273">
        <v>0</v>
      </c>
      <c r="T153" s="27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75" t="s">
        <v>927</v>
      </c>
      <c r="AT153" s="275" t="s">
        <v>152</v>
      </c>
      <c r="AU153" s="275" t="s">
        <v>87</v>
      </c>
      <c r="AY153" s="17" t="s">
        <v>151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85</v>
      </c>
      <c r="BK153" s="145">
        <f>ROUND(I153*H153,2)</f>
        <v>0</v>
      </c>
      <c r="BL153" s="17" t="s">
        <v>927</v>
      </c>
      <c r="BM153" s="275" t="s">
        <v>1906</v>
      </c>
    </row>
    <row r="154" spans="1:51" s="13" customFormat="1" ht="12">
      <c r="A154" s="13"/>
      <c r="B154" s="276"/>
      <c r="C154" s="277"/>
      <c r="D154" s="278" t="s">
        <v>191</v>
      </c>
      <c r="E154" s="279" t="s">
        <v>1</v>
      </c>
      <c r="F154" s="280" t="s">
        <v>1895</v>
      </c>
      <c r="G154" s="277"/>
      <c r="H154" s="279" t="s">
        <v>1</v>
      </c>
      <c r="I154" s="281"/>
      <c r="J154" s="277"/>
      <c r="K154" s="277"/>
      <c r="L154" s="282"/>
      <c r="M154" s="283"/>
      <c r="N154" s="284"/>
      <c r="O154" s="284"/>
      <c r="P154" s="284"/>
      <c r="Q154" s="284"/>
      <c r="R154" s="284"/>
      <c r="S154" s="284"/>
      <c r="T154" s="28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86" t="s">
        <v>191</v>
      </c>
      <c r="AU154" s="286" t="s">
        <v>87</v>
      </c>
      <c r="AV154" s="13" t="s">
        <v>85</v>
      </c>
      <c r="AW154" s="13" t="s">
        <v>32</v>
      </c>
      <c r="AX154" s="13" t="s">
        <v>77</v>
      </c>
      <c r="AY154" s="286" t="s">
        <v>151</v>
      </c>
    </row>
    <row r="155" spans="1:51" s="13" customFormat="1" ht="12">
      <c r="A155" s="13"/>
      <c r="B155" s="276"/>
      <c r="C155" s="277"/>
      <c r="D155" s="278" t="s">
        <v>191</v>
      </c>
      <c r="E155" s="279" t="s">
        <v>1</v>
      </c>
      <c r="F155" s="280" t="s">
        <v>910</v>
      </c>
      <c r="G155" s="277"/>
      <c r="H155" s="279" t="s">
        <v>1</v>
      </c>
      <c r="I155" s="281"/>
      <c r="J155" s="277"/>
      <c r="K155" s="277"/>
      <c r="L155" s="282"/>
      <c r="M155" s="283"/>
      <c r="N155" s="284"/>
      <c r="O155" s="284"/>
      <c r="P155" s="284"/>
      <c r="Q155" s="284"/>
      <c r="R155" s="284"/>
      <c r="S155" s="284"/>
      <c r="T155" s="28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86" t="s">
        <v>191</v>
      </c>
      <c r="AU155" s="286" t="s">
        <v>87</v>
      </c>
      <c r="AV155" s="13" t="s">
        <v>85</v>
      </c>
      <c r="AW155" s="13" t="s">
        <v>32</v>
      </c>
      <c r="AX155" s="13" t="s">
        <v>77</v>
      </c>
      <c r="AY155" s="286" t="s">
        <v>151</v>
      </c>
    </row>
    <row r="156" spans="1:51" s="14" customFormat="1" ht="12">
      <c r="A156" s="14"/>
      <c r="B156" s="287"/>
      <c r="C156" s="288"/>
      <c r="D156" s="278" t="s">
        <v>191</v>
      </c>
      <c r="E156" s="289" t="s">
        <v>1891</v>
      </c>
      <c r="F156" s="290" t="s">
        <v>1892</v>
      </c>
      <c r="G156" s="288"/>
      <c r="H156" s="291">
        <v>17.5</v>
      </c>
      <c r="I156" s="292"/>
      <c r="J156" s="288"/>
      <c r="K156" s="288"/>
      <c r="L156" s="293"/>
      <c r="M156" s="294"/>
      <c r="N156" s="295"/>
      <c r="O156" s="295"/>
      <c r="P156" s="295"/>
      <c r="Q156" s="295"/>
      <c r="R156" s="295"/>
      <c r="S156" s="295"/>
      <c r="T156" s="29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7" t="s">
        <v>191</v>
      </c>
      <c r="AU156" s="297" t="s">
        <v>87</v>
      </c>
      <c r="AV156" s="14" t="s">
        <v>87</v>
      </c>
      <c r="AW156" s="14" t="s">
        <v>32</v>
      </c>
      <c r="AX156" s="14" t="s">
        <v>85</v>
      </c>
      <c r="AY156" s="297" t="s">
        <v>151</v>
      </c>
    </row>
    <row r="157" spans="1:51" s="14" customFormat="1" ht="12">
      <c r="A157" s="14"/>
      <c r="B157" s="287"/>
      <c r="C157" s="288"/>
      <c r="D157" s="278" t="s">
        <v>191</v>
      </c>
      <c r="E157" s="288"/>
      <c r="F157" s="290" t="s">
        <v>1907</v>
      </c>
      <c r="G157" s="288"/>
      <c r="H157" s="291">
        <v>18.375</v>
      </c>
      <c r="I157" s="292"/>
      <c r="J157" s="288"/>
      <c r="K157" s="288"/>
      <c r="L157" s="293"/>
      <c r="M157" s="294"/>
      <c r="N157" s="295"/>
      <c r="O157" s="295"/>
      <c r="P157" s="295"/>
      <c r="Q157" s="295"/>
      <c r="R157" s="295"/>
      <c r="S157" s="295"/>
      <c r="T157" s="29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97" t="s">
        <v>191</v>
      </c>
      <c r="AU157" s="297" t="s">
        <v>87</v>
      </c>
      <c r="AV157" s="14" t="s">
        <v>87</v>
      </c>
      <c r="AW157" s="14" t="s">
        <v>4</v>
      </c>
      <c r="AX157" s="14" t="s">
        <v>85</v>
      </c>
      <c r="AY157" s="297" t="s">
        <v>151</v>
      </c>
    </row>
    <row r="158" spans="1:65" s="2" customFormat="1" ht="36" customHeight="1">
      <c r="A158" s="40"/>
      <c r="B158" s="41"/>
      <c r="C158" s="309" t="s">
        <v>182</v>
      </c>
      <c r="D158" s="309" t="s">
        <v>236</v>
      </c>
      <c r="E158" s="310" t="s">
        <v>1870</v>
      </c>
      <c r="F158" s="311" t="s">
        <v>1871</v>
      </c>
      <c r="G158" s="312" t="s">
        <v>113</v>
      </c>
      <c r="H158" s="313">
        <v>17.5</v>
      </c>
      <c r="I158" s="314"/>
      <c r="J158" s="315">
        <f>ROUND(I158*H158,2)</f>
        <v>0</v>
      </c>
      <c r="K158" s="316"/>
      <c r="L158" s="43"/>
      <c r="M158" s="317" t="s">
        <v>1</v>
      </c>
      <c r="N158" s="318" t="s">
        <v>42</v>
      </c>
      <c r="O158" s="93"/>
      <c r="P158" s="273">
        <f>O158*H158</f>
        <v>0</v>
      </c>
      <c r="Q158" s="273">
        <v>0</v>
      </c>
      <c r="R158" s="273">
        <f>Q158*H158</f>
        <v>0</v>
      </c>
      <c r="S158" s="273">
        <v>0</v>
      </c>
      <c r="T158" s="27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75" t="s">
        <v>629</v>
      </c>
      <c r="AT158" s="275" t="s">
        <v>236</v>
      </c>
      <c r="AU158" s="275" t="s">
        <v>87</v>
      </c>
      <c r="AY158" s="17" t="s">
        <v>151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85</v>
      </c>
      <c r="BK158" s="145">
        <f>ROUND(I158*H158,2)</f>
        <v>0</v>
      </c>
      <c r="BL158" s="17" t="s">
        <v>629</v>
      </c>
      <c r="BM158" s="275" t="s">
        <v>1908</v>
      </c>
    </row>
    <row r="159" spans="1:51" s="14" customFormat="1" ht="12">
      <c r="A159" s="14"/>
      <c r="B159" s="287"/>
      <c r="C159" s="288"/>
      <c r="D159" s="278" t="s">
        <v>191</v>
      </c>
      <c r="E159" s="289" t="s">
        <v>1</v>
      </c>
      <c r="F159" s="290" t="s">
        <v>1891</v>
      </c>
      <c r="G159" s="288"/>
      <c r="H159" s="291">
        <v>17.5</v>
      </c>
      <c r="I159" s="292"/>
      <c r="J159" s="288"/>
      <c r="K159" s="288"/>
      <c r="L159" s="293"/>
      <c r="M159" s="294"/>
      <c r="N159" s="295"/>
      <c r="O159" s="295"/>
      <c r="P159" s="295"/>
      <c r="Q159" s="295"/>
      <c r="R159" s="295"/>
      <c r="S159" s="295"/>
      <c r="T159" s="29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97" t="s">
        <v>191</v>
      </c>
      <c r="AU159" s="297" t="s">
        <v>87</v>
      </c>
      <c r="AV159" s="14" t="s">
        <v>87</v>
      </c>
      <c r="AW159" s="14" t="s">
        <v>32</v>
      </c>
      <c r="AX159" s="14" t="s">
        <v>85</v>
      </c>
      <c r="AY159" s="297" t="s">
        <v>151</v>
      </c>
    </row>
    <row r="160" spans="1:65" s="2" customFormat="1" ht="36" customHeight="1">
      <c r="A160" s="40"/>
      <c r="B160" s="41"/>
      <c r="C160" s="309" t="s">
        <v>186</v>
      </c>
      <c r="D160" s="309" t="s">
        <v>236</v>
      </c>
      <c r="E160" s="310" t="s">
        <v>1887</v>
      </c>
      <c r="F160" s="311" t="s">
        <v>1888</v>
      </c>
      <c r="G160" s="312" t="s">
        <v>253</v>
      </c>
      <c r="H160" s="313">
        <v>17.5</v>
      </c>
      <c r="I160" s="314"/>
      <c r="J160" s="315">
        <f>ROUND(I160*H160,2)</f>
        <v>0</v>
      </c>
      <c r="K160" s="316"/>
      <c r="L160" s="43"/>
      <c r="M160" s="317" t="s">
        <v>1</v>
      </c>
      <c r="N160" s="318" t="s">
        <v>42</v>
      </c>
      <c r="O160" s="93"/>
      <c r="P160" s="273">
        <f>O160*H160</f>
        <v>0</v>
      </c>
      <c r="Q160" s="273">
        <v>0</v>
      </c>
      <c r="R160" s="273">
        <f>Q160*H160</f>
        <v>0</v>
      </c>
      <c r="S160" s="273">
        <v>0</v>
      </c>
      <c r="T160" s="27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75" t="s">
        <v>629</v>
      </c>
      <c r="AT160" s="275" t="s">
        <v>236</v>
      </c>
      <c r="AU160" s="275" t="s">
        <v>87</v>
      </c>
      <c r="AY160" s="17" t="s">
        <v>151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85</v>
      </c>
      <c r="BK160" s="145">
        <f>ROUND(I160*H160,2)</f>
        <v>0</v>
      </c>
      <c r="BL160" s="17" t="s">
        <v>629</v>
      </c>
      <c r="BM160" s="275" t="s">
        <v>1909</v>
      </c>
    </row>
    <row r="161" spans="1:51" s="14" customFormat="1" ht="12">
      <c r="A161" s="14"/>
      <c r="B161" s="287"/>
      <c r="C161" s="288"/>
      <c r="D161" s="278" t="s">
        <v>191</v>
      </c>
      <c r="E161" s="289" t="s">
        <v>1</v>
      </c>
      <c r="F161" s="290" t="s">
        <v>1891</v>
      </c>
      <c r="G161" s="288"/>
      <c r="H161" s="291">
        <v>17.5</v>
      </c>
      <c r="I161" s="292"/>
      <c r="J161" s="288"/>
      <c r="K161" s="288"/>
      <c r="L161" s="293"/>
      <c r="M161" s="325"/>
      <c r="N161" s="326"/>
      <c r="O161" s="326"/>
      <c r="P161" s="326"/>
      <c r="Q161" s="326"/>
      <c r="R161" s="326"/>
      <c r="S161" s="326"/>
      <c r="T161" s="32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97" t="s">
        <v>191</v>
      </c>
      <c r="AU161" s="297" t="s">
        <v>87</v>
      </c>
      <c r="AV161" s="14" t="s">
        <v>87</v>
      </c>
      <c r="AW161" s="14" t="s">
        <v>32</v>
      </c>
      <c r="AX161" s="14" t="s">
        <v>85</v>
      </c>
      <c r="AY161" s="297" t="s">
        <v>151</v>
      </c>
    </row>
    <row r="162" spans="1:31" s="2" customFormat="1" ht="6.95" customHeight="1">
      <c r="A162" s="40"/>
      <c r="B162" s="68"/>
      <c r="C162" s="69"/>
      <c r="D162" s="69"/>
      <c r="E162" s="69"/>
      <c r="F162" s="69"/>
      <c r="G162" s="69"/>
      <c r="H162" s="69"/>
      <c r="I162" s="203"/>
      <c r="J162" s="69"/>
      <c r="K162" s="69"/>
      <c r="L162" s="43"/>
      <c r="M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</sheetData>
  <sheetProtection password="CC35" sheet="1" objects="1" scenarios="1" formatColumns="0" formatRows="0" autoFilter="0"/>
  <autoFilter ref="C130:K161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2019-12-05T15:50:16Z</dcterms:created>
  <dcterms:modified xsi:type="dcterms:W3CDTF">2019-12-05T15:50:25Z</dcterms:modified>
  <cp:category/>
  <cp:version/>
  <cp:contentType/>
  <cp:contentStatus/>
</cp:coreProperties>
</file>