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8 LAS\"/>
    </mc:Choice>
  </mc:AlternateContent>
  <bookViews>
    <workbookView xWindow="0" yWindow="0" windowWidth="28590" windowHeight="11100" activeTab="1"/>
  </bookViews>
  <sheets>
    <sheet name="Rekapitulace stavby" sheetId="1" r:id="rId1"/>
    <sheet name="1-1 - Bytová jednotka č.2..." sheetId="2" r:id="rId2"/>
    <sheet name="Pokyny pro vyplnění" sheetId="3" r:id="rId3"/>
  </sheets>
  <definedNames>
    <definedName name="_xlnm._FilterDatabase" localSheetId="1" hidden="1">'1-1 - Bytová jednotka č.2...'!$C$101:$K$409</definedName>
    <definedName name="_xlnm.Print_Titles" localSheetId="1">'1-1 - Bytová jednotka č.2...'!$101:$101</definedName>
    <definedName name="_xlnm.Print_Titles" localSheetId="0">'Rekapitulace stavby'!$49:$49</definedName>
    <definedName name="_xlnm.Print_Area" localSheetId="1">'1-1 - Bytová jednotka č.2...'!$C$4:$J$36,'1-1 - Bytová jednotka č.2...'!$C$42:$J$83,'1-1 - Bytová jednotka č.2...'!$C$89:$K$409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09" i="2"/>
  <c r="BH409" i="2"/>
  <c r="BG409" i="2"/>
  <c r="BE409" i="2"/>
  <c r="T409" i="2"/>
  <c r="T408" i="2" s="1"/>
  <c r="R409" i="2"/>
  <c r="R408" i="2" s="1"/>
  <c r="P409" i="2"/>
  <c r="P408" i="2" s="1"/>
  <c r="BK409" i="2"/>
  <c r="BK408" i="2" s="1"/>
  <c r="J408" i="2" s="1"/>
  <c r="J82" i="2" s="1"/>
  <c r="J409" i="2"/>
  <c r="BF409" i="2" s="1"/>
  <c r="BI407" i="2"/>
  <c r="BH407" i="2"/>
  <c r="BG407" i="2"/>
  <c r="BE407" i="2"/>
  <c r="T407" i="2"/>
  <c r="T406" i="2" s="1"/>
  <c r="R407" i="2"/>
  <c r="R406" i="2" s="1"/>
  <c r="P407" i="2"/>
  <c r="P406" i="2" s="1"/>
  <c r="BK407" i="2"/>
  <c r="BK406" i="2" s="1"/>
  <c r="J407" i="2"/>
  <c r="BF407" i="2" s="1"/>
  <c r="BI402" i="2"/>
  <c r="BH402" i="2"/>
  <c r="BG402" i="2"/>
  <c r="BE402" i="2"/>
  <c r="T402" i="2"/>
  <c r="R402" i="2"/>
  <c r="P402" i="2"/>
  <c r="BK402" i="2"/>
  <c r="J402" i="2"/>
  <c r="BF402" i="2" s="1"/>
  <c r="BI399" i="2"/>
  <c r="BH399" i="2"/>
  <c r="BG399" i="2"/>
  <c r="BE399" i="2"/>
  <c r="T399" i="2"/>
  <c r="R399" i="2"/>
  <c r="P399" i="2"/>
  <c r="BK399" i="2"/>
  <c r="J399" i="2"/>
  <c r="BF399" i="2" s="1"/>
  <c r="BI396" i="2"/>
  <c r="BH396" i="2"/>
  <c r="BG396" i="2"/>
  <c r="BE396" i="2"/>
  <c r="T396" i="2"/>
  <c r="R396" i="2"/>
  <c r="P396" i="2"/>
  <c r="BK396" i="2"/>
  <c r="J396" i="2"/>
  <c r="BF396" i="2" s="1"/>
  <c r="BI383" i="2"/>
  <c r="BH383" i="2"/>
  <c r="BG383" i="2"/>
  <c r="BE383" i="2"/>
  <c r="T383" i="2"/>
  <c r="R383" i="2"/>
  <c r="P383" i="2"/>
  <c r="BK383" i="2"/>
  <c r="J383" i="2"/>
  <c r="BF383" i="2" s="1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 s="1"/>
  <c r="BI377" i="2"/>
  <c r="BH377" i="2"/>
  <c r="BG377" i="2"/>
  <c r="BE377" i="2"/>
  <c r="T377" i="2"/>
  <c r="R377" i="2"/>
  <c r="P377" i="2"/>
  <c r="BK377" i="2"/>
  <c r="J377" i="2"/>
  <c r="BF377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 s="1"/>
  <c r="BI353" i="2"/>
  <c r="BH353" i="2"/>
  <c r="BG353" i="2"/>
  <c r="BE353" i="2"/>
  <c r="T353" i="2"/>
  <c r="R353" i="2"/>
  <c r="P353" i="2"/>
  <c r="BK353" i="2"/>
  <c r="J353" i="2"/>
  <c r="BF353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18" i="2"/>
  <c r="BH318" i="2"/>
  <c r="BG318" i="2"/>
  <c r="BE318" i="2"/>
  <c r="T318" i="2"/>
  <c r="R318" i="2"/>
  <c r="P318" i="2"/>
  <c r="BK318" i="2"/>
  <c r="J318" i="2"/>
  <c r="BF318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4" i="2"/>
  <c r="BH304" i="2"/>
  <c r="BG304" i="2"/>
  <c r="BE304" i="2"/>
  <c r="T304" i="2"/>
  <c r="R304" i="2"/>
  <c r="P304" i="2"/>
  <c r="BK304" i="2"/>
  <c r="J304" i="2"/>
  <c r="BF304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299" i="2"/>
  <c r="BH299" i="2"/>
  <c r="BG299" i="2"/>
  <c r="BE299" i="2"/>
  <c r="T299" i="2"/>
  <c r="R299" i="2"/>
  <c r="P299" i="2"/>
  <c r="BK299" i="2"/>
  <c r="J299" i="2"/>
  <c r="BF299" i="2" s="1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R292" i="2"/>
  <c r="P292" i="2"/>
  <c r="BK292" i="2"/>
  <c r="J292" i="2"/>
  <c r="BF292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4" i="2"/>
  <c r="BH284" i="2"/>
  <c r="BG284" i="2"/>
  <c r="BE284" i="2"/>
  <c r="T284" i="2"/>
  <c r="R284" i="2"/>
  <c r="P284" i="2"/>
  <c r="BK284" i="2"/>
  <c r="J284" i="2"/>
  <c r="BF284" i="2" s="1"/>
  <c r="BI280" i="2"/>
  <c r="BH280" i="2"/>
  <c r="BG280" i="2"/>
  <c r="BE280" i="2"/>
  <c r="T280" i="2"/>
  <c r="R280" i="2"/>
  <c r="P280" i="2"/>
  <c r="BK280" i="2"/>
  <c r="J280" i="2"/>
  <c r="BF280" i="2" s="1"/>
  <c r="BI275" i="2"/>
  <c r="BH275" i="2"/>
  <c r="BG275" i="2"/>
  <c r="BE275" i="2"/>
  <c r="T275" i="2"/>
  <c r="R275" i="2"/>
  <c r="P275" i="2"/>
  <c r="BK275" i="2"/>
  <c r="J275" i="2"/>
  <c r="BF275" i="2" s="1"/>
  <c r="BI270" i="2"/>
  <c r="BH270" i="2"/>
  <c r="BG270" i="2"/>
  <c r="BE270" i="2"/>
  <c r="T270" i="2"/>
  <c r="R270" i="2"/>
  <c r="P270" i="2"/>
  <c r="BK270" i="2"/>
  <c r="J270" i="2"/>
  <c r="BF270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 s="1"/>
  <c r="BI177" i="2"/>
  <c r="BH177" i="2"/>
  <c r="BG177" i="2"/>
  <c r="BE177" i="2"/>
  <c r="T177" i="2"/>
  <c r="R177" i="2"/>
  <c r="P177" i="2"/>
  <c r="BK177" i="2"/>
  <c r="J177" i="2"/>
  <c r="BF177" i="2" s="1"/>
  <c r="BI175" i="2"/>
  <c r="BH175" i="2"/>
  <c r="BG175" i="2"/>
  <c r="BE175" i="2"/>
  <c r="T175" i="2"/>
  <c r="R175" i="2"/>
  <c r="P175" i="2"/>
  <c r="BK175" i="2"/>
  <c r="J175" i="2"/>
  <c r="BF175" i="2" s="1"/>
  <c r="BI172" i="2"/>
  <c r="BH172" i="2"/>
  <c r="BG172" i="2"/>
  <c r="BE172" i="2"/>
  <c r="T172" i="2"/>
  <c r="R172" i="2"/>
  <c r="P172" i="2"/>
  <c r="BK172" i="2"/>
  <c r="J172" i="2"/>
  <c r="BF172" i="2" s="1"/>
  <c r="BI165" i="2"/>
  <c r="BH165" i="2"/>
  <c r="BG165" i="2"/>
  <c r="BE165" i="2"/>
  <c r="T165" i="2"/>
  <c r="R165" i="2"/>
  <c r="P165" i="2"/>
  <c r="BK165" i="2"/>
  <c r="J165" i="2"/>
  <c r="BF165" i="2" s="1"/>
  <c r="BI161" i="2"/>
  <c r="BH161" i="2"/>
  <c r="BG161" i="2"/>
  <c r="BE161" i="2"/>
  <c r="T161" i="2"/>
  <c r="R161" i="2"/>
  <c r="P161" i="2"/>
  <c r="BK161" i="2"/>
  <c r="J161" i="2"/>
  <c r="BF161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3" i="2"/>
  <c r="BH143" i="2"/>
  <c r="BG143" i="2"/>
  <c r="BE143" i="2"/>
  <c r="T143" i="2"/>
  <c r="R143" i="2"/>
  <c r="P143" i="2"/>
  <c r="BK143" i="2"/>
  <c r="J143" i="2"/>
  <c r="BF143" i="2" s="1"/>
  <c r="BI141" i="2"/>
  <c r="BH141" i="2"/>
  <c r="BG141" i="2"/>
  <c r="BE141" i="2"/>
  <c r="T141" i="2"/>
  <c r="R141" i="2"/>
  <c r="P141" i="2"/>
  <c r="BK141" i="2"/>
  <c r="J141" i="2"/>
  <c r="BF141" i="2" s="1"/>
  <c r="BI136" i="2"/>
  <c r="BH136" i="2"/>
  <c r="BG136" i="2"/>
  <c r="BE136" i="2"/>
  <c r="T136" i="2"/>
  <c r="R136" i="2"/>
  <c r="P136" i="2"/>
  <c r="BK136" i="2"/>
  <c r="J136" i="2"/>
  <c r="BF136" i="2" s="1"/>
  <c r="BI133" i="2"/>
  <c r="BH133" i="2"/>
  <c r="BG133" i="2"/>
  <c r="BE133" i="2"/>
  <c r="T133" i="2"/>
  <c r="R133" i="2"/>
  <c r="P133" i="2"/>
  <c r="BK133" i="2"/>
  <c r="J133" i="2"/>
  <c r="BF133" i="2" s="1"/>
  <c r="BI126" i="2"/>
  <c r="BH126" i="2"/>
  <c r="BG126" i="2"/>
  <c r="BE126" i="2"/>
  <c r="T126" i="2"/>
  <c r="R126" i="2"/>
  <c r="P126" i="2"/>
  <c r="BK126" i="2"/>
  <c r="J126" i="2"/>
  <c r="BF126" i="2" s="1"/>
  <c r="BI123" i="2"/>
  <c r="BH123" i="2"/>
  <c r="BG123" i="2"/>
  <c r="BE123" i="2"/>
  <c r="T123" i="2"/>
  <c r="R123" i="2"/>
  <c r="P123" i="2"/>
  <c r="BK123" i="2"/>
  <c r="J123" i="2"/>
  <c r="BF123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R269" i="2" l="1"/>
  <c r="E45" i="2"/>
  <c r="P339" i="2"/>
  <c r="T327" i="2"/>
  <c r="F32" i="2"/>
  <c r="BB52" i="1" s="1"/>
  <c r="BB51" i="1" s="1"/>
  <c r="W28" i="1" s="1"/>
  <c r="BK263" i="2"/>
  <c r="J263" i="2" s="1"/>
  <c r="J71" i="2" s="1"/>
  <c r="T189" i="2"/>
  <c r="R212" i="2"/>
  <c r="R303" i="2"/>
  <c r="BK303" i="2"/>
  <c r="J303" i="2" s="1"/>
  <c r="J73" i="2" s="1"/>
  <c r="P327" i="2"/>
  <c r="BK358" i="2"/>
  <c r="J358" i="2" s="1"/>
  <c r="J77" i="2" s="1"/>
  <c r="R364" i="2"/>
  <c r="R107" i="2"/>
  <c r="R358" i="2"/>
  <c r="T382" i="2"/>
  <c r="BK269" i="2"/>
  <c r="J269" i="2" s="1"/>
  <c r="J72" i="2" s="1"/>
  <c r="R327" i="2"/>
  <c r="T364" i="2"/>
  <c r="BK155" i="2"/>
  <c r="J155" i="2" s="1"/>
  <c r="J62" i="2" s="1"/>
  <c r="R155" i="2"/>
  <c r="R189" i="2"/>
  <c r="P189" i="2"/>
  <c r="R224" i="2"/>
  <c r="BK364" i="2"/>
  <c r="J364" i="2" s="1"/>
  <c r="J78" i="2" s="1"/>
  <c r="BK212" i="2"/>
  <c r="J212" i="2" s="1"/>
  <c r="J67" i="2" s="1"/>
  <c r="P107" i="2"/>
  <c r="R147" i="2"/>
  <c r="BK200" i="2"/>
  <c r="J200" i="2" s="1"/>
  <c r="J66" i="2" s="1"/>
  <c r="T200" i="2"/>
  <c r="T241" i="2"/>
  <c r="T317" i="2"/>
  <c r="P364" i="2"/>
  <c r="T107" i="2"/>
  <c r="F98" i="2"/>
  <c r="T125" i="2"/>
  <c r="T155" i="2"/>
  <c r="R263" i="2"/>
  <c r="P317" i="2"/>
  <c r="T358" i="2"/>
  <c r="P358" i="2"/>
  <c r="P382" i="2"/>
  <c r="F34" i="2"/>
  <c r="BD52" i="1" s="1"/>
  <c r="BD51" i="1" s="1"/>
  <c r="W30" i="1" s="1"/>
  <c r="BK107" i="2"/>
  <c r="J107" i="2" s="1"/>
  <c r="J59" i="2" s="1"/>
  <c r="T160" i="2"/>
  <c r="T212" i="2"/>
  <c r="P212" i="2"/>
  <c r="BK245" i="2"/>
  <c r="J245" i="2" s="1"/>
  <c r="J70" i="2" s="1"/>
  <c r="T339" i="2"/>
  <c r="R382" i="2"/>
  <c r="J31" i="2"/>
  <c r="AW52" i="1" s="1"/>
  <c r="P125" i="2"/>
  <c r="BK327" i="2"/>
  <c r="J327" i="2" s="1"/>
  <c r="J75" i="2" s="1"/>
  <c r="F33" i="2"/>
  <c r="BC52" i="1" s="1"/>
  <c r="BC51" i="1" s="1"/>
  <c r="AY51" i="1" s="1"/>
  <c r="R317" i="2"/>
  <c r="T405" i="2"/>
  <c r="BK189" i="2"/>
  <c r="J189" i="2" s="1"/>
  <c r="J65" i="2" s="1"/>
  <c r="P241" i="2"/>
  <c r="BK147" i="2"/>
  <c r="J147" i="2" s="1"/>
  <c r="J61" i="2" s="1"/>
  <c r="R160" i="2"/>
  <c r="BK224" i="2"/>
  <c r="J224" i="2" s="1"/>
  <c r="J68" i="2" s="1"/>
  <c r="BK317" i="2"/>
  <c r="J317" i="2" s="1"/>
  <c r="J74" i="2" s="1"/>
  <c r="T147" i="2"/>
  <c r="P147" i="2"/>
  <c r="BK160" i="2"/>
  <c r="J160" i="2" s="1"/>
  <c r="J64" i="2" s="1"/>
  <c r="P160" i="2"/>
  <c r="T224" i="2"/>
  <c r="P224" i="2"/>
  <c r="R245" i="2"/>
  <c r="BK382" i="2"/>
  <c r="J382" i="2" s="1"/>
  <c r="J79" i="2" s="1"/>
  <c r="P405" i="2"/>
  <c r="P200" i="2"/>
  <c r="P155" i="2"/>
  <c r="F52" i="2"/>
  <c r="J96" i="2"/>
  <c r="R125" i="2"/>
  <c r="BK125" i="2"/>
  <c r="J125" i="2" s="1"/>
  <c r="J60" i="2" s="1"/>
  <c r="R200" i="2"/>
  <c r="R241" i="2"/>
  <c r="BK241" i="2"/>
  <c r="J241" i="2" s="1"/>
  <c r="J69" i="2" s="1"/>
  <c r="T245" i="2"/>
  <c r="P245" i="2"/>
  <c r="T263" i="2"/>
  <c r="P263" i="2"/>
  <c r="T269" i="2"/>
  <c r="P269" i="2"/>
  <c r="T303" i="2"/>
  <c r="P303" i="2"/>
  <c r="BK339" i="2"/>
  <c r="J339" i="2" s="1"/>
  <c r="J76" i="2" s="1"/>
  <c r="R339" i="2"/>
  <c r="R405" i="2"/>
  <c r="F31" i="2"/>
  <c r="BA52" i="1" s="1"/>
  <c r="BA51" i="1" s="1"/>
  <c r="W29" i="1"/>
  <c r="J104" i="2"/>
  <c r="J58" i="2" s="1"/>
  <c r="F30" i="2"/>
  <c r="AZ52" i="1" s="1"/>
  <c r="AZ51" i="1" s="1"/>
  <c r="BK405" i="2"/>
  <c r="J405" i="2" s="1"/>
  <c r="J80" i="2" s="1"/>
  <c r="J406" i="2"/>
  <c r="J81" i="2" s="1"/>
  <c r="J30" i="2"/>
  <c r="AV52" i="1" s="1"/>
  <c r="AX51" i="1" l="1"/>
  <c r="P103" i="2"/>
  <c r="R103" i="2"/>
  <c r="AT52" i="1"/>
  <c r="T103" i="2"/>
  <c r="P159" i="2"/>
  <c r="P102" i="2" s="1"/>
  <c r="AU52" i="1" s="1"/>
  <c r="AU51" i="1" s="1"/>
  <c r="T159" i="2"/>
  <c r="BK103" i="2"/>
  <c r="J103" i="2" s="1"/>
  <c r="J57" i="2" s="1"/>
  <c r="R159" i="2"/>
  <c r="R102" i="2" s="1"/>
  <c r="BK159" i="2"/>
  <c r="J159" i="2" s="1"/>
  <c r="J63" i="2" s="1"/>
  <c r="AW51" i="1"/>
  <c r="AK27" i="1" s="1"/>
  <c r="W27" i="1"/>
  <c r="W26" i="1"/>
  <c r="AV51" i="1"/>
  <c r="T102" i="2" l="1"/>
  <c r="BK102" i="2"/>
  <c r="J102" i="2" s="1"/>
  <c r="J56" i="2" s="1"/>
  <c r="AT51" i="1"/>
  <c r="AK26" i="1"/>
  <c r="J27" i="2" l="1"/>
  <c r="J36" i="2" s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<sst xmlns="http://schemas.openxmlformats.org/spreadsheetml/2006/main" count="4238" uniqueCount="942">
  <si>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</si>
  <si>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</si>
  <si>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</si>
  <si>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</si>
  <si>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</si>
  <si>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</si>
  <si>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</si>
  <si>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</si>
  <si>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</si>
  <si>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</si>
  <si>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</si>
  <si>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</si>
  <si>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</si>
  <si>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</si>
  <si>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</si>
  <si>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</si>
  <si>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</si>
  <si>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</si>
  <si>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</si>
  <si>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</si>
  <si>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</si>
  <si>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</si>
  <si>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</si>
  <si>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</si>
  <si>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</si>
  <si>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</si>
  <si>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</si>
  <si>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</si>
  <si>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</si>
  <si>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</si>
  <si>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</si>
  <si>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</si>
  <si>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</si>
  <si>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</si>
  <si>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</si>
  <si>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</si>
  <si>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</si>
  <si>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</si>
  <si>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</si>
  <si>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</si>
  <si>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</si>
  <si>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</si>
  <si>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</si>
  <si>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</si>
  <si>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</si>
  <si>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</si>
  <si>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</si>
  <si>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</si>
  <si>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</si>
  <si>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</si>
  <si>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</si>
  <si>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</si>
  <si>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</si>
  <si>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</si>
  <si>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</si>
  <si>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</si>
  <si>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</si>
  <si>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</si>
  <si>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</si>
  <si>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</si>
  <si>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</si>
  <si>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</si>
  <si>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</si>
  <si>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</si>
  <si>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</si>
  <si>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</si>
  <si>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</si>
  <si>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</si>
  <si>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</si>
  <si>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</si>
  <si>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</si>
  <si>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</si>
  <si>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</si>
  <si>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</si>
  <si>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</si>
  <si>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</si>
  <si>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</si>
  <si>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STA</t>
  </si>
  <si>
    <t>1</t>
  </si>
  <si>
    <t>{77e920b4-4f5d-4c45-928b-f6b88f87c177}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</si>
  <si>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</si>
  <si>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</si>
  <si>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</si>
  <si>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</si>
  <si>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</si>
  <si>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</si>
  <si>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</si>
  <si>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</si>
  <si>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</si>
  <si>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</si>
  <si>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</si>
  <si>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</si>
  <si>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</si>
  <si>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</si>
  <si>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</si>
  <si>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</si>
  <si>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</si>
  <si>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</si>
  <si>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</si>
  <si>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</si>
  <si>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</si>
  <si>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</si>
  <si>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</si>
  <si>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</si>
  <si>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</si>
  <si>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</si>
  <si>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</si>
  <si>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</si>
  <si>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</si>
  <si>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</si>
  <si>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</si>
  <si>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</si>
  <si>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</si>
  <si>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</si>
  <si>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</si>
  <si>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</si>
  <si>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</si>
  <si>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</si>
  <si>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</si>
  <si>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</si>
  <si>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</si>
  <si>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</si>
  <si>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</si>
  <si>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</si>
  <si>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</si>
  <si>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</si>
  <si>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</si>
  <si>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</si>
  <si>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</si>
  <si>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</si>
  <si>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</si>
  <si>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</si>
  <si>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</si>
  <si>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</si>
  <si>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</si>
  <si>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</si>
  <si>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</si>
  <si>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</si>
  <si>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</si>
  <si>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</si>
  <si>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</si>
  <si>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</si>
  <si>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</si>
  <si>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</si>
  <si>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</si>
  <si>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</si>
  <si>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</si>
  <si>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</si>
  <si>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</si>
  <si>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</si>
  <si>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</si>
  <si>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-1168154709</t>
  </si>
  <si>
    <t>611142001</t>
  </si>
  <si>
    <t>Potažení vnitřních ploch pletivem  v ploše nebo pruzích, na plném podkladu sklovláknitým vtlačením do tmelu stropů</t>
  </si>
  <si>
    <t>277509513</t>
  </si>
  <si>
    <t>611311131</t>
  </si>
  <si>
    <t>Potažení vnitřních ploch štukem tloušťky do 3 mm vodorovných konstrukcí stropů rovných</t>
  </si>
  <si>
    <t>-1104637881</t>
  </si>
  <si>
    <t>5</t>
  </si>
  <si>
    <t>611321111</t>
  </si>
  <si>
    <t>Omítka vápenocementová vnitřních ploch  nanášená ručně jednovrstvá, tloušťky do 10 mm hrubá zatřená vodorovných konstrukcí stropů rovných</t>
  </si>
  <si>
    <t>610097610</t>
  </si>
  <si>
    <t>612131121</t>
  </si>
  <si>
    <t>Podkladní a spojovací vrstva vnitřních omítaných ploch  penetrace akrylát-silikonová nanášená ručně stěn</t>
  </si>
  <si>
    <t>-859918520</t>
  </si>
  <si>
    <t>7</t>
  </si>
  <si>
    <t>612142001</t>
  </si>
  <si>
    <t>Potažení vnitřních ploch pletivem  v ploše nebo pruzích, na plném podkladu sklovláknitým vtlačením do tmelu stěn</t>
  </si>
  <si>
    <t>282105157</t>
  </si>
  <si>
    <t>8</t>
  </si>
  <si>
    <t>612311131</t>
  </si>
  <si>
    <t>Potažení vnitřních ploch štukem tloušťky do 3 mm svislých konstrukcí stěn</t>
  </si>
  <si>
    <t>231691481</t>
  </si>
  <si>
    <t>(0,08+1,035+0,065+0,065+2,465+1,77+0,08)*0,6</t>
  </si>
  <si>
    <t>9</t>
  </si>
  <si>
    <t>612321111</t>
  </si>
  <si>
    <t>Omítka vápenocementová vnitřních ploch  nanášená ručně jednovrstvá, tloušťky do 10 mm hrubá zatřená svislých konstrukcí stěn</t>
  </si>
  <si>
    <t>-2052260497</t>
  </si>
  <si>
    <t>(0,08+1,035+0,065+0,065+2,465+1,77+0,08)*2,6</t>
  </si>
  <si>
    <t>10</t>
  </si>
  <si>
    <t>619991001</t>
  </si>
  <si>
    <t>Zakrytí vnitřních ploch před znečištěním  včetně pozdějšího odkrytí podlah fólií přilepenou lepící páskou</t>
  </si>
  <si>
    <t>-2104363751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</si>
  <si>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</si>
  <si>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</si>
  <si>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</si>
  <si>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</si>
  <si>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1275908214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</si>
  <si>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</si>
  <si>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</si>
  <si>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</si>
  <si>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</si>
  <si>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</si>
  <si>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1062278748</t>
  </si>
  <si>
    <t>0,9+4,31</t>
  </si>
  <si>
    <t>kus</t>
  </si>
  <si>
    <t>M</t>
  </si>
  <si>
    <t>Ostatní konstrukce a práce, bourání</t>
  </si>
  <si>
    <t>784111001</t>
  </si>
  <si>
    <t>Oprášení (ometení)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</si>
  <si>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</si>
  <si>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</si>
  <si>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</si>
  <si>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</si>
  <si>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</si>
  <si>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</si>
  <si>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</si>
  <si>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</si>
  <si>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</si>
  <si>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omítky v místnostech výšky do 3,80 m</t>
  </si>
  <si>
    <t>499193183</t>
  </si>
  <si>
    <t>lehké obroušení stávajícího panelu - příprava pro novou omítku:</t>
  </si>
  <si>
    <t>26,094</t>
  </si>
  <si>
    <t>952901111</t>
  </si>
  <si>
    <t>Vyčištění budov nebo objektů před předáním do užívání  budov bytové nebo občanské výstavby, světlé výšky podlaží do 4 m</t>
  </si>
  <si>
    <t>-1034359329</t>
  </si>
  <si>
    <t>3,4*5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</si>
  <si>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</si>
  <si>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</si>
  <si>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</si>
  <si>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-1995521789</t>
  </si>
  <si>
    <t>(2,62+1,85+1,85+1,71+0,87+1,14+0,78)*2,6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</si>
  <si>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</si>
  <si>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</si>
  <si>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</si>
  <si>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</si>
  <si>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</si>
  <si>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</si>
  <si>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</si>
  <si>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</si>
  <si>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</si>
  <si>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</si>
  <si>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1899172302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</si>
  <si>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</si>
  <si>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</si>
  <si>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-1985383514</t>
  </si>
  <si>
    <t>3,049*50 'Přepočtené koeficientem množství</t>
  </si>
  <si>
    <t>997013501</t>
  </si>
  <si>
    <t>Odvoz suti a vybouraných hmot na skládku nebo meziskládku  se složením, na vzdálenost do 1 km</t>
  </si>
  <si>
    <t>-218636503</t>
  </si>
  <si>
    <t>997013509</t>
  </si>
  <si>
    <t>Odvoz suti a vybouraných hmot na skládku nebo meziskládku  se složením, na vzdálenost Příplatek k ceně za každý další i započatý 1 km přes 1 km</t>
  </si>
  <si>
    <t>552642650</t>
  </si>
  <si>
    <t>3,049*9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</si>
  <si>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</si>
  <si>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</si>
  <si>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-1470929703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</si>
  <si>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</si>
  <si>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</si>
  <si>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</si>
  <si>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</si>
  <si>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1640633331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</si>
  <si>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</si>
  <si>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</si>
  <si>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1640190355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</si>
  <si>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</si>
  <si>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</si>
  <si>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-1955727950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</si>
  <si>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</si>
  <si>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</si>
  <si>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</si>
  <si>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</si>
  <si>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</si>
  <si>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</si>
  <si>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308949056</t>
  </si>
  <si>
    <t>0,855*1,035</t>
  </si>
  <si>
    <t>2,465*1,77</t>
  </si>
  <si>
    <t>711192201</t>
  </si>
  <si>
    <t>Provedení izolace proti zemní vlhkosti hydroizolační stěrkou na ploše svislé S dvouvrstvá na betonu</t>
  </si>
  <si>
    <t>1708203349</t>
  </si>
  <si>
    <t>(0,855+1,035*2)*0,2</t>
  </si>
  <si>
    <t>(0,67+1,6+0,7)*2</t>
  </si>
  <si>
    <t>(0,2+0,7+0,47+1,77+2,465-0,7+1,1)*0,2</t>
  </si>
  <si>
    <t>pod vanou: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</si>
  <si>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</si>
  <si>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</si>
  <si>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</si>
  <si>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</si>
  <si>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</si>
  <si>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</si>
  <si>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</si>
  <si>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711199095</t>
  </si>
  <si>
    <t>Příplatek k cenám provedení izolace proti zemní vlhkosti za plochu do 10 m2  natěradly za studena nebo za horka</t>
  </si>
  <si>
    <t>1182393052</t>
  </si>
  <si>
    <t>5,248+9,006</t>
  </si>
  <si>
    <t>711199101</t>
  </si>
  <si>
    <t>Provedení izolace proti zemní vlhkosti hydroizolační stěrkou doplňků vodotěsné těsnící pásky pro dilatační a styčné spáry</t>
  </si>
  <si>
    <t>m</t>
  </si>
  <si>
    <t>-1582002327</t>
  </si>
  <si>
    <t>1,35+0,855+1,35</t>
  </si>
  <si>
    <t>1,77+2,465+1,77+2,465-0,7</t>
  </si>
  <si>
    <t>1,6+0,5</t>
  </si>
  <si>
    <t>0,2*4</t>
  </si>
  <si>
    <t>711199102</t>
  </si>
  <si>
    <t>Provedení izolace proti zemní vlhkosti hydroizolační stěrkou doplňků vodotěsné těsnící pásky pro vnější a vnitřní roh</t>
  </si>
  <si>
    <t>1135570432</t>
  </si>
  <si>
    <t>28355020</t>
  </si>
  <si>
    <t>páska pružná těsnící š 80mm</t>
  </si>
  <si>
    <t>-795207743</t>
  </si>
  <si>
    <t>15,025*1,1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</si>
  <si>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</si>
  <si>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</si>
  <si>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1010807443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</si>
  <si>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</si>
  <si>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</si>
  <si>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-947499297</t>
  </si>
  <si>
    <t>721</t>
  </si>
  <si>
    <t>Zdravotechnika - vnitřní kanalizace</t>
  </si>
  <si>
    <t>721171808</t>
  </si>
  <si>
    <t>Demontáž potrubí z novodurových trub  odpadních nebo připojovacích přes 75 do D 114</t>
  </si>
  <si>
    <t>1912467102</t>
  </si>
  <si>
    <t>721173706</t>
  </si>
  <si>
    <t>Potrubí z plastových trub polyetylenové svařované odpadní (svislé) DN 100</t>
  </si>
  <si>
    <t>1801744904</t>
  </si>
  <si>
    <t>721173722</t>
  </si>
  <si>
    <t>Potrubí z plastových trub polyetylenové svařované připojovací DN 40</t>
  </si>
  <si>
    <t>744248452</t>
  </si>
  <si>
    <t>721173724</t>
  </si>
  <si>
    <t>Potrubí z plastových trub polyetylenové svařované připojovací DN 70</t>
  </si>
  <si>
    <t>-506948730</t>
  </si>
  <si>
    <t>721220801</t>
  </si>
  <si>
    <t>Demontáž zápachových uzávěrek  do DN 70</t>
  </si>
  <si>
    <t>-1790895361</t>
  </si>
  <si>
    <t>vana,umyvadlo,pračka:</t>
  </si>
  <si>
    <t>721290111</t>
  </si>
  <si>
    <t>Zkouška těsnosti kanalizace  v objektech vodou do DN 125</t>
  </si>
  <si>
    <t>-1195685853</t>
  </si>
  <si>
    <t>998721103</t>
  </si>
  <si>
    <t>Přesun hmot pro vnitřní kanalizace  stanovený z hmotnosti přesunovaného materiálu vodorovná dopravní vzdálenost do 50 m v objektech výšky přes 12 do 24 m</t>
  </si>
  <si>
    <t>-760812494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</si>
  <si>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</si>
  <si>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</si>
  <si>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-134826981</t>
  </si>
  <si>
    <t>722</t>
  </si>
  <si>
    <t>Zdravotechnika - vnitřní vodovod</t>
  </si>
  <si>
    <t>722170801</t>
  </si>
  <si>
    <t>Demontáž rozvodů vody z plastů  do Ø 25 mm</t>
  </si>
  <si>
    <t>-1742924553</t>
  </si>
  <si>
    <t>722176113</t>
  </si>
  <si>
    <t>Montáž potrubí z plastových trub  svařovaných polyfuzně D přes 20 do 25 mm</t>
  </si>
  <si>
    <t>-1235665955</t>
  </si>
  <si>
    <t>28615150</t>
  </si>
  <si>
    <t>trubka vodovodní tlaková PPR řada PN 20 D 16mm dl 4m</t>
  </si>
  <si>
    <t>513953979</t>
  </si>
  <si>
    <t>28615152</t>
  </si>
  <si>
    <t>trubka vodovodní tlaková PPR řada PN 20 D 20mm dl 4m</t>
  </si>
  <si>
    <t>-1459459076</t>
  </si>
  <si>
    <t>28615153</t>
  </si>
  <si>
    <t>trubka vodovodní tlaková PPR řada PN 20 D 25mm dl 4m</t>
  </si>
  <si>
    <t>290198172</t>
  </si>
  <si>
    <t>722179191</t>
  </si>
  <si>
    <t>Příplatek k ceně rozvody vody z plastů  za práce malého rozsahu na zakázce do 20 m rozvodu</t>
  </si>
  <si>
    <t>soubor</t>
  </si>
  <si>
    <t>-663706382</t>
  </si>
  <si>
    <t>722179192</t>
  </si>
  <si>
    <t>Příplatek k ceně rozvody vody z plastů  za práce malého rozsahu na zakázce při průměru trubek do 32 mm, do 15 svarů</t>
  </si>
  <si>
    <t>-1219376046</t>
  </si>
  <si>
    <t>722290215</t>
  </si>
  <si>
    <t>Zkoušky, proplach a desinfekce vodovodního potrubí  zkoušky těsnosti vodovodního potrubí hrdlového nebo přírubového do DN 100</t>
  </si>
  <si>
    <t>-1193198033</t>
  </si>
  <si>
    <t>722290234</t>
  </si>
  <si>
    <t>Zkoušky, proplach a desinfekce vodovodního potrubí  proplach a desinfekce vodovodního potrubí do DN 80</t>
  </si>
  <si>
    <t>776237077</t>
  </si>
  <si>
    <t>998722103</t>
  </si>
  <si>
    <t>Přesun hmot pro vnitřní vodovod  stanovený z hmotnosti přesunovaného materiálu vodorovná dopravní vzdálenost do 50 m v objektech výšky přes 12 do 24 m</t>
  </si>
  <si>
    <t>1369944420</t>
  </si>
  <si>
    <t>998722181</t>
  </si>
  <si>
    <t>Přesun hmot pro vnitřní vodovod  stanovený z hmotnosti přesunovaného materiálu Příplatek k ceně za přesun prováděný bez použití mechanizace pro jakoukoliv výšku objektu</t>
  </si>
  <si>
    <t>-580454914</t>
  </si>
  <si>
    <t>723</t>
  </si>
  <si>
    <t>Zdravotechnika - vnitřní plynovod</t>
  </si>
  <si>
    <t>723120804</t>
  </si>
  <si>
    <t>Demontáž potrubí svařovaného z ocelových trubek závitových  do DN 25</t>
  </si>
  <si>
    <t>2012369275</t>
  </si>
  <si>
    <t>723150402</t>
  </si>
  <si>
    <t>Potrubí z ocelových trubek hladkých  chráničky z ušlechtilé oceli spojované lisováním DN 15</t>
  </si>
  <si>
    <t>-459790851</t>
  </si>
  <si>
    <t>chránička:</t>
  </si>
  <si>
    <t>723181002</t>
  </si>
  <si>
    <t>Potrubí z měděných trubek měkkých, spojovaných lisováním DN 15</t>
  </si>
  <si>
    <t>1341377294</t>
  </si>
  <si>
    <t>723190105</t>
  </si>
  <si>
    <t>Přípojky plynovodní ke spotřebičům z hadic nerezových vnitřní závit G 1/2 FF, délky 100 cm</t>
  </si>
  <si>
    <t>462296862</t>
  </si>
  <si>
    <t>723190901</t>
  </si>
  <si>
    <t>Opravy plynovodního potrubí  uzavření nebo otevření potrubí</t>
  </si>
  <si>
    <t>1081915988</t>
  </si>
  <si>
    <t>723190907</t>
  </si>
  <si>
    <t>Opravy plynovodního potrubí  odvzdušnění a napuštění potrubí</t>
  </si>
  <si>
    <t>1804719615</t>
  </si>
  <si>
    <t>723190909</t>
  </si>
  <si>
    <t>Opravy plynovodního potrubí  neúřední zkouška těsnosti dosavadního potrubí</t>
  </si>
  <si>
    <t>-1762897508</t>
  </si>
  <si>
    <t>998723103</t>
  </si>
  <si>
    <t>Přesun hmot pro vnitřní plynovod  stanovený z hmotnosti přesunovaného materiálu vodorovná dopravní vzdálenost do 50 m v objektech výšky přes 12 do 24 m</t>
  </si>
  <si>
    <t>-614164981</t>
  </si>
  <si>
    <t>998723181</t>
  </si>
  <si>
    <t>Přesun hmot pro vnitřní plynovod  stanovený z hmotnosti přesunovaného materiálu Příplatek k ceně za přesun prováděný bez použití mechanizace pro jakoukoliv výšku objektu</t>
  </si>
  <si>
    <t>75910868</t>
  </si>
  <si>
    <t>725</t>
  </si>
  <si>
    <t>Zdravotechnika - zařizovací předměty</t>
  </si>
  <si>
    <t>725110811</t>
  </si>
  <si>
    <t>Demontáž klozetů  splachovacích s nádrží nebo tlakovým splachovačem</t>
  </si>
  <si>
    <t>84709926</t>
  </si>
  <si>
    <t>725112001</t>
  </si>
  <si>
    <t>Zařízení záchodů klozety keramické standardní samostatně stojící s hlubokým splachováním odpad vodorovný</t>
  </si>
  <si>
    <t>-1568431641</t>
  </si>
  <si>
    <t>725210821</t>
  </si>
  <si>
    <t>Demontáž umyvadel  bez výtokových armatur umyvadel</t>
  </si>
  <si>
    <t>-2115671357</t>
  </si>
  <si>
    <t>725220841</t>
  </si>
  <si>
    <t>Demontáž van  ocelových rohových</t>
  </si>
  <si>
    <t>926674968</t>
  </si>
  <si>
    <t>725222116</t>
  </si>
  <si>
    <t>Vany bez výtokových armatur akrylátové se zápachovou uzávěrkou klasické 1700x700 mm</t>
  </si>
  <si>
    <t>-1865252808</t>
  </si>
  <si>
    <t>725810811</t>
  </si>
  <si>
    <t>Demontáž výtokových ventilů  nástěnných</t>
  </si>
  <si>
    <t>626502085</t>
  </si>
  <si>
    <t>725811115</t>
  </si>
  <si>
    <t>Ventily nástěnné s pevným výtokem G 1/2 x 80 mm</t>
  </si>
  <si>
    <t>483362177</t>
  </si>
  <si>
    <t>725820801</t>
  </si>
  <si>
    <t>Demontáž baterií  nástěnných do G 3/4</t>
  </si>
  <si>
    <t>1536103396</t>
  </si>
  <si>
    <t>725865501</t>
  </si>
  <si>
    <t>Zápachové uzávěrky zařizovacích předmětů odpadní soupravy se zápachovou uzávěrkou DN 40/50</t>
  </si>
  <si>
    <t>1278297014</t>
  </si>
  <si>
    <t>725869101</t>
  </si>
  <si>
    <t>Zápachové uzávěrky zařizovacích předmětů montáž zápachových uzávěrek umyvadlových do DN 40</t>
  </si>
  <si>
    <t>-1952638982</t>
  </si>
  <si>
    <t>55161837</t>
  </si>
  <si>
    <t>uzávěrka zápachová pro pračku a myčku nástěnná PP-bílá DN 40</t>
  </si>
  <si>
    <t>1571288594</t>
  </si>
  <si>
    <t>ZUU</t>
  </si>
  <si>
    <t>Zápachová uzávěra - sifon pro umyvadla, provedení chrom</t>
  </si>
  <si>
    <t>1817436395</t>
  </si>
  <si>
    <t>725980123</t>
  </si>
  <si>
    <t>Dvířka  30/30</t>
  </si>
  <si>
    <t>1729843059</t>
  </si>
  <si>
    <t>998725103</t>
  </si>
  <si>
    <t>Přesun hmot pro zařizovací předměty  stanovený z hmotnosti přesunovaného materiálu vodorovná dopravní vzdálenost do 50 m v objektech výšky přes 12 do 24 m</t>
  </si>
  <si>
    <t>-2087957749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</si>
  <si>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</si>
  <si>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</si>
  <si>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-753866058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</si>
  <si>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</si>
  <si>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</si>
  <si>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</si>
  <si>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</si>
  <si>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</si>
  <si>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</si>
  <si>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</si>
  <si>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</si>
  <si>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-1766712077</t>
  </si>
  <si>
    <t>998726113</t>
  </si>
  <si>
    <t>Přesun hmot pro instalační prefabrikáty  stanovený z hmotnosti přesunovaného materiálu vodorovná dopravní vzdálenost do 50 m v objektech výšky přes 12 m do 24 m</t>
  </si>
  <si>
    <t>-791956646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</si>
  <si>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</si>
  <si>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</si>
  <si>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71153195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</si>
  <si>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</si>
  <si>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</si>
  <si>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</si>
  <si>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</t>
  </si>
  <si>
    <t>-1877302331</t>
  </si>
  <si>
    <t>34571515</t>
  </si>
  <si>
    <t>krabice přístrojová instalační 400 V, 142x71x45mm do dutých stěn</t>
  </si>
  <si>
    <t>-225325461</t>
  </si>
  <si>
    <t>741120001</t>
  </si>
  <si>
    <t>Montáž vodičů izolovaných měděných bez ukončení uložených pod omítku plných a laněných (CY), průřezu žíly 0,35 až 6 mm2</t>
  </si>
  <si>
    <t>-403825995</t>
  </si>
  <si>
    <t>34111036</t>
  </si>
  <si>
    <t>kabel silový s Cu jádrem 1 kV 3x2,5mm2</t>
  </si>
  <si>
    <t>-723553463</t>
  </si>
  <si>
    <t>34111018</t>
  </si>
  <si>
    <t>kabel silový s Cu jádrem 1 kV 2x6mm2</t>
  </si>
  <si>
    <t>-1203619159</t>
  </si>
  <si>
    <t>741210001</t>
  </si>
  <si>
    <t>Montáž rozvodnic oceloplechových nebo plastových bez zapojení vodičů běžných, hmotnosti do 20 kg</t>
  </si>
  <si>
    <t>-1604001167</t>
  </si>
  <si>
    <t>35713850</t>
  </si>
  <si>
    <t>rozvodnice elektroměrové s jedním 1 fázovým místem bez požární úpravy</t>
  </si>
  <si>
    <t>265317131</t>
  </si>
  <si>
    <t>741310001</t>
  </si>
  <si>
    <t>Montáž spínačů jedno nebo dvoupólových nástěnných se zapojením vodičů, pro prostředí normální vypínačů, řazení 1-jednopólových</t>
  </si>
  <si>
    <t>-59082867</t>
  </si>
  <si>
    <t>34535799</t>
  </si>
  <si>
    <t>ovladač zapínací tlačítkový 10A 3553-80289 velkoplošný</t>
  </si>
  <si>
    <t>156966527</t>
  </si>
  <si>
    <t>741313001</t>
  </si>
  <si>
    <t>Montáž zásuvek domovních se zapojením vodičů bezšroubové připojení polozapuštěných nebo zapuštěných 10/16 A, provedení 2P + PE</t>
  </si>
  <si>
    <t>-175351887</t>
  </si>
  <si>
    <t>35811077</t>
  </si>
  <si>
    <t>zásuvka nepropustná nástěnná 16A 220 V 3pólová</t>
  </si>
  <si>
    <t>-215730007</t>
  </si>
  <si>
    <t>741370002</t>
  </si>
  <si>
    <t>Montáž svítidel žárovkových se zapojením vodičů bytových nebo společenských místností stropních přisazených 1 zdroj se sklem</t>
  </si>
  <si>
    <t>274139262</t>
  </si>
  <si>
    <t>34821275</t>
  </si>
  <si>
    <t>svítidlo bytové žárovkové IP 42, max. 60 W E27</t>
  </si>
  <si>
    <t>32915973</t>
  </si>
  <si>
    <t>34111030</t>
  </si>
  <si>
    <t>kabel silový s Cu jádrem 1 kV 3x1,5mm2</t>
  </si>
  <si>
    <t>978975709</t>
  </si>
  <si>
    <t>741810001</t>
  </si>
  <si>
    <t>Zkoušky a prohlídky elektrických rozvodů a zařízení celková prohlídka a vyhotovení revizní zprávy pro objem montážních prací do 100 tis. Kč</t>
  </si>
  <si>
    <t>664313915</t>
  </si>
  <si>
    <t>998741103</t>
  </si>
  <si>
    <t>Přesun hmot pro silnoproud stanovený z hmotnosti přesunovaného materiálu vodorovná dopravní vzdálenost do 50 m v objektech výšky přes 12 do 24 m</t>
  </si>
  <si>
    <t>1281879716</t>
  </si>
  <si>
    <t>998741181</t>
  </si>
  <si>
    <t>Přesun hmot pro silnoproud stanovený z hmotnosti přesunovaného materiálu Příplatek k ceně za přesun prováděný bez použití mechanizace pro jakoukoliv výšku objektu</t>
  </si>
  <si>
    <t>277416539</t>
  </si>
  <si>
    <t>751</t>
  </si>
  <si>
    <t>Vzduchotechnika</t>
  </si>
  <si>
    <t>751111012</t>
  </si>
  <si>
    <t>Montáž ventilátoru axiálního nízkotlakého  nástěnného základního, průměru přes 100 do 200 mm</t>
  </si>
  <si>
    <t>436391691</t>
  </si>
  <si>
    <t>V</t>
  </si>
  <si>
    <t>Axiální ventilátor max. 20x20cm, pr. 125 mm</t>
  </si>
  <si>
    <t>1713147695</t>
  </si>
  <si>
    <t>751111811</t>
  </si>
  <si>
    <t>Demontáž ventilátoru axiálního nízkotlakého kruhové potrubí, průměru do 200 mm</t>
  </si>
  <si>
    <t>-1296532522</t>
  </si>
  <si>
    <t>998751102</t>
  </si>
  <si>
    <t>Přesun hmot pro vzduchotechniku stanovený z hmotnosti přesunovaného materiálu vodorovná dopravní vzdálenost do 100 m v objektech výšky přes 12 do 24 m</t>
  </si>
  <si>
    <t>-678310980</t>
  </si>
  <si>
    <t>998751181</t>
  </si>
  <si>
    <t>Přesun hmot pro vzduchotechniku stanovený z hmotnosti přesunovaného materiálu Příplatek k cenám za přesun prováděný bez použití mechanizace pro jakoukoliv výšku objektu</t>
  </si>
  <si>
    <t>97421822</t>
  </si>
  <si>
    <t>763</t>
  </si>
  <si>
    <t>Konstrukce suché výstavby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</si>
  <si>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</si>
  <si>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</si>
  <si>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1230865627</t>
  </si>
  <si>
    <t>1,035*2,6</t>
  </si>
  <si>
    <t>(0,855+0,08)*2,6</t>
  </si>
  <si>
    <t>2,465*2,6</t>
  </si>
  <si>
    <t>763111718</t>
  </si>
  <si>
    <t>Příčka ze sádrokartonových desek  ostatní konstrukce a práce na příčkách ze sádrokartonových desek úprava styku příčky a podhledu separační páskou se silikonem</t>
  </si>
  <si>
    <t>-72157114</t>
  </si>
  <si>
    <t>(0,85+1,035)*2</t>
  </si>
  <si>
    <t>(2,465+1,77)*2</t>
  </si>
  <si>
    <t>2,6*8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</si>
  <si>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</si>
  <si>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</si>
  <si>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873590755</t>
  </si>
  <si>
    <t>2,6*5</t>
  </si>
  <si>
    <t>0,5</t>
  </si>
  <si>
    <t>763111751</t>
  </si>
  <si>
    <t>Příčka ze sádrokartonových desek  Příplatek k cenám za plochu do 6 m2 jednotlivě</t>
  </si>
  <si>
    <t>-738088930</t>
  </si>
  <si>
    <t>11,531+5,824</t>
  </si>
  <si>
    <t>763111762</t>
  </si>
  <si>
    <t>Příčka ze sádrokartonových desek  Příplatek k cenám za zahuštění profilů u příček s nosnou konstrukcí z jednoduchých profilů na vzdálenost 41 cm</t>
  </si>
  <si>
    <t>-2125099204</t>
  </si>
  <si>
    <t>763111771</t>
  </si>
  <si>
    <t>Příčka ze sádrokartonových desek  Příplatek k cenám za rovinnost kvality speciální tmelení kvality Q3</t>
  </si>
  <si>
    <t>-1254605526</t>
  </si>
  <si>
    <t>11,531*2</t>
  </si>
  <si>
    <t>4,173+4,004</t>
  </si>
  <si>
    <t>5,824</t>
  </si>
  <si>
    <t>763121435</t>
  </si>
  <si>
    <t>Stěna předsazená ze sádrokartonových desek s nosnou konstrukcí z ocelových profilů CW, UW jednoduše opláštěná deskou standardní A tl. 15 mm, bez TI, EI 15 stěna tl. 65 mm, profil 50</t>
  </si>
  <si>
    <t>-1749337719</t>
  </si>
  <si>
    <t>předstěna:</t>
  </si>
  <si>
    <t>(1,77+0,47)*2,6</t>
  </si>
  <si>
    <t>763164166</t>
  </si>
  <si>
    <t>Obklad ze sádrokartonových desek konstrukcí dřevěných včetně ochranných úhelníků ve tvaru L rozvinuté šíře přes 0,8 m, opláštěný deskou protipožární impregnovanou H2DF, tl. 15 mm</t>
  </si>
  <si>
    <t>-2134854604</t>
  </si>
  <si>
    <t>obklad stávající stoupací šachty:</t>
  </si>
  <si>
    <t>(0,87+0,065+0,67)*2,6</t>
  </si>
  <si>
    <t>763164266</t>
  </si>
  <si>
    <t>Obklad ze sádrokartonových desek konstrukcí dřevěných včetně ochranných úhelníků ve tvaru U rozvinuté šíře přes 1,2 m, opláštěný deskou protipožární impregnovanou H2DF, tl. 15 mm</t>
  </si>
  <si>
    <t>-1441086468</t>
  </si>
  <si>
    <t>(0,67+0,67+0,2)*2,6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</si>
  <si>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</si>
  <si>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</si>
  <si>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646482418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</si>
  <si>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</si>
  <si>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</si>
  <si>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-473451541</t>
  </si>
  <si>
    <t>766</t>
  </si>
  <si>
    <t>Konstrukce truhlářské</t>
  </si>
  <si>
    <t>766421812</t>
  </si>
  <si>
    <t>Demontáž obložení podhledů  panely, plochy přes 1,5 m2</t>
  </si>
  <si>
    <t>-349842077</t>
  </si>
  <si>
    <t>demontáž obložení stropu umakartem:</t>
  </si>
  <si>
    <t>1,14*0,87</t>
  </si>
  <si>
    <t>1,71*1,85</t>
  </si>
  <si>
    <t>766660001</t>
  </si>
  <si>
    <t>Montáž dveřních křídel dřevěných nebo plastových  otevíravých do ocelové zárubně povrchově upravených jednokřídlových, šířky do 800 mm</t>
  </si>
  <si>
    <t>1777043022</t>
  </si>
  <si>
    <t>61162854</t>
  </si>
  <si>
    <t>dveře vnitřní foliované plné 1křídlové 70x197 cm</t>
  </si>
  <si>
    <t>203966318</t>
  </si>
  <si>
    <t>54914610</t>
  </si>
  <si>
    <t>kování vrchní dveřní klika včetně rozet a montážního materiálu R BB nerez PK</t>
  </si>
  <si>
    <t>-1967387435</t>
  </si>
  <si>
    <t>766660722</t>
  </si>
  <si>
    <t>Montáž dveřních doplňků dveřního kování zámku</t>
  </si>
  <si>
    <t>2134896791</t>
  </si>
  <si>
    <t>54925015</t>
  </si>
  <si>
    <t>zámek stavební zadlabací dozický 02-03 L Zn</t>
  </si>
  <si>
    <t>-481264465</t>
  </si>
  <si>
    <t>998766103</t>
  </si>
  <si>
    <t>Přesun hmot pro konstrukce truhlářské stanovený z hmotnosti přesunovaného materiálu vodorovná dopravní vzdálenost do 50 m v objektech výšky přes 12 do 24 m</t>
  </si>
  <si>
    <t>-47545655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</si>
  <si>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</si>
  <si>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</si>
  <si>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-1801224051</t>
  </si>
  <si>
    <t>DV</t>
  </si>
  <si>
    <t>Dodávka a osazení laminátových dvířek za wc vč. úchytek a začištění</t>
  </si>
  <si>
    <t>259629823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</si>
  <si>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</si>
  <si>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</si>
  <si>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</si>
  <si>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</si>
  <si>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2112606908</t>
  </si>
  <si>
    <t>2,46*1,77</t>
  </si>
  <si>
    <t>771591111</t>
  </si>
  <si>
    <t>Podlahy - ostatní práce  penetrace podkladu</t>
  </si>
  <si>
    <t>1221981044</t>
  </si>
  <si>
    <t>59761408</t>
  </si>
  <si>
    <t>dlaždice keramické slinuté neglazované mrazuvzdorné barevná přes 9 do 12 ks/m2</t>
  </si>
  <si>
    <t>-797357461</t>
  </si>
  <si>
    <t>5,239*1,1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</si>
  <si>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</si>
  <si>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</si>
  <si>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-225490409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</si>
  <si>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</si>
  <si>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</si>
  <si>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-1785993803</t>
  </si>
  <si>
    <t>776</t>
  </si>
  <si>
    <t>Podlahy povlakové</t>
  </si>
  <si>
    <t>776201812</t>
  </si>
  <si>
    <t>Demontáž povlakových podlahovin lepených ručně s podložkou</t>
  </si>
  <si>
    <t>709461970</t>
  </si>
  <si>
    <t>demontáž nášlapné vrstvy z pvc:</t>
  </si>
  <si>
    <t>1,85*0,78</t>
  </si>
  <si>
    <t>776421111</t>
  </si>
  <si>
    <t>Montáž lišt obvodových lepených</t>
  </si>
  <si>
    <t>-1075904618</t>
  </si>
  <si>
    <t>28411003</t>
  </si>
  <si>
    <t>lišta soklová PVC 30 x 30 mm</t>
  </si>
  <si>
    <t>-1274357246</t>
  </si>
  <si>
    <t>4*1,02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</si>
  <si>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</si>
  <si>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</si>
  <si>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-1537146341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</si>
  <si>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</si>
  <si>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</si>
  <si>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-463898686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</si>
  <si>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</si>
  <si>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</si>
  <si>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</si>
  <si>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</si>
  <si>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-1969979197</t>
  </si>
  <si>
    <t>(0,855+1,02)*2</t>
  </si>
  <si>
    <t>0,67+0,13+0,67</t>
  </si>
  <si>
    <t>L</t>
  </si>
  <si>
    <t>Listela - dekorovaný obklad</t>
  </si>
  <si>
    <t>-704376880</t>
  </si>
  <si>
    <t>13,69/0,4*1,1</t>
  </si>
  <si>
    <t>781471113</t>
  </si>
  <si>
    <t>Montáž obkladů vnitřních stěn z dlaždic keramických  kladených do malty režných nebo glazovaných hladkých přes 12 do 19 ks/m2</t>
  </si>
  <si>
    <t>-979516370</t>
  </si>
  <si>
    <t>(2,46+1,77)*2*2</t>
  </si>
  <si>
    <t>0,6*0,3</t>
  </si>
  <si>
    <t>(0,855+1,035)*2*2</t>
  </si>
  <si>
    <t>(0,67+0,67+0,3)*2</t>
  </si>
  <si>
    <t>59761155</t>
  </si>
  <si>
    <t>dlaždice keramické koupelnové(barevné) přes 19 do 25 ks/m2</t>
  </si>
  <si>
    <t>37442910</t>
  </si>
  <si>
    <t>27,94*1,1</t>
  </si>
  <si>
    <t>781495111</t>
  </si>
  <si>
    <t>Ostatní prvky  ostatní práce penetrace podkladu</t>
  </si>
  <si>
    <t>-627950194</t>
  </si>
  <si>
    <t>998781103</t>
  </si>
  <si>
    <t>Přesun hmot pro obklady keramické  stanovený z hmotnosti přesunovaného materiálu vodorovná dopravní vzdálenost do 50 m v objektech výšky přes 12 do 24 m</t>
  </si>
  <si>
    <t>692841318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</si>
  <si>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</si>
  <si>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</si>
  <si>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-786407890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</si>
  <si>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</si>
  <si>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</si>
  <si>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</si>
  <si>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</si>
  <si>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-1175777200</t>
  </si>
  <si>
    <t>783314101</t>
  </si>
  <si>
    <t>Základní nátěr zámečnických konstrukcí jednonásobný syntetický</t>
  </si>
  <si>
    <t>1175811602</t>
  </si>
  <si>
    <t>zárubně:</t>
  </si>
  <si>
    <t>(2*2+0,9)*2*0,5</t>
  </si>
  <si>
    <t>783317101</t>
  </si>
  <si>
    <t>Krycí nátěr (email) zámečnických konstrukcí jednonásobný syntetický standardní</t>
  </si>
  <si>
    <t>-572154163</t>
  </si>
  <si>
    <t>784</t>
  </si>
  <si>
    <t>Dokončovací práce - malby a tapety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</si>
  <si>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</si>
  <si>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</si>
  <si>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</si>
  <si>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</si>
  <si>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</si>
  <si>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</si>
  <si>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</si>
  <si>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</si>
  <si>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</si>
  <si>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784121001</t>
  </si>
  <si>
    <t>Oškrabání malby v místnostech výšky do 3,80 m</t>
  </si>
  <si>
    <t>1222333641</t>
  </si>
  <si>
    <t>strop komory:</t>
  </si>
  <si>
    <t>0,78*1,85</t>
  </si>
  <si>
    <t>784181111</t>
  </si>
  <si>
    <t>Penetrace podkladu jednonásobná základní silikátová v místnostech výšky do 3,80 m</t>
  </si>
  <si>
    <t>1878791923</t>
  </si>
  <si>
    <t>784321001</t>
  </si>
  <si>
    <t>Malby silikátové jednonásobné, bílé v místnostech výšky do 3,80 m</t>
  </si>
  <si>
    <t>-1350024760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</si>
  <si>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</si>
  <si>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</si>
  <si>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</si>
  <si>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</si>
  <si>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</si>
  <si>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</si>
  <si>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</si>
  <si>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</si>
  <si>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</si>
  <si>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</si>
  <si>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</si>
  <si>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</si>
  <si>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</si>
  <si>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</si>
  <si>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Hodinové zúčtovací sazby profesí PSV  provádění stavebních instalací instalatér odborný</t>
  </si>
  <si>
    <t>-1654838146</t>
  </si>
  <si>
    <t>Ostatní drobné nepecifikované práce související s rozvody vody a kanalizace bytového jádra:</t>
  </si>
  <si>
    <t>HZS3111</t>
  </si>
  <si>
    <t>Hodinové zúčtovací sazby montáží technologických zařízení  při externích montážích montér potrubí</t>
  </si>
  <si>
    <t>-356324322</t>
  </si>
  <si>
    <t>dopojení nového ventilátoru na stávající potrubí:</t>
  </si>
  <si>
    <t>HZS4212</t>
  </si>
  <si>
    <t>Hodinové zúčtovací sazby ostatních profesí  revizní a kontrolní činnost revizní technik specialista</t>
  </si>
  <si>
    <t>-1767597086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</si>
  <si>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</si>
  <si>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</si>
  <si>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</si>
  <si>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</si>
  <si>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</si>
  <si>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</si>
  <si>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</si>
  <si>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146063711</t>
  </si>
  <si>
    <t>VRN7</t>
  </si>
  <si>
    <t>Provozní vlivy</t>
  </si>
  <si>
    <t>070001000</t>
  </si>
  <si>
    <t>-480754487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</si>
  <si>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</si>
  <si>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</si>
  <si>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</si>
  <si>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</si>
  <si>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</si>
  <si>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</si>
  <si>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</si>
  <si>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</si>
  <si>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</si>
  <si>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</si>
  <si>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</si>
  <si>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</si>
  <si>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</si>
  <si>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</si>
  <si>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</si>
  <si>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</si>
  <si>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</si>
  <si>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</si>
  <si>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</si>
  <si>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</si>
  <si>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</si>
  <si>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</si>
  <si>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</si>
  <si>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</si>
  <si>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</si>
  <si>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</si>
  <si>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</si>
  <si>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</si>
  <si>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</si>
  <si>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</si>
  <si>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</si>
  <si>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</si>
  <si>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</si>
  <si>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</si>
  <si>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</si>
  <si>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</si>
  <si>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</si>
  <si>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</si>
  <si>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</si>
  <si>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</si>
  <si>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</si>
  <si>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</si>
  <si>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</si>
  <si>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</si>
  <si>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</si>
  <si>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</si>
  <si>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</si>
  <si>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</si>
  <si>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</si>
  <si>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</si>
  <si>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</si>
  <si>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</si>
  <si>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</si>
  <si>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</si>
  <si>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</si>
  <si>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</si>
  <si>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</si>
  <si>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</si>
  <si>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</si>
  <si>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</si>
  <si>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</si>
  <si>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</si>
  <si>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</si>
  <si>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</si>
  <si>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</si>
  <si>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</si>
  <si>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</si>
  <si>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</si>
  <si>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</si>
  <si>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</si>
  <si>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</si>
  <si>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</si>
  <si>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</si>
  <si>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</si>
  <si>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</si>
  <si>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</si>
  <si>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</si>
  <si>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</si>
  <si>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</si>
  <si>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</si>
  <si>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</si>
  <si>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</si>
  <si>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</si>
  <si>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</si>
  <si>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</si>
  <si>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</si>
  <si>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</si>
  <si>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</si>
  <si>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</si>
  <si>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</si>
  <si>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</si>
  <si>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</si>
  <si>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</si>
  <si>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</si>
  <si>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</si>
  <si>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</si>
  <si>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</si>
  <si>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</si>
  <si>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</si>
  <si>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</si>
  <si>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</si>
  <si>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</si>
  <si>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</si>
  <si>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</si>
  <si>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</si>
  <si>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</si>
  <si>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</si>
  <si>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</si>
  <si>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</si>
  <si>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</si>
  <si>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</si>
  <si>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</si>
  <si>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</si>
  <si>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</si>
  <si>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</si>
  <si>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</si>
  <si>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</si>
  <si>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</si>
  <si>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</si>
  <si>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</si>
  <si>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</si>
  <si>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</si>
  <si>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</si>
  <si>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</si>
  <si>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</si>
  <si>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</si>
  <si>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</si>
  <si>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</si>
  <si>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</si>
  <si>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</si>
  <si>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</si>
  <si>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</si>
  <si>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</si>
  <si>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</si>
  <si>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</si>
  <si>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</si>
  <si>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</si>
  <si>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</si>
  <si>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</si>
  <si>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</si>
  <si>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</si>
  <si>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</si>
  <si>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</si>
  <si>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</si>
  <si>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</si>
  <si>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</si>
  <si>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</si>
  <si>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</si>
  <si>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</si>
  <si>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</si>
  <si>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</si>
  <si>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</si>
  <si>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</si>
  <si>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</si>
  <si>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</si>
  <si>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</si>
  <si>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</si>
  <si>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</si>
  <si>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</si>
  <si>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</si>
  <si>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</si>
  <si>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</si>
  <si>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</si>
  <si>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</si>
  <si>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</si>
  <si>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</si>
  <si>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</si>
  <si>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</si>
  <si>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</si>
  <si>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</si>
  <si>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</si>
  <si>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</si>
  <si>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</si>
  <si>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</si>
  <si>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</si>
  <si>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</si>
  <si>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</si>
  <si>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</si>
  <si>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</si>
  <si>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</si>
  <si>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</si>
  <si>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</si>
  <si>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</si>
  <si>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1-1 - Bytová jednotka č.2 - 2.varianta</t>
  </si>
  <si>
    <t>Bytová jednotka č.2 - 2.varianta</t>
  </si>
  <si>
    <t>Břenkova 7/2974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</si>
</sst>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6" activePane="bottomLeft" state="frozen"/>
      <selection pane="bottomLeft" activeCell="K7" sqref="K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941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Břenkova 7/2974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20. 8. 2019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940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'1-1 - Bytová jednotka č.2...'!J27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'1-1 - Bytová jednotka č.2...'!P102</f>
        <v>0</v>
      </c>
      <c r="AV52" s="90">
        <f>'1-1 - Bytová jednotka č.2...'!J30</f>
        <v>0</v>
      </c>
      <c r="AW52" s="90">
        <f>'1-1 - Bytová jednotka č.2...'!J31</f>
        <v>0</v>
      </c>
      <c r="AX52" s="90">
        <f>'1-1 - Bytová jednotka č.2...'!J32</f>
        <v>0</v>
      </c>
      <c r="AY52" s="90">
        <f>'1-1 - Bytová jednotka č.2...'!J33</f>
        <v>0</v>
      </c>
      <c r="AZ52" s="90">
        <f>'1-1 - Bytová jednotka č.2...'!F30</f>
        <v>0</v>
      </c>
      <c r="BA52" s="90">
        <f>'1-1 - Bytová jednotka č.2...'!F31</f>
        <v>0</v>
      </c>
      <c r="BB52" s="90">
        <f>'1-1 - Bytová jednotka č.2...'!F32</f>
        <v>0</v>
      </c>
      <c r="BC52" s="90">
        <f>'1-1 - Bytová jednotka č.2...'!F33</f>
        <v>0</v>
      </c>
      <c r="BD52" s="92">
        <f>'1-1 - Bytová jednotka č.2...'!F34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-1 - Bytová jednotka č.1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0"/>
  <sheetViews>
    <sheetView showGridLines="0" tabSelected="1" workbookViewId="0">
      <pane ySplit="1" topLeftCell="A83" activePane="bottomLeft" state="frozen"/>
      <selection pane="bottomLeft" activeCell="F97" sqref="F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Břenkova 7/2974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939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ROUND(SUM(BE102:BE409), 2)</f>
        <v>0</v>
      </c>
      <c r="G30" s="41"/>
      <c r="H30" s="41"/>
      <c r="I30" s="114">
        <v>0.21</v>
      </c>
      <c r="J30" s="113">
        <f>ROUND(ROUND((SUM(BE102:BE409)),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ROUND(SUM(BF102:BF409), 2)</f>
        <v>0</v>
      </c>
      <c r="G31" s="41"/>
      <c r="H31" s="41"/>
      <c r="I31" s="114">
        <v>0.15</v>
      </c>
      <c r="J31" s="113">
        <f>ROUND(ROUND((SUM(BF102:BF409)),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ROUND(SUM(BG102:BG409),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ROUND(SUM(BH102:BH409),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ROUND(SUM(BI102:BI409),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Břenkova 7/2974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1-1 - Bytová jednotka č.2 - 2.varianta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J125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J147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J155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J159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J160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J189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J200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J212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J224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J241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J245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J263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J269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J303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J317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J327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J339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J358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J364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J382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J405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J406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J408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Břenkova 7/2974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31" t="str">
        <f>E9</f>
        <v>1-1 - Bytová jednotka č.2 - 2.varianta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20. 8. 2019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P103+P159+P382+P405</f>
        <v>0</v>
      </c>
      <c r="Q102" s="67"/>
      <c r="R102" s="153">
        <f>R103+R159+R382+R405</f>
        <v>3.2958239100000002</v>
      </c>
      <c r="S102" s="67"/>
      <c r="T102" s="154">
        <f>T103+T159+T382+T405</f>
        <v>3.0489838300000001</v>
      </c>
      <c r="AT102" s="23" t="s">
        <v>70</v>
      </c>
      <c r="AU102" s="23" t="s">
        <v>91</v>
      </c>
      <c r="BK102" s="155">
        <f>BK103+BK159+BK382+BK405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P104+P107+P125+P147+P155</f>
        <v>0</v>
      </c>
      <c r="Q103" s="162"/>
      <c r="R103" s="163">
        <f>R104+R107+R125+R147+R155</f>
        <v>0.80669874000000008</v>
      </c>
      <c r="S103" s="162"/>
      <c r="T103" s="164">
        <f>T104+T107+T125+T147+T155</f>
        <v>2.8171141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BK104+BK107+BK125+BK147+BK155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8.1984000000000001E-2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1.28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8.1984000000000001E-2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143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143</v>
      </c>
      <c r="BK105" s="181">
        <f>ROUND(I105*H105,2)</f>
        <v>0</v>
      </c>
      <c r="BL105" s="23" t="s">
        <v>142</v>
      </c>
      <c r="BM105" s="23" t="s">
        <v>144</v>
      </c>
    </row>
    <row r="106" spans="2:65" s="11" customFormat="1">
      <c r="B106" s="182"/>
      <c r="D106" s="183" t="s">
        <v>145</v>
      </c>
      <c r="E106" s="184" t="s">
        <v>5</v>
      </c>
      <c r="F106" s="185" t="s">
        <v>146</v>
      </c>
      <c r="H106" s="186">
        <v>1.28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145</v>
      </c>
      <c r="AU106" s="184" t="s">
        <v>143</v>
      </c>
      <c r="AV106" s="11" t="s">
        <v>143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147</v>
      </c>
      <c r="F107" s="167" t="s">
        <v>148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SUM(P108:P124)</f>
        <v>0</v>
      </c>
      <c r="Q107" s="162"/>
      <c r="R107" s="163">
        <f>SUM(R108:R124)</f>
        <v>0.72203474000000001</v>
      </c>
      <c r="S107" s="162"/>
      <c r="T107" s="164">
        <f>SUM(T108:T124)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SUM(BK108:BK124)</f>
        <v>0</v>
      </c>
    </row>
    <row r="108" spans="2:65" s="1" customFormat="1" ht="25.5" customHeight="1">
      <c r="B108" s="169"/>
      <c r="C108" s="170" t="s">
        <v>143</v>
      </c>
      <c r="D108" s="170" t="s">
        <v>137</v>
      </c>
      <c r="E108" s="171" t="s">
        <v>149</v>
      </c>
      <c r="F108" s="172" t="s">
        <v>150</v>
      </c>
      <c r="G108" s="173" t="s">
        <v>140</v>
      </c>
      <c r="H108" s="174">
        <v>5.21</v>
      </c>
      <c r="I108" s="175"/>
      <c r="J108" s="176">
        <f t="shared" ref="J108:J114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1.3545999999999999E-3</v>
      </c>
      <c r="S108" s="179">
        <v>0</v>
      </c>
      <c r="T108" s="180">
        <f t="shared" ref="T108:T114" si="3">S108*H108</f>
        <v>0</v>
      </c>
      <c r="AR108" s="23" t="s">
        <v>142</v>
      </c>
      <c r="AT108" s="23" t="s">
        <v>137</v>
      </c>
      <c r="AU108" s="23" t="s">
        <v>143</v>
      </c>
      <c r="AY108" s="23" t="s">
        <v>134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143</v>
      </c>
      <c r="BK108" s="181">
        <f t="shared" ref="BK108:BK114" si="9">ROUND(I108*H108,2)</f>
        <v>0</v>
      </c>
      <c r="BL108" s="23" t="s">
        <v>142</v>
      </c>
      <c r="BM108" s="23" t="s">
        <v>151</v>
      </c>
    </row>
    <row r="109" spans="2:65" s="1" customFormat="1" ht="25.5" customHeight="1">
      <c r="B109" s="169"/>
      <c r="C109" s="170" t="s">
        <v>135</v>
      </c>
      <c r="D109" s="170" t="s">
        <v>137</v>
      </c>
      <c r="E109" s="171" t="s">
        <v>152</v>
      </c>
      <c r="F109" s="172" t="s">
        <v>153</v>
      </c>
      <c r="G109" s="173" t="s">
        <v>140</v>
      </c>
      <c r="H109" s="174">
        <v>5.21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2.2819800000000001E-2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143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142</v>
      </c>
      <c r="BM109" s="23" t="s">
        <v>154</v>
      </c>
    </row>
    <row r="110" spans="2:65" s="1" customFormat="1" ht="25.5" customHeight="1">
      <c r="B110" s="169"/>
      <c r="C110" s="170" t="s">
        <v>142</v>
      </c>
      <c r="D110" s="170" t="s">
        <v>137</v>
      </c>
      <c r="E110" s="171" t="s">
        <v>155</v>
      </c>
      <c r="F110" s="172" t="s">
        <v>156</v>
      </c>
      <c r="G110" s="173" t="s">
        <v>140</v>
      </c>
      <c r="H110" s="174">
        <v>5.21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1.5630000000000002E-2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143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142</v>
      </c>
      <c r="BM110" s="23" t="s">
        <v>157</v>
      </c>
    </row>
    <row r="111" spans="2:65" s="1" customFormat="1" ht="25.5" customHeight="1">
      <c r="B111" s="169"/>
      <c r="C111" s="170" t="s">
        <v>158</v>
      </c>
      <c r="D111" s="170" t="s">
        <v>137</v>
      </c>
      <c r="E111" s="171" t="s">
        <v>159</v>
      </c>
      <c r="F111" s="172" t="s">
        <v>160</v>
      </c>
      <c r="G111" s="173" t="s">
        <v>140</v>
      </c>
      <c r="H111" s="174">
        <v>5.21</v>
      </c>
      <c r="I111" s="175"/>
      <c r="J111" s="176">
        <f t="shared" si="0"/>
        <v>0</v>
      </c>
      <c r="K111" s="172" t="s">
        <v>141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1.575E-2</v>
      </c>
      <c r="R111" s="179">
        <f t="shared" si="2"/>
        <v>8.2057500000000005E-2</v>
      </c>
      <c r="S111" s="179">
        <v>0</v>
      </c>
      <c r="T111" s="180">
        <f t="shared" si="3"/>
        <v>0</v>
      </c>
      <c r="AR111" s="23" t="s">
        <v>142</v>
      </c>
      <c r="AT111" s="23" t="s">
        <v>137</v>
      </c>
      <c r="AU111" s="23" t="s">
        <v>143</v>
      </c>
      <c r="AY111" s="23" t="s">
        <v>134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142</v>
      </c>
      <c r="BM111" s="23" t="s">
        <v>161</v>
      </c>
    </row>
    <row r="112" spans="2:65" s="1" customFormat="1" ht="25.5" customHeight="1">
      <c r="B112" s="169"/>
      <c r="C112" s="170" t="s">
        <v>147</v>
      </c>
      <c r="D112" s="170" t="s">
        <v>137</v>
      </c>
      <c r="E112" s="171" t="s">
        <v>162</v>
      </c>
      <c r="F112" s="172" t="s">
        <v>163</v>
      </c>
      <c r="G112" s="173" t="s">
        <v>140</v>
      </c>
      <c r="H112" s="174">
        <v>14.456</v>
      </c>
      <c r="I112" s="175"/>
      <c r="J112" s="176">
        <f t="shared" si="0"/>
        <v>0</v>
      </c>
      <c r="K112" s="172" t="s">
        <v>141</v>
      </c>
      <c r="L112" s="40"/>
      <c r="M112" s="177" t="s">
        <v>5</v>
      </c>
      <c r="N112" s="178" t="s">
        <v>43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142</v>
      </c>
      <c r="AT112" s="23" t="s">
        <v>137</v>
      </c>
      <c r="AU112" s="23" t="s">
        <v>143</v>
      </c>
      <c r="AY112" s="23" t="s">
        <v>134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143</v>
      </c>
      <c r="BK112" s="181">
        <f t="shared" si="9"/>
        <v>0</v>
      </c>
      <c r="BL112" s="23" t="s">
        <v>142</v>
      </c>
      <c r="BM112" s="23" t="s">
        <v>164</v>
      </c>
    </row>
    <row r="113" spans="2:65" s="1" customFormat="1" ht="25.5" customHeight="1">
      <c r="B113" s="169"/>
      <c r="C113" s="170" t="s">
        <v>165</v>
      </c>
      <c r="D113" s="170" t="s">
        <v>137</v>
      </c>
      <c r="E113" s="171" t="s">
        <v>166</v>
      </c>
      <c r="F113" s="172" t="s">
        <v>167</v>
      </c>
      <c r="G113" s="173" t="s">
        <v>140</v>
      </c>
      <c r="H113" s="174">
        <v>14.456</v>
      </c>
      <c r="I113" s="175"/>
      <c r="J113" s="176">
        <f t="shared" si="0"/>
        <v>0</v>
      </c>
      <c r="K113" s="172" t="s">
        <v>141</v>
      </c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4.3800000000000002E-3</v>
      </c>
      <c r="R113" s="179">
        <f t="shared" si="2"/>
        <v>6.3317280000000004E-2</v>
      </c>
      <c r="S113" s="179">
        <v>0</v>
      </c>
      <c r="T113" s="180">
        <f t="shared" si="3"/>
        <v>0</v>
      </c>
      <c r="AR113" s="23" t="s">
        <v>142</v>
      </c>
      <c r="AT113" s="23" t="s">
        <v>137</v>
      </c>
      <c r="AU113" s="23" t="s">
        <v>143</v>
      </c>
      <c r="AY113" s="23" t="s">
        <v>134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143</v>
      </c>
      <c r="BK113" s="181">
        <f t="shared" si="9"/>
        <v>0</v>
      </c>
      <c r="BL113" s="23" t="s">
        <v>142</v>
      </c>
      <c r="BM113" s="23" t="s">
        <v>168</v>
      </c>
    </row>
    <row r="114" spans="2:65" s="1" customFormat="1" ht="16.5" customHeight="1">
      <c r="B114" s="169"/>
      <c r="C114" s="170" t="s">
        <v>169</v>
      </c>
      <c r="D114" s="170" t="s">
        <v>137</v>
      </c>
      <c r="E114" s="171" t="s">
        <v>170</v>
      </c>
      <c r="F114" s="172" t="s">
        <v>171</v>
      </c>
      <c r="G114" s="173" t="s">
        <v>140</v>
      </c>
      <c r="H114" s="174">
        <v>3.3359999999999999</v>
      </c>
      <c r="I114" s="175"/>
      <c r="J114" s="176">
        <f t="shared" si="0"/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1.0008E-2</v>
      </c>
      <c r="S114" s="179">
        <v>0</v>
      </c>
      <c r="T114" s="180">
        <f t="shared" si="3"/>
        <v>0</v>
      </c>
      <c r="AR114" s="23" t="s">
        <v>142</v>
      </c>
      <c r="AT114" s="23" t="s">
        <v>137</v>
      </c>
      <c r="AU114" s="23" t="s">
        <v>143</v>
      </c>
      <c r="AY114" s="23" t="s">
        <v>134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143</v>
      </c>
      <c r="BK114" s="181">
        <f t="shared" si="9"/>
        <v>0</v>
      </c>
      <c r="BL114" s="23" t="s">
        <v>142</v>
      </c>
      <c r="BM114" s="23" t="s">
        <v>172</v>
      </c>
    </row>
    <row r="115" spans="2:65" s="11" customFormat="1">
      <c r="B115" s="182"/>
      <c r="D115" s="183" t="s">
        <v>145</v>
      </c>
      <c r="E115" s="184" t="s">
        <v>5</v>
      </c>
      <c r="F115" s="185" t="s">
        <v>173</v>
      </c>
      <c r="H115" s="186">
        <v>3.3359999999999999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145</v>
      </c>
      <c r="AU115" s="184" t="s">
        <v>143</v>
      </c>
      <c r="AV115" s="11" t="s">
        <v>143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 t="s">
        <v>174</v>
      </c>
      <c r="D116" s="170" t="s">
        <v>137</v>
      </c>
      <c r="E116" s="171" t="s">
        <v>175</v>
      </c>
      <c r="F116" s="172" t="s">
        <v>176</v>
      </c>
      <c r="G116" s="173" t="s">
        <v>140</v>
      </c>
      <c r="H116" s="174">
        <v>14.456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1.575E-2</v>
      </c>
      <c r="R116" s="179">
        <f>Q116*H116</f>
        <v>0.227682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143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143</v>
      </c>
      <c r="BK116" s="181">
        <f>ROUND(I116*H116,2)</f>
        <v>0</v>
      </c>
      <c r="BL116" s="23" t="s">
        <v>142</v>
      </c>
      <c r="BM116" s="23" t="s">
        <v>177</v>
      </c>
    </row>
    <row r="117" spans="2:65" s="11" customFormat="1">
      <c r="B117" s="182"/>
      <c r="D117" s="183" t="s">
        <v>145</v>
      </c>
      <c r="E117" s="184" t="s">
        <v>5</v>
      </c>
      <c r="F117" s="185" t="s">
        <v>178</v>
      </c>
      <c r="H117" s="186">
        <v>14.456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145</v>
      </c>
      <c r="AU117" s="184" t="s">
        <v>143</v>
      </c>
      <c r="AV117" s="11" t="s">
        <v>143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 t="s">
        <v>179</v>
      </c>
      <c r="D118" s="170" t="s">
        <v>137</v>
      </c>
      <c r="E118" s="171" t="s">
        <v>180</v>
      </c>
      <c r="F118" s="172" t="s">
        <v>181</v>
      </c>
      <c r="G118" s="173" t="s">
        <v>140</v>
      </c>
      <c r="H118" s="174">
        <v>17.5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143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143</v>
      </c>
      <c r="BK118" s="181">
        <f>ROUND(I118*H118,2)</f>
        <v>0</v>
      </c>
      <c r="BL118" s="23" t="s">
        <v>142</v>
      </c>
      <c r="BM118" s="23" t="s">
        <v>182</v>
      </c>
    </row>
    <row r="119" spans="2:65" s="11" customFormat="1">
      <c r="B119" s="182"/>
      <c r="D119" s="183" t="s">
        <v>145</v>
      </c>
      <c r="E119" s="184" t="s">
        <v>5</v>
      </c>
      <c r="F119" s="185" t="s">
        <v>183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35</v>
      </c>
      <c r="AX119" s="11" t="s">
        <v>78</v>
      </c>
      <c r="AY119" s="184" t="s">
        <v>134</v>
      </c>
    </row>
    <row r="120" spans="2:65" s="1" customFormat="1" ht="25.5" customHeight="1">
      <c r="B120" s="169"/>
      <c r="C120" s="170" t="s">
        <v>184</v>
      </c>
      <c r="D120" s="170" t="s">
        <v>137</v>
      </c>
      <c r="E120" s="171" t="s">
        <v>185</v>
      </c>
      <c r="F120" s="172" t="s">
        <v>186</v>
      </c>
      <c r="G120" s="173" t="s">
        <v>140</v>
      </c>
      <c r="H120" s="174">
        <v>50</v>
      </c>
      <c r="I120" s="175"/>
      <c r="J120" s="176">
        <f>ROUND(I120*H120,2)</f>
        <v>0</v>
      </c>
      <c r="K120" s="172" t="s">
        <v>141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142</v>
      </c>
      <c r="AT120" s="23" t="s">
        <v>137</v>
      </c>
      <c r="AU120" s="23" t="s">
        <v>143</v>
      </c>
      <c r="AY120" s="23" t="s">
        <v>134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143</v>
      </c>
      <c r="BK120" s="181">
        <f>ROUND(I120*H120,2)</f>
        <v>0</v>
      </c>
      <c r="BL120" s="23" t="s">
        <v>142</v>
      </c>
      <c r="BM120" s="23" t="s">
        <v>187</v>
      </c>
    </row>
    <row r="121" spans="2:65" s="12" customFormat="1">
      <c r="B121" s="191"/>
      <c r="D121" s="183" t="s">
        <v>145</v>
      </c>
      <c r="E121" s="192" t="s">
        <v>5</v>
      </c>
      <c r="F121" s="193" t="s">
        <v>188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145</v>
      </c>
      <c r="AU121" s="192" t="s">
        <v>143</v>
      </c>
      <c r="AV121" s="12" t="s">
        <v>78</v>
      </c>
      <c r="AW121" s="12" t="s">
        <v>35</v>
      </c>
      <c r="AX121" s="12" t="s">
        <v>71</v>
      </c>
      <c r="AY121" s="192" t="s">
        <v>134</v>
      </c>
    </row>
    <row r="122" spans="2:65" s="11" customFormat="1">
      <c r="B122" s="182"/>
      <c r="D122" s="183" t="s">
        <v>145</v>
      </c>
      <c r="E122" s="184" t="s">
        <v>5</v>
      </c>
      <c r="F122" s="185" t="s">
        <v>189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145</v>
      </c>
      <c r="AU122" s="184" t="s">
        <v>143</v>
      </c>
      <c r="AV122" s="11" t="s">
        <v>143</v>
      </c>
      <c r="AW122" s="11" t="s">
        <v>35</v>
      </c>
      <c r="AX122" s="11" t="s">
        <v>78</v>
      </c>
      <c r="AY122" s="184" t="s">
        <v>134</v>
      </c>
    </row>
    <row r="123" spans="2:65" s="1" customFormat="1" ht="25.5" customHeight="1">
      <c r="B123" s="169"/>
      <c r="C123" s="170" t="s">
        <v>190</v>
      </c>
      <c r="D123" s="170" t="s">
        <v>137</v>
      </c>
      <c r="E123" s="171" t="s">
        <v>191</v>
      </c>
      <c r="F123" s="172" t="s">
        <v>192</v>
      </c>
      <c r="G123" s="173" t="s">
        <v>140</v>
      </c>
      <c r="H123" s="174">
        <v>5.21</v>
      </c>
      <c r="I123" s="175"/>
      <c r="J123" s="176">
        <f>ROUND(I123*H123,2)</f>
        <v>0</v>
      </c>
      <c r="K123" s="172" t="s">
        <v>141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0.29540699999999998</v>
      </c>
      <c r="S123" s="179">
        <v>0</v>
      </c>
      <c r="T123" s="180">
        <f>S123*H123</f>
        <v>0</v>
      </c>
      <c r="AR123" s="23" t="s">
        <v>142</v>
      </c>
      <c r="AT123" s="23" t="s">
        <v>137</v>
      </c>
      <c r="AU123" s="23" t="s">
        <v>143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143</v>
      </c>
      <c r="BK123" s="181">
        <f>ROUND(I123*H123,2)</f>
        <v>0</v>
      </c>
      <c r="BL123" s="23" t="s">
        <v>142</v>
      </c>
      <c r="BM123" s="23" t="s">
        <v>193</v>
      </c>
    </row>
    <row r="124" spans="2:65" s="11" customFormat="1">
      <c r="B124" s="182"/>
      <c r="D124" s="183" t="s">
        <v>145</v>
      </c>
      <c r="E124" s="184" t="s">
        <v>5</v>
      </c>
      <c r="F124" s="185" t="s">
        <v>194</v>
      </c>
      <c r="H124" s="186">
        <v>5.21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145</v>
      </c>
      <c r="AU124" s="184" t="s">
        <v>143</v>
      </c>
      <c r="AV124" s="11" t="s">
        <v>143</v>
      </c>
      <c r="AW124" s="11" t="s">
        <v>35</v>
      </c>
      <c r="AX124" s="11" t="s">
        <v>78</v>
      </c>
      <c r="AY124" s="184" t="s">
        <v>134</v>
      </c>
    </row>
    <row r="125" spans="2:65" s="10" customFormat="1" ht="29.85" customHeight="1">
      <c r="B125" s="156"/>
      <c r="D125" s="157" t="s">
        <v>70</v>
      </c>
      <c r="E125" s="167" t="s">
        <v>174</v>
      </c>
      <c r="F125" s="167" t="s">
        <v>197</v>
      </c>
      <c r="I125" s="159"/>
      <c r="J125" s="168">
        <f>BK125</f>
        <v>0</v>
      </c>
      <c r="L125" s="156"/>
      <c r="M125" s="161"/>
      <c r="N125" s="162"/>
      <c r="O125" s="162"/>
      <c r="P125" s="163">
        <f>SUM(P126:P146)</f>
        <v>0</v>
      </c>
      <c r="Q125" s="162"/>
      <c r="R125" s="163">
        <f>SUM(R126:R146)</f>
        <v>2.6800000000000001E-3</v>
      </c>
      <c r="S125" s="162"/>
      <c r="T125" s="164">
        <f>SUM(T126:T146)</f>
        <v>2.8171141</v>
      </c>
      <c r="AR125" s="157" t="s">
        <v>78</v>
      </c>
      <c r="AT125" s="165" t="s">
        <v>70</v>
      </c>
      <c r="AU125" s="165" t="s">
        <v>78</v>
      </c>
      <c r="AY125" s="157" t="s">
        <v>134</v>
      </c>
      <c r="BK125" s="166">
        <f>SUM(BK126:BK146)</f>
        <v>0</v>
      </c>
    </row>
    <row r="126" spans="2:65" s="1" customFormat="1" ht="16.5" customHeight="1">
      <c r="B126" s="169"/>
      <c r="C126" s="170">
        <v>14</v>
      </c>
      <c r="D126" s="170" t="s">
        <v>137</v>
      </c>
      <c r="E126" s="171" t="s">
        <v>198</v>
      </c>
      <c r="F126" s="172" t="s">
        <v>199</v>
      </c>
      <c r="G126" s="173" t="s">
        <v>140</v>
      </c>
      <c r="H126" s="174">
        <v>20.094000000000001</v>
      </c>
      <c r="I126" s="175"/>
      <c r="J126" s="176">
        <f>ROUND(I126*H126,2)</f>
        <v>0</v>
      </c>
      <c r="K126" s="172" t="s">
        <v>141</v>
      </c>
      <c r="L126" s="40"/>
      <c r="M126" s="177" t="s">
        <v>5</v>
      </c>
      <c r="N126" s="178" t="s">
        <v>43</v>
      </c>
      <c r="O126" s="41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AR126" s="23" t="s">
        <v>200</v>
      </c>
      <c r="AT126" s="23" t="s">
        <v>137</v>
      </c>
      <c r="AU126" s="23" t="s">
        <v>143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200</v>
      </c>
      <c r="BM126" s="23" t="s">
        <v>201</v>
      </c>
    </row>
    <row r="127" spans="2:65" s="12" customFormat="1">
      <c r="B127" s="191"/>
      <c r="D127" s="183" t="s">
        <v>145</v>
      </c>
      <c r="E127" s="192" t="s">
        <v>5</v>
      </c>
      <c r="F127" s="193" t="s">
        <v>202</v>
      </c>
      <c r="H127" s="192" t="s">
        <v>5</v>
      </c>
      <c r="I127" s="194"/>
      <c r="L127" s="191"/>
      <c r="M127" s="195"/>
      <c r="N127" s="196"/>
      <c r="O127" s="196"/>
      <c r="P127" s="196"/>
      <c r="Q127" s="196"/>
      <c r="R127" s="196"/>
      <c r="S127" s="196"/>
      <c r="T127" s="197"/>
      <c r="AT127" s="192" t="s">
        <v>145</v>
      </c>
      <c r="AU127" s="192" t="s">
        <v>143</v>
      </c>
      <c r="AV127" s="12" t="s">
        <v>78</v>
      </c>
      <c r="AW127" s="12" t="s">
        <v>35</v>
      </c>
      <c r="AX127" s="12" t="s">
        <v>71</v>
      </c>
      <c r="AY127" s="192" t="s">
        <v>134</v>
      </c>
    </row>
    <row r="128" spans="2:65" s="11" customFormat="1">
      <c r="B128" s="182"/>
      <c r="D128" s="183" t="s">
        <v>145</v>
      </c>
      <c r="E128" s="184" t="s">
        <v>5</v>
      </c>
      <c r="F128" s="185" t="s">
        <v>203</v>
      </c>
      <c r="H128" s="186">
        <v>14.404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145</v>
      </c>
      <c r="AU128" s="184" t="s">
        <v>143</v>
      </c>
      <c r="AV128" s="11" t="s">
        <v>143</v>
      </c>
      <c r="AW128" s="11" t="s">
        <v>35</v>
      </c>
      <c r="AX128" s="11" t="s">
        <v>71</v>
      </c>
      <c r="AY128" s="184" t="s">
        <v>134</v>
      </c>
    </row>
    <row r="129" spans="2:65" s="12" customFormat="1">
      <c r="B129" s="191"/>
      <c r="D129" s="183" t="s">
        <v>145</v>
      </c>
      <c r="E129" s="192" t="s">
        <v>5</v>
      </c>
      <c r="F129" s="193" t="s">
        <v>204</v>
      </c>
      <c r="H129" s="192" t="s">
        <v>5</v>
      </c>
      <c r="I129" s="194"/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145</v>
      </c>
      <c r="AU129" s="192" t="s">
        <v>143</v>
      </c>
      <c r="AV129" s="12" t="s">
        <v>78</v>
      </c>
      <c r="AW129" s="12" t="s">
        <v>35</v>
      </c>
      <c r="AX129" s="12" t="s">
        <v>71</v>
      </c>
      <c r="AY129" s="192" t="s">
        <v>134</v>
      </c>
    </row>
    <row r="130" spans="2:65" s="11" customFormat="1">
      <c r="B130" s="182"/>
      <c r="D130" s="183" t="s">
        <v>145</v>
      </c>
      <c r="E130" s="184" t="s">
        <v>5</v>
      </c>
      <c r="F130" s="185" t="s">
        <v>205</v>
      </c>
      <c r="H130" s="186">
        <v>1.0089999999999999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35</v>
      </c>
      <c r="AX130" s="11" t="s">
        <v>71</v>
      </c>
      <c r="AY130" s="184" t="s">
        <v>134</v>
      </c>
    </row>
    <row r="131" spans="2:65" s="11" customFormat="1">
      <c r="B131" s="182"/>
      <c r="D131" s="183" t="s">
        <v>145</v>
      </c>
      <c r="E131" s="184" t="s">
        <v>5</v>
      </c>
      <c r="F131" s="185" t="s">
        <v>206</v>
      </c>
      <c r="H131" s="186">
        <v>4.681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145</v>
      </c>
      <c r="AU131" s="184" t="s">
        <v>143</v>
      </c>
      <c r="AV131" s="11" t="s">
        <v>143</v>
      </c>
      <c r="AW131" s="11" t="s">
        <v>35</v>
      </c>
      <c r="AX131" s="11" t="s">
        <v>71</v>
      </c>
      <c r="AY131" s="184" t="s">
        <v>134</v>
      </c>
    </row>
    <row r="132" spans="2:65" s="13" customFormat="1">
      <c r="B132" s="208"/>
      <c r="D132" s="183" t="s">
        <v>145</v>
      </c>
      <c r="E132" s="209" t="s">
        <v>5</v>
      </c>
      <c r="F132" s="210" t="s">
        <v>207</v>
      </c>
      <c r="H132" s="211">
        <v>20.094000000000001</v>
      </c>
      <c r="I132" s="212"/>
      <c r="L132" s="208"/>
      <c r="M132" s="213"/>
      <c r="N132" s="214"/>
      <c r="O132" s="214"/>
      <c r="P132" s="214"/>
      <c r="Q132" s="214"/>
      <c r="R132" s="214"/>
      <c r="S132" s="214"/>
      <c r="T132" s="215"/>
      <c r="AT132" s="209" t="s">
        <v>145</v>
      </c>
      <c r="AU132" s="209" t="s">
        <v>143</v>
      </c>
      <c r="AV132" s="13" t="s">
        <v>142</v>
      </c>
      <c r="AW132" s="13" t="s">
        <v>35</v>
      </c>
      <c r="AX132" s="13" t="s">
        <v>78</v>
      </c>
      <c r="AY132" s="209" t="s">
        <v>134</v>
      </c>
    </row>
    <row r="133" spans="2:65" s="1" customFormat="1" ht="16.5" customHeight="1">
      <c r="B133" s="169"/>
      <c r="C133" s="170">
        <v>15</v>
      </c>
      <c r="D133" s="170" t="s">
        <v>137</v>
      </c>
      <c r="E133" s="171" t="s">
        <v>208</v>
      </c>
      <c r="F133" s="172" t="s">
        <v>209</v>
      </c>
      <c r="G133" s="173" t="s">
        <v>140</v>
      </c>
      <c r="H133" s="174">
        <v>26.094000000000001</v>
      </c>
      <c r="I133" s="175"/>
      <c r="J133" s="176">
        <f>ROUND(I133*H133,2)</f>
        <v>0</v>
      </c>
      <c r="K133" s="172" t="s">
        <v>141</v>
      </c>
      <c r="L133" s="40"/>
      <c r="M133" s="177" t="s">
        <v>5</v>
      </c>
      <c r="N133" s="178" t="s">
        <v>43</v>
      </c>
      <c r="O133" s="41"/>
      <c r="P133" s="179">
        <f>O133*H133</f>
        <v>0</v>
      </c>
      <c r="Q133" s="179">
        <v>0</v>
      </c>
      <c r="R133" s="179">
        <f>Q133*H133</f>
        <v>0</v>
      </c>
      <c r="S133" s="179">
        <v>1.4999999999999999E-4</v>
      </c>
      <c r="T133" s="180">
        <f>S133*H133</f>
        <v>3.9141000000000002E-3</v>
      </c>
      <c r="AR133" s="23" t="s">
        <v>200</v>
      </c>
      <c r="AT133" s="23" t="s">
        <v>137</v>
      </c>
      <c r="AU133" s="23" t="s">
        <v>143</v>
      </c>
      <c r="AY133" s="23" t="s">
        <v>134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143</v>
      </c>
      <c r="BK133" s="181">
        <f>ROUND(I133*H133,2)</f>
        <v>0</v>
      </c>
      <c r="BL133" s="23" t="s">
        <v>200</v>
      </c>
      <c r="BM133" s="23" t="s">
        <v>210</v>
      </c>
    </row>
    <row r="134" spans="2:65" s="12" customFormat="1">
      <c r="B134" s="191"/>
      <c r="D134" s="183" t="s">
        <v>145</v>
      </c>
      <c r="E134" s="192" t="s">
        <v>5</v>
      </c>
      <c r="F134" s="193" t="s">
        <v>211</v>
      </c>
      <c r="H134" s="192" t="s">
        <v>5</v>
      </c>
      <c r="I134" s="194"/>
      <c r="L134" s="191"/>
      <c r="M134" s="195"/>
      <c r="N134" s="196"/>
      <c r="O134" s="196"/>
      <c r="P134" s="196"/>
      <c r="Q134" s="196"/>
      <c r="R134" s="196"/>
      <c r="S134" s="196"/>
      <c r="T134" s="197"/>
      <c r="AT134" s="192" t="s">
        <v>145</v>
      </c>
      <c r="AU134" s="192" t="s">
        <v>143</v>
      </c>
      <c r="AV134" s="12" t="s">
        <v>78</v>
      </c>
      <c r="AW134" s="12" t="s">
        <v>35</v>
      </c>
      <c r="AX134" s="12" t="s">
        <v>71</v>
      </c>
      <c r="AY134" s="192" t="s">
        <v>134</v>
      </c>
    </row>
    <row r="135" spans="2:65" s="11" customFormat="1">
      <c r="B135" s="182"/>
      <c r="D135" s="183" t="s">
        <v>145</v>
      </c>
      <c r="E135" s="184" t="s">
        <v>5</v>
      </c>
      <c r="F135" s="185" t="s">
        <v>212</v>
      </c>
      <c r="H135" s="186">
        <v>26.094000000000001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145</v>
      </c>
      <c r="AU135" s="184" t="s">
        <v>143</v>
      </c>
      <c r="AV135" s="11" t="s">
        <v>143</v>
      </c>
      <c r="AW135" s="11" t="s">
        <v>35</v>
      </c>
      <c r="AX135" s="11" t="s">
        <v>78</v>
      </c>
      <c r="AY135" s="184" t="s">
        <v>134</v>
      </c>
    </row>
    <row r="136" spans="2:65" s="1" customFormat="1" ht="25.5" customHeight="1">
      <c r="B136" s="169"/>
      <c r="C136" s="170">
        <v>16</v>
      </c>
      <c r="D136" s="170" t="s">
        <v>137</v>
      </c>
      <c r="E136" s="171" t="s">
        <v>213</v>
      </c>
      <c r="F136" s="172" t="s">
        <v>214</v>
      </c>
      <c r="G136" s="173" t="s">
        <v>140</v>
      </c>
      <c r="H136" s="174">
        <v>67</v>
      </c>
      <c r="I136" s="175"/>
      <c r="J136" s="176">
        <f>ROUND(I136*H136,2)</f>
        <v>0</v>
      </c>
      <c r="K136" s="172" t="s">
        <v>141</v>
      </c>
      <c r="L136" s="40"/>
      <c r="M136" s="177" t="s">
        <v>5</v>
      </c>
      <c r="N136" s="178" t="s">
        <v>43</v>
      </c>
      <c r="O136" s="41"/>
      <c r="P136" s="179">
        <f>O136*H136</f>
        <v>0</v>
      </c>
      <c r="Q136" s="179">
        <v>4.0000000000000003E-5</v>
      </c>
      <c r="R136" s="179">
        <f>Q136*H136</f>
        <v>2.6800000000000001E-3</v>
      </c>
      <c r="S136" s="179">
        <v>0</v>
      </c>
      <c r="T136" s="180">
        <f>S136*H136</f>
        <v>0</v>
      </c>
      <c r="AR136" s="23" t="s">
        <v>142</v>
      </c>
      <c r="AT136" s="23" t="s">
        <v>137</v>
      </c>
      <c r="AU136" s="23" t="s">
        <v>143</v>
      </c>
      <c r="AY136" s="23" t="s">
        <v>134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3" t="s">
        <v>143</v>
      </c>
      <c r="BK136" s="181">
        <f>ROUND(I136*H136,2)</f>
        <v>0</v>
      </c>
      <c r="BL136" s="23" t="s">
        <v>142</v>
      </c>
      <c r="BM136" s="23" t="s">
        <v>215</v>
      </c>
    </row>
    <row r="137" spans="2:65" s="11" customFormat="1">
      <c r="B137" s="182"/>
      <c r="D137" s="183" t="s">
        <v>145</v>
      </c>
      <c r="E137" s="184" t="s">
        <v>5</v>
      </c>
      <c r="F137" s="185" t="s">
        <v>216</v>
      </c>
      <c r="H137" s="186">
        <v>17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35</v>
      </c>
      <c r="AX137" s="11" t="s">
        <v>71</v>
      </c>
      <c r="AY137" s="184" t="s">
        <v>134</v>
      </c>
    </row>
    <row r="138" spans="2:65" s="12" customFormat="1">
      <c r="B138" s="191"/>
      <c r="D138" s="183" t="s">
        <v>145</v>
      </c>
      <c r="E138" s="192" t="s">
        <v>5</v>
      </c>
      <c r="F138" s="193" t="s">
        <v>217</v>
      </c>
      <c r="H138" s="192" t="s">
        <v>5</v>
      </c>
      <c r="I138" s="194"/>
      <c r="L138" s="191"/>
      <c r="M138" s="195"/>
      <c r="N138" s="196"/>
      <c r="O138" s="196"/>
      <c r="P138" s="196"/>
      <c r="Q138" s="196"/>
      <c r="R138" s="196"/>
      <c r="S138" s="196"/>
      <c r="T138" s="197"/>
      <c r="AT138" s="192" t="s">
        <v>145</v>
      </c>
      <c r="AU138" s="192" t="s">
        <v>143</v>
      </c>
      <c r="AV138" s="12" t="s">
        <v>78</v>
      </c>
      <c r="AW138" s="12" t="s">
        <v>35</v>
      </c>
      <c r="AX138" s="12" t="s">
        <v>71</v>
      </c>
      <c r="AY138" s="192" t="s">
        <v>134</v>
      </c>
    </row>
    <row r="139" spans="2:65" s="11" customFormat="1">
      <c r="B139" s="182"/>
      <c r="D139" s="183" t="s">
        <v>145</v>
      </c>
      <c r="E139" s="184" t="s">
        <v>5</v>
      </c>
      <c r="F139" s="185" t="s">
        <v>189</v>
      </c>
      <c r="H139" s="186">
        <v>50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35</v>
      </c>
      <c r="AX139" s="11" t="s">
        <v>71</v>
      </c>
      <c r="AY139" s="184" t="s">
        <v>134</v>
      </c>
    </row>
    <row r="140" spans="2:65" s="13" customFormat="1">
      <c r="B140" s="208"/>
      <c r="D140" s="183" t="s">
        <v>145</v>
      </c>
      <c r="E140" s="209" t="s">
        <v>5</v>
      </c>
      <c r="F140" s="210" t="s">
        <v>207</v>
      </c>
      <c r="H140" s="211">
        <v>67</v>
      </c>
      <c r="I140" s="212"/>
      <c r="L140" s="208"/>
      <c r="M140" s="213"/>
      <c r="N140" s="214"/>
      <c r="O140" s="214"/>
      <c r="P140" s="214"/>
      <c r="Q140" s="214"/>
      <c r="R140" s="214"/>
      <c r="S140" s="214"/>
      <c r="T140" s="215"/>
      <c r="AT140" s="209" t="s">
        <v>145</v>
      </c>
      <c r="AU140" s="209" t="s">
        <v>143</v>
      </c>
      <c r="AV140" s="13" t="s">
        <v>142</v>
      </c>
      <c r="AW140" s="13" t="s">
        <v>35</v>
      </c>
      <c r="AX140" s="13" t="s">
        <v>78</v>
      </c>
      <c r="AY140" s="209" t="s">
        <v>134</v>
      </c>
    </row>
    <row r="141" spans="2:65" s="1" customFormat="1" ht="38.25" customHeight="1">
      <c r="B141" s="169"/>
      <c r="C141" s="170">
        <v>17</v>
      </c>
      <c r="D141" s="170" t="s">
        <v>137</v>
      </c>
      <c r="E141" s="171" t="s">
        <v>218</v>
      </c>
      <c r="F141" s="172" t="s">
        <v>219</v>
      </c>
      <c r="G141" s="173" t="s">
        <v>140</v>
      </c>
      <c r="H141" s="174">
        <v>28.132000000000001</v>
      </c>
      <c r="I141" s="175"/>
      <c r="J141" s="176">
        <f>ROUND(I141*H141,2)</f>
        <v>0</v>
      </c>
      <c r="K141" s="172" t="s">
        <v>141</v>
      </c>
      <c r="L141" s="40"/>
      <c r="M141" s="177" t="s">
        <v>5</v>
      </c>
      <c r="N141" s="178" t="s">
        <v>43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0.1</v>
      </c>
      <c r="T141" s="180">
        <f>S141*H141</f>
        <v>2.8132000000000001</v>
      </c>
      <c r="AR141" s="23" t="s">
        <v>142</v>
      </c>
      <c r="AT141" s="23" t="s">
        <v>137</v>
      </c>
      <c r="AU141" s="23" t="s">
        <v>143</v>
      </c>
      <c r="AY141" s="23" t="s">
        <v>134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143</v>
      </c>
      <c r="BK141" s="181">
        <f>ROUND(I141*H141,2)</f>
        <v>0</v>
      </c>
      <c r="BL141" s="23" t="s">
        <v>142</v>
      </c>
      <c r="BM141" s="23" t="s">
        <v>220</v>
      </c>
    </row>
    <row r="142" spans="2:65" s="11" customFormat="1">
      <c r="B142" s="182"/>
      <c r="D142" s="183" t="s">
        <v>145</v>
      </c>
      <c r="E142" s="184" t="s">
        <v>5</v>
      </c>
      <c r="F142" s="185" t="s">
        <v>221</v>
      </c>
      <c r="H142" s="186">
        <v>28.132000000000001</v>
      </c>
      <c r="I142" s="187"/>
      <c r="L142" s="182"/>
      <c r="M142" s="188"/>
      <c r="N142" s="189"/>
      <c r="O142" s="189"/>
      <c r="P142" s="189"/>
      <c r="Q142" s="189"/>
      <c r="R142" s="189"/>
      <c r="S142" s="189"/>
      <c r="T142" s="190"/>
      <c r="AT142" s="184" t="s">
        <v>145</v>
      </c>
      <c r="AU142" s="184" t="s">
        <v>143</v>
      </c>
      <c r="AV142" s="11" t="s">
        <v>143</v>
      </c>
      <c r="AW142" s="11" t="s">
        <v>35</v>
      </c>
      <c r="AX142" s="11" t="s">
        <v>78</v>
      </c>
      <c r="AY142" s="184" t="s">
        <v>134</v>
      </c>
    </row>
    <row r="143" spans="2:65" s="1" customFormat="1" ht="16.5" customHeight="1">
      <c r="B143" s="169"/>
      <c r="C143" s="170">
        <v>18</v>
      </c>
      <c r="D143" s="170" t="s">
        <v>137</v>
      </c>
      <c r="E143" s="171" t="s">
        <v>222</v>
      </c>
      <c r="F143" s="172" t="s">
        <v>223</v>
      </c>
      <c r="G143" s="173" t="s">
        <v>140</v>
      </c>
      <c r="H143" s="174">
        <v>5.7839999999999998</v>
      </c>
      <c r="I143" s="175"/>
      <c r="J143" s="176">
        <f>ROUND(I143*H143,2)</f>
        <v>0</v>
      </c>
      <c r="K143" s="172" t="s">
        <v>141</v>
      </c>
      <c r="L143" s="40"/>
      <c r="M143" s="177" t="s">
        <v>5</v>
      </c>
      <c r="N143" s="178" t="s">
        <v>43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AR143" s="23" t="s">
        <v>142</v>
      </c>
      <c r="AT143" s="23" t="s">
        <v>137</v>
      </c>
      <c r="AU143" s="23" t="s">
        <v>143</v>
      </c>
      <c r="AY143" s="23" t="s">
        <v>134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143</v>
      </c>
      <c r="BK143" s="181">
        <f>ROUND(I143*H143,2)</f>
        <v>0</v>
      </c>
      <c r="BL143" s="23" t="s">
        <v>142</v>
      </c>
      <c r="BM143" s="23" t="s">
        <v>224</v>
      </c>
    </row>
    <row r="144" spans="2:65" s="11" customFormat="1">
      <c r="B144" s="182"/>
      <c r="D144" s="183" t="s">
        <v>145</v>
      </c>
      <c r="E144" s="184" t="s">
        <v>5</v>
      </c>
      <c r="F144" s="185" t="s">
        <v>225</v>
      </c>
      <c r="H144" s="186">
        <v>4.681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145</v>
      </c>
      <c r="AU144" s="184" t="s">
        <v>143</v>
      </c>
      <c r="AV144" s="11" t="s">
        <v>143</v>
      </c>
      <c r="AW144" s="11" t="s">
        <v>35</v>
      </c>
      <c r="AX144" s="11" t="s">
        <v>71</v>
      </c>
      <c r="AY144" s="184" t="s">
        <v>134</v>
      </c>
    </row>
    <row r="145" spans="2:65" s="11" customFormat="1">
      <c r="B145" s="182"/>
      <c r="D145" s="183" t="s">
        <v>145</v>
      </c>
      <c r="E145" s="184" t="s">
        <v>5</v>
      </c>
      <c r="F145" s="185" t="s">
        <v>226</v>
      </c>
      <c r="H145" s="186">
        <v>1.103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145</v>
      </c>
      <c r="AU145" s="184" t="s">
        <v>143</v>
      </c>
      <c r="AV145" s="11" t="s">
        <v>143</v>
      </c>
      <c r="AW145" s="11" t="s">
        <v>35</v>
      </c>
      <c r="AX145" s="11" t="s">
        <v>71</v>
      </c>
      <c r="AY145" s="184" t="s">
        <v>134</v>
      </c>
    </row>
    <row r="146" spans="2:65" s="13" customFormat="1">
      <c r="B146" s="208"/>
      <c r="D146" s="183" t="s">
        <v>145</v>
      </c>
      <c r="E146" s="209" t="s">
        <v>5</v>
      </c>
      <c r="F146" s="210" t="s">
        <v>207</v>
      </c>
      <c r="H146" s="211">
        <v>5.7839999999999998</v>
      </c>
      <c r="I146" s="212"/>
      <c r="L146" s="208"/>
      <c r="M146" s="213"/>
      <c r="N146" s="214"/>
      <c r="O146" s="214"/>
      <c r="P146" s="214"/>
      <c r="Q146" s="214"/>
      <c r="R146" s="214"/>
      <c r="S146" s="214"/>
      <c r="T146" s="215"/>
      <c r="AT146" s="209" t="s">
        <v>145</v>
      </c>
      <c r="AU146" s="209" t="s">
        <v>143</v>
      </c>
      <c r="AV146" s="13" t="s">
        <v>142</v>
      </c>
      <c r="AW146" s="13" t="s">
        <v>35</v>
      </c>
      <c r="AX146" s="13" t="s">
        <v>78</v>
      </c>
      <c r="AY146" s="209" t="s">
        <v>134</v>
      </c>
    </row>
    <row r="147" spans="2:65" s="10" customFormat="1" ht="29.85" customHeight="1">
      <c r="B147" s="156"/>
      <c r="D147" s="157" t="s">
        <v>70</v>
      </c>
      <c r="E147" s="167" t="s">
        <v>227</v>
      </c>
      <c r="F147" s="167" t="s">
        <v>228</v>
      </c>
      <c r="I147" s="159"/>
      <c r="J147" s="168">
        <f>BK147</f>
        <v>0</v>
      </c>
      <c r="L147" s="156"/>
      <c r="M147" s="161"/>
      <c r="N147" s="162"/>
      <c r="O147" s="162"/>
      <c r="P147" s="163">
        <f>SUM(P148:P154)</f>
        <v>0</v>
      </c>
      <c r="Q147" s="162"/>
      <c r="R147" s="163">
        <f>SUM(R148:R154)</f>
        <v>0</v>
      </c>
      <c r="S147" s="162"/>
      <c r="T147" s="164">
        <f>SUM(T148:T154)</f>
        <v>0</v>
      </c>
      <c r="AR147" s="157" t="s">
        <v>78</v>
      </c>
      <c r="AT147" s="165" t="s">
        <v>70</v>
      </c>
      <c r="AU147" s="165" t="s">
        <v>78</v>
      </c>
      <c r="AY147" s="157" t="s">
        <v>134</v>
      </c>
      <c r="BK147" s="166">
        <f>SUM(BK148:BK154)</f>
        <v>0</v>
      </c>
    </row>
    <row r="148" spans="2:65" s="1" customFormat="1" ht="25.5" customHeight="1">
      <c r="B148" s="169"/>
      <c r="C148" s="170">
        <v>19</v>
      </c>
      <c r="D148" s="170" t="s">
        <v>137</v>
      </c>
      <c r="E148" s="171" t="s">
        <v>229</v>
      </c>
      <c r="F148" s="172" t="s">
        <v>230</v>
      </c>
      <c r="G148" s="173" t="s">
        <v>231</v>
      </c>
      <c r="H148" s="174">
        <v>3.0489999999999999</v>
      </c>
      <c r="I148" s="175"/>
      <c r="J148" s="176">
        <f>ROUND(I148*H148,2)</f>
        <v>0</v>
      </c>
      <c r="K148" s="172" t="s">
        <v>141</v>
      </c>
      <c r="L148" s="40"/>
      <c r="M148" s="177" t="s">
        <v>5</v>
      </c>
      <c r="N148" s="178" t="s">
        <v>43</v>
      </c>
      <c r="O148" s="41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AR148" s="23" t="s">
        <v>142</v>
      </c>
      <c r="AT148" s="23" t="s">
        <v>137</v>
      </c>
      <c r="AU148" s="23" t="s">
        <v>143</v>
      </c>
      <c r="AY148" s="23" t="s">
        <v>134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3" t="s">
        <v>143</v>
      </c>
      <c r="BK148" s="181">
        <f>ROUND(I148*H148,2)</f>
        <v>0</v>
      </c>
      <c r="BL148" s="23" t="s">
        <v>142</v>
      </c>
      <c r="BM148" s="23" t="s">
        <v>232</v>
      </c>
    </row>
    <row r="149" spans="2:65" s="1" customFormat="1" ht="38.25" customHeight="1">
      <c r="B149" s="169"/>
      <c r="C149" s="170">
        <v>20</v>
      </c>
      <c r="D149" s="170" t="s">
        <v>137</v>
      </c>
      <c r="E149" s="171" t="s">
        <v>233</v>
      </c>
      <c r="F149" s="172" t="s">
        <v>234</v>
      </c>
      <c r="G149" s="173" t="s">
        <v>231</v>
      </c>
      <c r="H149" s="174">
        <v>152.44999999999999</v>
      </c>
      <c r="I149" s="175"/>
      <c r="J149" s="176">
        <f>ROUND(I149*H149,2)</f>
        <v>0</v>
      </c>
      <c r="K149" s="172" t="s">
        <v>141</v>
      </c>
      <c r="L149" s="40"/>
      <c r="M149" s="177" t="s">
        <v>5</v>
      </c>
      <c r="N149" s="178" t="s">
        <v>43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23" t="s">
        <v>142</v>
      </c>
      <c r="AT149" s="23" t="s">
        <v>137</v>
      </c>
      <c r="AU149" s="23" t="s">
        <v>143</v>
      </c>
      <c r="AY149" s="23" t="s">
        <v>134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143</v>
      </c>
      <c r="BK149" s="181">
        <f>ROUND(I149*H149,2)</f>
        <v>0</v>
      </c>
      <c r="BL149" s="23" t="s">
        <v>142</v>
      </c>
      <c r="BM149" s="23" t="s">
        <v>235</v>
      </c>
    </row>
    <row r="150" spans="2:65" s="11" customFormat="1">
      <c r="B150" s="182"/>
      <c r="D150" s="183" t="s">
        <v>145</v>
      </c>
      <c r="F150" s="185" t="s">
        <v>236</v>
      </c>
      <c r="H150" s="186">
        <v>152.44999999999999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145</v>
      </c>
      <c r="AU150" s="184" t="s">
        <v>143</v>
      </c>
      <c r="AV150" s="11" t="s">
        <v>143</v>
      </c>
      <c r="AW150" s="11" t="s">
        <v>6</v>
      </c>
      <c r="AX150" s="11" t="s">
        <v>78</v>
      </c>
      <c r="AY150" s="184" t="s">
        <v>134</v>
      </c>
    </row>
    <row r="151" spans="2:65" s="1" customFormat="1" ht="25.5" customHeight="1">
      <c r="B151" s="169"/>
      <c r="C151" s="170">
        <v>21</v>
      </c>
      <c r="D151" s="170" t="s">
        <v>137</v>
      </c>
      <c r="E151" s="171" t="s">
        <v>237</v>
      </c>
      <c r="F151" s="172" t="s">
        <v>238</v>
      </c>
      <c r="G151" s="173" t="s">
        <v>231</v>
      </c>
      <c r="H151" s="174">
        <v>3.0489999999999999</v>
      </c>
      <c r="I151" s="175"/>
      <c r="J151" s="176">
        <f>ROUND(I151*H151,2)</f>
        <v>0</v>
      </c>
      <c r="K151" s="172" t="s">
        <v>141</v>
      </c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142</v>
      </c>
      <c r="AT151" s="23" t="s">
        <v>137</v>
      </c>
      <c r="AU151" s="23" t="s">
        <v>143</v>
      </c>
      <c r="AY151" s="23" t="s">
        <v>134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143</v>
      </c>
      <c r="BK151" s="181">
        <f>ROUND(I151*H151,2)</f>
        <v>0</v>
      </c>
      <c r="BL151" s="23" t="s">
        <v>142</v>
      </c>
      <c r="BM151" s="23" t="s">
        <v>239</v>
      </c>
    </row>
    <row r="152" spans="2:65" s="1" customFormat="1" ht="25.5" customHeight="1">
      <c r="B152" s="169"/>
      <c r="C152" s="170">
        <v>22</v>
      </c>
      <c r="D152" s="170" t="s">
        <v>137</v>
      </c>
      <c r="E152" s="171" t="s">
        <v>240</v>
      </c>
      <c r="F152" s="172" t="s">
        <v>241</v>
      </c>
      <c r="G152" s="173" t="s">
        <v>231</v>
      </c>
      <c r="H152" s="174">
        <v>27.440999999999999</v>
      </c>
      <c r="I152" s="175"/>
      <c r="J152" s="176">
        <f>ROUND(I152*H152,2)</f>
        <v>0</v>
      </c>
      <c r="K152" s="172" t="s">
        <v>141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142</v>
      </c>
      <c r="AT152" s="23" t="s">
        <v>137</v>
      </c>
      <c r="AU152" s="23" t="s">
        <v>143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143</v>
      </c>
      <c r="BK152" s="181">
        <f>ROUND(I152*H152,2)</f>
        <v>0</v>
      </c>
      <c r="BL152" s="23" t="s">
        <v>142</v>
      </c>
      <c r="BM152" s="23" t="s">
        <v>242</v>
      </c>
    </row>
    <row r="153" spans="2:65" s="11" customFormat="1">
      <c r="B153" s="182"/>
      <c r="D153" s="183" t="s">
        <v>145</v>
      </c>
      <c r="F153" s="185" t="s">
        <v>243</v>
      </c>
      <c r="H153" s="186">
        <v>27.440999999999999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145</v>
      </c>
      <c r="AU153" s="184" t="s">
        <v>143</v>
      </c>
      <c r="AV153" s="11" t="s">
        <v>143</v>
      </c>
      <c r="AW153" s="11" t="s">
        <v>6</v>
      </c>
      <c r="AX153" s="11" t="s">
        <v>78</v>
      </c>
      <c r="AY153" s="184" t="s">
        <v>134</v>
      </c>
    </row>
    <row r="154" spans="2:65" s="1" customFormat="1" ht="38.25" customHeight="1">
      <c r="B154" s="169"/>
      <c r="C154" s="170">
        <v>23</v>
      </c>
      <c r="D154" s="170" t="s">
        <v>137</v>
      </c>
      <c r="E154" s="171" t="s">
        <v>244</v>
      </c>
      <c r="F154" s="172" t="s">
        <v>245</v>
      </c>
      <c r="G154" s="173" t="s">
        <v>231</v>
      </c>
      <c r="H154" s="174">
        <v>3.0489999999999999</v>
      </c>
      <c r="I154" s="175"/>
      <c r="J154" s="176">
        <f>ROUND(I154*H154,2)</f>
        <v>0</v>
      </c>
      <c r="K154" s="172" t="s">
        <v>141</v>
      </c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142</v>
      </c>
      <c r="AT154" s="23" t="s">
        <v>137</v>
      </c>
      <c r="AU154" s="23" t="s">
        <v>143</v>
      </c>
      <c r="AY154" s="23" t="s">
        <v>134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143</v>
      </c>
      <c r="BK154" s="181">
        <f>ROUND(I154*H154,2)</f>
        <v>0</v>
      </c>
      <c r="BL154" s="23" t="s">
        <v>142</v>
      </c>
      <c r="BM154" s="23" t="s">
        <v>246</v>
      </c>
    </row>
    <row r="155" spans="2:65" s="10" customFormat="1" ht="29.85" customHeight="1">
      <c r="B155" s="156"/>
      <c r="D155" s="157" t="s">
        <v>70</v>
      </c>
      <c r="E155" s="167" t="s">
        <v>247</v>
      </c>
      <c r="F155" s="167" t="s">
        <v>248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SUM(P156:P158)</f>
        <v>0</v>
      </c>
      <c r="Q155" s="162"/>
      <c r="R155" s="163">
        <f>SUM(R156:R158)</f>
        <v>0</v>
      </c>
      <c r="S155" s="162"/>
      <c r="T155" s="164">
        <f>SUM(T156:T158)</f>
        <v>0</v>
      </c>
      <c r="AR155" s="157" t="s">
        <v>78</v>
      </c>
      <c r="AT155" s="165" t="s">
        <v>70</v>
      </c>
      <c r="AU155" s="165" t="s">
        <v>78</v>
      </c>
      <c r="AY155" s="157" t="s">
        <v>134</v>
      </c>
      <c r="BK155" s="166">
        <f>SUM(BK156:BK158)</f>
        <v>0</v>
      </c>
    </row>
    <row r="156" spans="2:65" s="1" customFormat="1" ht="38.25" customHeight="1">
      <c r="B156" s="169"/>
      <c r="C156" s="170">
        <v>24</v>
      </c>
      <c r="D156" s="170" t="s">
        <v>137</v>
      </c>
      <c r="E156" s="171" t="s">
        <v>249</v>
      </c>
      <c r="F156" s="172" t="s">
        <v>250</v>
      </c>
      <c r="G156" s="173" t="s">
        <v>231</v>
      </c>
      <c r="H156" s="174">
        <v>0.94699999999999995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143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142</v>
      </c>
      <c r="BM156" s="23" t="s">
        <v>251</v>
      </c>
    </row>
    <row r="157" spans="2:65" s="1" customFormat="1" ht="51" customHeight="1">
      <c r="B157" s="169"/>
      <c r="C157" s="170">
        <v>25</v>
      </c>
      <c r="D157" s="170" t="s">
        <v>137</v>
      </c>
      <c r="E157" s="171" t="s">
        <v>252</v>
      </c>
      <c r="F157" s="172" t="s">
        <v>253</v>
      </c>
      <c r="G157" s="173" t="s">
        <v>231</v>
      </c>
      <c r="H157" s="174">
        <v>0.94699999999999995</v>
      </c>
      <c r="I157" s="175"/>
      <c r="J157" s="176">
        <f>ROUND(I157*H157,2)</f>
        <v>0</v>
      </c>
      <c r="K157" s="172" t="s">
        <v>141</v>
      </c>
      <c r="L157" s="40"/>
      <c r="M157" s="177" t="s">
        <v>5</v>
      </c>
      <c r="N157" s="178" t="s">
        <v>43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142</v>
      </c>
      <c r="AT157" s="23" t="s">
        <v>137</v>
      </c>
      <c r="AU157" s="23" t="s">
        <v>143</v>
      </c>
      <c r="AY157" s="23" t="s">
        <v>134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143</v>
      </c>
      <c r="BK157" s="181">
        <f>ROUND(I157*H157,2)</f>
        <v>0</v>
      </c>
      <c r="BL157" s="23" t="s">
        <v>142</v>
      </c>
      <c r="BM157" s="23" t="s">
        <v>254</v>
      </c>
    </row>
    <row r="158" spans="2:65" s="1" customFormat="1" ht="38.25" customHeight="1">
      <c r="B158" s="169"/>
      <c r="C158" s="170">
        <v>26</v>
      </c>
      <c r="D158" s="170" t="s">
        <v>137</v>
      </c>
      <c r="E158" s="171" t="s">
        <v>255</v>
      </c>
      <c r="F158" s="172" t="s">
        <v>256</v>
      </c>
      <c r="G158" s="173" t="s">
        <v>231</v>
      </c>
      <c r="H158" s="174">
        <v>0.94699999999999995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143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143</v>
      </c>
      <c r="BK158" s="181">
        <f>ROUND(I158*H158,2)</f>
        <v>0</v>
      </c>
      <c r="BL158" s="23" t="s">
        <v>142</v>
      </c>
      <c r="BM158" s="23" t="s">
        <v>257</v>
      </c>
    </row>
    <row r="159" spans="2:65" s="10" customFormat="1" ht="37.35" customHeight="1">
      <c r="B159" s="156"/>
      <c r="D159" s="157" t="s">
        <v>70</v>
      </c>
      <c r="E159" s="158" t="s">
        <v>258</v>
      </c>
      <c r="F159" s="158" t="s">
        <v>259</v>
      </c>
      <c r="I159" s="159"/>
      <c r="J159" s="160">
        <f>BK159</f>
        <v>0</v>
      </c>
      <c r="L159" s="156"/>
      <c r="M159" s="161"/>
      <c r="N159" s="162"/>
      <c r="O159" s="162"/>
      <c r="P159" s="163">
        <f>P160+P189+P200+P212+P224+P241+P245+P263+P269+P303+P317+P327+P339+P358+P364</f>
        <v>0</v>
      </c>
      <c r="Q159" s="162"/>
      <c r="R159" s="163">
        <f>R160+R189+R200+R212+R224+R241+R245+R263+R269+R303+R317+R327+R339+R358+R364</f>
        <v>2.4891251699999999</v>
      </c>
      <c r="S159" s="162"/>
      <c r="T159" s="164">
        <f>T160+T189+T200+T212+T224+T241+T245+T263+T269+T303+T317+T327+T339+T358+T364</f>
        <v>0.23186973</v>
      </c>
      <c r="AR159" s="157" t="s">
        <v>143</v>
      </c>
      <c r="AT159" s="165" t="s">
        <v>70</v>
      </c>
      <c r="AU159" s="165" t="s">
        <v>71</v>
      </c>
      <c r="AY159" s="157" t="s">
        <v>134</v>
      </c>
      <c r="BK159" s="166">
        <f>BK160+BK189+BK200+BK212+BK224+BK241+BK245+BK263+BK269+BK303+BK317+BK327+BK339+BK358+BK364</f>
        <v>0</v>
      </c>
    </row>
    <row r="160" spans="2:65" s="10" customFormat="1" ht="19.899999999999999" customHeight="1">
      <c r="B160" s="156"/>
      <c r="D160" s="157" t="s">
        <v>70</v>
      </c>
      <c r="E160" s="167" t="s">
        <v>260</v>
      </c>
      <c r="F160" s="167" t="s">
        <v>261</v>
      </c>
      <c r="I160" s="159"/>
      <c r="J160" s="168">
        <f>BK160</f>
        <v>0</v>
      </c>
      <c r="L160" s="156"/>
      <c r="M160" s="161"/>
      <c r="N160" s="162"/>
      <c r="O160" s="162"/>
      <c r="P160" s="163">
        <f>SUM(P161:P188)</f>
        <v>0</v>
      </c>
      <c r="Q160" s="162"/>
      <c r="R160" s="163">
        <f>SUM(R161:R188)</f>
        <v>4.3753680000000003E-2</v>
      </c>
      <c r="S160" s="162"/>
      <c r="T160" s="164">
        <f>SUM(T161:T188)</f>
        <v>0</v>
      </c>
      <c r="AR160" s="157" t="s">
        <v>143</v>
      </c>
      <c r="AT160" s="165" t="s">
        <v>70</v>
      </c>
      <c r="AU160" s="165" t="s">
        <v>78</v>
      </c>
      <c r="AY160" s="157" t="s">
        <v>134</v>
      </c>
      <c r="BK160" s="166">
        <f>SUM(BK161:BK188)</f>
        <v>0</v>
      </c>
    </row>
    <row r="161" spans="2:65" s="1" customFormat="1" ht="25.5" customHeight="1">
      <c r="B161" s="169"/>
      <c r="C161" s="170">
        <v>27</v>
      </c>
      <c r="D161" s="170" t="s">
        <v>137</v>
      </c>
      <c r="E161" s="171" t="s">
        <v>262</v>
      </c>
      <c r="F161" s="172" t="s">
        <v>263</v>
      </c>
      <c r="G161" s="173" t="s">
        <v>140</v>
      </c>
      <c r="H161" s="174">
        <v>5.2480000000000002</v>
      </c>
      <c r="I161" s="175"/>
      <c r="J161" s="176">
        <f>ROUND(I161*H161,2)</f>
        <v>0</v>
      </c>
      <c r="K161" s="172" t="s">
        <v>141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200</v>
      </c>
      <c r="AT161" s="23" t="s">
        <v>137</v>
      </c>
      <c r="AU161" s="23" t="s">
        <v>143</v>
      </c>
      <c r="AY161" s="23" t="s">
        <v>134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143</v>
      </c>
      <c r="BK161" s="181">
        <f>ROUND(I161*H161,2)</f>
        <v>0</v>
      </c>
      <c r="BL161" s="23" t="s">
        <v>200</v>
      </c>
      <c r="BM161" s="23" t="s">
        <v>264</v>
      </c>
    </row>
    <row r="162" spans="2:65" s="11" customFormat="1">
      <c r="B162" s="182"/>
      <c r="D162" s="183" t="s">
        <v>145</v>
      </c>
      <c r="E162" s="184" t="s">
        <v>5</v>
      </c>
      <c r="F162" s="185" t="s">
        <v>265</v>
      </c>
      <c r="H162" s="186">
        <v>0.88500000000000001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145</v>
      </c>
      <c r="AU162" s="184" t="s">
        <v>143</v>
      </c>
      <c r="AV162" s="11" t="s">
        <v>143</v>
      </c>
      <c r="AW162" s="11" t="s">
        <v>35</v>
      </c>
      <c r="AX162" s="11" t="s">
        <v>71</v>
      </c>
      <c r="AY162" s="184" t="s">
        <v>134</v>
      </c>
    </row>
    <row r="163" spans="2:65" s="11" customFormat="1">
      <c r="B163" s="182"/>
      <c r="D163" s="183" t="s">
        <v>145</v>
      </c>
      <c r="E163" s="184" t="s">
        <v>5</v>
      </c>
      <c r="F163" s="185" t="s">
        <v>266</v>
      </c>
      <c r="H163" s="186">
        <v>4.3630000000000004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145</v>
      </c>
      <c r="AU163" s="184" t="s">
        <v>143</v>
      </c>
      <c r="AV163" s="11" t="s">
        <v>143</v>
      </c>
      <c r="AW163" s="11" t="s">
        <v>35</v>
      </c>
      <c r="AX163" s="11" t="s">
        <v>71</v>
      </c>
      <c r="AY163" s="184" t="s">
        <v>134</v>
      </c>
    </row>
    <row r="164" spans="2:65" s="13" customFormat="1">
      <c r="B164" s="208"/>
      <c r="D164" s="183" t="s">
        <v>145</v>
      </c>
      <c r="E164" s="209" t="s">
        <v>5</v>
      </c>
      <c r="F164" s="210" t="s">
        <v>207</v>
      </c>
      <c r="H164" s="211">
        <v>5.2480000000000002</v>
      </c>
      <c r="I164" s="212"/>
      <c r="L164" s="208"/>
      <c r="M164" s="213"/>
      <c r="N164" s="214"/>
      <c r="O164" s="214"/>
      <c r="P164" s="214"/>
      <c r="Q164" s="214"/>
      <c r="R164" s="214"/>
      <c r="S164" s="214"/>
      <c r="T164" s="215"/>
      <c r="AT164" s="209" t="s">
        <v>145</v>
      </c>
      <c r="AU164" s="209" t="s">
        <v>143</v>
      </c>
      <c r="AV164" s="13" t="s">
        <v>142</v>
      </c>
      <c r="AW164" s="13" t="s">
        <v>35</v>
      </c>
      <c r="AX164" s="13" t="s">
        <v>78</v>
      </c>
      <c r="AY164" s="209" t="s">
        <v>134</v>
      </c>
    </row>
    <row r="165" spans="2:65" s="1" customFormat="1" ht="25.5" customHeight="1">
      <c r="B165" s="169"/>
      <c r="C165" s="170">
        <v>28</v>
      </c>
      <c r="D165" s="170" t="s">
        <v>137</v>
      </c>
      <c r="E165" s="171" t="s">
        <v>267</v>
      </c>
      <c r="F165" s="172" t="s">
        <v>268</v>
      </c>
      <c r="G165" s="173" t="s">
        <v>140</v>
      </c>
      <c r="H165" s="174">
        <v>9.0060000000000002</v>
      </c>
      <c r="I165" s="175"/>
      <c r="J165" s="176">
        <f>ROUND(I165*H165,2)</f>
        <v>0</v>
      </c>
      <c r="K165" s="172" t="s">
        <v>141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200</v>
      </c>
      <c r="AT165" s="23" t="s">
        <v>137</v>
      </c>
      <c r="AU165" s="23" t="s">
        <v>143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143</v>
      </c>
      <c r="BK165" s="181">
        <f>ROUND(I165*H165,2)</f>
        <v>0</v>
      </c>
      <c r="BL165" s="23" t="s">
        <v>200</v>
      </c>
      <c r="BM165" s="23" t="s">
        <v>269</v>
      </c>
    </row>
    <row r="166" spans="2:65" s="11" customFormat="1">
      <c r="B166" s="182"/>
      <c r="D166" s="183" t="s">
        <v>145</v>
      </c>
      <c r="E166" s="184" t="s">
        <v>5</v>
      </c>
      <c r="F166" s="185" t="s">
        <v>270</v>
      </c>
      <c r="H166" s="186">
        <v>0.58499999999999996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145</v>
      </c>
      <c r="AU166" s="184" t="s">
        <v>143</v>
      </c>
      <c r="AV166" s="11" t="s">
        <v>143</v>
      </c>
      <c r="AW166" s="11" t="s">
        <v>35</v>
      </c>
      <c r="AX166" s="11" t="s">
        <v>71</v>
      </c>
      <c r="AY166" s="184" t="s">
        <v>134</v>
      </c>
    </row>
    <row r="167" spans="2:65" s="11" customFormat="1">
      <c r="B167" s="182"/>
      <c r="D167" s="183" t="s">
        <v>145</v>
      </c>
      <c r="E167" s="184" t="s">
        <v>5</v>
      </c>
      <c r="F167" s="185" t="s">
        <v>271</v>
      </c>
      <c r="H167" s="186">
        <v>5.94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145</v>
      </c>
      <c r="AU167" s="184" t="s">
        <v>143</v>
      </c>
      <c r="AV167" s="11" t="s">
        <v>143</v>
      </c>
      <c r="AW167" s="11" t="s">
        <v>35</v>
      </c>
      <c r="AX167" s="11" t="s">
        <v>71</v>
      </c>
      <c r="AY167" s="184" t="s">
        <v>134</v>
      </c>
    </row>
    <row r="168" spans="2:65" s="11" customFormat="1">
      <c r="B168" s="182"/>
      <c r="D168" s="183" t="s">
        <v>145</v>
      </c>
      <c r="E168" s="184" t="s">
        <v>5</v>
      </c>
      <c r="F168" s="185" t="s">
        <v>272</v>
      </c>
      <c r="H168" s="186">
        <v>1.2010000000000001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145</v>
      </c>
      <c r="AU168" s="184" t="s">
        <v>143</v>
      </c>
      <c r="AV168" s="11" t="s">
        <v>143</v>
      </c>
      <c r="AW168" s="11" t="s">
        <v>35</v>
      </c>
      <c r="AX168" s="11" t="s">
        <v>71</v>
      </c>
      <c r="AY168" s="184" t="s">
        <v>134</v>
      </c>
    </row>
    <row r="169" spans="2:65" s="12" customFormat="1">
      <c r="B169" s="191"/>
      <c r="D169" s="183" t="s">
        <v>145</v>
      </c>
      <c r="E169" s="192" t="s">
        <v>5</v>
      </c>
      <c r="F169" s="193" t="s">
        <v>273</v>
      </c>
      <c r="H169" s="192" t="s">
        <v>5</v>
      </c>
      <c r="I169" s="194"/>
      <c r="L169" s="191"/>
      <c r="M169" s="195"/>
      <c r="N169" s="196"/>
      <c r="O169" s="196"/>
      <c r="P169" s="196"/>
      <c r="Q169" s="196"/>
      <c r="R169" s="196"/>
      <c r="S169" s="196"/>
      <c r="T169" s="197"/>
      <c r="AT169" s="192" t="s">
        <v>145</v>
      </c>
      <c r="AU169" s="192" t="s">
        <v>143</v>
      </c>
      <c r="AV169" s="12" t="s">
        <v>78</v>
      </c>
      <c r="AW169" s="12" t="s">
        <v>35</v>
      </c>
      <c r="AX169" s="12" t="s">
        <v>71</v>
      </c>
      <c r="AY169" s="192" t="s">
        <v>134</v>
      </c>
    </row>
    <row r="170" spans="2:65" s="11" customFormat="1">
      <c r="B170" s="182"/>
      <c r="D170" s="183" t="s">
        <v>145</v>
      </c>
      <c r="E170" s="184" t="s">
        <v>5</v>
      </c>
      <c r="F170" s="185" t="s">
        <v>146</v>
      </c>
      <c r="H170" s="186">
        <v>1.28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35</v>
      </c>
      <c r="AX170" s="11" t="s">
        <v>71</v>
      </c>
      <c r="AY170" s="184" t="s">
        <v>134</v>
      </c>
    </row>
    <row r="171" spans="2:65" s="13" customFormat="1">
      <c r="B171" s="208"/>
      <c r="D171" s="183" t="s">
        <v>145</v>
      </c>
      <c r="E171" s="209" t="s">
        <v>5</v>
      </c>
      <c r="F171" s="210" t="s">
        <v>207</v>
      </c>
      <c r="H171" s="211">
        <v>9.0060000000000002</v>
      </c>
      <c r="I171" s="212"/>
      <c r="L171" s="208"/>
      <c r="M171" s="213"/>
      <c r="N171" s="214"/>
      <c r="O171" s="214"/>
      <c r="P171" s="214"/>
      <c r="Q171" s="214"/>
      <c r="R171" s="214"/>
      <c r="S171" s="214"/>
      <c r="T171" s="215"/>
      <c r="AT171" s="209" t="s">
        <v>145</v>
      </c>
      <c r="AU171" s="209" t="s">
        <v>143</v>
      </c>
      <c r="AV171" s="13" t="s">
        <v>142</v>
      </c>
      <c r="AW171" s="13" t="s">
        <v>35</v>
      </c>
      <c r="AX171" s="13" t="s">
        <v>78</v>
      </c>
      <c r="AY171" s="209" t="s">
        <v>134</v>
      </c>
    </row>
    <row r="172" spans="2:65" s="1" customFormat="1" ht="16.5" customHeight="1">
      <c r="B172" s="169"/>
      <c r="C172" s="198">
        <v>29</v>
      </c>
      <c r="D172" s="198" t="s">
        <v>196</v>
      </c>
      <c r="E172" s="199" t="s">
        <v>274</v>
      </c>
      <c r="F172" s="200" t="s">
        <v>275</v>
      </c>
      <c r="G172" s="201" t="s">
        <v>276</v>
      </c>
      <c r="H172" s="202">
        <v>42.762</v>
      </c>
      <c r="I172" s="203"/>
      <c r="J172" s="204">
        <f>ROUND(I172*H172,2)</f>
        <v>0</v>
      </c>
      <c r="K172" s="200" t="s">
        <v>141</v>
      </c>
      <c r="L172" s="205"/>
      <c r="M172" s="206" t="s">
        <v>5</v>
      </c>
      <c r="N172" s="207" t="s">
        <v>43</v>
      </c>
      <c r="O172" s="41"/>
      <c r="P172" s="179">
        <f>O172*H172</f>
        <v>0</v>
      </c>
      <c r="Q172" s="179">
        <v>1E-3</v>
      </c>
      <c r="R172" s="179">
        <f>Q172*H172</f>
        <v>4.2762000000000001E-2</v>
      </c>
      <c r="S172" s="179">
        <v>0</v>
      </c>
      <c r="T172" s="180">
        <f>S172*H172</f>
        <v>0</v>
      </c>
      <c r="AR172" s="23" t="s">
        <v>277</v>
      </c>
      <c r="AT172" s="23" t="s">
        <v>196</v>
      </c>
      <c r="AU172" s="23" t="s">
        <v>143</v>
      </c>
      <c r="AY172" s="23" t="s">
        <v>134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143</v>
      </c>
      <c r="BK172" s="181">
        <f>ROUND(I172*H172,2)</f>
        <v>0</v>
      </c>
      <c r="BL172" s="23" t="s">
        <v>200</v>
      </c>
      <c r="BM172" s="23" t="s">
        <v>278</v>
      </c>
    </row>
    <row r="173" spans="2:65" s="12" customFormat="1">
      <c r="B173" s="191"/>
      <c r="D173" s="183" t="s">
        <v>145</v>
      </c>
      <c r="E173" s="192" t="s">
        <v>5</v>
      </c>
      <c r="F173" s="193" t="s">
        <v>279</v>
      </c>
      <c r="H173" s="192" t="s">
        <v>5</v>
      </c>
      <c r="I173" s="194"/>
      <c r="L173" s="191"/>
      <c r="M173" s="195"/>
      <c r="N173" s="196"/>
      <c r="O173" s="196"/>
      <c r="P173" s="196"/>
      <c r="Q173" s="196"/>
      <c r="R173" s="196"/>
      <c r="S173" s="196"/>
      <c r="T173" s="197"/>
      <c r="AT173" s="192" t="s">
        <v>145</v>
      </c>
      <c r="AU173" s="192" t="s">
        <v>143</v>
      </c>
      <c r="AV173" s="12" t="s">
        <v>78</v>
      </c>
      <c r="AW173" s="12" t="s">
        <v>35</v>
      </c>
      <c r="AX173" s="12" t="s">
        <v>71</v>
      </c>
      <c r="AY173" s="192" t="s">
        <v>134</v>
      </c>
    </row>
    <row r="174" spans="2:65" s="11" customFormat="1">
      <c r="B174" s="182"/>
      <c r="D174" s="183" t="s">
        <v>145</v>
      </c>
      <c r="E174" s="184" t="s">
        <v>5</v>
      </c>
      <c r="F174" s="185" t="s">
        <v>280</v>
      </c>
      <c r="H174" s="186">
        <v>42.762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145</v>
      </c>
      <c r="AU174" s="184" t="s">
        <v>143</v>
      </c>
      <c r="AV174" s="11" t="s">
        <v>143</v>
      </c>
      <c r="AW174" s="11" t="s">
        <v>35</v>
      </c>
      <c r="AX174" s="11" t="s">
        <v>78</v>
      </c>
      <c r="AY174" s="184" t="s">
        <v>134</v>
      </c>
    </row>
    <row r="175" spans="2:65" s="1" customFormat="1" ht="25.5" customHeight="1">
      <c r="B175" s="169"/>
      <c r="C175" s="170">
        <v>30</v>
      </c>
      <c r="D175" s="170" t="s">
        <v>137</v>
      </c>
      <c r="E175" s="171" t="s">
        <v>281</v>
      </c>
      <c r="F175" s="172" t="s">
        <v>282</v>
      </c>
      <c r="G175" s="173" t="s">
        <v>140</v>
      </c>
      <c r="H175" s="174">
        <v>14.254</v>
      </c>
      <c r="I175" s="175"/>
      <c r="J175" s="176">
        <f>ROUND(I175*H175,2)</f>
        <v>0</v>
      </c>
      <c r="K175" s="172" t="s">
        <v>141</v>
      </c>
      <c r="L175" s="40"/>
      <c r="M175" s="177" t="s">
        <v>5</v>
      </c>
      <c r="N175" s="178" t="s">
        <v>43</v>
      </c>
      <c r="O175" s="41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AR175" s="23" t="s">
        <v>200</v>
      </c>
      <c r="AT175" s="23" t="s">
        <v>137</v>
      </c>
      <c r="AU175" s="23" t="s">
        <v>143</v>
      </c>
      <c r="AY175" s="23" t="s">
        <v>134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3" t="s">
        <v>143</v>
      </c>
      <c r="BK175" s="181">
        <f>ROUND(I175*H175,2)</f>
        <v>0</v>
      </c>
      <c r="BL175" s="23" t="s">
        <v>200</v>
      </c>
      <c r="BM175" s="23" t="s">
        <v>283</v>
      </c>
    </row>
    <row r="176" spans="2:65" s="11" customFormat="1">
      <c r="B176" s="182"/>
      <c r="D176" s="183" t="s">
        <v>145</v>
      </c>
      <c r="E176" s="184" t="s">
        <v>5</v>
      </c>
      <c r="F176" s="185" t="s">
        <v>284</v>
      </c>
      <c r="H176" s="186">
        <v>14.254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145</v>
      </c>
      <c r="AU176" s="184" t="s">
        <v>143</v>
      </c>
      <c r="AV176" s="11" t="s">
        <v>143</v>
      </c>
      <c r="AW176" s="11" t="s">
        <v>35</v>
      </c>
      <c r="AX176" s="11" t="s">
        <v>78</v>
      </c>
      <c r="AY176" s="184" t="s">
        <v>134</v>
      </c>
    </row>
    <row r="177" spans="2:65" s="1" customFormat="1" ht="25.5" customHeight="1">
      <c r="B177" s="169"/>
      <c r="C177" s="170">
        <v>31</v>
      </c>
      <c r="D177" s="170" t="s">
        <v>137</v>
      </c>
      <c r="E177" s="171" t="s">
        <v>285</v>
      </c>
      <c r="F177" s="172" t="s">
        <v>286</v>
      </c>
      <c r="G177" s="173" t="s">
        <v>287</v>
      </c>
      <c r="H177" s="174">
        <v>15.025</v>
      </c>
      <c r="I177" s="175"/>
      <c r="J177" s="176">
        <f>ROUND(I177*H177,2)</f>
        <v>0</v>
      </c>
      <c r="K177" s="172" t="s">
        <v>141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200</v>
      </c>
      <c r="AT177" s="23" t="s">
        <v>137</v>
      </c>
      <c r="AU177" s="23" t="s">
        <v>143</v>
      </c>
      <c r="AY177" s="23" t="s">
        <v>134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143</v>
      </c>
      <c r="BK177" s="181">
        <f>ROUND(I177*H177,2)</f>
        <v>0</v>
      </c>
      <c r="BL177" s="23" t="s">
        <v>200</v>
      </c>
      <c r="BM177" s="23" t="s">
        <v>288</v>
      </c>
    </row>
    <row r="178" spans="2:65" s="11" customFormat="1">
      <c r="B178" s="182"/>
      <c r="D178" s="183" t="s">
        <v>145</v>
      </c>
      <c r="E178" s="184" t="s">
        <v>5</v>
      </c>
      <c r="F178" s="185" t="s">
        <v>289</v>
      </c>
      <c r="H178" s="186">
        <v>3.5550000000000002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35</v>
      </c>
      <c r="AX178" s="11" t="s">
        <v>71</v>
      </c>
      <c r="AY178" s="184" t="s">
        <v>134</v>
      </c>
    </row>
    <row r="179" spans="2:65" s="11" customFormat="1">
      <c r="B179" s="182"/>
      <c r="D179" s="183" t="s">
        <v>145</v>
      </c>
      <c r="E179" s="184" t="s">
        <v>5</v>
      </c>
      <c r="F179" s="185" t="s">
        <v>290</v>
      </c>
      <c r="H179" s="186">
        <v>7.77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145</v>
      </c>
      <c r="AU179" s="184" t="s">
        <v>143</v>
      </c>
      <c r="AV179" s="11" t="s">
        <v>143</v>
      </c>
      <c r="AW179" s="11" t="s">
        <v>35</v>
      </c>
      <c r="AX179" s="11" t="s">
        <v>71</v>
      </c>
      <c r="AY179" s="184" t="s">
        <v>134</v>
      </c>
    </row>
    <row r="180" spans="2:65" s="11" customFormat="1">
      <c r="B180" s="182"/>
      <c r="D180" s="183" t="s">
        <v>145</v>
      </c>
      <c r="E180" s="184" t="s">
        <v>5</v>
      </c>
      <c r="F180" s="185" t="s">
        <v>291</v>
      </c>
      <c r="H180" s="186">
        <v>2.1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35</v>
      </c>
      <c r="AX180" s="11" t="s">
        <v>71</v>
      </c>
      <c r="AY180" s="184" t="s">
        <v>134</v>
      </c>
    </row>
    <row r="181" spans="2:65" s="11" customFormat="1">
      <c r="B181" s="182"/>
      <c r="D181" s="183" t="s">
        <v>145</v>
      </c>
      <c r="E181" s="184" t="s">
        <v>5</v>
      </c>
      <c r="F181" s="185" t="s">
        <v>292</v>
      </c>
      <c r="H181" s="186">
        <v>0.8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145</v>
      </c>
      <c r="AU181" s="184" t="s">
        <v>143</v>
      </c>
      <c r="AV181" s="11" t="s">
        <v>143</v>
      </c>
      <c r="AW181" s="11" t="s">
        <v>35</v>
      </c>
      <c r="AX181" s="11" t="s">
        <v>71</v>
      </c>
      <c r="AY181" s="184" t="s">
        <v>134</v>
      </c>
    </row>
    <row r="182" spans="2:65" s="11" customFormat="1">
      <c r="B182" s="182"/>
      <c r="D182" s="183" t="s">
        <v>145</v>
      </c>
      <c r="E182" s="184" t="s">
        <v>5</v>
      </c>
      <c r="F182" s="185" t="s">
        <v>292</v>
      </c>
      <c r="H182" s="186">
        <v>0.8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35</v>
      </c>
      <c r="AX182" s="11" t="s">
        <v>71</v>
      </c>
      <c r="AY182" s="184" t="s">
        <v>134</v>
      </c>
    </row>
    <row r="183" spans="2:65" s="13" customFormat="1">
      <c r="B183" s="208"/>
      <c r="D183" s="183" t="s">
        <v>145</v>
      </c>
      <c r="E183" s="209" t="s">
        <v>5</v>
      </c>
      <c r="F183" s="210" t="s">
        <v>207</v>
      </c>
      <c r="H183" s="211">
        <v>15.025</v>
      </c>
      <c r="I183" s="212"/>
      <c r="L183" s="208"/>
      <c r="M183" s="213"/>
      <c r="N183" s="214"/>
      <c r="O183" s="214"/>
      <c r="P183" s="214"/>
      <c r="Q183" s="214"/>
      <c r="R183" s="214"/>
      <c r="S183" s="214"/>
      <c r="T183" s="215"/>
      <c r="AT183" s="209" t="s">
        <v>145</v>
      </c>
      <c r="AU183" s="209" t="s">
        <v>143</v>
      </c>
      <c r="AV183" s="13" t="s">
        <v>142</v>
      </c>
      <c r="AW183" s="13" t="s">
        <v>35</v>
      </c>
      <c r="AX183" s="13" t="s">
        <v>78</v>
      </c>
      <c r="AY183" s="209" t="s">
        <v>134</v>
      </c>
    </row>
    <row r="184" spans="2:65" s="1" customFormat="1" ht="25.5" customHeight="1">
      <c r="B184" s="169"/>
      <c r="C184" s="170">
        <v>32</v>
      </c>
      <c r="D184" s="170" t="s">
        <v>137</v>
      </c>
      <c r="E184" s="171" t="s">
        <v>293</v>
      </c>
      <c r="F184" s="172" t="s">
        <v>294</v>
      </c>
      <c r="G184" s="173" t="s">
        <v>195</v>
      </c>
      <c r="H184" s="174">
        <v>7</v>
      </c>
      <c r="I184" s="175"/>
      <c r="J184" s="176">
        <f>ROUND(I184*H184,2)</f>
        <v>0</v>
      </c>
      <c r="K184" s="172" t="s">
        <v>141</v>
      </c>
      <c r="L184" s="40"/>
      <c r="M184" s="177" t="s">
        <v>5</v>
      </c>
      <c r="N184" s="178" t="s">
        <v>43</v>
      </c>
      <c r="O184" s="41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AR184" s="23" t="s">
        <v>200</v>
      </c>
      <c r="AT184" s="23" t="s">
        <v>137</v>
      </c>
      <c r="AU184" s="23" t="s">
        <v>143</v>
      </c>
      <c r="AY184" s="23" t="s">
        <v>134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143</v>
      </c>
      <c r="BK184" s="181">
        <f>ROUND(I184*H184,2)</f>
        <v>0</v>
      </c>
      <c r="BL184" s="23" t="s">
        <v>200</v>
      </c>
      <c r="BM184" s="23" t="s">
        <v>295</v>
      </c>
    </row>
    <row r="185" spans="2:65" s="1" customFormat="1" ht="16.5" customHeight="1">
      <c r="B185" s="169"/>
      <c r="C185" s="198">
        <v>33</v>
      </c>
      <c r="D185" s="198" t="s">
        <v>196</v>
      </c>
      <c r="E185" s="199" t="s">
        <v>296</v>
      </c>
      <c r="F185" s="200" t="s">
        <v>297</v>
      </c>
      <c r="G185" s="201" t="s">
        <v>287</v>
      </c>
      <c r="H185" s="202">
        <v>16.527999999999999</v>
      </c>
      <c r="I185" s="203"/>
      <c r="J185" s="204">
        <f>ROUND(I185*H185,2)</f>
        <v>0</v>
      </c>
      <c r="K185" s="200" t="s">
        <v>141</v>
      </c>
      <c r="L185" s="205"/>
      <c r="M185" s="206" t="s">
        <v>5</v>
      </c>
      <c r="N185" s="207" t="s">
        <v>43</v>
      </c>
      <c r="O185" s="41"/>
      <c r="P185" s="179">
        <f>O185*H185</f>
        <v>0</v>
      </c>
      <c r="Q185" s="179">
        <v>6.0000000000000002E-5</v>
      </c>
      <c r="R185" s="179">
        <f>Q185*H185</f>
        <v>9.9167999999999999E-4</v>
      </c>
      <c r="S185" s="179">
        <v>0</v>
      </c>
      <c r="T185" s="180">
        <f>S185*H185</f>
        <v>0</v>
      </c>
      <c r="AR185" s="23" t="s">
        <v>277</v>
      </c>
      <c r="AT185" s="23" t="s">
        <v>196</v>
      </c>
      <c r="AU185" s="23" t="s">
        <v>143</v>
      </c>
      <c r="AY185" s="23" t="s">
        <v>134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3" t="s">
        <v>143</v>
      </c>
      <c r="BK185" s="181">
        <f>ROUND(I185*H185,2)</f>
        <v>0</v>
      </c>
      <c r="BL185" s="23" t="s">
        <v>200</v>
      </c>
      <c r="BM185" s="23" t="s">
        <v>298</v>
      </c>
    </row>
    <row r="186" spans="2:65" s="11" customFormat="1">
      <c r="B186" s="182"/>
      <c r="D186" s="183" t="s">
        <v>145</v>
      </c>
      <c r="E186" s="184" t="s">
        <v>5</v>
      </c>
      <c r="F186" s="185" t="s">
        <v>299</v>
      </c>
      <c r="H186" s="186">
        <v>16.527999999999999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145</v>
      </c>
      <c r="AU186" s="184" t="s">
        <v>143</v>
      </c>
      <c r="AV186" s="11" t="s">
        <v>143</v>
      </c>
      <c r="AW186" s="11" t="s">
        <v>35</v>
      </c>
      <c r="AX186" s="11" t="s">
        <v>78</v>
      </c>
      <c r="AY186" s="184" t="s">
        <v>134</v>
      </c>
    </row>
    <row r="187" spans="2:65" s="1" customFormat="1" ht="38.25" customHeight="1">
      <c r="B187" s="169"/>
      <c r="C187" s="170">
        <v>34</v>
      </c>
      <c r="D187" s="170" t="s">
        <v>137</v>
      </c>
      <c r="E187" s="171" t="s">
        <v>300</v>
      </c>
      <c r="F187" s="172" t="s">
        <v>301</v>
      </c>
      <c r="G187" s="173" t="s">
        <v>231</v>
      </c>
      <c r="H187" s="174">
        <v>4.3999999999999997E-2</v>
      </c>
      <c r="I187" s="175"/>
      <c r="J187" s="176">
        <f>ROUND(I187*H187,2)</f>
        <v>0</v>
      </c>
      <c r="K187" s="172" t="s">
        <v>141</v>
      </c>
      <c r="L187" s="40"/>
      <c r="M187" s="177" t="s">
        <v>5</v>
      </c>
      <c r="N187" s="178" t="s">
        <v>43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200</v>
      </c>
      <c r="AT187" s="23" t="s">
        <v>137</v>
      </c>
      <c r="AU187" s="23" t="s">
        <v>143</v>
      </c>
      <c r="AY187" s="23" t="s">
        <v>134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200</v>
      </c>
      <c r="BM187" s="23" t="s">
        <v>302</v>
      </c>
    </row>
    <row r="188" spans="2:65" s="1" customFormat="1" ht="38.25" customHeight="1">
      <c r="B188" s="169"/>
      <c r="C188" s="170">
        <v>35</v>
      </c>
      <c r="D188" s="170" t="s">
        <v>137</v>
      </c>
      <c r="E188" s="171" t="s">
        <v>303</v>
      </c>
      <c r="F188" s="172" t="s">
        <v>304</v>
      </c>
      <c r="G188" s="173" t="s">
        <v>231</v>
      </c>
      <c r="H188" s="174">
        <v>4.3999999999999997E-2</v>
      </c>
      <c r="I188" s="175"/>
      <c r="J188" s="176">
        <f>ROUND(I188*H188,2)</f>
        <v>0</v>
      </c>
      <c r="K188" s="172" t="s">
        <v>141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200</v>
      </c>
      <c r="AT188" s="23" t="s">
        <v>137</v>
      </c>
      <c r="AU188" s="23" t="s">
        <v>143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143</v>
      </c>
      <c r="BK188" s="181">
        <f>ROUND(I188*H188,2)</f>
        <v>0</v>
      </c>
      <c r="BL188" s="23" t="s">
        <v>200</v>
      </c>
      <c r="BM188" s="23" t="s">
        <v>305</v>
      </c>
    </row>
    <row r="189" spans="2:65" s="10" customFormat="1" ht="29.85" customHeight="1">
      <c r="B189" s="156"/>
      <c r="D189" s="157" t="s">
        <v>70</v>
      </c>
      <c r="E189" s="167" t="s">
        <v>306</v>
      </c>
      <c r="F189" s="167" t="s">
        <v>307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SUM(P190:P199)</f>
        <v>0</v>
      </c>
      <c r="Q189" s="162"/>
      <c r="R189" s="163">
        <f>SUM(R190:R199)</f>
        <v>8.3000000000000001E-3</v>
      </c>
      <c r="S189" s="162"/>
      <c r="T189" s="164">
        <f>SUM(T190:T199)</f>
        <v>2.1179999999999997E-2</v>
      </c>
      <c r="AR189" s="157" t="s">
        <v>143</v>
      </c>
      <c r="AT189" s="165" t="s">
        <v>70</v>
      </c>
      <c r="AU189" s="165" t="s">
        <v>78</v>
      </c>
      <c r="AY189" s="157" t="s">
        <v>134</v>
      </c>
      <c r="BK189" s="166">
        <f>SUM(BK190:BK199)</f>
        <v>0</v>
      </c>
    </row>
    <row r="190" spans="2:65" s="1" customFormat="1" ht="25.5" customHeight="1">
      <c r="B190" s="169"/>
      <c r="C190" s="170">
        <v>36</v>
      </c>
      <c r="D190" s="170" t="s">
        <v>137</v>
      </c>
      <c r="E190" s="171" t="s">
        <v>308</v>
      </c>
      <c r="F190" s="172" t="s">
        <v>309</v>
      </c>
      <c r="G190" s="173" t="s">
        <v>287</v>
      </c>
      <c r="H190" s="174">
        <v>6</v>
      </c>
      <c r="I190" s="175"/>
      <c r="J190" s="176">
        <f>ROUND(I190*H190,2)</f>
        <v>0</v>
      </c>
      <c r="K190" s="172" t="s">
        <v>141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1.98E-3</v>
      </c>
      <c r="T190" s="180">
        <f>S190*H190</f>
        <v>1.188E-2</v>
      </c>
      <c r="AR190" s="23" t="s">
        <v>200</v>
      </c>
      <c r="AT190" s="23" t="s">
        <v>137</v>
      </c>
      <c r="AU190" s="23" t="s">
        <v>143</v>
      </c>
      <c r="AY190" s="23" t="s">
        <v>134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200</v>
      </c>
      <c r="BM190" s="23" t="s">
        <v>310</v>
      </c>
    </row>
    <row r="191" spans="2:65" s="1" customFormat="1" ht="16.5" customHeight="1">
      <c r="B191" s="169"/>
      <c r="C191" s="170">
        <v>37</v>
      </c>
      <c r="D191" s="170" t="s">
        <v>137</v>
      </c>
      <c r="E191" s="171" t="s">
        <v>311</v>
      </c>
      <c r="F191" s="172" t="s">
        <v>312</v>
      </c>
      <c r="G191" s="173" t="s">
        <v>287</v>
      </c>
      <c r="H191" s="174">
        <v>2</v>
      </c>
      <c r="I191" s="175"/>
      <c r="J191" s="176">
        <f>ROUND(I191*H191,2)</f>
        <v>0</v>
      </c>
      <c r="K191" s="172" t="s">
        <v>141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1.7700000000000001E-3</v>
      </c>
      <c r="R191" s="179">
        <f>Q191*H191</f>
        <v>3.5400000000000002E-3</v>
      </c>
      <c r="S191" s="179">
        <v>0</v>
      </c>
      <c r="T191" s="180">
        <f>S191*H191</f>
        <v>0</v>
      </c>
      <c r="AR191" s="23" t="s">
        <v>200</v>
      </c>
      <c r="AT191" s="23" t="s">
        <v>137</v>
      </c>
      <c r="AU191" s="23" t="s">
        <v>143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143</v>
      </c>
      <c r="BK191" s="181">
        <f>ROUND(I191*H191,2)</f>
        <v>0</v>
      </c>
      <c r="BL191" s="23" t="s">
        <v>200</v>
      </c>
      <c r="BM191" s="23" t="s">
        <v>313</v>
      </c>
    </row>
    <row r="192" spans="2:65" s="1" customFormat="1" ht="16.5" customHeight="1">
      <c r="B192" s="169"/>
      <c r="C192" s="170">
        <v>38</v>
      </c>
      <c r="D192" s="170" t="s">
        <v>137</v>
      </c>
      <c r="E192" s="171" t="s">
        <v>314</v>
      </c>
      <c r="F192" s="172" t="s">
        <v>315</v>
      </c>
      <c r="G192" s="173" t="s">
        <v>287</v>
      </c>
      <c r="H192" s="174">
        <v>7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4.6000000000000001E-4</v>
      </c>
      <c r="R192" s="179">
        <f>Q192*H192</f>
        <v>3.2200000000000002E-3</v>
      </c>
      <c r="S192" s="179">
        <v>0</v>
      </c>
      <c r="T192" s="180">
        <f>S192*H192</f>
        <v>0</v>
      </c>
      <c r="AR192" s="23" t="s">
        <v>200</v>
      </c>
      <c r="AT192" s="23" t="s">
        <v>137</v>
      </c>
      <c r="AU192" s="23" t="s">
        <v>143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143</v>
      </c>
      <c r="BK192" s="181">
        <f>ROUND(I192*H192,2)</f>
        <v>0</v>
      </c>
      <c r="BL192" s="23" t="s">
        <v>200</v>
      </c>
      <c r="BM192" s="23" t="s">
        <v>316</v>
      </c>
    </row>
    <row r="193" spans="2:65" s="1" customFormat="1" ht="16.5" customHeight="1">
      <c r="B193" s="169"/>
      <c r="C193" s="170">
        <v>39</v>
      </c>
      <c r="D193" s="170" t="s">
        <v>137</v>
      </c>
      <c r="E193" s="171" t="s">
        <v>317</v>
      </c>
      <c r="F193" s="172" t="s">
        <v>318</v>
      </c>
      <c r="G193" s="173" t="s">
        <v>287</v>
      </c>
      <c r="H193" s="174">
        <v>2</v>
      </c>
      <c r="I193" s="175"/>
      <c r="J193" s="176">
        <f>ROUND(I193*H193,2)</f>
        <v>0</v>
      </c>
      <c r="K193" s="172" t="s">
        <v>141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7.6999999999999996E-4</v>
      </c>
      <c r="R193" s="179">
        <f>Q193*H193</f>
        <v>1.5399999999999999E-3</v>
      </c>
      <c r="S193" s="179">
        <v>0</v>
      </c>
      <c r="T193" s="180">
        <f>S193*H193</f>
        <v>0</v>
      </c>
      <c r="AR193" s="23" t="s">
        <v>200</v>
      </c>
      <c r="AT193" s="23" t="s">
        <v>137</v>
      </c>
      <c r="AU193" s="23" t="s">
        <v>143</v>
      </c>
      <c r="AY193" s="23" t="s">
        <v>134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200</v>
      </c>
      <c r="BM193" s="23" t="s">
        <v>319</v>
      </c>
    </row>
    <row r="194" spans="2:65" s="1" customFormat="1" ht="16.5" customHeight="1">
      <c r="B194" s="169"/>
      <c r="C194" s="170">
        <v>40</v>
      </c>
      <c r="D194" s="170" t="s">
        <v>137</v>
      </c>
      <c r="E194" s="171" t="s">
        <v>320</v>
      </c>
      <c r="F194" s="172" t="s">
        <v>321</v>
      </c>
      <c r="G194" s="173" t="s">
        <v>195</v>
      </c>
      <c r="H194" s="174">
        <v>3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3.0999999999999999E-3</v>
      </c>
      <c r="T194" s="180">
        <f>S194*H194</f>
        <v>9.2999999999999992E-3</v>
      </c>
      <c r="AR194" s="23" t="s">
        <v>200</v>
      </c>
      <c r="AT194" s="23" t="s">
        <v>137</v>
      </c>
      <c r="AU194" s="23" t="s">
        <v>143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200</v>
      </c>
      <c r="BM194" s="23" t="s">
        <v>322</v>
      </c>
    </row>
    <row r="195" spans="2:65" s="12" customFormat="1">
      <c r="B195" s="191"/>
      <c r="D195" s="183" t="s">
        <v>145</v>
      </c>
      <c r="E195" s="192" t="s">
        <v>5</v>
      </c>
      <c r="F195" s="193" t="s">
        <v>323</v>
      </c>
      <c r="H195" s="192" t="s">
        <v>5</v>
      </c>
      <c r="I195" s="194"/>
      <c r="L195" s="191"/>
      <c r="M195" s="195"/>
      <c r="N195" s="196"/>
      <c r="O195" s="196"/>
      <c r="P195" s="196"/>
      <c r="Q195" s="196"/>
      <c r="R195" s="196"/>
      <c r="S195" s="196"/>
      <c r="T195" s="197"/>
      <c r="AT195" s="192" t="s">
        <v>145</v>
      </c>
      <c r="AU195" s="192" t="s">
        <v>143</v>
      </c>
      <c r="AV195" s="12" t="s">
        <v>78</v>
      </c>
      <c r="AW195" s="12" t="s">
        <v>35</v>
      </c>
      <c r="AX195" s="12" t="s">
        <v>71</v>
      </c>
      <c r="AY195" s="192" t="s">
        <v>134</v>
      </c>
    </row>
    <row r="196" spans="2:65" s="11" customFormat="1">
      <c r="B196" s="182"/>
      <c r="D196" s="183" t="s">
        <v>145</v>
      </c>
      <c r="E196" s="184" t="s">
        <v>5</v>
      </c>
      <c r="F196" s="185" t="s">
        <v>135</v>
      </c>
      <c r="H196" s="186">
        <v>3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145</v>
      </c>
      <c r="AU196" s="184" t="s">
        <v>143</v>
      </c>
      <c r="AV196" s="11" t="s">
        <v>143</v>
      </c>
      <c r="AW196" s="11" t="s">
        <v>35</v>
      </c>
      <c r="AX196" s="11" t="s">
        <v>78</v>
      </c>
      <c r="AY196" s="184" t="s">
        <v>134</v>
      </c>
    </row>
    <row r="197" spans="2:65" s="1" customFormat="1" ht="16.5" customHeight="1">
      <c r="B197" s="169"/>
      <c r="C197" s="170">
        <v>41</v>
      </c>
      <c r="D197" s="170" t="s">
        <v>137</v>
      </c>
      <c r="E197" s="171" t="s">
        <v>324</v>
      </c>
      <c r="F197" s="172" t="s">
        <v>325</v>
      </c>
      <c r="G197" s="173" t="s">
        <v>287</v>
      </c>
      <c r="H197" s="174">
        <v>11</v>
      </c>
      <c r="I197" s="175"/>
      <c r="J197" s="176">
        <f>ROUND(I197*H197,2)</f>
        <v>0</v>
      </c>
      <c r="K197" s="172" t="s">
        <v>141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3" t="s">
        <v>200</v>
      </c>
      <c r="AT197" s="23" t="s">
        <v>137</v>
      </c>
      <c r="AU197" s="23" t="s">
        <v>143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143</v>
      </c>
      <c r="BK197" s="181">
        <f>ROUND(I197*H197,2)</f>
        <v>0</v>
      </c>
      <c r="BL197" s="23" t="s">
        <v>200</v>
      </c>
      <c r="BM197" s="23" t="s">
        <v>326</v>
      </c>
    </row>
    <row r="198" spans="2:65" s="1" customFormat="1" ht="38.25" customHeight="1">
      <c r="B198" s="169"/>
      <c r="C198" s="170">
        <v>42</v>
      </c>
      <c r="D198" s="170" t="s">
        <v>137</v>
      </c>
      <c r="E198" s="171" t="s">
        <v>327</v>
      </c>
      <c r="F198" s="172" t="s">
        <v>328</v>
      </c>
      <c r="G198" s="173" t="s">
        <v>231</v>
      </c>
      <c r="H198" s="174">
        <v>8.0000000000000002E-3</v>
      </c>
      <c r="I198" s="175"/>
      <c r="J198" s="176">
        <f>ROUND(I198*H198,2)</f>
        <v>0</v>
      </c>
      <c r="K198" s="172" t="s">
        <v>141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200</v>
      </c>
      <c r="AT198" s="23" t="s">
        <v>137</v>
      </c>
      <c r="AU198" s="23" t="s">
        <v>143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143</v>
      </c>
      <c r="BK198" s="181">
        <f>ROUND(I198*H198,2)</f>
        <v>0</v>
      </c>
      <c r="BL198" s="23" t="s">
        <v>200</v>
      </c>
      <c r="BM198" s="23" t="s">
        <v>329</v>
      </c>
    </row>
    <row r="199" spans="2:65" s="1" customFormat="1" ht="38.25" customHeight="1">
      <c r="B199" s="169"/>
      <c r="C199" s="170">
        <v>43</v>
      </c>
      <c r="D199" s="170" t="s">
        <v>137</v>
      </c>
      <c r="E199" s="171" t="s">
        <v>330</v>
      </c>
      <c r="F199" s="172" t="s">
        <v>331</v>
      </c>
      <c r="G199" s="173" t="s">
        <v>231</v>
      </c>
      <c r="H199" s="174">
        <v>8.0000000000000002E-3</v>
      </c>
      <c r="I199" s="175"/>
      <c r="J199" s="176">
        <f>ROUND(I199*H199,2)</f>
        <v>0</v>
      </c>
      <c r="K199" s="172" t="s">
        <v>141</v>
      </c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200</v>
      </c>
      <c r="AT199" s="23" t="s">
        <v>137</v>
      </c>
      <c r="AU199" s="23" t="s">
        <v>143</v>
      </c>
      <c r="AY199" s="23" t="s">
        <v>134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143</v>
      </c>
      <c r="BK199" s="181">
        <f>ROUND(I199*H199,2)</f>
        <v>0</v>
      </c>
      <c r="BL199" s="23" t="s">
        <v>200</v>
      </c>
      <c r="BM199" s="23" t="s">
        <v>332</v>
      </c>
    </row>
    <row r="200" spans="2:65" s="10" customFormat="1" ht="29.85" customHeight="1">
      <c r="B200" s="156"/>
      <c r="D200" s="157" t="s">
        <v>70</v>
      </c>
      <c r="E200" s="167" t="s">
        <v>333</v>
      </c>
      <c r="F200" s="167" t="s">
        <v>334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SUM(P201:P211)</f>
        <v>0</v>
      </c>
      <c r="Q200" s="162"/>
      <c r="R200" s="163">
        <f>SUM(R201:R211)</f>
        <v>2.018E-2</v>
      </c>
      <c r="S200" s="162"/>
      <c r="T200" s="164">
        <f>SUM(T201:T211)</f>
        <v>2.7999999999999995E-3</v>
      </c>
      <c r="AR200" s="157" t="s">
        <v>143</v>
      </c>
      <c r="AT200" s="165" t="s">
        <v>70</v>
      </c>
      <c r="AU200" s="165" t="s">
        <v>78</v>
      </c>
      <c r="AY200" s="157" t="s">
        <v>134</v>
      </c>
      <c r="BK200" s="166">
        <f>SUM(BK201:BK211)</f>
        <v>0</v>
      </c>
    </row>
    <row r="201" spans="2:65" s="1" customFormat="1" ht="16.5" customHeight="1">
      <c r="B201" s="169"/>
      <c r="C201" s="170">
        <v>44</v>
      </c>
      <c r="D201" s="170" t="s">
        <v>137</v>
      </c>
      <c r="E201" s="171" t="s">
        <v>335</v>
      </c>
      <c r="F201" s="172" t="s">
        <v>336</v>
      </c>
      <c r="G201" s="173" t="s">
        <v>287</v>
      </c>
      <c r="H201" s="174">
        <v>10</v>
      </c>
      <c r="I201" s="175"/>
      <c r="J201" s="176">
        <f t="shared" ref="J201:J211" si="10"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 t="shared" ref="P201:P211" si="11">O201*H201</f>
        <v>0</v>
      </c>
      <c r="Q201" s="179">
        <v>0</v>
      </c>
      <c r="R201" s="179">
        <f t="shared" ref="R201:R211" si="12">Q201*H201</f>
        <v>0</v>
      </c>
      <c r="S201" s="179">
        <v>2.7999999999999998E-4</v>
      </c>
      <c r="T201" s="180">
        <f t="shared" ref="T201:T211" si="13">S201*H201</f>
        <v>2.7999999999999995E-3</v>
      </c>
      <c r="AR201" s="23" t="s">
        <v>200</v>
      </c>
      <c r="AT201" s="23" t="s">
        <v>137</v>
      </c>
      <c r="AU201" s="23" t="s">
        <v>143</v>
      </c>
      <c r="AY201" s="23" t="s">
        <v>134</v>
      </c>
      <c r="BE201" s="181">
        <f t="shared" ref="BE201:BE211" si="14">IF(N201="základní",J201,0)</f>
        <v>0</v>
      </c>
      <c r="BF201" s="181">
        <f t="shared" ref="BF201:BF211" si="15">IF(N201="snížená",J201,0)</f>
        <v>0</v>
      </c>
      <c r="BG201" s="181">
        <f t="shared" ref="BG201:BG211" si="16">IF(N201="zákl. přenesená",J201,0)</f>
        <v>0</v>
      </c>
      <c r="BH201" s="181">
        <f t="shared" ref="BH201:BH211" si="17">IF(N201="sníž. přenesená",J201,0)</f>
        <v>0</v>
      </c>
      <c r="BI201" s="181">
        <f t="shared" ref="BI201:BI211" si="18">IF(N201="nulová",J201,0)</f>
        <v>0</v>
      </c>
      <c r="BJ201" s="23" t="s">
        <v>143</v>
      </c>
      <c r="BK201" s="181">
        <f t="shared" ref="BK201:BK211" si="19">ROUND(I201*H201,2)</f>
        <v>0</v>
      </c>
      <c r="BL201" s="23" t="s">
        <v>200</v>
      </c>
      <c r="BM201" s="23" t="s">
        <v>337</v>
      </c>
    </row>
    <row r="202" spans="2:65" s="1" customFormat="1" ht="25.5" customHeight="1">
      <c r="B202" s="169"/>
      <c r="C202" s="170">
        <v>45</v>
      </c>
      <c r="D202" s="170" t="s">
        <v>137</v>
      </c>
      <c r="E202" s="171" t="s">
        <v>338</v>
      </c>
      <c r="F202" s="172" t="s">
        <v>339</v>
      </c>
      <c r="G202" s="173" t="s">
        <v>287</v>
      </c>
      <c r="H202" s="174">
        <v>20</v>
      </c>
      <c r="I202" s="175"/>
      <c r="J202" s="176">
        <f t="shared" si="10"/>
        <v>0</v>
      </c>
      <c r="K202" s="172" t="s">
        <v>141</v>
      </c>
      <c r="L202" s="40"/>
      <c r="M202" s="177" t="s">
        <v>5</v>
      </c>
      <c r="N202" s="178" t="s">
        <v>43</v>
      </c>
      <c r="O202" s="41"/>
      <c r="P202" s="179">
        <f t="shared" si="11"/>
        <v>0</v>
      </c>
      <c r="Q202" s="179">
        <v>4.2000000000000002E-4</v>
      </c>
      <c r="R202" s="179">
        <f t="shared" si="12"/>
        <v>8.4000000000000012E-3</v>
      </c>
      <c r="S202" s="179">
        <v>0</v>
      </c>
      <c r="T202" s="180">
        <f t="shared" si="13"/>
        <v>0</v>
      </c>
      <c r="AR202" s="23" t="s">
        <v>200</v>
      </c>
      <c r="AT202" s="23" t="s">
        <v>137</v>
      </c>
      <c r="AU202" s="23" t="s">
        <v>143</v>
      </c>
      <c r="AY202" s="23" t="s">
        <v>134</v>
      </c>
      <c r="BE202" s="181">
        <f t="shared" si="14"/>
        <v>0</v>
      </c>
      <c r="BF202" s="181">
        <f t="shared" si="15"/>
        <v>0</v>
      </c>
      <c r="BG202" s="181">
        <f t="shared" si="16"/>
        <v>0</v>
      </c>
      <c r="BH202" s="181">
        <f t="shared" si="17"/>
        <v>0</v>
      </c>
      <c r="BI202" s="181">
        <f t="shared" si="18"/>
        <v>0</v>
      </c>
      <c r="BJ202" s="23" t="s">
        <v>143</v>
      </c>
      <c r="BK202" s="181">
        <f t="shared" si="19"/>
        <v>0</v>
      </c>
      <c r="BL202" s="23" t="s">
        <v>200</v>
      </c>
      <c r="BM202" s="23" t="s">
        <v>340</v>
      </c>
    </row>
    <row r="203" spans="2:65" s="1" customFormat="1" ht="16.5" customHeight="1">
      <c r="B203" s="169"/>
      <c r="C203" s="198">
        <v>46</v>
      </c>
      <c r="D203" s="198" t="s">
        <v>196</v>
      </c>
      <c r="E203" s="199" t="s">
        <v>341</v>
      </c>
      <c r="F203" s="200" t="s">
        <v>342</v>
      </c>
      <c r="G203" s="201" t="s">
        <v>287</v>
      </c>
      <c r="H203" s="202">
        <v>7</v>
      </c>
      <c r="I203" s="203"/>
      <c r="J203" s="204">
        <f t="shared" si="10"/>
        <v>0</v>
      </c>
      <c r="K203" s="200" t="s">
        <v>141</v>
      </c>
      <c r="L203" s="205"/>
      <c r="M203" s="206" t="s">
        <v>5</v>
      </c>
      <c r="N203" s="207" t="s">
        <v>43</v>
      </c>
      <c r="O203" s="41"/>
      <c r="P203" s="179">
        <f t="shared" si="11"/>
        <v>0</v>
      </c>
      <c r="Q203" s="179">
        <v>1.1E-4</v>
      </c>
      <c r="R203" s="179">
        <f t="shared" si="12"/>
        <v>7.7000000000000007E-4</v>
      </c>
      <c r="S203" s="179">
        <v>0</v>
      </c>
      <c r="T203" s="180">
        <f t="shared" si="13"/>
        <v>0</v>
      </c>
      <c r="AR203" s="23" t="s">
        <v>277</v>
      </c>
      <c r="AT203" s="23" t="s">
        <v>196</v>
      </c>
      <c r="AU203" s="23" t="s">
        <v>143</v>
      </c>
      <c r="AY203" s="23" t="s">
        <v>134</v>
      </c>
      <c r="BE203" s="181">
        <f t="shared" si="14"/>
        <v>0</v>
      </c>
      <c r="BF203" s="181">
        <f t="shared" si="15"/>
        <v>0</v>
      </c>
      <c r="BG203" s="181">
        <f t="shared" si="16"/>
        <v>0</v>
      </c>
      <c r="BH203" s="181">
        <f t="shared" si="17"/>
        <v>0</v>
      </c>
      <c r="BI203" s="181">
        <f t="shared" si="18"/>
        <v>0</v>
      </c>
      <c r="BJ203" s="23" t="s">
        <v>143</v>
      </c>
      <c r="BK203" s="181">
        <f t="shared" si="19"/>
        <v>0</v>
      </c>
      <c r="BL203" s="23" t="s">
        <v>200</v>
      </c>
      <c r="BM203" s="23" t="s">
        <v>343</v>
      </c>
    </row>
    <row r="204" spans="2:65" s="1" customFormat="1" ht="16.5" customHeight="1">
      <c r="B204" s="169"/>
      <c r="C204" s="198">
        <v>47</v>
      </c>
      <c r="D204" s="198" t="s">
        <v>196</v>
      </c>
      <c r="E204" s="199" t="s">
        <v>344</v>
      </c>
      <c r="F204" s="200" t="s">
        <v>345</v>
      </c>
      <c r="G204" s="201" t="s">
        <v>287</v>
      </c>
      <c r="H204" s="202">
        <v>7</v>
      </c>
      <c r="I204" s="203"/>
      <c r="J204" s="204">
        <f t="shared" si="10"/>
        <v>0</v>
      </c>
      <c r="K204" s="200" t="s">
        <v>141</v>
      </c>
      <c r="L204" s="205"/>
      <c r="M204" s="206" t="s">
        <v>5</v>
      </c>
      <c r="N204" s="207" t="s">
        <v>43</v>
      </c>
      <c r="O204" s="41"/>
      <c r="P204" s="179">
        <f t="shared" si="11"/>
        <v>0</v>
      </c>
      <c r="Q204" s="179">
        <v>1.7000000000000001E-4</v>
      </c>
      <c r="R204" s="179">
        <f t="shared" si="12"/>
        <v>1.1900000000000001E-3</v>
      </c>
      <c r="S204" s="179">
        <v>0</v>
      </c>
      <c r="T204" s="180">
        <f t="shared" si="13"/>
        <v>0</v>
      </c>
      <c r="AR204" s="23" t="s">
        <v>277</v>
      </c>
      <c r="AT204" s="23" t="s">
        <v>196</v>
      </c>
      <c r="AU204" s="23" t="s">
        <v>143</v>
      </c>
      <c r="AY204" s="23" t="s">
        <v>134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143</v>
      </c>
      <c r="BK204" s="181">
        <f t="shared" si="19"/>
        <v>0</v>
      </c>
      <c r="BL204" s="23" t="s">
        <v>200</v>
      </c>
      <c r="BM204" s="23" t="s">
        <v>346</v>
      </c>
    </row>
    <row r="205" spans="2:65" s="1" customFormat="1" ht="16.5" customHeight="1">
      <c r="B205" s="169"/>
      <c r="C205" s="198">
        <v>48</v>
      </c>
      <c r="D205" s="198" t="s">
        <v>196</v>
      </c>
      <c r="E205" s="199" t="s">
        <v>347</v>
      </c>
      <c r="F205" s="200" t="s">
        <v>348</v>
      </c>
      <c r="G205" s="201" t="s">
        <v>287</v>
      </c>
      <c r="H205" s="202">
        <v>6</v>
      </c>
      <c r="I205" s="203"/>
      <c r="J205" s="204">
        <f t="shared" si="10"/>
        <v>0</v>
      </c>
      <c r="K205" s="200" t="s">
        <v>141</v>
      </c>
      <c r="L205" s="205"/>
      <c r="M205" s="206" t="s">
        <v>5</v>
      </c>
      <c r="N205" s="207" t="s">
        <v>43</v>
      </c>
      <c r="O205" s="41"/>
      <c r="P205" s="179">
        <f t="shared" si="11"/>
        <v>0</v>
      </c>
      <c r="Q205" s="179">
        <v>2.7E-4</v>
      </c>
      <c r="R205" s="179">
        <f t="shared" si="12"/>
        <v>1.6199999999999999E-3</v>
      </c>
      <c r="S205" s="179">
        <v>0</v>
      </c>
      <c r="T205" s="180">
        <f t="shared" si="13"/>
        <v>0</v>
      </c>
      <c r="AR205" s="23" t="s">
        <v>277</v>
      </c>
      <c r="AT205" s="23" t="s">
        <v>196</v>
      </c>
      <c r="AU205" s="23" t="s">
        <v>143</v>
      </c>
      <c r="AY205" s="23" t="s">
        <v>134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200</v>
      </c>
      <c r="BM205" s="23" t="s">
        <v>349</v>
      </c>
    </row>
    <row r="206" spans="2:65" s="1" customFormat="1" ht="25.5" customHeight="1">
      <c r="B206" s="169"/>
      <c r="C206" s="170">
        <v>49</v>
      </c>
      <c r="D206" s="170" t="s">
        <v>137</v>
      </c>
      <c r="E206" s="171" t="s">
        <v>350</v>
      </c>
      <c r="F206" s="172" t="s">
        <v>351</v>
      </c>
      <c r="G206" s="173" t="s">
        <v>352</v>
      </c>
      <c r="H206" s="174">
        <v>1</v>
      </c>
      <c r="I206" s="175"/>
      <c r="J206" s="176">
        <f t="shared" si="10"/>
        <v>0</v>
      </c>
      <c r="K206" s="172" t="s">
        <v>141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0</v>
      </c>
      <c r="R206" s="179">
        <f t="shared" si="12"/>
        <v>0</v>
      </c>
      <c r="S206" s="179">
        <v>0</v>
      </c>
      <c r="T206" s="180">
        <f t="shared" si="13"/>
        <v>0</v>
      </c>
      <c r="AR206" s="23" t="s">
        <v>200</v>
      </c>
      <c r="AT206" s="23" t="s">
        <v>137</v>
      </c>
      <c r="AU206" s="23" t="s">
        <v>143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200</v>
      </c>
      <c r="BM206" s="23" t="s">
        <v>353</v>
      </c>
    </row>
    <row r="207" spans="2:65" s="1" customFormat="1" ht="25.5" customHeight="1">
      <c r="B207" s="169"/>
      <c r="C207" s="170">
        <v>50</v>
      </c>
      <c r="D207" s="170" t="s">
        <v>137</v>
      </c>
      <c r="E207" s="171" t="s">
        <v>354</v>
      </c>
      <c r="F207" s="172" t="s">
        <v>355</v>
      </c>
      <c r="G207" s="173" t="s">
        <v>352</v>
      </c>
      <c r="H207" s="174">
        <v>1</v>
      </c>
      <c r="I207" s="175"/>
      <c r="J207" s="176">
        <f t="shared" si="10"/>
        <v>0</v>
      </c>
      <c r="K207" s="172" t="s">
        <v>141</v>
      </c>
      <c r="L207" s="40"/>
      <c r="M207" s="177" t="s">
        <v>5</v>
      </c>
      <c r="N207" s="178" t="s">
        <v>43</v>
      </c>
      <c r="O207" s="41"/>
      <c r="P207" s="179">
        <f t="shared" si="11"/>
        <v>0</v>
      </c>
      <c r="Q207" s="179">
        <v>0</v>
      </c>
      <c r="R207" s="179">
        <f t="shared" si="12"/>
        <v>0</v>
      </c>
      <c r="S207" s="179">
        <v>0</v>
      </c>
      <c r="T207" s="180">
        <f t="shared" si="13"/>
        <v>0</v>
      </c>
      <c r="AR207" s="23" t="s">
        <v>200</v>
      </c>
      <c r="AT207" s="23" t="s">
        <v>137</v>
      </c>
      <c r="AU207" s="23" t="s">
        <v>143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200</v>
      </c>
      <c r="BM207" s="23" t="s">
        <v>356</v>
      </c>
    </row>
    <row r="208" spans="2:65" s="1" customFormat="1" ht="25.5" customHeight="1">
      <c r="B208" s="169"/>
      <c r="C208" s="170">
        <v>51</v>
      </c>
      <c r="D208" s="170" t="s">
        <v>137</v>
      </c>
      <c r="E208" s="171" t="s">
        <v>357</v>
      </c>
      <c r="F208" s="172" t="s">
        <v>358</v>
      </c>
      <c r="G208" s="173" t="s">
        <v>287</v>
      </c>
      <c r="H208" s="174">
        <v>20</v>
      </c>
      <c r="I208" s="175"/>
      <c r="J208" s="176">
        <f t="shared" si="10"/>
        <v>0</v>
      </c>
      <c r="K208" s="172" t="s">
        <v>141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4.0000000000000002E-4</v>
      </c>
      <c r="R208" s="179">
        <f t="shared" si="12"/>
        <v>8.0000000000000002E-3</v>
      </c>
      <c r="S208" s="179">
        <v>0</v>
      </c>
      <c r="T208" s="180">
        <f t="shared" si="13"/>
        <v>0</v>
      </c>
      <c r="AR208" s="23" t="s">
        <v>200</v>
      </c>
      <c r="AT208" s="23" t="s">
        <v>137</v>
      </c>
      <c r="AU208" s="23" t="s">
        <v>143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200</v>
      </c>
      <c r="BM208" s="23" t="s">
        <v>359</v>
      </c>
    </row>
    <row r="209" spans="2:65" s="1" customFormat="1" ht="25.5" customHeight="1">
      <c r="B209" s="169"/>
      <c r="C209" s="170">
        <v>52</v>
      </c>
      <c r="D209" s="170" t="s">
        <v>137</v>
      </c>
      <c r="E209" s="171" t="s">
        <v>360</v>
      </c>
      <c r="F209" s="172" t="s">
        <v>361</v>
      </c>
      <c r="G209" s="173" t="s">
        <v>287</v>
      </c>
      <c r="H209" s="174">
        <v>20</v>
      </c>
      <c r="I209" s="175"/>
      <c r="J209" s="176">
        <f t="shared" si="10"/>
        <v>0</v>
      </c>
      <c r="K209" s="172" t="s">
        <v>141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1.0000000000000001E-5</v>
      </c>
      <c r="R209" s="179">
        <f t="shared" si="12"/>
        <v>2.0000000000000001E-4</v>
      </c>
      <c r="S209" s="179">
        <v>0</v>
      </c>
      <c r="T209" s="180">
        <f t="shared" si="13"/>
        <v>0</v>
      </c>
      <c r="AR209" s="23" t="s">
        <v>200</v>
      </c>
      <c r="AT209" s="23" t="s">
        <v>137</v>
      </c>
      <c r="AU209" s="23" t="s">
        <v>143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200</v>
      </c>
      <c r="BM209" s="23" t="s">
        <v>362</v>
      </c>
    </row>
    <row r="210" spans="2:65" s="1" customFormat="1" ht="38.25" customHeight="1">
      <c r="B210" s="169"/>
      <c r="C210" s="170">
        <v>53</v>
      </c>
      <c r="D210" s="170" t="s">
        <v>137</v>
      </c>
      <c r="E210" s="171" t="s">
        <v>363</v>
      </c>
      <c r="F210" s="172" t="s">
        <v>364</v>
      </c>
      <c r="G210" s="173" t="s">
        <v>231</v>
      </c>
      <c r="H210" s="174">
        <v>0.02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200</v>
      </c>
      <c r="AT210" s="23" t="s">
        <v>137</v>
      </c>
      <c r="AU210" s="23" t="s">
        <v>143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200</v>
      </c>
      <c r="BM210" s="23" t="s">
        <v>365</v>
      </c>
    </row>
    <row r="211" spans="2:65" s="1" customFormat="1" ht="38.25" customHeight="1">
      <c r="B211" s="169"/>
      <c r="C211" s="170">
        <v>54</v>
      </c>
      <c r="D211" s="170" t="s">
        <v>137</v>
      </c>
      <c r="E211" s="171" t="s">
        <v>366</v>
      </c>
      <c r="F211" s="172" t="s">
        <v>367</v>
      </c>
      <c r="G211" s="173" t="s">
        <v>231</v>
      </c>
      <c r="H211" s="174">
        <v>0.02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200</v>
      </c>
      <c r="AT211" s="23" t="s">
        <v>137</v>
      </c>
      <c r="AU211" s="23" t="s">
        <v>143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200</v>
      </c>
      <c r="BM211" s="23" t="s">
        <v>368</v>
      </c>
    </row>
    <row r="212" spans="2:65" s="10" customFormat="1" ht="29.85" customHeight="1">
      <c r="B212" s="156"/>
      <c r="D212" s="157" t="s">
        <v>70</v>
      </c>
      <c r="E212" s="167" t="s">
        <v>369</v>
      </c>
      <c r="F212" s="167" t="s">
        <v>370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SUM(P213:P223)</f>
        <v>0</v>
      </c>
      <c r="Q212" s="162"/>
      <c r="R212" s="163">
        <f>SUM(R213:R223)</f>
        <v>3.1499999999999996E-3</v>
      </c>
      <c r="S212" s="162"/>
      <c r="T212" s="164">
        <f>SUM(T213:T223)</f>
        <v>6.45E-3</v>
      </c>
      <c r="AR212" s="157" t="s">
        <v>143</v>
      </c>
      <c r="AT212" s="165" t="s">
        <v>70</v>
      </c>
      <c r="AU212" s="165" t="s">
        <v>78</v>
      </c>
      <c r="AY212" s="157" t="s">
        <v>134</v>
      </c>
      <c r="BK212" s="166">
        <f>SUM(BK213:BK223)</f>
        <v>0</v>
      </c>
    </row>
    <row r="213" spans="2:65" s="1" customFormat="1" ht="16.5" customHeight="1">
      <c r="B213" s="169"/>
      <c r="C213" s="170">
        <v>55</v>
      </c>
      <c r="D213" s="170" t="s">
        <v>137</v>
      </c>
      <c r="E213" s="171" t="s">
        <v>371</v>
      </c>
      <c r="F213" s="172" t="s">
        <v>372</v>
      </c>
      <c r="G213" s="173" t="s">
        <v>287</v>
      </c>
      <c r="H213" s="174">
        <v>3</v>
      </c>
      <c r="I213" s="175"/>
      <c r="J213" s="176">
        <f>ROUND(I213*H213,2)</f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>O213*H213</f>
        <v>0</v>
      </c>
      <c r="Q213" s="179">
        <v>1.1E-4</v>
      </c>
      <c r="R213" s="179">
        <f>Q213*H213</f>
        <v>3.3E-4</v>
      </c>
      <c r="S213" s="179">
        <v>2.15E-3</v>
      </c>
      <c r="T213" s="180">
        <f>S213*H213</f>
        <v>6.45E-3</v>
      </c>
      <c r="AR213" s="23" t="s">
        <v>200</v>
      </c>
      <c r="AT213" s="23" t="s">
        <v>137</v>
      </c>
      <c r="AU213" s="23" t="s">
        <v>143</v>
      </c>
      <c r="AY213" s="23" t="s">
        <v>134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143</v>
      </c>
      <c r="BK213" s="181">
        <f>ROUND(I213*H213,2)</f>
        <v>0</v>
      </c>
      <c r="BL213" s="23" t="s">
        <v>200</v>
      </c>
      <c r="BM213" s="23" t="s">
        <v>373</v>
      </c>
    </row>
    <row r="214" spans="2:65" s="1" customFormat="1" ht="25.5" customHeight="1">
      <c r="B214" s="169"/>
      <c r="C214" s="170">
        <v>56</v>
      </c>
      <c r="D214" s="170" t="s">
        <v>137</v>
      </c>
      <c r="E214" s="171" t="s">
        <v>374</v>
      </c>
      <c r="F214" s="172" t="s">
        <v>375</v>
      </c>
      <c r="G214" s="173" t="s">
        <v>287</v>
      </c>
      <c r="H214" s="174">
        <v>1</v>
      </c>
      <c r="I214" s="175"/>
      <c r="J214" s="176">
        <f>ROUND(I214*H214,2)</f>
        <v>0</v>
      </c>
      <c r="K214" s="172" t="s">
        <v>141</v>
      </c>
      <c r="L214" s="40"/>
      <c r="M214" s="177" t="s">
        <v>5</v>
      </c>
      <c r="N214" s="178" t="s">
        <v>43</v>
      </c>
      <c r="O214" s="41"/>
      <c r="P214" s="179">
        <f>O214*H214</f>
        <v>0</v>
      </c>
      <c r="Q214" s="179">
        <v>5.9999999999999995E-4</v>
      </c>
      <c r="R214" s="179">
        <f>Q214*H214</f>
        <v>5.9999999999999995E-4</v>
      </c>
      <c r="S214" s="179">
        <v>0</v>
      </c>
      <c r="T214" s="180">
        <f>S214*H214</f>
        <v>0</v>
      </c>
      <c r="AR214" s="23" t="s">
        <v>200</v>
      </c>
      <c r="AT214" s="23" t="s">
        <v>137</v>
      </c>
      <c r="AU214" s="23" t="s">
        <v>143</v>
      </c>
      <c r="AY214" s="23" t="s">
        <v>134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143</v>
      </c>
      <c r="BK214" s="181">
        <f>ROUND(I214*H214,2)</f>
        <v>0</v>
      </c>
      <c r="BL214" s="23" t="s">
        <v>200</v>
      </c>
      <c r="BM214" s="23" t="s">
        <v>376</v>
      </c>
    </row>
    <row r="215" spans="2:65" s="12" customFormat="1">
      <c r="B215" s="191"/>
      <c r="D215" s="183" t="s">
        <v>145</v>
      </c>
      <c r="E215" s="192" t="s">
        <v>5</v>
      </c>
      <c r="F215" s="193" t="s">
        <v>377</v>
      </c>
      <c r="H215" s="192" t="s">
        <v>5</v>
      </c>
      <c r="I215" s="194"/>
      <c r="L215" s="191"/>
      <c r="M215" s="195"/>
      <c r="N215" s="196"/>
      <c r="O215" s="196"/>
      <c r="P215" s="196"/>
      <c r="Q215" s="196"/>
      <c r="R215" s="196"/>
      <c r="S215" s="196"/>
      <c r="T215" s="197"/>
      <c r="AT215" s="192" t="s">
        <v>145</v>
      </c>
      <c r="AU215" s="192" t="s">
        <v>143</v>
      </c>
      <c r="AV215" s="12" t="s">
        <v>78</v>
      </c>
      <c r="AW215" s="12" t="s">
        <v>35</v>
      </c>
      <c r="AX215" s="12" t="s">
        <v>71</v>
      </c>
      <c r="AY215" s="192" t="s">
        <v>134</v>
      </c>
    </row>
    <row r="216" spans="2:65" s="11" customFormat="1">
      <c r="B216" s="182"/>
      <c r="D216" s="183" t="s">
        <v>145</v>
      </c>
      <c r="E216" s="184" t="s">
        <v>5</v>
      </c>
      <c r="F216" s="185" t="s">
        <v>78</v>
      </c>
      <c r="H216" s="186">
        <v>1</v>
      </c>
      <c r="I216" s="187"/>
      <c r="L216" s="182"/>
      <c r="M216" s="188"/>
      <c r="N216" s="189"/>
      <c r="O216" s="189"/>
      <c r="P216" s="189"/>
      <c r="Q216" s="189"/>
      <c r="R216" s="189"/>
      <c r="S216" s="189"/>
      <c r="T216" s="190"/>
      <c r="AT216" s="184" t="s">
        <v>145</v>
      </c>
      <c r="AU216" s="184" t="s">
        <v>143</v>
      </c>
      <c r="AV216" s="11" t="s">
        <v>143</v>
      </c>
      <c r="AW216" s="11" t="s">
        <v>35</v>
      </c>
      <c r="AX216" s="11" t="s">
        <v>78</v>
      </c>
      <c r="AY216" s="184" t="s">
        <v>134</v>
      </c>
    </row>
    <row r="217" spans="2:65" s="1" customFormat="1" ht="16.5" customHeight="1">
      <c r="B217" s="169"/>
      <c r="C217" s="170">
        <v>57</v>
      </c>
      <c r="D217" s="170" t="s">
        <v>137</v>
      </c>
      <c r="E217" s="171" t="s">
        <v>378</v>
      </c>
      <c r="F217" s="172" t="s">
        <v>379</v>
      </c>
      <c r="G217" s="173" t="s">
        <v>287</v>
      </c>
      <c r="H217" s="174">
        <v>3</v>
      </c>
      <c r="I217" s="175"/>
      <c r="J217" s="176">
        <f t="shared" ref="J217:J223" si="20">ROUND(I217*H217,2)</f>
        <v>0</v>
      </c>
      <c r="K217" s="172" t="s">
        <v>141</v>
      </c>
      <c r="L217" s="40"/>
      <c r="M217" s="177" t="s">
        <v>5</v>
      </c>
      <c r="N217" s="178" t="s">
        <v>43</v>
      </c>
      <c r="O217" s="41"/>
      <c r="P217" s="179">
        <f t="shared" ref="P217:P223" si="21">O217*H217</f>
        <v>0</v>
      </c>
      <c r="Q217" s="179">
        <v>5.4000000000000001E-4</v>
      </c>
      <c r="R217" s="179">
        <f t="shared" ref="R217:R223" si="22">Q217*H217</f>
        <v>1.6199999999999999E-3</v>
      </c>
      <c r="S217" s="179">
        <v>0</v>
      </c>
      <c r="T217" s="180">
        <f t="shared" ref="T217:T223" si="23">S217*H217</f>
        <v>0</v>
      </c>
      <c r="AR217" s="23" t="s">
        <v>200</v>
      </c>
      <c r="AT217" s="23" t="s">
        <v>137</v>
      </c>
      <c r="AU217" s="23" t="s">
        <v>143</v>
      </c>
      <c r="AY217" s="23" t="s">
        <v>134</v>
      </c>
      <c r="BE217" s="181">
        <f t="shared" ref="BE217:BE223" si="24">IF(N217="základní",J217,0)</f>
        <v>0</v>
      </c>
      <c r="BF217" s="181">
        <f t="shared" ref="BF217:BF223" si="25">IF(N217="snížená",J217,0)</f>
        <v>0</v>
      </c>
      <c r="BG217" s="181">
        <f t="shared" ref="BG217:BG223" si="26">IF(N217="zákl. přenesená",J217,0)</f>
        <v>0</v>
      </c>
      <c r="BH217" s="181">
        <f t="shared" ref="BH217:BH223" si="27">IF(N217="sníž. přenesená",J217,0)</f>
        <v>0</v>
      </c>
      <c r="BI217" s="181">
        <f t="shared" ref="BI217:BI223" si="28">IF(N217="nulová",J217,0)</f>
        <v>0</v>
      </c>
      <c r="BJ217" s="23" t="s">
        <v>143</v>
      </c>
      <c r="BK217" s="181">
        <f t="shared" ref="BK217:BK223" si="29">ROUND(I217*H217,2)</f>
        <v>0</v>
      </c>
      <c r="BL217" s="23" t="s">
        <v>200</v>
      </c>
      <c r="BM217" s="23" t="s">
        <v>380</v>
      </c>
    </row>
    <row r="218" spans="2:65" s="1" customFormat="1" ht="25.5" customHeight="1">
      <c r="B218" s="169"/>
      <c r="C218" s="170">
        <v>58</v>
      </c>
      <c r="D218" s="170" t="s">
        <v>137</v>
      </c>
      <c r="E218" s="171" t="s">
        <v>381</v>
      </c>
      <c r="F218" s="172" t="s">
        <v>382</v>
      </c>
      <c r="G218" s="173" t="s">
        <v>352</v>
      </c>
      <c r="H218" s="174">
        <v>1</v>
      </c>
      <c r="I218" s="175"/>
      <c r="J218" s="176">
        <f t="shared" si="20"/>
        <v>0</v>
      </c>
      <c r="K218" s="172" t="s">
        <v>141</v>
      </c>
      <c r="L218" s="40"/>
      <c r="M218" s="177" t="s">
        <v>5</v>
      </c>
      <c r="N218" s="178" t="s">
        <v>43</v>
      </c>
      <c r="O218" s="41"/>
      <c r="P218" s="179">
        <f t="shared" si="21"/>
        <v>0</v>
      </c>
      <c r="Q218" s="179">
        <v>5.9999999999999995E-4</v>
      </c>
      <c r="R218" s="179">
        <f t="shared" si="22"/>
        <v>5.9999999999999995E-4</v>
      </c>
      <c r="S218" s="179">
        <v>0</v>
      </c>
      <c r="T218" s="180">
        <f t="shared" si="23"/>
        <v>0</v>
      </c>
      <c r="AR218" s="23" t="s">
        <v>200</v>
      </c>
      <c r="AT218" s="23" t="s">
        <v>137</v>
      </c>
      <c r="AU218" s="23" t="s">
        <v>143</v>
      </c>
      <c r="AY218" s="23" t="s">
        <v>134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143</v>
      </c>
      <c r="BK218" s="181">
        <f t="shared" si="29"/>
        <v>0</v>
      </c>
      <c r="BL218" s="23" t="s">
        <v>200</v>
      </c>
      <c r="BM218" s="23" t="s">
        <v>383</v>
      </c>
    </row>
    <row r="219" spans="2:65" s="1" customFormat="1" ht="16.5" customHeight="1">
      <c r="B219" s="169"/>
      <c r="C219" s="170">
        <v>59</v>
      </c>
      <c r="D219" s="170" t="s">
        <v>137</v>
      </c>
      <c r="E219" s="171" t="s">
        <v>384</v>
      </c>
      <c r="F219" s="172" t="s">
        <v>385</v>
      </c>
      <c r="G219" s="173" t="s">
        <v>195</v>
      </c>
      <c r="H219" s="174">
        <v>2</v>
      </c>
      <c r="I219" s="175"/>
      <c r="J219" s="176">
        <f t="shared" si="20"/>
        <v>0</v>
      </c>
      <c r="K219" s="172" t="s">
        <v>141</v>
      </c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0</v>
      </c>
      <c r="R219" s="179">
        <f t="shared" si="22"/>
        <v>0</v>
      </c>
      <c r="S219" s="179">
        <v>0</v>
      </c>
      <c r="T219" s="180">
        <f t="shared" si="23"/>
        <v>0</v>
      </c>
      <c r="AR219" s="23" t="s">
        <v>200</v>
      </c>
      <c r="AT219" s="23" t="s">
        <v>137</v>
      </c>
      <c r="AU219" s="23" t="s">
        <v>143</v>
      </c>
      <c r="AY219" s="23" t="s">
        <v>134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143</v>
      </c>
      <c r="BK219" s="181">
        <f t="shared" si="29"/>
        <v>0</v>
      </c>
      <c r="BL219" s="23" t="s">
        <v>200</v>
      </c>
      <c r="BM219" s="23" t="s">
        <v>386</v>
      </c>
    </row>
    <row r="220" spans="2:65" s="1" customFormat="1" ht="16.5" customHeight="1">
      <c r="B220" s="169"/>
      <c r="C220" s="170">
        <v>60</v>
      </c>
      <c r="D220" s="170" t="s">
        <v>137</v>
      </c>
      <c r="E220" s="171" t="s">
        <v>387</v>
      </c>
      <c r="F220" s="172" t="s">
        <v>388</v>
      </c>
      <c r="G220" s="173" t="s">
        <v>287</v>
      </c>
      <c r="H220" s="174">
        <v>3</v>
      </c>
      <c r="I220" s="175"/>
      <c r="J220" s="176">
        <f t="shared" si="20"/>
        <v>0</v>
      </c>
      <c r="K220" s="172" t="s">
        <v>141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0</v>
      </c>
      <c r="T220" s="180">
        <f t="shared" si="23"/>
        <v>0</v>
      </c>
      <c r="AR220" s="23" t="s">
        <v>200</v>
      </c>
      <c r="AT220" s="23" t="s">
        <v>137</v>
      </c>
      <c r="AU220" s="23" t="s">
        <v>143</v>
      </c>
      <c r="AY220" s="23" t="s">
        <v>134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200</v>
      </c>
      <c r="BM220" s="23" t="s">
        <v>389</v>
      </c>
    </row>
    <row r="221" spans="2:65" s="1" customFormat="1" ht="16.5" customHeight="1">
      <c r="B221" s="169"/>
      <c r="C221" s="170">
        <v>61</v>
      </c>
      <c r="D221" s="170" t="s">
        <v>137</v>
      </c>
      <c r="E221" s="171" t="s">
        <v>390</v>
      </c>
      <c r="F221" s="172" t="s">
        <v>391</v>
      </c>
      <c r="G221" s="173" t="s">
        <v>195</v>
      </c>
      <c r="H221" s="174">
        <v>1</v>
      </c>
      <c r="I221" s="175"/>
      <c r="J221" s="176">
        <f t="shared" si="20"/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200</v>
      </c>
      <c r="AT221" s="23" t="s">
        <v>137</v>
      </c>
      <c r="AU221" s="23" t="s">
        <v>143</v>
      </c>
      <c r="AY221" s="23" t="s">
        <v>134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200</v>
      </c>
      <c r="BM221" s="23" t="s">
        <v>392</v>
      </c>
    </row>
    <row r="222" spans="2:65" s="1" customFormat="1" ht="38.25" customHeight="1">
      <c r="B222" s="169"/>
      <c r="C222" s="170">
        <v>62</v>
      </c>
      <c r="D222" s="170" t="s">
        <v>137</v>
      </c>
      <c r="E222" s="171" t="s">
        <v>393</v>
      </c>
      <c r="F222" s="172" t="s">
        <v>394</v>
      </c>
      <c r="G222" s="173" t="s">
        <v>231</v>
      </c>
      <c r="H222" s="174">
        <v>3.0000000000000001E-3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200</v>
      </c>
      <c r="AT222" s="23" t="s">
        <v>137</v>
      </c>
      <c r="AU222" s="23" t="s">
        <v>143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200</v>
      </c>
      <c r="BM222" s="23" t="s">
        <v>395</v>
      </c>
    </row>
    <row r="223" spans="2:65" s="1" customFormat="1" ht="38.25" customHeight="1">
      <c r="B223" s="169"/>
      <c r="C223" s="170">
        <v>63</v>
      </c>
      <c r="D223" s="170" t="s">
        <v>137</v>
      </c>
      <c r="E223" s="171" t="s">
        <v>396</v>
      </c>
      <c r="F223" s="172" t="s">
        <v>397</v>
      </c>
      <c r="G223" s="173" t="s">
        <v>231</v>
      </c>
      <c r="H223" s="174">
        <v>3.0000000000000001E-3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200</v>
      </c>
      <c r="AT223" s="23" t="s">
        <v>137</v>
      </c>
      <c r="AU223" s="23" t="s">
        <v>143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200</v>
      </c>
      <c r="BM223" s="23" t="s">
        <v>398</v>
      </c>
    </row>
    <row r="224" spans="2:65" s="10" customFormat="1" ht="29.85" customHeight="1">
      <c r="B224" s="156"/>
      <c r="D224" s="157" t="s">
        <v>70</v>
      </c>
      <c r="E224" s="167" t="s">
        <v>399</v>
      </c>
      <c r="F224" s="167" t="s">
        <v>400</v>
      </c>
      <c r="I224" s="159"/>
      <c r="J224" s="168">
        <f>BK224</f>
        <v>0</v>
      </c>
      <c r="L224" s="156"/>
      <c r="M224" s="161"/>
      <c r="N224" s="162"/>
      <c r="O224" s="162"/>
      <c r="P224" s="163">
        <f>SUM(P225:P240)</f>
        <v>0</v>
      </c>
      <c r="Q224" s="162"/>
      <c r="R224" s="163">
        <f>SUM(R225:R240)</f>
        <v>4.7599999999999996E-2</v>
      </c>
      <c r="S224" s="162"/>
      <c r="T224" s="164">
        <f>SUM(T225:T240)</f>
        <v>7.775E-2</v>
      </c>
      <c r="AR224" s="157" t="s">
        <v>143</v>
      </c>
      <c r="AT224" s="165" t="s">
        <v>70</v>
      </c>
      <c r="AU224" s="165" t="s">
        <v>78</v>
      </c>
      <c r="AY224" s="157" t="s">
        <v>134</v>
      </c>
      <c r="BK224" s="166">
        <f>SUM(BK225:BK240)</f>
        <v>0</v>
      </c>
    </row>
    <row r="225" spans="2:65" s="1" customFormat="1" ht="16.5" customHeight="1">
      <c r="B225" s="169"/>
      <c r="C225" s="170">
        <v>64</v>
      </c>
      <c r="D225" s="170" t="s">
        <v>137</v>
      </c>
      <c r="E225" s="171" t="s">
        <v>401</v>
      </c>
      <c r="F225" s="172" t="s">
        <v>402</v>
      </c>
      <c r="G225" s="173" t="s">
        <v>352</v>
      </c>
      <c r="H225" s="174">
        <v>1</v>
      </c>
      <c r="I225" s="175"/>
      <c r="J225" s="176">
        <f t="shared" ref="J225:J240" si="30">ROUND(I225*H225,2)</f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ref="P225:P240" si="31">O225*H225</f>
        <v>0</v>
      </c>
      <c r="Q225" s="179">
        <v>0</v>
      </c>
      <c r="R225" s="179">
        <f t="shared" ref="R225:R240" si="32">Q225*H225</f>
        <v>0</v>
      </c>
      <c r="S225" s="179">
        <v>1.933E-2</v>
      </c>
      <c r="T225" s="180">
        <f t="shared" ref="T225:T240" si="33">S225*H225</f>
        <v>1.933E-2</v>
      </c>
      <c r="AR225" s="23" t="s">
        <v>200</v>
      </c>
      <c r="AT225" s="23" t="s">
        <v>137</v>
      </c>
      <c r="AU225" s="23" t="s">
        <v>143</v>
      </c>
      <c r="AY225" s="23" t="s">
        <v>134</v>
      </c>
      <c r="BE225" s="181">
        <f t="shared" ref="BE225:BE240" si="34">IF(N225="základní",J225,0)</f>
        <v>0</v>
      </c>
      <c r="BF225" s="181">
        <f t="shared" ref="BF225:BF240" si="35">IF(N225="snížená",J225,0)</f>
        <v>0</v>
      </c>
      <c r="BG225" s="181">
        <f t="shared" ref="BG225:BG240" si="36">IF(N225="zákl. přenesená",J225,0)</f>
        <v>0</v>
      </c>
      <c r="BH225" s="181">
        <f t="shared" ref="BH225:BH240" si="37">IF(N225="sníž. přenesená",J225,0)</f>
        <v>0</v>
      </c>
      <c r="BI225" s="181">
        <f t="shared" ref="BI225:BI240" si="38">IF(N225="nulová",J225,0)</f>
        <v>0</v>
      </c>
      <c r="BJ225" s="23" t="s">
        <v>143</v>
      </c>
      <c r="BK225" s="181">
        <f t="shared" ref="BK225:BK240" si="39">ROUND(I225*H225,2)</f>
        <v>0</v>
      </c>
      <c r="BL225" s="23" t="s">
        <v>200</v>
      </c>
      <c r="BM225" s="23" t="s">
        <v>403</v>
      </c>
    </row>
    <row r="226" spans="2:65" s="1" customFormat="1" ht="25.5" customHeight="1">
      <c r="B226" s="169"/>
      <c r="C226" s="170">
        <v>65</v>
      </c>
      <c r="D226" s="170" t="s">
        <v>137</v>
      </c>
      <c r="E226" s="171" t="s">
        <v>404</v>
      </c>
      <c r="F226" s="172" t="s">
        <v>405</v>
      </c>
      <c r="G226" s="173" t="s">
        <v>352</v>
      </c>
      <c r="H226" s="174">
        <v>1</v>
      </c>
      <c r="I226" s="175"/>
      <c r="J226" s="176">
        <f t="shared" si="30"/>
        <v>0</v>
      </c>
      <c r="K226" s="172" t="s">
        <v>141</v>
      </c>
      <c r="L226" s="40"/>
      <c r="M226" s="177" t="s">
        <v>5</v>
      </c>
      <c r="N226" s="178" t="s">
        <v>43</v>
      </c>
      <c r="O226" s="41"/>
      <c r="P226" s="179">
        <f t="shared" si="31"/>
        <v>0</v>
      </c>
      <c r="Q226" s="179">
        <v>1.3820000000000001E-2</v>
      </c>
      <c r="R226" s="179">
        <f t="shared" si="32"/>
        <v>1.3820000000000001E-2</v>
      </c>
      <c r="S226" s="179">
        <v>0</v>
      </c>
      <c r="T226" s="180">
        <f t="shared" si="33"/>
        <v>0</v>
      </c>
      <c r="AR226" s="23" t="s">
        <v>200</v>
      </c>
      <c r="AT226" s="23" t="s">
        <v>137</v>
      </c>
      <c r="AU226" s="23" t="s">
        <v>143</v>
      </c>
      <c r="AY226" s="23" t="s">
        <v>134</v>
      </c>
      <c r="BE226" s="181">
        <f t="shared" si="34"/>
        <v>0</v>
      </c>
      <c r="BF226" s="181">
        <f t="shared" si="35"/>
        <v>0</v>
      </c>
      <c r="BG226" s="181">
        <f t="shared" si="36"/>
        <v>0</v>
      </c>
      <c r="BH226" s="181">
        <f t="shared" si="37"/>
        <v>0</v>
      </c>
      <c r="BI226" s="181">
        <f t="shared" si="38"/>
        <v>0</v>
      </c>
      <c r="BJ226" s="23" t="s">
        <v>143</v>
      </c>
      <c r="BK226" s="181">
        <f t="shared" si="39"/>
        <v>0</v>
      </c>
      <c r="BL226" s="23" t="s">
        <v>200</v>
      </c>
      <c r="BM226" s="23" t="s">
        <v>406</v>
      </c>
    </row>
    <row r="227" spans="2:65" s="1" customFormat="1" ht="16.5" customHeight="1">
      <c r="B227" s="169"/>
      <c r="C227" s="170">
        <v>66</v>
      </c>
      <c r="D227" s="170" t="s">
        <v>137</v>
      </c>
      <c r="E227" s="171" t="s">
        <v>407</v>
      </c>
      <c r="F227" s="172" t="s">
        <v>408</v>
      </c>
      <c r="G227" s="173" t="s">
        <v>352</v>
      </c>
      <c r="H227" s="174">
        <v>1</v>
      </c>
      <c r="I227" s="175"/>
      <c r="J227" s="176">
        <f t="shared" si="30"/>
        <v>0</v>
      </c>
      <c r="K227" s="172" t="s">
        <v>141</v>
      </c>
      <c r="L227" s="40"/>
      <c r="M227" s="177" t="s">
        <v>5</v>
      </c>
      <c r="N227" s="178" t="s">
        <v>43</v>
      </c>
      <c r="O227" s="41"/>
      <c r="P227" s="179">
        <f t="shared" si="31"/>
        <v>0</v>
      </c>
      <c r="Q227" s="179">
        <v>0</v>
      </c>
      <c r="R227" s="179">
        <f t="shared" si="32"/>
        <v>0</v>
      </c>
      <c r="S227" s="179">
        <v>1.9460000000000002E-2</v>
      </c>
      <c r="T227" s="180">
        <f t="shared" si="33"/>
        <v>1.9460000000000002E-2</v>
      </c>
      <c r="AR227" s="23" t="s">
        <v>200</v>
      </c>
      <c r="AT227" s="23" t="s">
        <v>137</v>
      </c>
      <c r="AU227" s="23" t="s">
        <v>143</v>
      </c>
      <c r="AY227" s="23" t="s">
        <v>134</v>
      </c>
      <c r="BE227" s="181">
        <f t="shared" si="34"/>
        <v>0</v>
      </c>
      <c r="BF227" s="181">
        <f t="shared" si="35"/>
        <v>0</v>
      </c>
      <c r="BG227" s="181">
        <f t="shared" si="36"/>
        <v>0</v>
      </c>
      <c r="BH227" s="181">
        <f t="shared" si="37"/>
        <v>0</v>
      </c>
      <c r="BI227" s="181">
        <f t="shared" si="38"/>
        <v>0</v>
      </c>
      <c r="BJ227" s="23" t="s">
        <v>143</v>
      </c>
      <c r="BK227" s="181">
        <f t="shared" si="39"/>
        <v>0</v>
      </c>
      <c r="BL227" s="23" t="s">
        <v>200</v>
      </c>
      <c r="BM227" s="23" t="s">
        <v>409</v>
      </c>
    </row>
    <row r="228" spans="2:65" s="1" customFormat="1" ht="16.5" customHeight="1">
      <c r="B228" s="169"/>
      <c r="C228" s="170">
        <v>67</v>
      </c>
      <c r="D228" s="170" t="s">
        <v>137</v>
      </c>
      <c r="E228" s="171" t="s">
        <v>410</v>
      </c>
      <c r="F228" s="172" t="s">
        <v>411</v>
      </c>
      <c r="G228" s="173" t="s">
        <v>352</v>
      </c>
      <c r="H228" s="174">
        <v>1</v>
      </c>
      <c r="I228" s="175"/>
      <c r="J228" s="176">
        <f t="shared" si="30"/>
        <v>0</v>
      </c>
      <c r="K228" s="172" t="s">
        <v>141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0</v>
      </c>
      <c r="R228" s="179">
        <f t="shared" si="32"/>
        <v>0</v>
      </c>
      <c r="S228" s="179">
        <v>3.2899999999999999E-2</v>
      </c>
      <c r="T228" s="180">
        <f t="shared" si="33"/>
        <v>3.2899999999999999E-2</v>
      </c>
      <c r="AR228" s="23" t="s">
        <v>200</v>
      </c>
      <c r="AT228" s="23" t="s">
        <v>137</v>
      </c>
      <c r="AU228" s="23" t="s">
        <v>143</v>
      </c>
      <c r="AY228" s="23" t="s">
        <v>134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143</v>
      </c>
      <c r="BK228" s="181">
        <f t="shared" si="39"/>
        <v>0</v>
      </c>
      <c r="BL228" s="23" t="s">
        <v>200</v>
      </c>
      <c r="BM228" s="23" t="s">
        <v>412</v>
      </c>
    </row>
    <row r="229" spans="2:65" s="1" customFormat="1" ht="25.5" customHeight="1">
      <c r="B229" s="169"/>
      <c r="C229" s="170">
        <v>68</v>
      </c>
      <c r="D229" s="170" t="s">
        <v>137</v>
      </c>
      <c r="E229" s="171" t="s">
        <v>413</v>
      </c>
      <c r="F229" s="172" t="s">
        <v>414</v>
      </c>
      <c r="G229" s="173" t="s">
        <v>352</v>
      </c>
      <c r="H229" s="174">
        <v>1</v>
      </c>
      <c r="I229" s="175"/>
      <c r="J229" s="176">
        <f t="shared" si="30"/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1.9990000000000001E-2</v>
      </c>
      <c r="R229" s="179">
        <f t="shared" si="32"/>
        <v>1.9990000000000001E-2</v>
      </c>
      <c r="S229" s="179">
        <v>0</v>
      </c>
      <c r="T229" s="180">
        <f t="shared" si="33"/>
        <v>0</v>
      </c>
      <c r="AR229" s="23" t="s">
        <v>200</v>
      </c>
      <c r="AT229" s="23" t="s">
        <v>137</v>
      </c>
      <c r="AU229" s="23" t="s">
        <v>143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143</v>
      </c>
      <c r="BK229" s="181">
        <f t="shared" si="39"/>
        <v>0</v>
      </c>
      <c r="BL229" s="23" t="s">
        <v>200</v>
      </c>
      <c r="BM229" s="23" t="s">
        <v>415</v>
      </c>
    </row>
    <row r="230" spans="2:65" s="1" customFormat="1" ht="16.5" customHeight="1">
      <c r="B230" s="169"/>
      <c r="C230" s="170">
        <v>69</v>
      </c>
      <c r="D230" s="170" t="s">
        <v>137</v>
      </c>
      <c r="E230" s="171" t="s">
        <v>416</v>
      </c>
      <c r="F230" s="172" t="s">
        <v>417</v>
      </c>
      <c r="G230" s="173" t="s">
        <v>195</v>
      </c>
      <c r="H230" s="174">
        <v>6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4.8999999999999998E-4</v>
      </c>
      <c r="T230" s="180">
        <f t="shared" si="33"/>
        <v>2.9399999999999999E-3</v>
      </c>
      <c r="AR230" s="23" t="s">
        <v>200</v>
      </c>
      <c r="AT230" s="23" t="s">
        <v>137</v>
      </c>
      <c r="AU230" s="23" t="s">
        <v>143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143</v>
      </c>
      <c r="BK230" s="181">
        <f t="shared" si="39"/>
        <v>0</v>
      </c>
      <c r="BL230" s="23" t="s">
        <v>200</v>
      </c>
      <c r="BM230" s="23" t="s">
        <v>418</v>
      </c>
    </row>
    <row r="231" spans="2:65" s="1" customFormat="1" ht="16.5" customHeight="1">
      <c r="B231" s="169"/>
      <c r="C231" s="170">
        <v>70</v>
      </c>
      <c r="D231" s="170" t="s">
        <v>137</v>
      </c>
      <c r="E231" s="171" t="s">
        <v>419</v>
      </c>
      <c r="F231" s="172" t="s">
        <v>420</v>
      </c>
      <c r="G231" s="173" t="s">
        <v>352</v>
      </c>
      <c r="H231" s="174">
        <v>6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1.89E-3</v>
      </c>
      <c r="R231" s="179">
        <f t="shared" si="32"/>
        <v>1.1339999999999999E-2</v>
      </c>
      <c r="S231" s="179">
        <v>0</v>
      </c>
      <c r="T231" s="180">
        <f t="shared" si="33"/>
        <v>0</v>
      </c>
      <c r="AR231" s="23" t="s">
        <v>200</v>
      </c>
      <c r="AT231" s="23" t="s">
        <v>137</v>
      </c>
      <c r="AU231" s="23" t="s">
        <v>143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143</v>
      </c>
      <c r="BK231" s="181">
        <f t="shared" si="39"/>
        <v>0</v>
      </c>
      <c r="BL231" s="23" t="s">
        <v>200</v>
      </c>
      <c r="BM231" s="23" t="s">
        <v>421</v>
      </c>
    </row>
    <row r="232" spans="2:65" s="1" customFormat="1" ht="16.5" customHeight="1">
      <c r="B232" s="169"/>
      <c r="C232" s="170">
        <v>71</v>
      </c>
      <c r="D232" s="170" t="s">
        <v>137</v>
      </c>
      <c r="E232" s="171" t="s">
        <v>422</v>
      </c>
      <c r="F232" s="172" t="s">
        <v>423</v>
      </c>
      <c r="G232" s="173" t="s">
        <v>352</v>
      </c>
      <c r="H232" s="174">
        <v>2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1.56E-3</v>
      </c>
      <c r="T232" s="180">
        <f t="shared" si="33"/>
        <v>3.1199999999999999E-3</v>
      </c>
      <c r="AR232" s="23" t="s">
        <v>200</v>
      </c>
      <c r="AT232" s="23" t="s">
        <v>137</v>
      </c>
      <c r="AU232" s="23" t="s">
        <v>143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143</v>
      </c>
      <c r="BK232" s="181">
        <f t="shared" si="39"/>
        <v>0</v>
      </c>
      <c r="BL232" s="23" t="s">
        <v>200</v>
      </c>
      <c r="BM232" s="23" t="s">
        <v>424</v>
      </c>
    </row>
    <row r="233" spans="2:65" s="1" customFormat="1" ht="25.5" customHeight="1">
      <c r="B233" s="169"/>
      <c r="C233" s="170">
        <v>72</v>
      </c>
      <c r="D233" s="170" t="s">
        <v>137</v>
      </c>
      <c r="E233" s="171" t="s">
        <v>425</v>
      </c>
      <c r="F233" s="172" t="s">
        <v>426</v>
      </c>
      <c r="G233" s="173" t="s">
        <v>195</v>
      </c>
      <c r="H233" s="174">
        <v>1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1.2800000000000001E-3</v>
      </c>
      <c r="R233" s="179">
        <f t="shared" si="32"/>
        <v>1.2800000000000001E-3</v>
      </c>
      <c r="S233" s="179">
        <v>0</v>
      </c>
      <c r="T233" s="180">
        <f t="shared" si="33"/>
        <v>0</v>
      </c>
      <c r="AR233" s="23" t="s">
        <v>200</v>
      </c>
      <c r="AT233" s="23" t="s">
        <v>137</v>
      </c>
      <c r="AU233" s="23" t="s">
        <v>143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143</v>
      </c>
      <c r="BK233" s="181">
        <f t="shared" si="39"/>
        <v>0</v>
      </c>
      <c r="BL233" s="23" t="s">
        <v>200</v>
      </c>
      <c r="BM233" s="23" t="s">
        <v>427</v>
      </c>
    </row>
    <row r="234" spans="2:65" s="1" customFormat="1" ht="25.5" customHeight="1">
      <c r="B234" s="169"/>
      <c r="C234" s="170">
        <v>73</v>
      </c>
      <c r="D234" s="170" t="s">
        <v>137</v>
      </c>
      <c r="E234" s="171" t="s">
        <v>428</v>
      </c>
      <c r="F234" s="172" t="s">
        <v>429</v>
      </c>
      <c r="G234" s="173" t="s">
        <v>195</v>
      </c>
      <c r="H234" s="174">
        <v>3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1.3999999999999999E-4</v>
      </c>
      <c r="R234" s="179">
        <f t="shared" si="32"/>
        <v>4.1999999999999996E-4</v>
      </c>
      <c r="S234" s="179">
        <v>0</v>
      </c>
      <c r="T234" s="180">
        <f t="shared" si="33"/>
        <v>0</v>
      </c>
      <c r="AR234" s="23" t="s">
        <v>200</v>
      </c>
      <c r="AT234" s="23" t="s">
        <v>137</v>
      </c>
      <c r="AU234" s="23" t="s">
        <v>143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143</v>
      </c>
      <c r="BK234" s="181">
        <f t="shared" si="39"/>
        <v>0</v>
      </c>
      <c r="BL234" s="23" t="s">
        <v>200</v>
      </c>
      <c r="BM234" s="23" t="s">
        <v>430</v>
      </c>
    </row>
    <row r="235" spans="2:65" s="1" customFormat="1" ht="16.5" customHeight="1">
      <c r="B235" s="169"/>
      <c r="C235" s="198">
        <v>74</v>
      </c>
      <c r="D235" s="198" t="s">
        <v>196</v>
      </c>
      <c r="E235" s="199" t="s">
        <v>431</v>
      </c>
      <c r="F235" s="200" t="s">
        <v>432</v>
      </c>
      <c r="G235" s="201" t="s">
        <v>195</v>
      </c>
      <c r="H235" s="202">
        <v>1</v>
      </c>
      <c r="I235" s="203"/>
      <c r="J235" s="204">
        <f t="shared" si="30"/>
        <v>0</v>
      </c>
      <c r="K235" s="200" t="s">
        <v>141</v>
      </c>
      <c r="L235" s="205"/>
      <c r="M235" s="206" t="s">
        <v>5</v>
      </c>
      <c r="N235" s="207" t="s">
        <v>43</v>
      </c>
      <c r="O235" s="41"/>
      <c r="P235" s="179">
        <f t="shared" si="31"/>
        <v>0</v>
      </c>
      <c r="Q235" s="179">
        <v>4.4000000000000002E-4</v>
      </c>
      <c r="R235" s="179">
        <f t="shared" si="32"/>
        <v>4.4000000000000002E-4</v>
      </c>
      <c r="S235" s="179">
        <v>0</v>
      </c>
      <c r="T235" s="180">
        <f t="shared" si="33"/>
        <v>0</v>
      </c>
      <c r="AR235" s="23" t="s">
        <v>277</v>
      </c>
      <c r="AT235" s="23" t="s">
        <v>196</v>
      </c>
      <c r="AU235" s="23" t="s">
        <v>143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143</v>
      </c>
      <c r="BK235" s="181">
        <f t="shared" si="39"/>
        <v>0</v>
      </c>
      <c r="BL235" s="23" t="s">
        <v>200</v>
      </c>
      <c r="BM235" s="23" t="s">
        <v>433</v>
      </c>
    </row>
    <row r="236" spans="2:65" s="1" customFormat="1" ht="16.5" customHeight="1">
      <c r="B236" s="169"/>
      <c r="C236" s="198">
        <v>75</v>
      </c>
      <c r="D236" s="198" t="s">
        <v>196</v>
      </c>
      <c r="E236" s="199" t="s">
        <v>434</v>
      </c>
      <c r="F236" s="200" t="s">
        <v>435</v>
      </c>
      <c r="G236" s="201" t="s">
        <v>195</v>
      </c>
      <c r="H236" s="202">
        <v>1</v>
      </c>
      <c r="I236" s="203"/>
      <c r="J236" s="204">
        <f t="shared" si="30"/>
        <v>0</v>
      </c>
      <c r="K236" s="200" t="s">
        <v>5</v>
      </c>
      <c r="L236" s="205"/>
      <c r="M236" s="206" t="s">
        <v>5</v>
      </c>
      <c r="N236" s="207" t="s">
        <v>43</v>
      </c>
      <c r="O236" s="41"/>
      <c r="P236" s="179">
        <f t="shared" si="31"/>
        <v>0</v>
      </c>
      <c r="Q236" s="179">
        <v>0</v>
      </c>
      <c r="R236" s="179">
        <f t="shared" si="32"/>
        <v>0</v>
      </c>
      <c r="S236" s="179">
        <v>0</v>
      </c>
      <c r="T236" s="180">
        <f t="shared" si="33"/>
        <v>0</v>
      </c>
      <c r="AR236" s="23" t="s">
        <v>277</v>
      </c>
      <c r="AT236" s="23" t="s">
        <v>196</v>
      </c>
      <c r="AU236" s="23" t="s">
        <v>143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143</v>
      </c>
      <c r="BK236" s="181">
        <f t="shared" si="39"/>
        <v>0</v>
      </c>
      <c r="BL236" s="23" t="s">
        <v>200</v>
      </c>
      <c r="BM236" s="23" t="s">
        <v>436</v>
      </c>
    </row>
    <row r="237" spans="2:65" s="1" customFormat="1" ht="16.5" customHeight="1">
      <c r="B237" s="169"/>
      <c r="C237" s="170">
        <v>76</v>
      </c>
      <c r="D237" s="170" t="s">
        <v>137</v>
      </c>
      <c r="E237" s="171" t="s">
        <v>437</v>
      </c>
      <c r="F237" s="172" t="s">
        <v>438</v>
      </c>
      <c r="G237" s="173" t="s">
        <v>195</v>
      </c>
      <c r="H237" s="174">
        <v>1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3.1E-4</v>
      </c>
      <c r="R237" s="179">
        <f t="shared" si="32"/>
        <v>3.1E-4</v>
      </c>
      <c r="S237" s="179">
        <v>0</v>
      </c>
      <c r="T237" s="180">
        <f t="shared" si="33"/>
        <v>0</v>
      </c>
      <c r="AR237" s="23" t="s">
        <v>200</v>
      </c>
      <c r="AT237" s="23" t="s">
        <v>137</v>
      </c>
      <c r="AU237" s="23" t="s">
        <v>143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143</v>
      </c>
      <c r="BK237" s="181">
        <f t="shared" si="39"/>
        <v>0</v>
      </c>
      <c r="BL237" s="23" t="s">
        <v>200</v>
      </c>
      <c r="BM237" s="23" t="s">
        <v>439</v>
      </c>
    </row>
    <row r="238" spans="2:65" s="1" customFormat="1" ht="38.25" customHeight="1">
      <c r="B238" s="169"/>
      <c r="C238" s="170">
        <v>77</v>
      </c>
      <c r="D238" s="170" t="s">
        <v>137</v>
      </c>
      <c r="E238" s="171" t="s">
        <v>440</v>
      </c>
      <c r="F238" s="172" t="s">
        <v>441</v>
      </c>
      <c r="G238" s="173" t="s">
        <v>231</v>
      </c>
      <c r="H238" s="174">
        <v>6.5000000000000002E-2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0</v>
      </c>
      <c r="T238" s="180">
        <f t="shared" si="33"/>
        <v>0</v>
      </c>
      <c r="AR238" s="23" t="s">
        <v>200</v>
      </c>
      <c r="AT238" s="23" t="s">
        <v>137</v>
      </c>
      <c r="AU238" s="23" t="s">
        <v>143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143</v>
      </c>
      <c r="BK238" s="181">
        <f t="shared" si="39"/>
        <v>0</v>
      </c>
      <c r="BL238" s="23" t="s">
        <v>200</v>
      </c>
      <c r="BM238" s="23" t="s">
        <v>442</v>
      </c>
    </row>
    <row r="239" spans="2:65" s="1" customFormat="1" ht="38.25" customHeight="1">
      <c r="B239" s="169"/>
      <c r="C239" s="170">
        <v>78</v>
      </c>
      <c r="D239" s="170" t="s">
        <v>137</v>
      </c>
      <c r="E239" s="171" t="s">
        <v>443</v>
      </c>
      <c r="F239" s="172" t="s">
        <v>444</v>
      </c>
      <c r="G239" s="173" t="s">
        <v>231</v>
      </c>
      <c r="H239" s="174">
        <v>6.5000000000000002E-2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0</v>
      </c>
      <c r="R239" s="179">
        <f t="shared" si="32"/>
        <v>0</v>
      </c>
      <c r="S239" s="179">
        <v>0</v>
      </c>
      <c r="T239" s="180">
        <f t="shared" si="33"/>
        <v>0</v>
      </c>
      <c r="AR239" s="23" t="s">
        <v>200</v>
      </c>
      <c r="AT239" s="23" t="s">
        <v>137</v>
      </c>
      <c r="AU239" s="23" t="s">
        <v>143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143</v>
      </c>
      <c r="BK239" s="181">
        <f t="shared" si="39"/>
        <v>0</v>
      </c>
      <c r="BL239" s="23" t="s">
        <v>200</v>
      </c>
      <c r="BM239" s="23" t="s">
        <v>445</v>
      </c>
    </row>
    <row r="240" spans="2:65" s="1" customFormat="1" ht="25.5" customHeight="1">
      <c r="B240" s="169"/>
      <c r="C240" s="170">
        <v>79</v>
      </c>
      <c r="D240" s="170" t="s">
        <v>137</v>
      </c>
      <c r="E240" s="171" t="s">
        <v>446</v>
      </c>
      <c r="F240" s="172" t="s">
        <v>447</v>
      </c>
      <c r="G240" s="173" t="s">
        <v>448</v>
      </c>
      <c r="H240" s="174">
        <v>1</v>
      </c>
      <c r="I240" s="175"/>
      <c r="J240" s="176">
        <f t="shared" si="30"/>
        <v>0</v>
      </c>
      <c r="K240" s="172" t="s">
        <v>5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0</v>
      </c>
      <c r="T240" s="180">
        <f t="shared" si="33"/>
        <v>0</v>
      </c>
      <c r="AR240" s="23" t="s">
        <v>200</v>
      </c>
      <c r="AT240" s="23" t="s">
        <v>137</v>
      </c>
      <c r="AU240" s="23" t="s">
        <v>143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143</v>
      </c>
      <c r="BK240" s="181">
        <f t="shared" si="39"/>
        <v>0</v>
      </c>
      <c r="BL240" s="23" t="s">
        <v>200</v>
      </c>
      <c r="BM240" s="23" t="s">
        <v>449</v>
      </c>
    </row>
    <row r="241" spans="2:65" s="10" customFormat="1" ht="29.85" customHeight="1">
      <c r="B241" s="156"/>
      <c r="D241" s="157" t="s">
        <v>70</v>
      </c>
      <c r="E241" s="167" t="s">
        <v>450</v>
      </c>
      <c r="F241" s="167" t="s">
        <v>451</v>
      </c>
      <c r="I241" s="159"/>
      <c r="J241" s="168">
        <f>BK241</f>
        <v>0</v>
      </c>
      <c r="L241" s="156"/>
      <c r="M241" s="161"/>
      <c r="N241" s="162"/>
      <c r="O241" s="162"/>
      <c r="P241" s="163">
        <f>SUM(P242:P244)</f>
        <v>0</v>
      </c>
      <c r="Q241" s="162"/>
      <c r="R241" s="163">
        <f>SUM(R242:R244)</f>
        <v>1.2E-2</v>
      </c>
      <c r="S241" s="162"/>
      <c r="T241" s="164">
        <f>SUM(T242:T244)</f>
        <v>0</v>
      </c>
      <c r="AR241" s="157" t="s">
        <v>143</v>
      </c>
      <c r="AT241" s="165" t="s">
        <v>70</v>
      </c>
      <c r="AU241" s="165" t="s">
        <v>78</v>
      </c>
      <c r="AY241" s="157" t="s">
        <v>134</v>
      </c>
      <c r="BK241" s="166">
        <f>SUM(BK242:BK244)</f>
        <v>0</v>
      </c>
    </row>
    <row r="242" spans="2:65" s="1" customFormat="1" ht="25.5" customHeight="1">
      <c r="B242" s="169"/>
      <c r="C242" s="170">
        <v>80</v>
      </c>
      <c r="D242" s="170" t="s">
        <v>137</v>
      </c>
      <c r="E242" s="171" t="s">
        <v>452</v>
      </c>
      <c r="F242" s="172" t="s">
        <v>453</v>
      </c>
      <c r="G242" s="173" t="s">
        <v>352</v>
      </c>
      <c r="H242" s="174">
        <v>1</v>
      </c>
      <c r="I242" s="175"/>
      <c r="J242" s="176">
        <f>ROUND(I242*H242,2)</f>
        <v>0</v>
      </c>
      <c r="K242" s="172" t="s">
        <v>141</v>
      </c>
      <c r="L242" s="40"/>
      <c r="M242" s="177" t="s">
        <v>5</v>
      </c>
      <c r="N242" s="178" t="s">
        <v>43</v>
      </c>
      <c r="O242" s="41"/>
      <c r="P242" s="179">
        <f>O242*H242</f>
        <v>0</v>
      </c>
      <c r="Q242" s="179">
        <v>1.2E-2</v>
      </c>
      <c r="R242" s="179">
        <f>Q242*H242</f>
        <v>1.2E-2</v>
      </c>
      <c r="S242" s="179">
        <v>0</v>
      </c>
      <c r="T242" s="180">
        <f>S242*H242</f>
        <v>0</v>
      </c>
      <c r="AR242" s="23" t="s">
        <v>200</v>
      </c>
      <c r="AT242" s="23" t="s">
        <v>137</v>
      </c>
      <c r="AU242" s="23" t="s">
        <v>143</v>
      </c>
      <c r="AY242" s="23" t="s">
        <v>134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23" t="s">
        <v>143</v>
      </c>
      <c r="BK242" s="181">
        <f>ROUND(I242*H242,2)</f>
        <v>0</v>
      </c>
      <c r="BL242" s="23" t="s">
        <v>200</v>
      </c>
      <c r="BM242" s="23" t="s">
        <v>454</v>
      </c>
    </row>
    <row r="243" spans="2:65" s="1" customFormat="1" ht="38.25" customHeight="1">
      <c r="B243" s="169"/>
      <c r="C243" s="170">
        <v>81</v>
      </c>
      <c r="D243" s="170" t="s">
        <v>137</v>
      </c>
      <c r="E243" s="171" t="s">
        <v>455</v>
      </c>
      <c r="F243" s="172" t="s">
        <v>456</v>
      </c>
      <c r="G243" s="173" t="s">
        <v>231</v>
      </c>
      <c r="H243" s="174">
        <v>1.2E-2</v>
      </c>
      <c r="I243" s="175"/>
      <c r="J243" s="176">
        <f>ROUND(I243*H243,2)</f>
        <v>0</v>
      </c>
      <c r="K243" s="172" t="s">
        <v>141</v>
      </c>
      <c r="L243" s="40"/>
      <c r="M243" s="177" t="s">
        <v>5</v>
      </c>
      <c r="N243" s="178" t="s">
        <v>43</v>
      </c>
      <c r="O243" s="41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AR243" s="23" t="s">
        <v>200</v>
      </c>
      <c r="AT243" s="23" t="s">
        <v>137</v>
      </c>
      <c r="AU243" s="23" t="s">
        <v>143</v>
      </c>
      <c r="AY243" s="23" t="s">
        <v>134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3" t="s">
        <v>143</v>
      </c>
      <c r="BK243" s="181">
        <f>ROUND(I243*H243,2)</f>
        <v>0</v>
      </c>
      <c r="BL243" s="23" t="s">
        <v>200</v>
      </c>
      <c r="BM243" s="23" t="s">
        <v>457</v>
      </c>
    </row>
    <row r="244" spans="2:65" s="1" customFormat="1" ht="38.25" customHeight="1">
      <c r="B244" s="169"/>
      <c r="C244" s="170">
        <v>82</v>
      </c>
      <c r="D244" s="170" t="s">
        <v>137</v>
      </c>
      <c r="E244" s="171" t="s">
        <v>458</v>
      </c>
      <c r="F244" s="172" t="s">
        <v>459</v>
      </c>
      <c r="G244" s="173" t="s">
        <v>231</v>
      </c>
      <c r="H244" s="174">
        <v>1.2E-2</v>
      </c>
      <c r="I244" s="175"/>
      <c r="J244" s="176">
        <f>ROUND(I244*H244,2)</f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>O244*H244</f>
        <v>0</v>
      </c>
      <c r="Q244" s="179">
        <v>0</v>
      </c>
      <c r="R244" s="179">
        <f>Q244*H244</f>
        <v>0</v>
      </c>
      <c r="S244" s="179">
        <v>0</v>
      </c>
      <c r="T244" s="180">
        <f>S244*H244</f>
        <v>0</v>
      </c>
      <c r="AR244" s="23" t="s">
        <v>200</v>
      </c>
      <c r="AT244" s="23" t="s">
        <v>137</v>
      </c>
      <c r="AU244" s="23" t="s">
        <v>143</v>
      </c>
      <c r="AY244" s="23" t="s">
        <v>134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3" t="s">
        <v>143</v>
      </c>
      <c r="BK244" s="181">
        <f>ROUND(I244*H244,2)</f>
        <v>0</v>
      </c>
      <c r="BL244" s="23" t="s">
        <v>200</v>
      </c>
      <c r="BM244" s="23" t="s">
        <v>460</v>
      </c>
    </row>
    <row r="245" spans="2:65" s="10" customFormat="1" ht="29.85" customHeight="1">
      <c r="B245" s="156"/>
      <c r="D245" s="157" t="s">
        <v>70</v>
      </c>
      <c r="E245" s="167" t="s">
        <v>461</v>
      </c>
      <c r="F245" s="167" t="s">
        <v>462</v>
      </c>
      <c r="I245" s="159"/>
      <c r="J245" s="168">
        <f>BK245</f>
        <v>0</v>
      </c>
      <c r="L245" s="156"/>
      <c r="M245" s="161"/>
      <c r="N245" s="162"/>
      <c r="O245" s="162"/>
      <c r="P245" s="163">
        <f>SUM(P246:P262)</f>
        <v>0</v>
      </c>
      <c r="Q245" s="162"/>
      <c r="R245" s="163">
        <f>SUM(R246:R262)</f>
        <v>2.4510000000000001E-2</v>
      </c>
      <c r="S245" s="162"/>
      <c r="T245" s="164">
        <f>SUM(T246:T262)</f>
        <v>0</v>
      </c>
      <c r="AR245" s="157" t="s">
        <v>143</v>
      </c>
      <c r="AT245" s="165" t="s">
        <v>70</v>
      </c>
      <c r="AU245" s="165" t="s">
        <v>78</v>
      </c>
      <c r="AY245" s="157" t="s">
        <v>134</v>
      </c>
      <c r="BK245" s="166">
        <f>SUM(BK246:BK262)</f>
        <v>0</v>
      </c>
    </row>
    <row r="246" spans="2:65" s="1" customFormat="1" ht="38.25" customHeight="1">
      <c r="B246" s="169"/>
      <c r="C246" s="170">
        <v>83</v>
      </c>
      <c r="D246" s="170" t="s">
        <v>137</v>
      </c>
      <c r="E246" s="171" t="s">
        <v>463</v>
      </c>
      <c r="F246" s="172" t="s">
        <v>464</v>
      </c>
      <c r="G246" s="173" t="s">
        <v>195</v>
      </c>
      <c r="H246" s="174">
        <v>1</v>
      </c>
      <c r="I246" s="175"/>
      <c r="J246" s="176">
        <f t="shared" ref="J246:J262" si="40">ROUND(I246*H246,2)</f>
        <v>0</v>
      </c>
      <c r="K246" s="172" t="s">
        <v>141</v>
      </c>
      <c r="L246" s="40"/>
      <c r="M246" s="177" t="s">
        <v>5</v>
      </c>
      <c r="N246" s="178" t="s">
        <v>43</v>
      </c>
      <c r="O246" s="41"/>
      <c r="P246" s="179">
        <f t="shared" ref="P246:P262" si="41">O246*H246</f>
        <v>0</v>
      </c>
      <c r="Q246" s="179">
        <v>0</v>
      </c>
      <c r="R246" s="179">
        <f t="shared" ref="R246:R262" si="42">Q246*H246</f>
        <v>0</v>
      </c>
      <c r="S246" s="179">
        <v>0</v>
      </c>
      <c r="T246" s="180">
        <f t="shared" ref="T246:T262" si="43">S246*H246</f>
        <v>0</v>
      </c>
      <c r="AR246" s="23" t="s">
        <v>200</v>
      </c>
      <c r="AT246" s="23" t="s">
        <v>137</v>
      </c>
      <c r="AU246" s="23" t="s">
        <v>143</v>
      </c>
      <c r="AY246" s="23" t="s">
        <v>134</v>
      </c>
      <c r="BE246" s="181">
        <f t="shared" ref="BE246:BE262" si="44">IF(N246="základní",J246,0)</f>
        <v>0</v>
      </c>
      <c r="BF246" s="181">
        <f t="shared" ref="BF246:BF262" si="45">IF(N246="snížená",J246,0)</f>
        <v>0</v>
      </c>
      <c r="BG246" s="181">
        <f t="shared" ref="BG246:BG262" si="46">IF(N246="zákl. přenesená",J246,0)</f>
        <v>0</v>
      </c>
      <c r="BH246" s="181">
        <f t="shared" ref="BH246:BH262" si="47">IF(N246="sníž. přenesená",J246,0)</f>
        <v>0</v>
      </c>
      <c r="BI246" s="181">
        <f t="shared" ref="BI246:BI262" si="48">IF(N246="nulová",J246,0)</f>
        <v>0</v>
      </c>
      <c r="BJ246" s="23" t="s">
        <v>143</v>
      </c>
      <c r="BK246" s="181">
        <f t="shared" ref="BK246:BK262" si="49">ROUND(I246*H246,2)</f>
        <v>0</v>
      </c>
      <c r="BL246" s="23" t="s">
        <v>200</v>
      </c>
      <c r="BM246" s="23" t="s">
        <v>465</v>
      </c>
    </row>
    <row r="247" spans="2:65" s="1" customFormat="1" ht="16.5" customHeight="1">
      <c r="B247" s="169"/>
      <c r="C247" s="198">
        <v>84</v>
      </c>
      <c r="D247" s="198" t="s">
        <v>196</v>
      </c>
      <c r="E247" s="199" t="s">
        <v>466</v>
      </c>
      <c r="F247" s="200" t="s">
        <v>467</v>
      </c>
      <c r="G247" s="201" t="s">
        <v>195</v>
      </c>
      <c r="H247" s="202">
        <v>1</v>
      </c>
      <c r="I247" s="203"/>
      <c r="J247" s="204">
        <f t="shared" si="40"/>
        <v>0</v>
      </c>
      <c r="K247" s="200" t="s">
        <v>141</v>
      </c>
      <c r="L247" s="205"/>
      <c r="M247" s="206" t="s">
        <v>5</v>
      </c>
      <c r="N247" s="207" t="s">
        <v>43</v>
      </c>
      <c r="O247" s="41"/>
      <c r="P247" s="179">
        <f t="shared" si="41"/>
        <v>0</v>
      </c>
      <c r="Q247" s="179">
        <v>2.0000000000000002E-5</v>
      </c>
      <c r="R247" s="179">
        <f t="shared" si="42"/>
        <v>2.0000000000000002E-5</v>
      </c>
      <c r="S247" s="179">
        <v>0</v>
      </c>
      <c r="T247" s="180">
        <f t="shared" si="43"/>
        <v>0</v>
      </c>
      <c r="AR247" s="23" t="s">
        <v>277</v>
      </c>
      <c r="AT247" s="23" t="s">
        <v>196</v>
      </c>
      <c r="AU247" s="23" t="s">
        <v>143</v>
      </c>
      <c r="AY247" s="23" t="s">
        <v>134</v>
      </c>
      <c r="BE247" s="181">
        <f t="shared" si="44"/>
        <v>0</v>
      </c>
      <c r="BF247" s="181">
        <f t="shared" si="45"/>
        <v>0</v>
      </c>
      <c r="BG247" s="181">
        <f t="shared" si="46"/>
        <v>0</v>
      </c>
      <c r="BH247" s="181">
        <f t="shared" si="47"/>
        <v>0</v>
      </c>
      <c r="BI247" s="181">
        <f t="shared" si="48"/>
        <v>0</v>
      </c>
      <c r="BJ247" s="23" t="s">
        <v>143</v>
      </c>
      <c r="BK247" s="181">
        <f t="shared" si="49"/>
        <v>0</v>
      </c>
      <c r="BL247" s="23" t="s">
        <v>200</v>
      </c>
      <c r="BM247" s="23" t="s">
        <v>468</v>
      </c>
    </row>
    <row r="248" spans="2:65" s="1" customFormat="1" ht="25.5" customHeight="1">
      <c r="B248" s="169"/>
      <c r="C248" s="170">
        <v>85</v>
      </c>
      <c r="D248" s="170" t="s">
        <v>137</v>
      </c>
      <c r="E248" s="171" t="s">
        <v>469</v>
      </c>
      <c r="F248" s="172" t="s">
        <v>470</v>
      </c>
      <c r="G248" s="173" t="s">
        <v>287</v>
      </c>
      <c r="H248" s="174">
        <v>30</v>
      </c>
      <c r="I248" s="175"/>
      <c r="J248" s="176">
        <f t="shared" si="40"/>
        <v>0</v>
      </c>
      <c r="K248" s="172" t="s">
        <v>141</v>
      </c>
      <c r="L248" s="40"/>
      <c r="M248" s="177" t="s">
        <v>5</v>
      </c>
      <c r="N248" s="178" t="s">
        <v>43</v>
      </c>
      <c r="O248" s="41"/>
      <c r="P248" s="179">
        <f t="shared" si="41"/>
        <v>0</v>
      </c>
      <c r="Q248" s="179">
        <v>0</v>
      </c>
      <c r="R248" s="179">
        <f t="shared" si="42"/>
        <v>0</v>
      </c>
      <c r="S248" s="179">
        <v>0</v>
      </c>
      <c r="T248" s="180">
        <f t="shared" si="43"/>
        <v>0</v>
      </c>
      <c r="AR248" s="23" t="s">
        <v>200</v>
      </c>
      <c r="AT248" s="23" t="s">
        <v>137</v>
      </c>
      <c r="AU248" s="23" t="s">
        <v>143</v>
      </c>
      <c r="AY248" s="23" t="s">
        <v>134</v>
      </c>
      <c r="BE248" s="181">
        <f t="shared" si="44"/>
        <v>0</v>
      </c>
      <c r="BF248" s="181">
        <f t="shared" si="45"/>
        <v>0</v>
      </c>
      <c r="BG248" s="181">
        <f t="shared" si="46"/>
        <v>0</v>
      </c>
      <c r="BH248" s="181">
        <f t="shared" si="47"/>
        <v>0</v>
      </c>
      <c r="BI248" s="181">
        <f t="shared" si="48"/>
        <v>0</v>
      </c>
      <c r="BJ248" s="23" t="s">
        <v>143</v>
      </c>
      <c r="BK248" s="181">
        <f t="shared" si="49"/>
        <v>0</v>
      </c>
      <c r="BL248" s="23" t="s">
        <v>200</v>
      </c>
      <c r="BM248" s="23" t="s">
        <v>471</v>
      </c>
    </row>
    <row r="249" spans="2:65" s="1" customFormat="1" ht="16.5" customHeight="1">
      <c r="B249" s="169"/>
      <c r="C249" s="198">
        <v>86</v>
      </c>
      <c r="D249" s="198" t="s">
        <v>196</v>
      </c>
      <c r="E249" s="199" t="s">
        <v>472</v>
      </c>
      <c r="F249" s="200" t="s">
        <v>473</v>
      </c>
      <c r="G249" s="201" t="s">
        <v>287</v>
      </c>
      <c r="H249" s="202">
        <v>15</v>
      </c>
      <c r="I249" s="203"/>
      <c r="J249" s="204">
        <f t="shared" si="40"/>
        <v>0</v>
      </c>
      <c r="K249" s="200" t="s">
        <v>141</v>
      </c>
      <c r="L249" s="205"/>
      <c r="M249" s="206" t="s">
        <v>5</v>
      </c>
      <c r="N249" s="207" t="s">
        <v>43</v>
      </c>
      <c r="O249" s="41"/>
      <c r="P249" s="179">
        <f t="shared" si="41"/>
        <v>0</v>
      </c>
      <c r="Q249" s="179">
        <v>1.7000000000000001E-4</v>
      </c>
      <c r="R249" s="179">
        <f t="shared" si="42"/>
        <v>2.5500000000000002E-3</v>
      </c>
      <c r="S249" s="179">
        <v>0</v>
      </c>
      <c r="T249" s="180">
        <f t="shared" si="43"/>
        <v>0</v>
      </c>
      <c r="AR249" s="23" t="s">
        <v>277</v>
      </c>
      <c r="AT249" s="23" t="s">
        <v>196</v>
      </c>
      <c r="AU249" s="23" t="s">
        <v>143</v>
      </c>
      <c r="AY249" s="23" t="s">
        <v>134</v>
      </c>
      <c r="BE249" s="181">
        <f t="shared" si="44"/>
        <v>0</v>
      </c>
      <c r="BF249" s="181">
        <f t="shared" si="45"/>
        <v>0</v>
      </c>
      <c r="BG249" s="181">
        <f t="shared" si="46"/>
        <v>0</v>
      </c>
      <c r="BH249" s="181">
        <f t="shared" si="47"/>
        <v>0</v>
      </c>
      <c r="BI249" s="181">
        <f t="shared" si="48"/>
        <v>0</v>
      </c>
      <c r="BJ249" s="23" t="s">
        <v>143</v>
      </c>
      <c r="BK249" s="181">
        <f t="shared" si="49"/>
        <v>0</v>
      </c>
      <c r="BL249" s="23" t="s">
        <v>200</v>
      </c>
      <c r="BM249" s="23" t="s">
        <v>474</v>
      </c>
    </row>
    <row r="250" spans="2:65" s="1" customFormat="1" ht="16.5" customHeight="1">
      <c r="B250" s="169"/>
      <c r="C250" s="198">
        <v>87</v>
      </c>
      <c r="D250" s="198" t="s">
        <v>196</v>
      </c>
      <c r="E250" s="199" t="s">
        <v>475</v>
      </c>
      <c r="F250" s="200" t="s">
        <v>476</v>
      </c>
      <c r="G250" s="201" t="s">
        <v>287</v>
      </c>
      <c r="H250" s="202">
        <v>5</v>
      </c>
      <c r="I250" s="203"/>
      <c r="J250" s="204">
        <f t="shared" si="40"/>
        <v>0</v>
      </c>
      <c r="K250" s="200" t="s">
        <v>141</v>
      </c>
      <c r="L250" s="205"/>
      <c r="M250" s="206" t="s">
        <v>5</v>
      </c>
      <c r="N250" s="207" t="s">
        <v>43</v>
      </c>
      <c r="O250" s="41"/>
      <c r="P250" s="179">
        <f t="shared" si="41"/>
        <v>0</v>
      </c>
      <c r="Q250" s="179">
        <v>2.7999999999999998E-4</v>
      </c>
      <c r="R250" s="179">
        <f t="shared" si="42"/>
        <v>1.3999999999999998E-3</v>
      </c>
      <c r="S250" s="179">
        <v>0</v>
      </c>
      <c r="T250" s="180">
        <f t="shared" si="43"/>
        <v>0</v>
      </c>
      <c r="AR250" s="23" t="s">
        <v>277</v>
      </c>
      <c r="AT250" s="23" t="s">
        <v>196</v>
      </c>
      <c r="AU250" s="23" t="s">
        <v>143</v>
      </c>
      <c r="AY250" s="23" t="s">
        <v>134</v>
      </c>
      <c r="BE250" s="181">
        <f t="shared" si="44"/>
        <v>0</v>
      </c>
      <c r="BF250" s="181">
        <f t="shared" si="45"/>
        <v>0</v>
      </c>
      <c r="BG250" s="181">
        <f t="shared" si="46"/>
        <v>0</v>
      </c>
      <c r="BH250" s="181">
        <f t="shared" si="47"/>
        <v>0</v>
      </c>
      <c r="BI250" s="181">
        <f t="shared" si="48"/>
        <v>0</v>
      </c>
      <c r="BJ250" s="23" t="s">
        <v>143</v>
      </c>
      <c r="BK250" s="181">
        <f t="shared" si="49"/>
        <v>0</v>
      </c>
      <c r="BL250" s="23" t="s">
        <v>200</v>
      </c>
      <c r="BM250" s="23" t="s">
        <v>477</v>
      </c>
    </row>
    <row r="251" spans="2:65" s="1" customFormat="1" ht="25.5" customHeight="1">
      <c r="B251" s="169"/>
      <c r="C251" s="170">
        <v>88</v>
      </c>
      <c r="D251" s="170" t="s">
        <v>137</v>
      </c>
      <c r="E251" s="171" t="s">
        <v>478</v>
      </c>
      <c r="F251" s="172" t="s">
        <v>479</v>
      </c>
      <c r="G251" s="173" t="s">
        <v>195</v>
      </c>
      <c r="H251" s="174">
        <v>1</v>
      </c>
      <c r="I251" s="175"/>
      <c r="J251" s="176">
        <f t="shared" si="40"/>
        <v>0</v>
      </c>
      <c r="K251" s="172" t="s">
        <v>141</v>
      </c>
      <c r="L251" s="40"/>
      <c r="M251" s="177" t="s">
        <v>5</v>
      </c>
      <c r="N251" s="178" t="s">
        <v>43</v>
      </c>
      <c r="O251" s="41"/>
      <c r="P251" s="179">
        <f t="shared" si="41"/>
        <v>0</v>
      </c>
      <c r="Q251" s="179">
        <v>0</v>
      </c>
      <c r="R251" s="179">
        <f t="shared" si="42"/>
        <v>0</v>
      </c>
      <c r="S251" s="179">
        <v>0</v>
      </c>
      <c r="T251" s="180">
        <f t="shared" si="43"/>
        <v>0</v>
      </c>
      <c r="AR251" s="23" t="s">
        <v>200</v>
      </c>
      <c r="AT251" s="23" t="s">
        <v>137</v>
      </c>
      <c r="AU251" s="23" t="s">
        <v>143</v>
      </c>
      <c r="AY251" s="23" t="s">
        <v>134</v>
      </c>
      <c r="BE251" s="181">
        <f t="shared" si="44"/>
        <v>0</v>
      </c>
      <c r="BF251" s="181">
        <f t="shared" si="45"/>
        <v>0</v>
      </c>
      <c r="BG251" s="181">
        <f t="shared" si="46"/>
        <v>0</v>
      </c>
      <c r="BH251" s="181">
        <f t="shared" si="47"/>
        <v>0</v>
      </c>
      <c r="BI251" s="181">
        <f t="shared" si="48"/>
        <v>0</v>
      </c>
      <c r="BJ251" s="23" t="s">
        <v>143</v>
      </c>
      <c r="BK251" s="181">
        <f t="shared" si="49"/>
        <v>0</v>
      </c>
      <c r="BL251" s="23" t="s">
        <v>200</v>
      </c>
      <c r="BM251" s="23" t="s">
        <v>480</v>
      </c>
    </row>
    <row r="252" spans="2:65" s="1" customFormat="1" ht="16.5" customHeight="1">
      <c r="B252" s="169"/>
      <c r="C252" s="198">
        <v>89</v>
      </c>
      <c r="D252" s="198" t="s">
        <v>196</v>
      </c>
      <c r="E252" s="199" t="s">
        <v>481</v>
      </c>
      <c r="F252" s="200" t="s">
        <v>482</v>
      </c>
      <c r="G252" s="201" t="s">
        <v>195</v>
      </c>
      <c r="H252" s="202">
        <v>1</v>
      </c>
      <c r="I252" s="203"/>
      <c r="J252" s="204">
        <f t="shared" si="40"/>
        <v>0</v>
      </c>
      <c r="K252" s="200" t="s">
        <v>141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1.6899999999999998E-2</v>
      </c>
      <c r="R252" s="179">
        <f t="shared" si="42"/>
        <v>1.6899999999999998E-2</v>
      </c>
      <c r="S252" s="179">
        <v>0</v>
      </c>
      <c r="T252" s="180">
        <f t="shared" si="43"/>
        <v>0</v>
      </c>
      <c r="AR252" s="23" t="s">
        <v>277</v>
      </c>
      <c r="AT252" s="23" t="s">
        <v>196</v>
      </c>
      <c r="AU252" s="23" t="s">
        <v>143</v>
      </c>
      <c r="AY252" s="23" t="s">
        <v>134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143</v>
      </c>
      <c r="BK252" s="181">
        <f t="shared" si="49"/>
        <v>0</v>
      </c>
      <c r="BL252" s="23" t="s">
        <v>200</v>
      </c>
      <c r="BM252" s="23" t="s">
        <v>483</v>
      </c>
    </row>
    <row r="253" spans="2:65" s="1" customFormat="1" ht="25.5" customHeight="1">
      <c r="B253" s="169"/>
      <c r="C253" s="170">
        <v>90</v>
      </c>
      <c r="D253" s="170" t="s">
        <v>137</v>
      </c>
      <c r="E253" s="171" t="s">
        <v>484</v>
      </c>
      <c r="F253" s="172" t="s">
        <v>485</v>
      </c>
      <c r="G253" s="173" t="s">
        <v>195</v>
      </c>
      <c r="H253" s="174">
        <v>3</v>
      </c>
      <c r="I253" s="175"/>
      <c r="J253" s="176">
        <f t="shared" si="40"/>
        <v>0</v>
      </c>
      <c r="K253" s="172" t="s">
        <v>141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200</v>
      </c>
      <c r="AT253" s="23" t="s">
        <v>137</v>
      </c>
      <c r="AU253" s="23" t="s">
        <v>143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143</v>
      </c>
      <c r="BK253" s="181">
        <f t="shared" si="49"/>
        <v>0</v>
      </c>
      <c r="BL253" s="23" t="s">
        <v>200</v>
      </c>
      <c r="BM253" s="23" t="s">
        <v>486</v>
      </c>
    </row>
    <row r="254" spans="2:65" s="1" customFormat="1" ht="16.5" customHeight="1">
      <c r="B254" s="169"/>
      <c r="C254" s="198">
        <v>91</v>
      </c>
      <c r="D254" s="198" t="s">
        <v>196</v>
      </c>
      <c r="E254" s="199" t="s">
        <v>487</v>
      </c>
      <c r="F254" s="200" t="s">
        <v>488</v>
      </c>
      <c r="G254" s="201" t="s">
        <v>195</v>
      </c>
      <c r="H254" s="202">
        <v>3</v>
      </c>
      <c r="I254" s="203"/>
      <c r="J254" s="204">
        <f t="shared" si="40"/>
        <v>0</v>
      </c>
      <c r="K254" s="200" t="s">
        <v>141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1E-4</v>
      </c>
      <c r="R254" s="179">
        <f t="shared" si="42"/>
        <v>3.0000000000000003E-4</v>
      </c>
      <c r="S254" s="179">
        <v>0</v>
      </c>
      <c r="T254" s="180">
        <f t="shared" si="43"/>
        <v>0</v>
      </c>
      <c r="AR254" s="23" t="s">
        <v>277</v>
      </c>
      <c r="AT254" s="23" t="s">
        <v>196</v>
      </c>
      <c r="AU254" s="23" t="s">
        <v>143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143</v>
      </c>
      <c r="BK254" s="181">
        <f t="shared" si="49"/>
        <v>0</v>
      </c>
      <c r="BL254" s="23" t="s">
        <v>200</v>
      </c>
      <c r="BM254" s="23" t="s">
        <v>489</v>
      </c>
    </row>
    <row r="255" spans="2:65" s="1" customFormat="1" ht="25.5" customHeight="1">
      <c r="B255" s="169"/>
      <c r="C255" s="170">
        <v>92</v>
      </c>
      <c r="D255" s="170" t="s">
        <v>137</v>
      </c>
      <c r="E255" s="171" t="s">
        <v>490</v>
      </c>
      <c r="F255" s="172" t="s">
        <v>491</v>
      </c>
      <c r="G255" s="173" t="s">
        <v>195</v>
      </c>
      <c r="H255" s="174">
        <v>2</v>
      </c>
      <c r="I255" s="175"/>
      <c r="J255" s="176">
        <f t="shared" si="40"/>
        <v>0</v>
      </c>
      <c r="K255" s="172" t="s">
        <v>141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200</v>
      </c>
      <c r="AT255" s="23" t="s">
        <v>137</v>
      </c>
      <c r="AU255" s="23" t="s">
        <v>143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143</v>
      </c>
      <c r="BK255" s="181">
        <f t="shared" si="49"/>
        <v>0</v>
      </c>
      <c r="BL255" s="23" t="s">
        <v>200</v>
      </c>
      <c r="BM255" s="23" t="s">
        <v>492</v>
      </c>
    </row>
    <row r="256" spans="2:65" s="1" customFormat="1" ht="16.5" customHeight="1">
      <c r="B256" s="169"/>
      <c r="C256" s="198">
        <v>93</v>
      </c>
      <c r="D256" s="198" t="s">
        <v>196</v>
      </c>
      <c r="E256" s="199" t="s">
        <v>493</v>
      </c>
      <c r="F256" s="200" t="s">
        <v>494</v>
      </c>
      <c r="G256" s="201" t="s">
        <v>195</v>
      </c>
      <c r="H256" s="202">
        <v>2</v>
      </c>
      <c r="I256" s="203"/>
      <c r="J256" s="204">
        <f t="shared" si="40"/>
        <v>0</v>
      </c>
      <c r="K256" s="200" t="s">
        <v>141</v>
      </c>
      <c r="L256" s="205"/>
      <c r="M256" s="206" t="s">
        <v>5</v>
      </c>
      <c r="N256" s="207" t="s">
        <v>43</v>
      </c>
      <c r="O256" s="41"/>
      <c r="P256" s="179">
        <f t="shared" si="41"/>
        <v>0</v>
      </c>
      <c r="Q256" s="179">
        <v>2.7E-4</v>
      </c>
      <c r="R256" s="179">
        <f t="shared" si="42"/>
        <v>5.4000000000000001E-4</v>
      </c>
      <c r="S256" s="179">
        <v>0</v>
      </c>
      <c r="T256" s="180">
        <f t="shared" si="43"/>
        <v>0</v>
      </c>
      <c r="AR256" s="23" t="s">
        <v>277</v>
      </c>
      <c r="AT256" s="23" t="s">
        <v>196</v>
      </c>
      <c r="AU256" s="23" t="s">
        <v>143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143</v>
      </c>
      <c r="BK256" s="181">
        <f t="shared" si="49"/>
        <v>0</v>
      </c>
      <c r="BL256" s="23" t="s">
        <v>200</v>
      </c>
      <c r="BM256" s="23" t="s">
        <v>495</v>
      </c>
    </row>
    <row r="257" spans="2:65" s="1" customFormat="1" ht="25.5" customHeight="1">
      <c r="B257" s="169"/>
      <c r="C257" s="170">
        <v>94</v>
      </c>
      <c r="D257" s="170" t="s">
        <v>137</v>
      </c>
      <c r="E257" s="171" t="s">
        <v>496</v>
      </c>
      <c r="F257" s="172" t="s">
        <v>497</v>
      </c>
      <c r="G257" s="173" t="s">
        <v>195</v>
      </c>
      <c r="H257" s="174">
        <v>2</v>
      </c>
      <c r="I257" s="175"/>
      <c r="J257" s="176">
        <f t="shared" si="40"/>
        <v>0</v>
      </c>
      <c r="K257" s="172" t="s">
        <v>141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200</v>
      </c>
      <c r="AT257" s="23" t="s">
        <v>137</v>
      </c>
      <c r="AU257" s="23" t="s">
        <v>143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143</v>
      </c>
      <c r="BK257" s="181">
        <f t="shared" si="49"/>
        <v>0</v>
      </c>
      <c r="BL257" s="23" t="s">
        <v>200</v>
      </c>
      <c r="BM257" s="23" t="s">
        <v>498</v>
      </c>
    </row>
    <row r="258" spans="2:65" s="1" customFormat="1" ht="16.5" customHeight="1">
      <c r="B258" s="169"/>
      <c r="C258" s="198">
        <v>95</v>
      </c>
      <c r="D258" s="198" t="s">
        <v>196</v>
      </c>
      <c r="E258" s="199" t="s">
        <v>499</v>
      </c>
      <c r="F258" s="200" t="s">
        <v>500</v>
      </c>
      <c r="G258" s="201" t="s">
        <v>195</v>
      </c>
      <c r="H258" s="202">
        <v>2</v>
      </c>
      <c r="I258" s="203"/>
      <c r="J258" s="204">
        <f t="shared" si="40"/>
        <v>0</v>
      </c>
      <c r="K258" s="200" t="s">
        <v>141</v>
      </c>
      <c r="L258" s="205"/>
      <c r="M258" s="206" t="s">
        <v>5</v>
      </c>
      <c r="N258" s="207" t="s">
        <v>43</v>
      </c>
      <c r="O258" s="41"/>
      <c r="P258" s="179">
        <f t="shared" si="41"/>
        <v>0</v>
      </c>
      <c r="Q258" s="179">
        <v>8.0000000000000004E-4</v>
      </c>
      <c r="R258" s="179">
        <f t="shared" si="42"/>
        <v>1.6000000000000001E-3</v>
      </c>
      <c r="S258" s="179">
        <v>0</v>
      </c>
      <c r="T258" s="180">
        <f t="shared" si="43"/>
        <v>0</v>
      </c>
      <c r="AR258" s="23" t="s">
        <v>277</v>
      </c>
      <c r="AT258" s="23" t="s">
        <v>196</v>
      </c>
      <c r="AU258" s="23" t="s">
        <v>143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143</v>
      </c>
      <c r="BK258" s="181">
        <f t="shared" si="49"/>
        <v>0</v>
      </c>
      <c r="BL258" s="23" t="s">
        <v>200</v>
      </c>
      <c r="BM258" s="23" t="s">
        <v>501</v>
      </c>
    </row>
    <row r="259" spans="2:65" s="1" customFormat="1" ht="16.5" customHeight="1">
      <c r="B259" s="169"/>
      <c r="C259" s="198">
        <v>96</v>
      </c>
      <c r="D259" s="198" t="s">
        <v>196</v>
      </c>
      <c r="E259" s="199" t="s">
        <v>502</v>
      </c>
      <c r="F259" s="200" t="s">
        <v>503</v>
      </c>
      <c r="G259" s="201" t="s">
        <v>287</v>
      </c>
      <c r="H259" s="202">
        <v>10</v>
      </c>
      <c r="I259" s="203"/>
      <c r="J259" s="204">
        <f t="shared" si="40"/>
        <v>0</v>
      </c>
      <c r="K259" s="200" t="s">
        <v>141</v>
      </c>
      <c r="L259" s="205"/>
      <c r="M259" s="206" t="s">
        <v>5</v>
      </c>
      <c r="N259" s="207" t="s">
        <v>43</v>
      </c>
      <c r="O259" s="41"/>
      <c r="P259" s="179">
        <f t="shared" si="41"/>
        <v>0</v>
      </c>
      <c r="Q259" s="179">
        <v>1.2E-4</v>
      </c>
      <c r="R259" s="179">
        <f t="shared" si="42"/>
        <v>1.2000000000000001E-3</v>
      </c>
      <c r="S259" s="179">
        <v>0</v>
      </c>
      <c r="T259" s="180">
        <f t="shared" si="43"/>
        <v>0</v>
      </c>
      <c r="AR259" s="23" t="s">
        <v>277</v>
      </c>
      <c r="AT259" s="23" t="s">
        <v>196</v>
      </c>
      <c r="AU259" s="23" t="s">
        <v>143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143</v>
      </c>
      <c r="BK259" s="181">
        <f t="shared" si="49"/>
        <v>0</v>
      </c>
      <c r="BL259" s="23" t="s">
        <v>200</v>
      </c>
      <c r="BM259" s="23" t="s">
        <v>504</v>
      </c>
    </row>
    <row r="260" spans="2:65" s="1" customFormat="1" ht="25.5" customHeight="1">
      <c r="B260" s="169"/>
      <c r="C260" s="170">
        <v>97</v>
      </c>
      <c r="D260" s="170" t="s">
        <v>137</v>
      </c>
      <c r="E260" s="171" t="s">
        <v>505</v>
      </c>
      <c r="F260" s="172" t="s">
        <v>506</v>
      </c>
      <c r="G260" s="173" t="s">
        <v>195</v>
      </c>
      <c r="H260" s="174">
        <v>1</v>
      </c>
      <c r="I260" s="175"/>
      <c r="J260" s="176">
        <f t="shared" si="40"/>
        <v>0</v>
      </c>
      <c r="K260" s="172" t="s">
        <v>141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200</v>
      </c>
      <c r="AT260" s="23" t="s">
        <v>137</v>
      </c>
      <c r="AU260" s="23" t="s">
        <v>143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143</v>
      </c>
      <c r="BK260" s="181">
        <f t="shared" si="49"/>
        <v>0</v>
      </c>
      <c r="BL260" s="23" t="s">
        <v>200</v>
      </c>
      <c r="BM260" s="23" t="s">
        <v>507</v>
      </c>
    </row>
    <row r="261" spans="2:65" s="1" customFormat="1" ht="38.25" customHeight="1">
      <c r="B261" s="169"/>
      <c r="C261" s="170">
        <v>98</v>
      </c>
      <c r="D261" s="170" t="s">
        <v>137</v>
      </c>
      <c r="E261" s="171" t="s">
        <v>508</v>
      </c>
      <c r="F261" s="172" t="s">
        <v>509</v>
      </c>
      <c r="G261" s="173" t="s">
        <v>231</v>
      </c>
      <c r="H261" s="174">
        <v>2.5000000000000001E-2</v>
      </c>
      <c r="I261" s="175"/>
      <c r="J261" s="176">
        <f t="shared" si="40"/>
        <v>0</v>
      </c>
      <c r="K261" s="172" t="s">
        <v>141</v>
      </c>
      <c r="L261" s="40"/>
      <c r="M261" s="177" t="s">
        <v>5</v>
      </c>
      <c r="N261" s="178" t="s">
        <v>43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200</v>
      </c>
      <c r="AT261" s="23" t="s">
        <v>137</v>
      </c>
      <c r="AU261" s="23" t="s">
        <v>143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143</v>
      </c>
      <c r="BK261" s="181">
        <f t="shared" si="49"/>
        <v>0</v>
      </c>
      <c r="BL261" s="23" t="s">
        <v>200</v>
      </c>
      <c r="BM261" s="23" t="s">
        <v>510</v>
      </c>
    </row>
    <row r="262" spans="2:65" s="1" customFormat="1" ht="38.25" customHeight="1">
      <c r="B262" s="169"/>
      <c r="C262" s="170">
        <v>99</v>
      </c>
      <c r="D262" s="170" t="s">
        <v>137</v>
      </c>
      <c r="E262" s="171" t="s">
        <v>511</v>
      </c>
      <c r="F262" s="172" t="s">
        <v>512</v>
      </c>
      <c r="G262" s="173" t="s">
        <v>231</v>
      </c>
      <c r="H262" s="174">
        <v>2.5000000000000001E-2</v>
      </c>
      <c r="I262" s="175"/>
      <c r="J262" s="176">
        <f t="shared" si="40"/>
        <v>0</v>
      </c>
      <c r="K262" s="172" t="s">
        <v>141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200</v>
      </c>
      <c r="AT262" s="23" t="s">
        <v>137</v>
      </c>
      <c r="AU262" s="23" t="s">
        <v>143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143</v>
      </c>
      <c r="BK262" s="181">
        <f t="shared" si="49"/>
        <v>0</v>
      </c>
      <c r="BL262" s="23" t="s">
        <v>200</v>
      </c>
      <c r="BM262" s="23" t="s">
        <v>513</v>
      </c>
    </row>
    <row r="263" spans="2:65" s="10" customFormat="1" ht="29.85" customHeight="1">
      <c r="B263" s="156"/>
      <c r="D263" s="157" t="s">
        <v>70</v>
      </c>
      <c r="E263" s="167" t="s">
        <v>514</v>
      </c>
      <c r="F263" s="167" t="s">
        <v>515</v>
      </c>
      <c r="I263" s="159"/>
      <c r="J263" s="168">
        <f>BK263</f>
        <v>0</v>
      </c>
      <c r="L263" s="156"/>
      <c r="M263" s="161"/>
      <c r="N263" s="162"/>
      <c r="O263" s="162"/>
      <c r="P263" s="163">
        <f>SUM(P264:P268)</f>
        <v>0</v>
      </c>
      <c r="Q263" s="162"/>
      <c r="R263" s="163">
        <f>SUM(R264:R268)</f>
        <v>0.01</v>
      </c>
      <c r="S263" s="162"/>
      <c r="T263" s="164">
        <f>SUM(T264:T268)</f>
        <v>4.0000000000000001E-3</v>
      </c>
      <c r="AR263" s="157" t="s">
        <v>143</v>
      </c>
      <c r="AT263" s="165" t="s">
        <v>70</v>
      </c>
      <c r="AU263" s="165" t="s">
        <v>78</v>
      </c>
      <c r="AY263" s="157" t="s">
        <v>134</v>
      </c>
      <c r="BK263" s="166">
        <f>SUM(BK264:BK268)</f>
        <v>0</v>
      </c>
    </row>
    <row r="264" spans="2:65" s="1" customFormat="1" ht="25.5" customHeight="1">
      <c r="B264" s="169"/>
      <c r="C264" s="170">
        <v>100</v>
      </c>
      <c r="D264" s="170" t="s">
        <v>137</v>
      </c>
      <c r="E264" s="171" t="s">
        <v>516</v>
      </c>
      <c r="F264" s="172" t="s">
        <v>517</v>
      </c>
      <c r="G264" s="173" t="s">
        <v>195</v>
      </c>
      <c r="H264" s="174">
        <v>2</v>
      </c>
      <c r="I264" s="175"/>
      <c r="J264" s="176">
        <f>ROUND(I264*H264,2)</f>
        <v>0</v>
      </c>
      <c r="K264" s="172" t="s">
        <v>141</v>
      </c>
      <c r="L264" s="40"/>
      <c r="M264" s="177" t="s">
        <v>5</v>
      </c>
      <c r="N264" s="178" t="s">
        <v>43</v>
      </c>
      <c r="O264" s="41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AR264" s="23" t="s">
        <v>200</v>
      </c>
      <c r="AT264" s="23" t="s">
        <v>137</v>
      </c>
      <c r="AU264" s="23" t="s">
        <v>143</v>
      </c>
      <c r="AY264" s="23" t="s">
        <v>134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23" t="s">
        <v>143</v>
      </c>
      <c r="BK264" s="181">
        <f>ROUND(I264*H264,2)</f>
        <v>0</v>
      </c>
      <c r="BL264" s="23" t="s">
        <v>200</v>
      </c>
      <c r="BM264" s="23" t="s">
        <v>518</v>
      </c>
    </row>
    <row r="265" spans="2:65" s="1" customFormat="1" ht="16.5" customHeight="1">
      <c r="B265" s="169"/>
      <c r="C265" s="198">
        <v>101</v>
      </c>
      <c r="D265" s="198" t="s">
        <v>196</v>
      </c>
      <c r="E265" s="199" t="s">
        <v>519</v>
      </c>
      <c r="F265" s="200" t="s">
        <v>520</v>
      </c>
      <c r="G265" s="201" t="s">
        <v>195</v>
      </c>
      <c r="H265" s="202">
        <v>2</v>
      </c>
      <c r="I265" s="203"/>
      <c r="J265" s="204">
        <f>ROUND(I265*H265,2)</f>
        <v>0</v>
      </c>
      <c r="K265" s="200" t="s">
        <v>5</v>
      </c>
      <c r="L265" s="205"/>
      <c r="M265" s="206" t="s">
        <v>5</v>
      </c>
      <c r="N265" s="207" t="s">
        <v>43</v>
      </c>
      <c r="O265" s="41"/>
      <c r="P265" s="179">
        <f>O265*H265</f>
        <v>0</v>
      </c>
      <c r="Q265" s="179">
        <v>5.0000000000000001E-3</v>
      </c>
      <c r="R265" s="179">
        <f>Q265*H265</f>
        <v>0.01</v>
      </c>
      <c r="S265" s="179">
        <v>0</v>
      </c>
      <c r="T265" s="180">
        <f>S265*H265</f>
        <v>0</v>
      </c>
      <c r="AR265" s="23" t="s">
        <v>277</v>
      </c>
      <c r="AT265" s="23" t="s">
        <v>196</v>
      </c>
      <c r="AU265" s="23" t="s">
        <v>143</v>
      </c>
      <c r="AY265" s="23" t="s">
        <v>134</v>
      </c>
      <c r="BE265" s="181">
        <f>IF(N265="základní",J265,0)</f>
        <v>0</v>
      </c>
      <c r="BF265" s="181">
        <f>IF(N265="snížená",J265,0)</f>
        <v>0</v>
      </c>
      <c r="BG265" s="181">
        <f>IF(N265="zákl. přenesená",J265,0)</f>
        <v>0</v>
      </c>
      <c r="BH265" s="181">
        <f>IF(N265="sníž. přenesená",J265,0)</f>
        <v>0</v>
      </c>
      <c r="BI265" s="181">
        <f>IF(N265="nulová",J265,0)</f>
        <v>0</v>
      </c>
      <c r="BJ265" s="23" t="s">
        <v>143</v>
      </c>
      <c r="BK265" s="181">
        <f>ROUND(I265*H265,2)</f>
        <v>0</v>
      </c>
      <c r="BL265" s="23" t="s">
        <v>200</v>
      </c>
      <c r="BM265" s="23" t="s">
        <v>521</v>
      </c>
    </row>
    <row r="266" spans="2:65" s="1" customFormat="1" ht="25.5" customHeight="1">
      <c r="B266" s="169"/>
      <c r="C266" s="170">
        <v>102</v>
      </c>
      <c r="D266" s="170" t="s">
        <v>137</v>
      </c>
      <c r="E266" s="171" t="s">
        <v>522</v>
      </c>
      <c r="F266" s="172" t="s">
        <v>523</v>
      </c>
      <c r="G266" s="173" t="s">
        <v>195</v>
      </c>
      <c r="H266" s="174">
        <v>2</v>
      </c>
      <c r="I266" s="175"/>
      <c r="J266" s="176">
        <f>ROUND(I266*H266,2)</f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>O266*H266</f>
        <v>0</v>
      </c>
      <c r="Q266" s="179">
        <v>0</v>
      </c>
      <c r="R266" s="179">
        <f>Q266*H266</f>
        <v>0</v>
      </c>
      <c r="S266" s="179">
        <v>2E-3</v>
      </c>
      <c r="T266" s="180">
        <f>S266*H266</f>
        <v>4.0000000000000001E-3</v>
      </c>
      <c r="AR266" s="23" t="s">
        <v>200</v>
      </c>
      <c r="AT266" s="23" t="s">
        <v>137</v>
      </c>
      <c r="AU266" s="23" t="s">
        <v>143</v>
      </c>
      <c r="AY266" s="23" t="s">
        <v>134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143</v>
      </c>
      <c r="BK266" s="181">
        <f>ROUND(I266*H266,2)</f>
        <v>0</v>
      </c>
      <c r="BL266" s="23" t="s">
        <v>200</v>
      </c>
      <c r="BM266" s="23" t="s">
        <v>524</v>
      </c>
    </row>
    <row r="267" spans="2:65" s="1" customFormat="1" ht="38.25" customHeight="1">
      <c r="B267" s="169"/>
      <c r="C267" s="170">
        <v>103</v>
      </c>
      <c r="D267" s="170" t="s">
        <v>137</v>
      </c>
      <c r="E267" s="171" t="s">
        <v>525</v>
      </c>
      <c r="F267" s="172" t="s">
        <v>526</v>
      </c>
      <c r="G267" s="173" t="s">
        <v>231</v>
      </c>
      <c r="H267" s="174">
        <v>0.01</v>
      </c>
      <c r="I267" s="175"/>
      <c r="J267" s="176">
        <f>ROUND(I267*H267,2)</f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>O267*H267</f>
        <v>0</v>
      </c>
      <c r="Q267" s="179">
        <v>0</v>
      </c>
      <c r="R267" s="179">
        <f>Q267*H267</f>
        <v>0</v>
      </c>
      <c r="S267" s="179">
        <v>0</v>
      </c>
      <c r="T267" s="180">
        <f>S267*H267</f>
        <v>0</v>
      </c>
      <c r="AR267" s="23" t="s">
        <v>200</v>
      </c>
      <c r="AT267" s="23" t="s">
        <v>137</v>
      </c>
      <c r="AU267" s="23" t="s">
        <v>143</v>
      </c>
      <c r="AY267" s="23" t="s">
        <v>134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23" t="s">
        <v>143</v>
      </c>
      <c r="BK267" s="181">
        <f>ROUND(I267*H267,2)</f>
        <v>0</v>
      </c>
      <c r="BL267" s="23" t="s">
        <v>200</v>
      </c>
      <c r="BM267" s="23" t="s">
        <v>527</v>
      </c>
    </row>
    <row r="268" spans="2:65" s="1" customFormat="1" ht="38.25" customHeight="1">
      <c r="B268" s="169"/>
      <c r="C268" s="170">
        <v>104</v>
      </c>
      <c r="D268" s="170" t="s">
        <v>137</v>
      </c>
      <c r="E268" s="171" t="s">
        <v>528</v>
      </c>
      <c r="F268" s="172" t="s">
        <v>529</v>
      </c>
      <c r="G268" s="173" t="s">
        <v>231</v>
      </c>
      <c r="H268" s="174">
        <v>0.01</v>
      </c>
      <c r="I268" s="175"/>
      <c r="J268" s="176">
        <f>ROUND(I268*H268,2)</f>
        <v>0</v>
      </c>
      <c r="K268" s="172" t="s">
        <v>141</v>
      </c>
      <c r="L268" s="40"/>
      <c r="M268" s="177" t="s">
        <v>5</v>
      </c>
      <c r="N268" s="178" t="s">
        <v>43</v>
      </c>
      <c r="O268" s="41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AR268" s="23" t="s">
        <v>200</v>
      </c>
      <c r="AT268" s="23" t="s">
        <v>137</v>
      </c>
      <c r="AU268" s="23" t="s">
        <v>143</v>
      </c>
      <c r="AY268" s="23" t="s">
        <v>134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143</v>
      </c>
      <c r="BK268" s="181">
        <f>ROUND(I268*H268,2)</f>
        <v>0</v>
      </c>
      <c r="BL268" s="23" t="s">
        <v>200</v>
      </c>
      <c r="BM268" s="23" t="s">
        <v>530</v>
      </c>
    </row>
    <row r="269" spans="2:65" s="10" customFormat="1" ht="29.85" customHeight="1">
      <c r="B269" s="156"/>
      <c r="D269" s="157" t="s">
        <v>70</v>
      </c>
      <c r="E269" s="167" t="s">
        <v>531</v>
      </c>
      <c r="F269" s="167" t="s">
        <v>532</v>
      </c>
      <c r="I269" s="159"/>
      <c r="J269" s="168">
        <f>BK269</f>
        <v>0</v>
      </c>
      <c r="L269" s="156"/>
      <c r="M269" s="161"/>
      <c r="N269" s="162"/>
      <c r="O269" s="162"/>
      <c r="P269" s="163">
        <f>SUM(P270:P302)</f>
        <v>0</v>
      </c>
      <c r="Q269" s="162"/>
      <c r="R269" s="163">
        <f>SUM(R270:R302)</f>
        <v>0.53134861999999994</v>
      </c>
      <c r="S269" s="162"/>
      <c r="T269" s="164">
        <f>SUM(T270:T302)</f>
        <v>0</v>
      </c>
      <c r="AR269" s="157" t="s">
        <v>143</v>
      </c>
      <c r="AT269" s="165" t="s">
        <v>70</v>
      </c>
      <c r="AU269" s="165" t="s">
        <v>78</v>
      </c>
      <c r="AY269" s="157" t="s">
        <v>134</v>
      </c>
      <c r="BK269" s="166">
        <f>SUM(BK270:BK302)</f>
        <v>0</v>
      </c>
    </row>
    <row r="270" spans="2:65" s="1" customFormat="1" ht="38.25" customHeight="1">
      <c r="B270" s="169"/>
      <c r="C270" s="170">
        <v>105</v>
      </c>
      <c r="D270" s="170" t="s">
        <v>137</v>
      </c>
      <c r="E270" s="171" t="s">
        <v>533</v>
      </c>
      <c r="F270" s="172" t="s">
        <v>534</v>
      </c>
      <c r="G270" s="173" t="s">
        <v>140</v>
      </c>
      <c r="H270" s="174">
        <v>11.531000000000001</v>
      </c>
      <c r="I270" s="175"/>
      <c r="J270" s="176">
        <f>ROUND(I270*H270,2)</f>
        <v>0</v>
      </c>
      <c r="K270" s="172" t="s">
        <v>141</v>
      </c>
      <c r="L270" s="40"/>
      <c r="M270" s="177" t="s">
        <v>5</v>
      </c>
      <c r="N270" s="178" t="s">
        <v>43</v>
      </c>
      <c r="O270" s="41"/>
      <c r="P270" s="179">
        <f>O270*H270</f>
        <v>0</v>
      </c>
      <c r="Q270" s="179">
        <v>2.5409999999999999E-2</v>
      </c>
      <c r="R270" s="179">
        <f>Q270*H270</f>
        <v>0.29300271</v>
      </c>
      <c r="S270" s="179">
        <v>0</v>
      </c>
      <c r="T270" s="180">
        <f>S270*H270</f>
        <v>0</v>
      </c>
      <c r="AR270" s="23" t="s">
        <v>200</v>
      </c>
      <c r="AT270" s="23" t="s">
        <v>137</v>
      </c>
      <c r="AU270" s="23" t="s">
        <v>143</v>
      </c>
      <c r="AY270" s="23" t="s">
        <v>134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143</v>
      </c>
      <c r="BK270" s="181">
        <f>ROUND(I270*H270,2)</f>
        <v>0</v>
      </c>
      <c r="BL270" s="23" t="s">
        <v>200</v>
      </c>
      <c r="BM270" s="23" t="s">
        <v>535</v>
      </c>
    </row>
    <row r="271" spans="2:65" s="11" customFormat="1">
      <c r="B271" s="182"/>
      <c r="D271" s="183" t="s">
        <v>145</v>
      </c>
      <c r="E271" s="184" t="s">
        <v>5</v>
      </c>
      <c r="F271" s="185" t="s">
        <v>536</v>
      </c>
      <c r="H271" s="186">
        <v>2.6909999999999998</v>
      </c>
      <c r="I271" s="187"/>
      <c r="L271" s="182"/>
      <c r="M271" s="188"/>
      <c r="N271" s="189"/>
      <c r="O271" s="189"/>
      <c r="P271" s="189"/>
      <c r="Q271" s="189"/>
      <c r="R271" s="189"/>
      <c r="S271" s="189"/>
      <c r="T271" s="190"/>
      <c r="AT271" s="184" t="s">
        <v>145</v>
      </c>
      <c r="AU271" s="184" t="s">
        <v>143</v>
      </c>
      <c r="AV271" s="11" t="s">
        <v>143</v>
      </c>
      <c r="AW271" s="11" t="s">
        <v>35</v>
      </c>
      <c r="AX271" s="11" t="s">
        <v>71</v>
      </c>
      <c r="AY271" s="184" t="s">
        <v>134</v>
      </c>
    </row>
    <row r="272" spans="2:65" s="11" customFormat="1">
      <c r="B272" s="182"/>
      <c r="D272" s="183" t="s">
        <v>145</v>
      </c>
      <c r="E272" s="184" t="s">
        <v>5</v>
      </c>
      <c r="F272" s="185" t="s">
        <v>537</v>
      </c>
      <c r="H272" s="186">
        <v>2.431</v>
      </c>
      <c r="I272" s="187"/>
      <c r="L272" s="182"/>
      <c r="M272" s="188"/>
      <c r="N272" s="189"/>
      <c r="O272" s="189"/>
      <c r="P272" s="189"/>
      <c r="Q272" s="189"/>
      <c r="R272" s="189"/>
      <c r="S272" s="189"/>
      <c r="T272" s="190"/>
      <c r="AT272" s="184" t="s">
        <v>145</v>
      </c>
      <c r="AU272" s="184" t="s">
        <v>143</v>
      </c>
      <c r="AV272" s="11" t="s">
        <v>143</v>
      </c>
      <c r="AW272" s="11" t="s">
        <v>35</v>
      </c>
      <c r="AX272" s="11" t="s">
        <v>71</v>
      </c>
      <c r="AY272" s="184" t="s">
        <v>134</v>
      </c>
    </row>
    <row r="273" spans="2:65" s="11" customFormat="1">
      <c r="B273" s="182"/>
      <c r="D273" s="183" t="s">
        <v>145</v>
      </c>
      <c r="E273" s="184" t="s">
        <v>5</v>
      </c>
      <c r="F273" s="185" t="s">
        <v>538</v>
      </c>
      <c r="H273" s="186">
        <v>6.4089999999999998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145</v>
      </c>
      <c r="AU273" s="184" t="s">
        <v>143</v>
      </c>
      <c r="AV273" s="11" t="s">
        <v>143</v>
      </c>
      <c r="AW273" s="11" t="s">
        <v>35</v>
      </c>
      <c r="AX273" s="11" t="s">
        <v>71</v>
      </c>
      <c r="AY273" s="184" t="s">
        <v>134</v>
      </c>
    </row>
    <row r="274" spans="2:65" s="13" customFormat="1">
      <c r="B274" s="208"/>
      <c r="D274" s="183" t="s">
        <v>145</v>
      </c>
      <c r="E274" s="209" t="s">
        <v>5</v>
      </c>
      <c r="F274" s="210" t="s">
        <v>207</v>
      </c>
      <c r="H274" s="211">
        <v>11.531000000000001</v>
      </c>
      <c r="I274" s="212"/>
      <c r="L274" s="208"/>
      <c r="M274" s="213"/>
      <c r="N274" s="214"/>
      <c r="O274" s="214"/>
      <c r="P274" s="214"/>
      <c r="Q274" s="214"/>
      <c r="R274" s="214"/>
      <c r="S274" s="214"/>
      <c r="T274" s="215"/>
      <c r="AT274" s="209" t="s">
        <v>145</v>
      </c>
      <c r="AU274" s="209" t="s">
        <v>143</v>
      </c>
      <c r="AV274" s="13" t="s">
        <v>142</v>
      </c>
      <c r="AW274" s="13" t="s">
        <v>35</v>
      </c>
      <c r="AX274" s="13" t="s">
        <v>78</v>
      </c>
      <c r="AY274" s="209" t="s">
        <v>134</v>
      </c>
    </row>
    <row r="275" spans="2:65" s="1" customFormat="1" ht="38.25" customHeight="1">
      <c r="B275" s="169"/>
      <c r="C275" s="170">
        <v>106</v>
      </c>
      <c r="D275" s="170" t="s">
        <v>137</v>
      </c>
      <c r="E275" s="171" t="s">
        <v>539</v>
      </c>
      <c r="F275" s="172" t="s">
        <v>540</v>
      </c>
      <c r="G275" s="173" t="s">
        <v>287</v>
      </c>
      <c r="H275" s="174">
        <v>33.04</v>
      </c>
      <c r="I275" s="175"/>
      <c r="J275" s="176">
        <f>ROUND(I275*H275,2)</f>
        <v>0</v>
      </c>
      <c r="K275" s="172" t="s">
        <v>141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4.0000000000000003E-5</v>
      </c>
      <c r="R275" s="179">
        <f>Q275*H275</f>
        <v>1.3216E-3</v>
      </c>
      <c r="S275" s="179">
        <v>0</v>
      </c>
      <c r="T275" s="180">
        <f>S275*H275</f>
        <v>0</v>
      </c>
      <c r="AR275" s="23" t="s">
        <v>200</v>
      </c>
      <c r="AT275" s="23" t="s">
        <v>137</v>
      </c>
      <c r="AU275" s="23" t="s">
        <v>143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200</v>
      </c>
      <c r="BM275" s="23" t="s">
        <v>541</v>
      </c>
    </row>
    <row r="276" spans="2:65" s="11" customFormat="1">
      <c r="B276" s="182"/>
      <c r="D276" s="183" t="s">
        <v>145</v>
      </c>
      <c r="E276" s="184" t="s">
        <v>5</v>
      </c>
      <c r="F276" s="185" t="s">
        <v>542</v>
      </c>
      <c r="H276" s="186">
        <v>3.77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145</v>
      </c>
      <c r="AU276" s="184" t="s">
        <v>143</v>
      </c>
      <c r="AV276" s="11" t="s">
        <v>143</v>
      </c>
      <c r="AW276" s="11" t="s">
        <v>35</v>
      </c>
      <c r="AX276" s="11" t="s">
        <v>71</v>
      </c>
      <c r="AY276" s="184" t="s">
        <v>134</v>
      </c>
    </row>
    <row r="277" spans="2:65" s="11" customFormat="1">
      <c r="B277" s="182"/>
      <c r="D277" s="183" t="s">
        <v>145</v>
      </c>
      <c r="E277" s="184" t="s">
        <v>5</v>
      </c>
      <c r="F277" s="185" t="s">
        <v>543</v>
      </c>
      <c r="H277" s="186">
        <v>8.4700000000000006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145</v>
      </c>
      <c r="AU277" s="184" t="s">
        <v>143</v>
      </c>
      <c r="AV277" s="11" t="s">
        <v>143</v>
      </c>
      <c r="AW277" s="11" t="s">
        <v>35</v>
      </c>
      <c r="AX277" s="11" t="s">
        <v>71</v>
      </c>
      <c r="AY277" s="184" t="s">
        <v>134</v>
      </c>
    </row>
    <row r="278" spans="2:65" s="11" customFormat="1">
      <c r="B278" s="182"/>
      <c r="D278" s="183" t="s">
        <v>145</v>
      </c>
      <c r="E278" s="184" t="s">
        <v>5</v>
      </c>
      <c r="F278" s="185" t="s">
        <v>544</v>
      </c>
      <c r="H278" s="186">
        <v>20.8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35</v>
      </c>
      <c r="AX278" s="11" t="s">
        <v>71</v>
      </c>
      <c r="AY278" s="184" t="s">
        <v>134</v>
      </c>
    </row>
    <row r="279" spans="2:65" s="13" customFormat="1">
      <c r="B279" s="208"/>
      <c r="D279" s="183" t="s">
        <v>145</v>
      </c>
      <c r="E279" s="209" t="s">
        <v>5</v>
      </c>
      <c r="F279" s="210" t="s">
        <v>207</v>
      </c>
      <c r="H279" s="211">
        <v>33.04</v>
      </c>
      <c r="I279" s="212"/>
      <c r="L279" s="208"/>
      <c r="M279" s="213"/>
      <c r="N279" s="214"/>
      <c r="O279" s="214"/>
      <c r="P279" s="214"/>
      <c r="Q279" s="214"/>
      <c r="R279" s="214"/>
      <c r="S279" s="214"/>
      <c r="T279" s="215"/>
      <c r="AT279" s="209" t="s">
        <v>145</v>
      </c>
      <c r="AU279" s="209" t="s">
        <v>143</v>
      </c>
      <c r="AV279" s="13" t="s">
        <v>142</v>
      </c>
      <c r="AW279" s="13" t="s">
        <v>35</v>
      </c>
      <c r="AX279" s="13" t="s">
        <v>78</v>
      </c>
      <c r="AY279" s="209" t="s">
        <v>134</v>
      </c>
    </row>
    <row r="280" spans="2:65" s="1" customFormat="1" ht="38.25" customHeight="1">
      <c r="B280" s="169"/>
      <c r="C280" s="170">
        <v>107</v>
      </c>
      <c r="D280" s="170" t="s">
        <v>137</v>
      </c>
      <c r="E280" s="171" t="s">
        <v>545</v>
      </c>
      <c r="F280" s="172" t="s">
        <v>546</v>
      </c>
      <c r="G280" s="173" t="s">
        <v>287</v>
      </c>
      <c r="H280" s="174">
        <v>13.5</v>
      </c>
      <c r="I280" s="175"/>
      <c r="J280" s="176">
        <f>ROUND(I280*H280,2)</f>
        <v>0</v>
      </c>
      <c r="K280" s="172" t="s">
        <v>141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1.4999999999999999E-4</v>
      </c>
      <c r="R280" s="179">
        <f>Q280*H280</f>
        <v>2.0249999999999999E-3</v>
      </c>
      <c r="S280" s="179">
        <v>0</v>
      </c>
      <c r="T280" s="180">
        <f>S280*H280</f>
        <v>0</v>
      </c>
      <c r="AR280" s="23" t="s">
        <v>200</v>
      </c>
      <c r="AT280" s="23" t="s">
        <v>137</v>
      </c>
      <c r="AU280" s="23" t="s">
        <v>143</v>
      </c>
      <c r="AY280" s="23" t="s">
        <v>134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200</v>
      </c>
      <c r="BM280" s="23" t="s">
        <v>547</v>
      </c>
    </row>
    <row r="281" spans="2:65" s="11" customFormat="1">
      <c r="B281" s="182"/>
      <c r="D281" s="183" t="s">
        <v>145</v>
      </c>
      <c r="E281" s="184" t="s">
        <v>5</v>
      </c>
      <c r="F281" s="185" t="s">
        <v>548</v>
      </c>
      <c r="H281" s="186">
        <v>13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145</v>
      </c>
      <c r="AU281" s="184" t="s">
        <v>143</v>
      </c>
      <c r="AV281" s="11" t="s">
        <v>143</v>
      </c>
      <c r="AW281" s="11" t="s">
        <v>35</v>
      </c>
      <c r="AX281" s="11" t="s">
        <v>71</v>
      </c>
      <c r="AY281" s="184" t="s">
        <v>134</v>
      </c>
    </row>
    <row r="282" spans="2:65" s="11" customFormat="1">
      <c r="B282" s="182"/>
      <c r="D282" s="183" t="s">
        <v>145</v>
      </c>
      <c r="E282" s="184" t="s">
        <v>5</v>
      </c>
      <c r="F282" s="185" t="s">
        <v>549</v>
      </c>
      <c r="H282" s="186">
        <v>0.5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145</v>
      </c>
      <c r="AU282" s="184" t="s">
        <v>143</v>
      </c>
      <c r="AV282" s="11" t="s">
        <v>143</v>
      </c>
      <c r="AW282" s="11" t="s">
        <v>35</v>
      </c>
      <c r="AX282" s="11" t="s">
        <v>71</v>
      </c>
      <c r="AY282" s="184" t="s">
        <v>134</v>
      </c>
    </row>
    <row r="283" spans="2:65" s="13" customFormat="1">
      <c r="B283" s="208"/>
      <c r="D283" s="183" t="s">
        <v>145</v>
      </c>
      <c r="E283" s="209" t="s">
        <v>5</v>
      </c>
      <c r="F283" s="210" t="s">
        <v>207</v>
      </c>
      <c r="H283" s="211">
        <v>13.5</v>
      </c>
      <c r="I283" s="212"/>
      <c r="L283" s="208"/>
      <c r="M283" s="213"/>
      <c r="N283" s="214"/>
      <c r="O283" s="214"/>
      <c r="P283" s="214"/>
      <c r="Q283" s="214"/>
      <c r="R283" s="214"/>
      <c r="S283" s="214"/>
      <c r="T283" s="215"/>
      <c r="AT283" s="209" t="s">
        <v>145</v>
      </c>
      <c r="AU283" s="209" t="s">
        <v>143</v>
      </c>
      <c r="AV283" s="13" t="s">
        <v>142</v>
      </c>
      <c r="AW283" s="13" t="s">
        <v>35</v>
      </c>
      <c r="AX283" s="13" t="s">
        <v>78</v>
      </c>
      <c r="AY283" s="209" t="s">
        <v>134</v>
      </c>
    </row>
    <row r="284" spans="2:65" s="1" customFormat="1" ht="25.5" customHeight="1">
      <c r="B284" s="169"/>
      <c r="C284" s="170">
        <v>108</v>
      </c>
      <c r="D284" s="170" t="s">
        <v>137</v>
      </c>
      <c r="E284" s="171" t="s">
        <v>550</v>
      </c>
      <c r="F284" s="172" t="s">
        <v>551</v>
      </c>
      <c r="G284" s="173" t="s">
        <v>140</v>
      </c>
      <c r="H284" s="174">
        <v>17.355</v>
      </c>
      <c r="I284" s="175"/>
      <c r="J284" s="176">
        <f>ROUND(I284*H284,2)</f>
        <v>0</v>
      </c>
      <c r="K284" s="172" t="s">
        <v>141</v>
      </c>
      <c r="L284" s="40"/>
      <c r="M284" s="177" t="s">
        <v>5</v>
      </c>
      <c r="N284" s="178" t="s">
        <v>43</v>
      </c>
      <c r="O284" s="41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23" t="s">
        <v>200</v>
      </c>
      <c r="AT284" s="23" t="s">
        <v>137</v>
      </c>
      <c r="AU284" s="23" t="s">
        <v>143</v>
      </c>
      <c r="AY284" s="23" t="s">
        <v>134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143</v>
      </c>
      <c r="BK284" s="181">
        <f>ROUND(I284*H284,2)</f>
        <v>0</v>
      </c>
      <c r="BL284" s="23" t="s">
        <v>200</v>
      </c>
      <c r="BM284" s="23" t="s">
        <v>552</v>
      </c>
    </row>
    <row r="285" spans="2:65" s="11" customFormat="1">
      <c r="B285" s="182"/>
      <c r="D285" s="183" t="s">
        <v>145</v>
      </c>
      <c r="E285" s="184" t="s">
        <v>5</v>
      </c>
      <c r="F285" s="185" t="s">
        <v>553</v>
      </c>
      <c r="H285" s="186">
        <v>17.355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145</v>
      </c>
      <c r="AU285" s="184" t="s">
        <v>143</v>
      </c>
      <c r="AV285" s="11" t="s">
        <v>143</v>
      </c>
      <c r="AW285" s="11" t="s">
        <v>35</v>
      </c>
      <c r="AX285" s="11" t="s">
        <v>78</v>
      </c>
      <c r="AY285" s="184" t="s">
        <v>134</v>
      </c>
    </row>
    <row r="286" spans="2:65" s="1" customFormat="1" ht="25.5" customHeight="1">
      <c r="B286" s="169"/>
      <c r="C286" s="170">
        <v>109</v>
      </c>
      <c r="D286" s="170" t="s">
        <v>137</v>
      </c>
      <c r="E286" s="171" t="s">
        <v>554</v>
      </c>
      <c r="F286" s="172" t="s">
        <v>555</v>
      </c>
      <c r="G286" s="173" t="s">
        <v>140</v>
      </c>
      <c r="H286" s="174">
        <v>17.355</v>
      </c>
      <c r="I286" s="175"/>
      <c r="J286" s="176">
        <f>ROUND(I286*H286,2)</f>
        <v>0</v>
      </c>
      <c r="K286" s="172" t="s">
        <v>141</v>
      </c>
      <c r="L286" s="40"/>
      <c r="M286" s="177" t="s">
        <v>5</v>
      </c>
      <c r="N286" s="178" t="s">
        <v>43</v>
      </c>
      <c r="O286" s="41"/>
      <c r="P286" s="179">
        <f>O286*H286</f>
        <v>0</v>
      </c>
      <c r="Q286" s="179">
        <v>6.9999999999999999E-4</v>
      </c>
      <c r="R286" s="179">
        <f>Q286*H286</f>
        <v>1.21485E-2</v>
      </c>
      <c r="S286" s="179">
        <v>0</v>
      </c>
      <c r="T286" s="180">
        <f>S286*H286</f>
        <v>0</v>
      </c>
      <c r="AR286" s="23" t="s">
        <v>200</v>
      </c>
      <c r="AT286" s="23" t="s">
        <v>137</v>
      </c>
      <c r="AU286" s="23" t="s">
        <v>143</v>
      </c>
      <c r="AY286" s="23" t="s">
        <v>134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3" t="s">
        <v>143</v>
      </c>
      <c r="BK286" s="181">
        <f>ROUND(I286*H286,2)</f>
        <v>0</v>
      </c>
      <c r="BL286" s="23" t="s">
        <v>200</v>
      </c>
      <c r="BM286" s="23" t="s">
        <v>556</v>
      </c>
    </row>
    <row r="287" spans="2:65" s="1" customFormat="1" ht="25.5" customHeight="1">
      <c r="B287" s="169"/>
      <c r="C287" s="170">
        <v>110</v>
      </c>
      <c r="D287" s="170" t="s">
        <v>137</v>
      </c>
      <c r="E287" s="171" t="s">
        <v>557</v>
      </c>
      <c r="F287" s="172" t="s">
        <v>558</v>
      </c>
      <c r="G287" s="173" t="s">
        <v>140</v>
      </c>
      <c r="H287" s="174">
        <v>37.063000000000002</v>
      </c>
      <c r="I287" s="175"/>
      <c r="J287" s="176">
        <f>ROUND(I287*H287,2)</f>
        <v>0</v>
      </c>
      <c r="K287" s="172" t="s">
        <v>141</v>
      </c>
      <c r="L287" s="40"/>
      <c r="M287" s="177" t="s">
        <v>5</v>
      </c>
      <c r="N287" s="178" t="s">
        <v>43</v>
      </c>
      <c r="O287" s="41"/>
      <c r="P287" s="179">
        <f>O287*H287</f>
        <v>0</v>
      </c>
      <c r="Q287" s="179">
        <v>2.0000000000000001E-4</v>
      </c>
      <c r="R287" s="179">
        <f>Q287*H287</f>
        <v>7.412600000000001E-3</v>
      </c>
      <c r="S287" s="179">
        <v>0</v>
      </c>
      <c r="T287" s="180">
        <f>S287*H287</f>
        <v>0</v>
      </c>
      <c r="AR287" s="23" t="s">
        <v>200</v>
      </c>
      <c r="AT287" s="23" t="s">
        <v>137</v>
      </c>
      <c r="AU287" s="23" t="s">
        <v>143</v>
      </c>
      <c r="AY287" s="23" t="s">
        <v>134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143</v>
      </c>
      <c r="BK287" s="181">
        <f>ROUND(I287*H287,2)</f>
        <v>0</v>
      </c>
      <c r="BL287" s="23" t="s">
        <v>200</v>
      </c>
      <c r="BM287" s="23" t="s">
        <v>559</v>
      </c>
    </row>
    <row r="288" spans="2:65" s="11" customFormat="1">
      <c r="B288" s="182"/>
      <c r="D288" s="183" t="s">
        <v>145</v>
      </c>
      <c r="E288" s="184" t="s">
        <v>5</v>
      </c>
      <c r="F288" s="185" t="s">
        <v>560</v>
      </c>
      <c r="H288" s="186">
        <v>23.062000000000001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145</v>
      </c>
      <c r="AU288" s="184" t="s">
        <v>143</v>
      </c>
      <c r="AV288" s="11" t="s">
        <v>143</v>
      </c>
      <c r="AW288" s="11" t="s">
        <v>35</v>
      </c>
      <c r="AX288" s="11" t="s">
        <v>71</v>
      </c>
      <c r="AY288" s="184" t="s">
        <v>134</v>
      </c>
    </row>
    <row r="289" spans="2:65" s="11" customFormat="1">
      <c r="B289" s="182"/>
      <c r="D289" s="183" t="s">
        <v>145</v>
      </c>
      <c r="E289" s="184" t="s">
        <v>5</v>
      </c>
      <c r="F289" s="185" t="s">
        <v>561</v>
      </c>
      <c r="H289" s="186">
        <v>8.1769999999999996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145</v>
      </c>
      <c r="AU289" s="184" t="s">
        <v>143</v>
      </c>
      <c r="AV289" s="11" t="s">
        <v>143</v>
      </c>
      <c r="AW289" s="11" t="s">
        <v>35</v>
      </c>
      <c r="AX289" s="11" t="s">
        <v>71</v>
      </c>
      <c r="AY289" s="184" t="s">
        <v>134</v>
      </c>
    </row>
    <row r="290" spans="2:65" s="11" customFormat="1">
      <c r="B290" s="182"/>
      <c r="D290" s="183" t="s">
        <v>145</v>
      </c>
      <c r="E290" s="184" t="s">
        <v>5</v>
      </c>
      <c r="F290" s="185" t="s">
        <v>562</v>
      </c>
      <c r="H290" s="186">
        <v>5.8239999999999998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145</v>
      </c>
      <c r="AU290" s="184" t="s">
        <v>143</v>
      </c>
      <c r="AV290" s="11" t="s">
        <v>143</v>
      </c>
      <c r="AW290" s="11" t="s">
        <v>35</v>
      </c>
      <c r="AX290" s="11" t="s">
        <v>71</v>
      </c>
      <c r="AY290" s="184" t="s">
        <v>134</v>
      </c>
    </row>
    <row r="291" spans="2:65" s="13" customFormat="1">
      <c r="B291" s="208"/>
      <c r="D291" s="183" t="s">
        <v>145</v>
      </c>
      <c r="E291" s="209" t="s">
        <v>5</v>
      </c>
      <c r="F291" s="210" t="s">
        <v>207</v>
      </c>
      <c r="H291" s="211">
        <v>37.063000000000002</v>
      </c>
      <c r="I291" s="212"/>
      <c r="L291" s="208"/>
      <c r="M291" s="213"/>
      <c r="N291" s="214"/>
      <c r="O291" s="214"/>
      <c r="P291" s="214"/>
      <c r="Q291" s="214"/>
      <c r="R291" s="214"/>
      <c r="S291" s="214"/>
      <c r="T291" s="215"/>
      <c r="AT291" s="209" t="s">
        <v>145</v>
      </c>
      <c r="AU291" s="209" t="s">
        <v>143</v>
      </c>
      <c r="AV291" s="13" t="s">
        <v>142</v>
      </c>
      <c r="AW291" s="13" t="s">
        <v>35</v>
      </c>
      <c r="AX291" s="13" t="s">
        <v>78</v>
      </c>
      <c r="AY291" s="209" t="s">
        <v>134</v>
      </c>
    </row>
    <row r="292" spans="2:65" s="1" customFormat="1" ht="38.25" customHeight="1">
      <c r="B292" s="169"/>
      <c r="C292" s="170">
        <v>111</v>
      </c>
      <c r="D292" s="170" t="s">
        <v>137</v>
      </c>
      <c r="E292" s="171" t="s">
        <v>563</v>
      </c>
      <c r="F292" s="172" t="s">
        <v>564</v>
      </c>
      <c r="G292" s="173" t="s">
        <v>140</v>
      </c>
      <c r="H292" s="174">
        <v>5.8239999999999998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1.4120000000000001E-2</v>
      </c>
      <c r="R292" s="179">
        <f>Q292*H292</f>
        <v>8.2234879999999996E-2</v>
      </c>
      <c r="S292" s="179">
        <v>0</v>
      </c>
      <c r="T292" s="180">
        <f>S292*H292</f>
        <v>0</v>
      </c>
      <c r="AR292" s="23" t="s">
        <v>200</v>
      </c>
      <c r="AT292" s="23" t="s">
        <v>137</v>
      </c>
      <c r="AU292" s="23" t="s">
        <v>143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143</v>
      </c>
      <c r="BK292" s="181">
        <f>ROUND(I292*H292,2)</f>
        <v>0</v>
      </c>
      <c r="BL292" s="23" t="s">
        <v>200</v>
      </c>
      <c r="BM292" s="23" t="s">
        <v>565</v>
      </c>
    </row>
    <row r="293" spans="2:65" s="12" customFormat="1">
      <c r="B293" s="191"/>
      <c r="D293" s="183" t="s">
        <v>145</v>
      </c>
      <c r="E293" s="192" t="s">
        <v>5</v>
      </c>
      <c r="F293" s="193" t="s">
        <v>566</v>
      </c>
      <c r="H293" s="192" t="s">
        <v>5</v>
      </c>
      <c r="I293" s="194"/>
      <c r="L293" s="191"/>
      <c r="M293" s="195"/>
      <c r="N293" s="196"/>
      <c r="O293" s="196"/>
      <c r="P293" s="196"/>
      <c r="Q293" s="196"/>
      <c r="R293" s="196"/>
      <c r="S293" s="196"/>
      <c r="T293" s="197"/>
      <c r="AT293" s="192" t="s">
        <v>145</v>
      </c>
      <c r="AU293" s="192" t="s">
        <v>143</v>
      </c>
      <c r="AV293" s="12" t="s">
        <v>78</v>
      </c>
      <c r="AW293" s="12" t="s">
        <v>35</v>
      </c>
      <c r="AX293" s="12" t="s">
        <v>71</v>
      </c>
      <c r="AY293" s="192" t="s">
        <v>134</v>
      </c>
    </row>
    <row r="294" spans="2:65" s="11" customFormat="1">
      <c r="B294" s="182"/>
      <c r="D294" s="183" t="s">
        <v>145</v>
      </c>
      <c r="E294" s="184" t="s">
        <v>5</v>
      </c>
      <c r="F294" s="185" t="s">
        <v>567</v>
      </c>
      <c r="H294" s="186">
        <v>5.8239999999999998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145</v>
      </c>
      <c r="AU294" s="184" t="s">
        <v>143</v>
      </c>
      <c r="AV294" s="11" t="s">
        <v>143</v>
      </c>
      <c r="AW294" s="11" t="s">
        <v>35</v>
      </c>
      <c r="AX294" s="11" t="s">
        <v>78</v>
      </c>
      <c r="AY294" s="184" t="s">
        <v>134</v>
      </c>
    </row>
    <row r="295" spans="2:65" s="1" customFormat="1" ht="38.25" customHeight="1">
      <c r="B295" s="169"/>
      <c r="C295" s="170">
        <v>112</v>
      </c>
      <c r="D295" s="170" t="s">
        <v>137</v>
      </c>
      <c r="E295" s="171" t="s">
        <v>568</v>
      </c>
      <c r="F295" s="172" t="s">
        <v>569</v>
      </c>
      <c r="G295" s="173" t="s">
        <v>140</v>
      </c>
      <c r="H295" s="174">
        <v>4.173</v>
      </c>
      <c r="I295" s="175"/>
      <c r="J295" s="176">
        <f>ROUND(I295*H295,2)</f>
        <v>0</v>
      </c>
      <c r="K295" s="172" t="s">
        <v>141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1.6289999999999999E-2</v>
      </c>
      <c r="R295" s="179">
        <f>Q295*H295</f>
        <v>6.7978169999999991E-2</v>
      </c>
      <c r="S295" s="179">
        <v>0</v>
      </c>
      <c r="T295" s="180">
        <f>S295*H295</f>
        <v>0</v>
      </c>
      <c r="AR295" s="23" t="s">
        <v>200</v>
      </c>
      <c r="AT295" s="23" t="s">
        <v>137</v>
      </c>
      <c r="AU295" s="23" t="s">
        <v>143</v>
      </c>
      <c r="AY295" s="23" t="s">
        <v>134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143</v>
      </c>
      <c r="BK295" s="181">
        <f>ROUND(I295*H295,2)</f>
        <v>0</v>
      </c>
      <c r="BL295" s="23" t="s">
        <v>200</v>
      </c>
      <c r="BM295" s="23" t="s">
        <v>570</v>
      </c>
    </row>
    <row r="296" spans="2:65" s="12" customFormat="1">
      <c r="B296" s="191"/>
      <c r="D296" s="183" t="s">
        <v>145</v>
      </c>
      <c r="E296" s="192" t="s">
        <v>5</v>
      </c>
      <c r="F296" s="193" t="s">
        <v>571</v>
      </c>
      <c r="H296" s="192" t="s">
        <v>5</v>
      </c>
      <c r="I296" s="194"/>
      <c r="L296" s="191"/>
      <c r="M296" s="195"/>
      <c r="N296" s="196"/>
      <c r="O296" s="196"/>
      <c r="P296" s="196"/>
      <c r="Q296" s="196"/>
      <c r="R296" s="196"/>
      <c r="S296" s="196"/>
      <c r="T296" s="197"/>
      <c r="AT296" s="192" t="s">
        <v>145</v>
      </c>
      <c r="AU296" s="192" t="s">
        <v>143</v>
      </c>
      <c r="AV296" s="12" t="s">
        <v>78</v>
      </c>
      <c r="AW296" s="12" t="s">
        <v>35</v>
      </c>
      <c r="AX296" s="12" t="s">
        <v>71</v>
      </c>
      <c r="AY296" s="192" t="s">
        <v>134</v>
      </c>
    </row>
    <row r="297" spans="2:65" s="11" customFormat="1">
      <c r="B297" s="182"/>
      <c r="D297" s="183" t="s">
        <v>145</v>
      </c>
      <c r="E297" s="184" t="s">
        <v>5</v>
      </c>
      <c r="F297" s="185" t="s">
        <v>572</v>
      </c>
      <c r="H297" s="186">
        <v>4.173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145</v>
      </c>
      <c r="AU297" s="184" t="s">
        <v>143</v>
      </c>
      <c r="AV297" s="11" t="s">
        <v>143</v>
      </c>
      <c r="AW297" s="11" t="s">
        <v>35</v>
      </c>
      <c r="AX297" s="11" t="s">
        <v>71</v>
      </c>
      <c r="AY297" s="184" t="s">
        <v>134</v>
      </c>
    </row>
    <row r="298" spans="2:65" s="13" customFormat="1">
      <c r="B298" s="208"/>
      <c r="D298" s="183" t="s">
        <v>145</v>
      </c>
      <c r="E298" s="209" t="s">
        <v>5</v>
      </c>
      <c r="F298" s="210" t="s">
        <v>207</v>
      </c>
      <c r="H298" s="211">
        <v>4.173</v>
      </c>
      <c r="I298" s="212"/>
      <c r="L298" s="208"/>
      <c r="M298" s="213"/>
      <c r="N298" s="214"/>
      <c r="O298" s="214"/>
      <c r="P298" s="214"/>
      <c r="Q298" s="214"/>
      <c r="R298" s="214"/>
      <c r="S298" s="214"/>
      <c r="T298" s="215"/>
      <c r="AT298" s="209" t="s">
        <v>145</v>
      </c>
      <c r="AU298" s="209" t="s">
        <v>143</v>
      </c>
      <c r="AV298" s="13" t="s">
        <v>142</v>
      </c>
      <c r="AW298" s="13" t="s">
        <v>35</v>
      </c>
      <c r="AX298" s="13" t="s">
        <v>78</v>
      </c>
      <c r="AY298" s="209" t="s">
        <v>134</v>
      </c>
    </row>
    <row r="299" spans="2:65" s="1" customFormat="1" ht="38.25" customHeight="1">
      <c r="B299" s="169"/>
      <c r="C299" s="170">
        <v>113</v>
      </c>
      <c r="D299" s="170" t="s">
        <v>137</v>
      </c>
      <c r="E299" s="171" t="s">
        <v>573</v>
      </c>
      <c r="F299" s="172" t="s">
        <v>574</v>
      </c>
      <c r="G299" s="173" t="s">
        <v>140</v>
      </c>
      <c r="H299" s="174">
        <v>4.0039999999999996</v>
      </c>
      <c r="I299" s="175"/>
      <c r="J299" s="176">
        <f>ROUND(I299*H299,2)</f>
        <v>0</v>
      </c>
      <c r="K299" s="172" t="s">
        <v>141</v>
      </c>
      <c r="L299" s="40"/>
      <c r="M299" s="177" t="s">
        <v>5</v>
      </c>
      <c r="N299" s="178" t="s">
        <v>43</v>
      </c>
      <c r="O299" s="41"/>
      <c r="P299" s="179">
        <f>O299*H299</f>
        <v>0</v>
      </c>
      <c r="Q299" s="179">
        <v>1.6289999999999999E-2</v>
      </c>
      <c r="R299" s="179">
        <f>Q299*H299</f>
        <v>6.522515999999999E-2</v>
      </c>
      <c r="S299" s="179">
        <v>0</v>
      </c>
      <c r="T299" s="180">
        <f>S299*H299</f>
        <v>0</v>
      </c>
      <c r="AR299" s="23" t="s">
        <v>200</v>
      </c>
      <c r="AT299" s="23" t="s">
        <v>137</v>
      </c>
      <c r="AU299" s="23" t="s">
        <v>143</v>
      </c>
      <c r="AY299" s="23" t="s">
        <v>134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143</v>
      </c>
      <c r="BK299" s="181">
        <f>ROUND(I299*H299,2)</f>
        <v>0</v>
      </c>
      <c r="BL299" s="23" t="s">
        <v>200</v>
      </c>
      <c r="BM299" s="23" t="s">
        <v>575</v>
      </c>
    </row>
    <row r="300" spans="2:65" s="11" customFormat="1">
      <c r="B300" s="182"/>
      <c r="D300" s="183" t="s">
        <v>145</v>
      </c>
      <c r="E300" s="184" t="s">
        <v>5</v>
      </c>
      <c r="F300" s="185" t="s">
        <v>576</v>
      </c>
      <c r="H300" s="186">
        <v>4.0039999999999996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145</v>
      </c>
      <c r="AU300" s="184" t="s">
        <v>143</v>
      </c>
      <c r="AV300" s="11" t="s">
        <v>143</v>
      </c>
      <c r="AW300" s="11" t="s">
        <v>35</v>
      </c>
      <c r="AX300" s="11" t="s">
        <v>78</v>
      </c>
      <c r="AY300" s="184" t="s">
        <v>134</v>
      </c>
    </row>
    <row r="301" spans="2:65" s="1" customFormat="1" ht="51" customHeight="1">
      <c r="B301" s="169"/>
      <c r="C301" s="170">
        <v>114</v>
      </c>
      <c r="D301" s="170" t="s">
        <v>137</v>
      </c>
      <c r="E301" s="171" t="s">
        <v>577</v>
      </c>
      <c r="F301" s="172" t="s">
        <v>578</v>
      </c>
      <c r="G301" s="173" t="s">
        <v>231</v>
      </c>
      <c r="H301" s="174">
        <v>0.53100000000000003</v>
      </c>
      <c r="I301" s="175"/>
      <c r="J301" s="176">
        <f>ROUND(I301*H301,2)</f>
        <v>0</v>
      </c>
      <c r="K301" s="172" t="s">
        <v>141</v>
      </c>
      <c r="L301" s="40"/>
      <c r="M301" s="177" t="s">
        <v>5</v>
      </c>
      <c r="N301" s="178" t="s">
        <v>43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3" t="s">
        <v>200</v>
      </c>
      <c r="AT301" s="23" t="s">
        <v>137</v>
      </c>
      <c r="AU301" s="23" t="s">
        <v>143</v>
      </c>
      <c r="AY301" s="23" t="s">
        <v>134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143</v>
      </c>
      <c r="BK301" s="181">
        <f>ROUND(I301*H301,2)</f>
        <v>0</v>
      </c>
      <c r="BL301" s="23" t="s">
        <v>200</v>
      </c>
      <c r="BM301" s="23" t="s">
        <v>579</v>
      </c>
    </row>
    <row r="302" spans="2:65" s="1" customFormat="1" ht="38.25" customHeight="1">
      <c r="B302" s="169"/>
      <c r="C302" s="170">
        <v>115</v>
      </c>
      <c r="D302" s="170" t="s">
        <v>137</v>
      </c>
      <c r="E302" s="171" t="s">
        <v>580</v>
      </c>
      <c r="F302" s="172" t="s">
        <v>581</v>
      </c>
      <c r="G302" s="173" t="s">
        <v>231</v>
      </c>
      <c r="H302" s="174">
        <v>0.53100000000000003</v>
      </c>
      <c r="I302" s="175"/>
      <c r="J302" s="176">
        <f>ROUND(I302*H302,2)</f>
        <v>0</v>
      </c>
      <c r="K302" s="172" t="s">
        <v>141</v>
      </c>
      <c r="L302" s="40"/>
      <c r="M302" s="177" t="s">
        <v>5</v>
      </c>
      <c r="N302" s="178" t="s">
        <v>43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200</v>
      </c>
      <c r="AT302" s="23" t="s">
        <v>137</v>
      </c>
      <c r="AU302" s="23" t="s">
        <v>143</v>
      </c>
      <c r="AY302" s="23" t="s">
        <v>134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143</v>
      </c>
      <c r="BK302" s="181">
        <f>ROUND(I302*H302,2)</f>
        <v>0</v>
      </c>
      <c r="BL302" s="23" t="s">
        <v>200</v>
      </c>
      <c r="BM302" s="23" t="s">
        <v>582</v>
      </c>
    </row>
    <row r="303" spans="2:65" s="10" customFormat="1" ht="29.85" customHeight="1">
      <c r="B303" s="156"/>
      <c r="D303" s="157" t="s">
        <v>70</v>
      </c>
      <c r="E303" s="167" t="s">
        <v>583</v>
      </c>
      <c r="F303" s="167" t="s">
        <v>584</v>
      </c>
      <c r="I303" s="159"/>
      <c r="J303" s="168">
        <f>BK303</f>
        <v>0</v>
      </c>
      <c r="L303" s="156"/>
      <c r="M303" s="161"/>
      <c r="N303" s="162"/>
      <c r="O303" s="162"/>
      <c r="P303" s="163">
        <f>SUM(P304:P316)</f>
        <v>0</v>
      </c>
      <c r="Q303" s="162"/>
      <c r="R303" s="163">
        <f>SUM(R304:R316)</f>
        <v>3.4299999999999997E-2</v>
      </c>
      <c r="S303" s="162"/>
      <c r="T303" s="164">
        <f>SUM(T304:T316)</f>
        <v>0.10244539999999999</v>
      </c>
      <c r="AR303" s="157" t="s">
        <v>143</v>
      </c>
      <c r="AT303" s="165" t="s">
        <v>70</v>
      </c>
      <c r="AU303" s="165" t="s">
        <v>78</v>
      </c>
      <c r="AY303" s="157" t="s">
        <v>134</v>
      </c>
      <c r="BK303" s="166">
        <f>SUM(BK304:BK316)</f>
        <v>0</v>
      </c>
    </row>
    <row r="304" spans="2:65" s="1" customFormat="1" ht="16.5" customHeight="1">
      <c r="B304" s="169"/>
      <c r="C304" s="170">
        <v>116</v>
      </c>
      <c r="D304" s="170" t="s">
        <v>137</v>
      </c>
      <c r="E304" s="171" t="s">
        <v>585</v>
      </c>
      <c r="F304" s="172" t="s">
        <v>586</v>
      </c>
      <c r="G304" s="173" t="s">
        <v>140</v>
      </c>
      <c r="H304" s="174">
        <v>4.1559999999999997</v>
      </c>
      <c r="I304" s="175"/>
      <c r="J304" s="176">
        <f>ROUND(I304*H304,2)</f>
        <v>0</v>
      </c>
      <c r="K304" s="172" t="s">
        <v>141</v>
      </c>
      <c r="L304" s="40"/>
      <c r="M304" s="177" t="s">
        <v>5</v>
      </c>
      <c r="N304" s="178" t="s">
        <v>43</v>
      </c>
      <c r="O304" s="41"/>
      <c r="P304" s="179">
        <f>O304*H304</f>
        <v>0</v>
      </c>
      <c r="Q304" s="179">
        <v>0</v>
      </c>
      <c r="R304" s="179">
        <f>Q304*H304</f>
        <v>0</v>
      </c>
      <c r="S304" s="179">
        <v>2.4649999999999998E-2</v>
      </c>
      <c r="T304" s="180">
        <f>S304*H304</f>
        <v>0.10244539999999999</v>
      </c>
      <c r="AR304" s="23" t="s">
        <v>200</v>
      </c>
      <c r="AT304" s="23" t="s">
        <v>137</v>
      </c>
      <c r="AU304" s="23" t="s">
        <v>143</v>
      </c>
      <c r="AY304" s="23" t="s">
        <v>134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143</v>
      </c>
      <c r="BK304" s="181">
        <f>ROUND(I304*H304,2)</f>
        <v>0</v>
      </c>
      <c r="BL304" s="23" t="s">
        <v>200</v>
      </c>
      <c r="BM304" s="23" t="s">
        <v>587</v>
      </c>
    </row>
    <row r="305" spans="2:65" s="12" customFormat="1">
      <c r="B305" s="191"/>
      <c r="D305" s="183" t="s">
        <v>145</v>
      </c>
      <c r="E305" s="192" t="s">
        <v>5</v>
      </c>
      <c r="F305" s="193" t="s">
        <v>588</v>
      </c>
      <c r="H305" s="192" t="s">
        <v>5</v>
      </c>
      <c r="I305" s="194"/>
      <c r="L305" s="191"/>
      <c r="M305" s="195"/>
      <c r="N305" s="196"/>
      <c r="O305" s="196"/>
      <c r="P305" s="196"/>
      <c r="Q305" s="196"/>
      <c r="R305" s="196"/>
      <c r="S305" s="196"/>
      <c r="T305" s="197"/>
      <c r="AT305" s="192" t="s">
        <v>145</v>
      </c>
      <c r="AU305" s="192" t="s">
        <v>143</v>
      </c>
      <c r="AV305" s="12" t="s">
        <v>78</v>
      </c>
      <c r="AW305" s="12" t="s">
        <v>35</v>
      </c>
      <c r="AX305" s="12" t="s">
        <v>71</v>
      </c>
      <c r="AY305" s="192" t="s">
        <v>134</v>
      </c>
    </row>
    <row r="306" spans="2:65" s="11" customFormat="1">
      <c r="B306" s="182"/>
      <c r="D306" s="183" t="s">
        <v>145</v>
      </c>
      <c r="E306" s="184" t="s">
        <v>5</v>
      </c>
      <c r="F306" s="185" t="s">
        <v>589</v>
      </c>
      <c r="H306" s="186">
        <v>0.99199999999999999</v>
      </c>
      <c r="I306" s="187"/>
      <c r="L306" s="182"/>
      <c r="M306" s="188"/>
      <c r="N306" s="189"/>
      <c r="O306" s="189"/>
      <c r="P306" s="189"/>
      <c r="Q306" s="189"/>
      <c r="R306" s="189"/>
      <c r="S306" s="189"/>
      <c r="T306" s="190"/>
      <c r="AT306" s="184" t="s">
        <v>145</v>
      </c>
      <c r="AU306" s="184" t="s">
        <v>143</v>
      </c>
      <c r="AV306" s="11" t="s">
        <v>143</v>
      </c>
      <c r="AW306" s="11" t="s">
        <v>35</v>
      </c>
      <c r="AX306" s="11" t="s">
        <v>71</v>
      </c>
      <c r="AY306" s="184" t="s">
        <v>134</v>
      </c>
    </row>
    <row r="307" spans="2:65" s="11" customFormat="1">
      <c r="B307" s="182"/>
      <c r="D307" s="183" t="s">
        <v>145</v>
      </c>
      <c r="E307" s="184" t="s">
        <v>5</v>
      </c>
      <c r="F307" s="185" t="s">
        <v>590</v>
      </c>
      <c r="H307" s="186">
        <v>3.1640000000000001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145</v>
      </c>
      <c r="AU307" s="184" t="s">
        <v>143</v>
      </c>
      <c r="AV307" s="11" t="s">
        <v>143</v>
      </c>
      <c r="AW307" s="11" t="s">
        <v>35</v>
      </c>
      <c r="AX307" s="11" t="s">
        <v>71</v>
      </c>
      <c r="AY307" s="184" t="s">
        <v>134</v>
      </c>
    </row>
    <row r="308" spans="2:65" s="13" customFormat="1">
      <c r="B308" s="208"/>
      <c r="D308" s="183" t="s">
        <v>145</v>
      </c>
      <c r="E308" s="209" t="s">
        <v>5</v>
      </c>
      <c r="F308" s="210" t="s">
        <v>207</v>
      </c>
      <c r="H308" s="211">
        <v>4.1559999999999997</v>
      </c>
      <c r="I308" s="212"/>
      <c r="L308" s="208"/>
      <c r="M308" s="213"/>
      <c r="N308" s="214"/>
      <c r="O308" s="214"/>
      <c r="P308" s="214"/>
      <c r="Q308" s="214"/>
      <c r="R308" s="214"/>
      <c r="S308" s="214"/>
      <c r="T308" s="215"/>
      <c r="AT308" s="209" t="s">
        <v>145</v>
      </c>
      <c r="AU308" s="209" t="s">
        <v>143</v>
      </c>
      <c r="AV308" s="13" t="s">
        <v>142</v>
      </c>
      <c r="AW308" s="13" t="s">
        <v>35</v>
      </c>
      <c r="AX308" s="13" t="s">
        <v>78</v>
      </c>
      <c r="AY308" s="209" t="s">
        <v>134</v>
      </c>
    </row>
    <row r="309" spans="2:65" s="1" customFormat="1" ht="25.5" customHeight="1">
      <c r="B309" s="169"/>
      <c r="C309" s="170">
        <v>117</v>
      </c>
      <c r="D309" s="170" t="s">
        <v>137</v>
      </c>
      <c r="E309" s="171" t="s">
        <v>591</v>
      </c>
      <c r="F309" s="172" t="s">
        <v>592</v>
      </c>
      <c r="G309" s="173" t="s">
        <v>195</v>
      </c>
      <c r="H309" s="174">
        <v>2</v>
      </c>
      <c r="I309" s="175"/>
      <c r="J309" s="176">
        <f t="shared" ref="J309:J316" si="50">ROUND(I309*H309,2)</f>
        <v>0</v>
      </c>
      <c r="K309" s="172" t="s">
        <v>141</v>
      </c>
      <c r="L309" s="40"/>
      <c r="M309" s="177" t="s">
        <v>5</v>
      </c>
      <c r="N309" s="178" t="s">
        <v>43</v>
      </c>
      <c r="O309" s="41"/>
      <c r="P309" s="179">
        <f t="shared" ref="P309:P316" si="51">O309*H309</f>
        <v>0</v>
      </c>
      <c r="Q309" s="179">
        <v>0</v>
      </c>
      <c r="R309" s="179">
        <f t="shared" ref="R309:R316" si="52">Q309*H309</f>
        <v>0</v>
      </c>
      <c r="S309" s="179">
        <v>0</v>
      </c>
      <c r="T309" s="180">
        <f t="shared" ref="T309:T316" si="53">S309*H309</f>
        <v>0</v>
      </c>
      <c r="AR309" s="23" t="s">
        <v>200</v>
      </c>
      <c r="AT309" s="23" t="s">
        <v>137</v>
      </c>
      <c r="AU309" s="23" t="s">
        <v>143</v>
      </c>
      <c r="AY309" s="23" t="s">
        <v>134</v>
      </c>
      <c r="BE309" s="181">
        <f t="shared" ref="BE309:BE316" si="54">IF(N309="základní",J309,0)</f>
        <v>0</v>
      </c>
      <c r="BF309" s="181">
        <f t="shared" ref="BF309:BF316" si="55">IF(N309="snížená",J309,0)</f>
        <v>0</v>
      </c>
      <c r="BG309" s="181">
        <f t="shared" ref="BG309:BG316" si="56">IF(N309="zákl. přenesená",J309,0)</f>
        <v>0</v>
      </c>
      <c r="BH309" s="181">
        <f t="shared" ref="BH309:BH316" si="57">IF(N309="sníž. přenesená",J309,0)</f>
        <v>0</v>
      </c>
      <c r="BI309" s="181">
        <f t="shared" ref="BI309:BI316" si="58">IF(N309="nulová",J309,0)</f>
        <v>0</v>
      </c>
      <c r="BJ309" s="23" t="s">
        <v>143</v>
      </c>
      <c r="BK309" s="181">
        <f t="shared" ref="BK309:BK316" si="59">ROUND(I309*H309,2)</f>
        <v>0</v>
      </c>
      <c r="BL309" s="23" t="s">
        <v>200</v>
      </c>
      <c r="BM309" s="23" t="s">
        <v>593</v>
      </c>
    </row>
    <row r="310" spans="2:65" s="1" customFormat="1" ht="16.5" customHeight="1">
      <c r="B310" s="169"/>
      <c r="C310" s="198">
        <v>118</v>
      </c>
      <c r="D310" s="198" t="s">
        <v>196</v>
      </c>
      <c r="E310" s="199" t="s">
        <v>594</v>
      </c>
      <c r="F310" s="200" t="s">
        <v>595</v>
      </c>
      <c r="G310" s="201" t="s">
        <v>195</v>
      </c>
      <c r="H310" s="202">
        <v>2</v>
      </c>
      <c r="I310" s="203"/>
      <c r="J310" s="204">
        <f t="shared" si="50"/>
        <v>0</v>
      </c>
      <c r="K310" s="200" t="s">
        <v>141</v>
      </c>
      <c r="L310" s="205"/>
      <c r="M310" s="206" t="s">
        <v>5</v>
      </c>
      <c r="N310" s="207" t="s">
        <v>43</v>
      </c>
      <c r="O310" s="41"/>
      <c r="P310" s="179">
        <f t="shared" si="51"/>
        <v>0</v>
      </c>
      <c r="Q310" s="179">
        <v>1.55E-2</v>
      </c>
      <c r="R310" s="179">
        <f t="shared" si="52"/>
        <v>3.1E-2</v>
      </c>
      <c r="S310" s="179">
        <v>0</v>
      </c>
      <c r="T310" s="180">
        <f t="shared" si="53"/>
        <v>0</v>
      </c>
      <c r="AR310" s="23" t="s">
        <v>277</v>
      </c>
      <c r="AT310" s="23" t="s">
        <v>196</v>
      </c>
      <c r="AU310" s="23" t="s">
        <v>143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143</v>
      </c>
      <c r="BK310" s="181">
        <f t="shared" si="59"/>
        <v>0</v>
      </c>
      <c r="BL310" s="23" t="s">
        <v>200</v>
      </c>
      <c r="BM310" s="23" t="s">
        <v>596</v>
      </c>
    </row>
    <row r="311" spans="2:65" s="1" customFormat="1" ht="25.5" customHeight="1">
      <c r="B311" s="169"/>
      <c r="C311" s="198">
        <v>119</v>
      </c>
      <c r="D311" s="198" t="s">
        <v>196</v>
      </c>
      <c r="E311" s="199" t="s">
        <v>597</v>
      </c>
      <c r="F311" s="200" t="s">
        <v>598</v>
      </c>
      <c r="G311" s="201" t="s">
        <v>195</v>
      </c>
      <c r="H311" s="202">
        <v>2</v>
      </c>
      <c r="I311" s="203"/>
      <c r="J311" s="204">
        <f t="shared" si="50"/>
        <v>0</v>
      </c>
      <c r="K311" s="200" t="s">
        <v>141</v>
      </c>
      <c r="L311" s="205"/>
      <c r="M311" s="206" t="s">
        <v>5</v>
      </c>
      <c r="N311" s="207" t="s">
        <v>43</v>
      </c>
      <c r="O311" s="41"/>
      <c r="P311" s="179">
        <f t="shared" si="51"/>
        <v>0</v>
      </c>
      <c r="Q311" s="179">
        <v>1.1999999999999999E-3</v>
      </c>
      <c r="R311" s="179">
        <f t="shared" si="52"/>
        <v>2.3999999999999998E-3</v>
      </c>
      <c r="S311" s="179">
        <v>0</v>
      </c>
      <c r="T311" s="180">
        <f t="shared" si="53"/>
        <v>0</v>
      </c>
      <c r="AR311" s="23" t="s">
        <v>277</v>
      </c>
      <c r="AT311" s="23" t="s">
        <v>196</v>
      </c>
      <c r="AU311" s="23" t="s">
        <v>143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143</v>
      </c>
      <c r="BK311" s="181">
        <f t="shared" si="59"/>
        <v>0</v>
      </c>
      <c r="BL311" s="23" t="s">
        <v>200</v>
      </c>
      <c r="BM311" s="23" t="s">
        <v>599</v>
      </c>
    </row>
    <row r="312" spans="2:65" s="1" customFormat="1" ht="16.5" customHeight="1">
      <c r="B312" s="169"/>
      <c r="C312" s="170">
        <v>120</v>
      </c>
      <c r="D312" s="170" t="s">
        <v>137</v>
      </c>
      <c r="E312" s="171" t="s">
        <v>600</v>
      </c>
      <c r="F312" s="172" t="s">
        <v>601</v>
      </c>
      <c r="G312" s="173" t="s">
        <v>195</v>
      </c>
      <c r="H312" s="174">
        <v>2</v>
      </c>
      <c r="I312" s="175"/>
      <c r="J312" s="176">
        <f t="shared" si="50"/>
        <v>0</v>
      </c>
      <c r="K312" s="172" t="s">
        <v>141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200</v>
      </c>
      <c r="AT312" s="23" t="s">
        <v>137</v>
      </c>
      <c r="AU312" s="23" t="s">
        <v>143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143</v>
      </c>
      <c r="BK312" s="181">
        <f t="shared" si="59"/>
        <v>0</v>
      </c>
      <c r="BL312" s="23" t="s">
        <v>200</v>
      </c>
      <c r="BM312" s="23" t="s">
        <v>602</v>
      </c>
    </row>
    <row r="313" spans="2:65" s="1" customFormat="1" ht="16.5" customHeight="1">
      <c r="B313" s="169"/>
      <c r="C313" s="198">
        <v>121</v>
      </c>
      <c r="D313" s="198" t="s">
        <v>196</v>
      </c>
      <c r="E313" s="199" t="s">
        <v>603</v>
      </c>
      <c r="F313" s="200" t="s">
        <v>604</v>
      </c>
      <c r="G313" s="201" t="s">
        <v>195</v>
      </c>
      <c r="H313" s="202">
        <v>2</v>
      </c>
      <c r="I313" s="203"/>
      <c r="J313" s="204">
        <f t="shared" si="50"/>
        <v>0</v>
      </c>
      <c r="K313" s="200" t="s">
        <v>141</v>
      </c>
      <c r="L313" s="205"/>
      <c r="M313" s="206" t="s">
        <v>5</v>
      </c>
      <c r="N313" s="207" t="s">
        <v>43</v>
      </c>
      <c r="O313" s="41"/>
      <c r="P313" s="179">
        <f t="shared" si="51"/>
        <v>0</v>
      </c>
      <c r="Q313" s="179">
        <v>4.4999999999999999E-4</v>
      </c>
      <c r="R313" s="179">
        <f t="shared" si="52"/>
        <v>8.9999999999999998E-4</v>
      </c>
      <c r="S313" s="179">
        <v>0</v>
      </c>
      <c r="T313" s="180">
        <f t="shared" si="53"/>
        <v>0</v>
      </c>
      <c r="AR313" s="23" t="s">
        <v>277</v>
      </c>
      <c r="AT313" s="23" t="s">
        <v>196</v>
      </c>
      <c r="AU313" s="23" t="s">
        <v>143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143</v>
      </c>
      <c r="BK313" s="181">
        <f t="shared" si="59"/>
        <v>0</v>
      </c>
      <c r="BL313" s="23" t="s">
        <v>200</v>
      </c>
      <c r="BM313" s="23" t="s">
        <v>605</v>
      </c>
    </row>
    <row r="314" spans="2:65" s="1" customFormat="1" ht="38.25" customHeight="1">
      <c r="B314" s="169"/>
      <c r="C314" s="170">
        <v>122</v>
      </c>
      <c r="D314" s="170" t="s">
        <v>137</v>
      </c>
      <c r="E314" s="171" t="s">
        <v>606</v>
      </c>
      <c r="F314" s="172" t="s">
        <v>607</v>
      </c>
      <c r="G314" s="173" t="s">
        <v>231</v>
      </c>
      <c r="H314" s="174">
        <v>3.6999999999999998E-2</v>
      </c>
      <c r="I314" s="175"/>
      <c r="J314" s="176">
        <f t="shared" si="50"/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200</v>
      </c>
      <c r="AT314" s="23" t="s">
        <v>137</v>
      </c>
      <c r="AU314" s="23" t="s">
        <v>143</v>
      </c>
      <c r="AY314" s="23" t="s">
        <v>134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143</v>
      </c>
      <c r="BK314" s="181">
        <f t="shared" si="59"/>
        <v>0</v>
      </c>
      <c r="BL314" s="23" t="s">
        <v>200</v>
      </c>
      <c r="BM314" s="23" t="s">
        <v>608</v>
      </c>
    </row>
    <row r="315" spans="2:65" s="1" customFormat="1" ht="38.25" customHeight="1">
      <c r="B315" s="169"/>
      <c r="C315" s="170">
        <v>123</v>
      </c>
      <c r="D315" s="170" t="s">
        <v>137</v>
      </c>
      <c r="E315" s="171" t="s">
        <v>609</v>
      </c>
      <c r="F315" s="172" t="s">
        <v>610</v>
      </c>
      <c r="G315" s="173" t="s">
        <v>231</v>
      </c>
      <c r="H315" s="174">
        <v>3.6999999999999998E-2</v>
      </c>
      <c r="I315" s="175"/>
      <c r="J315" s="176">
        <f t="shared" si="50"/>
        <v>0</v>
      </c>
      <c r="K315" s="172" t="s">
        <v>141</v>
      </c>
      <c r="L315" s="40"/>
      <c r="M315" s="177" t="s">
        <v>5</v>
      </c>
      <c r="N315" s="178" t="s">
        <v>43</v>
      </c>
      <c r="O315" s="41"/>
      <c r="P315" s="179">
        <f t="shared" si="51"/>
        <v>0</v>
      </c>
      <c r="Q315" s="179">
        <v>0</v>
      </c>
      <c r="R315" s="179">
        <f t="shared" si="52"/>
        <v>0</v>
      </c>
      <c r="S315" s="179">
        <v>0</v>
      </c>
      <c r="T315" s="180">
        <f t="shared" si="53"/>
        <v>0</v>
      </c>
      <c r="AR315" s="23" t="s">
        <v>200</v>
      </c>
      <c r="AT315" s="23" t="s">
        <v>137</v>
      </c>
      <c r="AU315" s="23" t="s">
        <v>143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143</v>
      </c>
      <c r="BK315" s="181">
        <f t="shared" si="59"/>
        <v>0</v>
      </c>
      <c r="BL315" s="23" t="s">
        <v>200</v>
      </c>
      <c r="BM315" s="23" t="s">
        <v>611</v>
      </c>
    </row>
    <row r="316" spans="2:65" s="1" customFormat="1" ht="16.5" customHeight="1">
      <c r="B316" s="169"/>
      <c r="C316" s="170">
        <v>124</v>
      </c>
      <c r="D316" s="170" t="s">
        <v>137</v>
      </c>
      <c r="E316" s="171" t="s">
        <v>612</v>
      </c>
      <c r="F316" s="172" t="s">
        <v>613</v>
      </c>
      <c r="G316" s="173" t="s">
        <v>448</v>
      </c>
      <c r="H316" s="174">
        <v>1</v>
      </c>
      <c r="I316" s="175"/>
      <c r="J316" s="176">
        <f t="shared" si="50"/>
        <v>0</v>
      </c>
      <c r="K316" s="172" t="s">
        <v>5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</v>
      </c>
      <c r="T316" s="180">
        <f t="shared" si="53"/>
        <v>0</v>
      </c>
      <c r="AR316" s="23" t="s">
        <v>200</v>
      </c>
      <c r="AT316" s="23" t="s">
        <v>137</v>
      </c>
      <c r="AU316" s="23" t="s">
        <v>143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143</v>
      </c>
      <c r="BK316" s="181">
        <f t="shared" si="59"/>
        <v>0</v>
      </c>
      <c r="BL316" s="23" t="s">
        <v>200</v>
      </c>
      <c r="BM316" s="23" t="s">
        <v>614</v>
      </c>
    </row>
    <row r="317" spans="2:65" s="10" customFormat="1" ht="29.85" customHeight="1">
      <c r="B317" s="156"/>
      <c r="D317" s="157" t="s">
        <v>70</v>
      </c>
      <c r="E317" s="167" t="s">
        <v>615</v>
      </c>
      <c r="F317" s="167" t="s">
        <v>616</v>
      </c>
      <c r="I317" s="159"/>
      <c r="J317" s="168">
        <f>BK317</f>
        <v>0</v>
      </c>
      <c r="L317" s="156"/>
      <c r="M317" s="161"/>
      <c r="N317" s="162"/>
      <c r="O317" s="162"/>
      <c r="P317" s="163">
        <f>SUM(P318:P326)</f>
        <v>0</v>
      </c>
      <c r="Q317" s="162"/>
      <c r="R317" s="163">
        <f>SUM(R318:R326)</f>
        <v>0.30957443000000001</v>
      </c>
      <c r="S317" s="162"/>
      <c r="T317" s="164">
        <f>SUM(T318:T326)</f>
        <v>0</v>
      </c>
      <c r="AR317" s="157" t="s">
        <v>143</v>
      </c>
      <c r="AT317" s="165" t="s">
        <v>70</v>
      </c>
      <c r="AU317" s="165" t="s">
        <v>78</v>
      </c>
      <c r="AY317" s="157" t="s">
        <v>134</v>
      </c>
      <c r="BK317" s="166">
        <f>SUM(BK318:BK326)</f>
        <v>0</v>
      </c>
    </row>
    <row r="318" spans="2:65" s="1" customFormat="1" ht="25.5" customHeight="1">
      <c r="B318" s="169"/>
      <c r="C318" s="170">
        <v>125</v>
      </c>
      <c r="D318" s="170" t="s">
        <v>137</v>
      </c>
      <c r="E318" s="171" t="s">
        <v>617</v>
      </c>
      <c r="F318" s="172" t="s">
        <v>618</v>
      </c>
      <c r="G318" s="173" t="s">
        <v>140</v>
      </c>
      <c r="H318" s="174">
        <v>5.2389999999999999</v>
      </c>
      <c r="I318" s="175"/>
      <c r="J318" s="176">
        <f>ROUND(I318*H318,2)</f>
        <v>0</v>
      </c>
      <c r="K318" s="172" t="s">
        <v>141</v>
      </c>
      <c r="L318" s="40"/>
      <c r="M318" s="177" t="s">
        <v>5</v>
      </c>
      <c r="N318" s="178" t="s">
        <v>43</v>
      </c>
      <c r="O318" s="41"/>
      <c r="P318" s="179">
        <f>O318*H318</f>
        <v>0</v>
      </c>
      <c r="Q318" s="179">
        <v>3.7670000000000002E-2</v>
      </c>
      <c r="R318" s="179">
        <f>Q318*H318</f>
        <v>0.19735313000000002</v>
      </c>
      <c r="S318" s="179">
        <v>0</v>
      </c>
      <c r="T318" s="180">
        <f>S318*H318</f>
        <v>0</v>
      </c>
      <c r="AR318" s="23" t="s">
        <v>200</v>
      </c>
      <c r="AT318" s="23" t="s">
        <v>137</v>
      </c>
      <c r="AU318" s="23" t="s">
        <v>143</v>
      </c>
      <c r="AY318" s="23" t="s">
        <v>134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143</v>
      </c>
      <c r="BK318" s="181">
        <f>ROUND(I318*H318,2)</f>
        <v>0</v>
      </c>
      <c r="BL318" s="23" t="s">
        <v>200</v>
      </c>
      <c r="BM318" s="23" t="s">
        <v>619</v>
      </c>
    </row>
    <row r="319" spans="2:65" s="11" customFormat="1">
      <c r="B319" s="182"/>
      <c r="D319" s="183" t="s">
        <v>145</v>
      </c>
      <c r="E319" s="184" t="s">
        <v>5</v>
      </c>
      <c r="F319" s="185" t="s">
        <v>620</v>
      </c>
      <c r="H319" s="186">
        <v>4.3540000000000001</v>
      </c>
      <c r="I319" s="187"/>
      <c r="L319" s="182"/>
      <c r="M319" s="188"/>
      <c r="N319" s="189"/>
      <c r="O319" s="189"/>
      <c r="P319" s="189"/>
      <c r="Q319" s="189"/>
      <c r="R319" s="189"/>
      <c r="S319" s="189"/>
      <c r="T319" s="190"/>
      <c r="AT319" s="184" t="s">
        <v>145</v>
      </c>
      <c r="AU319" s="184" t="s">
        <v>143</v>
      </c>
      <c r="AV319" s="11" t="s">
        <v>143</v>
      </c>
      <c r="AW319" s="11" t="s">
        <v>35</v>
      </c>
      <c r="AX319" s="11" t="s">
        <v>71</v>
      </c>
      <c r="AY319" s="184" t="s">
        <v>134</v>
      </c>
    </row>
    <row r="320" spans="2:65" s="11" customFormat="1">
      <c r="B320" s="182"/>
      <c r="D320" s="183" t="s">
        <v>145</v>
      </c>
      <c r="E320" s="184" t="s">
        <v>5</v>
      </c>
      <c r="F320" s="185" t="s">
        <v>265</v>
      </c>
      <c r="H320" s="186">
        <v>0.88500000000000001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145</v>
      </c>
      <c r="AU320" s="184" t="s">
        <v>143</v>
      </c>
      <c r="AV320" s="11" t="s">
        <v>143</v>
      </c>
      <c r="AW320" s="11" t="s">
        <v>35</v>
      </c>
      <c r="AX320" s="11" t="s">
        <v>71</v>
      </c>
      <c r="AY320" s="184" t="s">
        <v>134</v>
      </c>
    </row>
    <row r="321" spans="2:65" s="13" customFormat="1">
      <c r="B321" s="208"/>
      <c r="D321" s="183" t="s">
        <v>145</v>
      </c>
      <c r="E321" s="209" t="s">
        <v>5</v>
      </c>
      <c r="F321" s="210" t="s">
        <v>207</v>
      </c>
      <c r="H321" s="211">
        <v>5.2389999999999999</v>
      </c>
      <c r="I321" s="212"/>
      <c r="L321" s="208"/>
      <c r="M321" s="213"/>
      <c r="N321" s="214"/>
      <c r="O321" s="214"/>
      <c r="P321" s="214"/>
      <c r="Q321" s="214"/>
      <c r="R321" s="214"/>
      <c r="S321" s="214"/>
      <c r="T321" s="215"/>
      <c r="AT321" s="209" t="s">
        <v>145</v>
      </c>
      <c r="AU321" s="209" t="s">
        <v>143</v>
      </c>
      <c r="AV321" s="13" t="s">
        <v>142</v>
      </c>
      <c r="AW321" s="13" t="s">
        <v>35</v>
      </c>
      <c r="AX321" s="13" t="s">
        <v>78</v>
      </c>
      <c r="AY321" s="209" t="s">
        <v>134</v>
      </c>
    </row>
    <row r="322" spans="2:65" s="1" customFormat="1" ht="16.5" customHeight="1">
      <c r="B322" s="169"/>
      <c r="C322" s="170">
        <v>126</v>
      </c>
      <c r="D322" s="170" t="s">
        <v>137</v>
      </c>
      <c r="E322" s="171" t="s">
        <v>621</v>
      </c>
      <c r="F322" s="172" t="s">
        <v>622</v>
      </c>
      <c r="G322" s="173" t="s">
        <v>140</v>
      </c>
      <c r="H322" s="174">
        <v>5.2389999999999999</v>
      </c>
      <c r="I322" s="175"/>
      <c r="J322" s="176">
        <f>ROUND(I322*H322,2)</f>
        <v>0</v>
      </c>
      <c r="K322" s="172" t="s">
        <v>141</v>
      </c>
      <c r="L322" s="40"/>
      <c r="M322" s="177" t="s">
        <v>5</v>
      </c>
      <c r="N322" s="178" t="s">
        <v>43</v>
      </c>
      <c r="O322" s="41"/>
      <c r="P322" s="179">
        <f>O322*H322</f>
        <v>0</v>
      </c>
      <c r="Q322" s="179">
        <v>2.9999999999999997E-4</v>
      </c>
      <c r="R322" s="179">
        <f>Q322*H322</f>
        <v>1.5716999999999999E-3</v>
      </c>
      <c r="S322" s="179">
        <v>0</v>
      </c>
      <c r="T322" s="180">
        <f>S322*H322</f>
        <v>0</v>
      </c>
      <c r="AR322" s="23" t="s">
        <v>200</v>
      </c>
      <c r="AT322" s="23" t="s">
        <v>137</v>
      </c>
      <c r="AU322" s="23" t="s">
        <v>143</v>
      </c>
      <c r="AY322" s="23" t="s">
        <v>134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143</v>
      </c>
      <c r="BK322" s="181">
        <f>ROUND(I322*H322,2)</f>
        <v>0</v>
      </c>
      <c r="BL322" s="23" t="s">
        <v>200</v>
      </c>
      <c r="BM322" s="23" t="s">
        <v>623</v>
      </c>
    </row>
    <row r="323" spans="2:65" s="1" customFormat="1" ht="25.5" customHeight="1">
      <c r="B323" s="169"/>
      <c r="C323" s="198">
        <v>127</v>
      </c>
      <c r="D323" s="198" t="s">
        <v>196</v>
      </c>
      <c r="E323" s="199" t="s">
        <v>624</v>
      </c>
      <c r="F323" s="200" t="s">
        <v>625</v>
      </c>
      <c r="G323" s="201" t="s">
        <v>140</v>
      </c>
      <c r="H323" s="202">
        <v>5.7629999999999999</v>
      </c>
      <c r="I323" s="203"/>
      <c r="J323" s="204">
        <f>ROUND(I323*H323,2)</f>
        <v>0</v>
      </c>
      <c r="K323" s="200" t="s">
        <v>141</v>
      </c>
      <c r="L323" s="205"/>
      <c r="M323" s="206" t="s">
        <v>5</v>
      </c>
      <c r="N323" s="207" t="s">
        <v>43</v>
      </c>
      <c r="O323" s="41"/>
      <c r="P323" s="179">
        <f>O323*H323</f>
        <v>0</v>
      </c>
      <c r="Q323" s="179">
        <v>1.9199999999999998E-2</v>
      </c>
      <c r="R323" s="179">
        <f>Q323*H323</f>
        <v>0.11064959999999999</v>
      </c>
      <c r="S323" s="179">
        <v>0</v>
      </c>
      <c r="T323" s="180">
        <f>S323*H323</f>
        <v>0</v>
      </c>
      <c r="AR323" s="23" t="s">
        <v>277</v>
      </c>
      <c r="AT323" s="23" t="s">
        <v>196</v>
      </c>
      <c r="AU323" s="23" t="s">
        <v>143</v>
      </c>
      <c r="AY323" s="23" t="s">
        <v>134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143</v>
      </c>
      <c r="BK323" s="181">
        <f>ROUND(I323*H323,2)</f>
        <v>0</v>
      </c>
      <c r="BL323" s="23" t="s">
        <v>200</v>
      </c>
      <c r="BM323" s="23" t="s">
        <v>626</v>
      </c>
    </row>
    <row r="324" spans="2:65" s="11" customFormat="1">
      <c r="B324" s="182"/>
      <c r="D324" s="183" t="s">
        <v>145</v>
      </c>
      <c r="F324" s="185" t="s">
        <v>627</v>
      </c>
      <c r="H324" s="186">
        <v>5.7629999999999999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145</v>
      </c>
      <c r="AU324" s="184" t="s">
        <v>143</v>
      </c>
      <c r="AV324" s="11" t="s">
        <v>143</v>
      </c>
      <c r="AW324" s="11" t="s">
        <v>6</v>
      </c>
      <c r="AX324" s="11" t="s">
        <v>78</v>
      </c>
      <c r="AY324" s="184" t="s">
        <v>134</v>
      </c>
    </row>
    <row r="325" spans="2:65" s="1" customFormat="1" ht="38.25" customHeight="1">
      <c r="B325" s="169"/>
      <c r="C325" s="170">
        <v>128</v>
      </c>
      <c r="D325" s="170" t="s">
        <v>137</v>
      </c>
      <c r="E325" s="171" t="s">
        <v>628</v>
      </c>
      <c r="F325" s="172" t="s">
        <v>629</v>
      </c>
      <c r="G325" s="173" t="s">
        <v>231</v>
      </c>
      <c r="H325" s="174">
        <v>0.31</v>
      </c>
      <c r="I325" s="175"/>
      <c r="J325" s="176">
        <f>ROUND(I325*H325,2)</f>
        <v>0</v>
      </c>
      <c r="K325" s="172" t="s">
        <v>141</v>
      </c>
      <c r="L325" s="40"/>
      <c r="M325" s="177" t="s">
        <v>5</v>
      </c>
      <c r="N325" s="178" t="s">
        <v>43</v>
      </c>
      <c r="O325" s="41"/>
      <c r="P325" s="179">
        <f>O325*H325</f>
        <v>0</v>
      </c>
      <c r="Q325" s="179">
        <v>0</v>
      </c>
      <c r="R325" s="179">
        <f>Q325*H325</f>
        <v>0</v>
      </c>
      <c r="S325" s="179">
        <v>0</v>
      </c>
      <c r="T325" s="180">
        <f>S325*H325</f>
        <v>0</v>
      </c>
      <c r="AR325" s="23" t="s">
        <v>200</v>
      </c>
      <c r="AT325" s="23" t="s">
        <v>137</v>
      </c>
      <c r="AU325" s="23" t="s">
        <v>143</v>
      </c>
      <c r="AY325" s="23" t="s">
        <v>134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23" t="s">
        <v>143</v>
      </c>
      <c r="BK325" s="181">
        <f>ROUND(I325*H325,2)</f>
        <v>0</v>
      </c>
      <c r="BL325" s="23" t="s">
        <v>200</v>
      </c>
      <c r="BM325" s="23" t="s">
        <v>630</v>
      </c>
    </row>
    <row r="326" spans="2:65" s="1" customFormat="1" ht="38.25" customHeight="1">
      <c r="B326" s="169"/>
      <c r="C326" s="170">
        <v>129</v>
      </c>
      <c r="D326" s="170" t="s">
        <v>137</v>
      </c>
      <c r="E326" s="171" t="s">
        <v>631</v>
      </c>
      <c r="F326" s="172" t="s">
        <v>632</v>
      </c>
      <c r="G326" s="173" t="s">
        <v>231</v>
      </c>
      <c r="H326" s="174">
        <v>0.31</v>
      </c>
      <c r="I326" s="175"/>
      <c r="J326" s="176">
        <f>ROUND(I326*H326,2)</f>
        <v>0</v>
      </c>
      <c r="K326" s="172" t="s">
        <v>141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0</v>
      </c>
      <c r="R326" s="179">
        <f>Q326*H326</f>
        <v>0</v>
      </c>
      <c r="S326" s="179">
        <v>0</v>
      </c>
      <c r="T326" s="180">
        <f>S326*H326</f>
        <v>0</v>
      </c>
      <c r="AR326" s="23" t="s">
        <v>200</v>
      </c>
      <c r="AT326" s="23" t="s">
        <v>137</v>
      </c>
      <c r="AU326" s="23" t="s">
        <v>143</v>
      </c>
      <c r="AY326" s="23" t="s">
        <v>134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200</v>
      </c>
      <c r="BM326" s="23" t="s">
        <v>633</v>
      </c>
    </row>
    <row r="327" spans="2:65" s="10" customFormat="1" ht="29.85" customHeight="1">
      <c r="B327" s="156"/>
      <c r="D327" s="157" t="s">
        <v>70</v>
      </c>
      <c r="E327" s="167" t="s">
        <v>634</v>
      </c>
      <c r="F327" s="167" t="s">
        <v>635</v>
      </c>
      <c r="I327" s="159"/>
      <c r="J327" s="168">
        <f>BK327</f>
        <v>0</v>
      </c>
      <c r="L327" s="156"/>
      <c r="M327" s="161"/>
      <c r="N327" s="162"/>
      <c r="O327" s="162"/>
      <c r="P327" s="163">
        <f>SUM(P328:P338)</f>
        <v>0</v>
      </c>
      <c r="Q327" s="162"/>
      <c r="R327" s="163">
        <f>SUM(R328:R338)</f>
        <v>9.3260000000000001E-4</v>
      </c>
      <c r="S327" s="162"/>
      <c r="T327" s="164">
        <f>SUM(T328:T338)</f>
        <v>1.6796999999999999E-2</v>
      </c>
      <c r="AR327" s="157" t="s">
        <v>143</v>
      </c>
      <c r="AT327" s="165" t="s">
        <v>70</v>
      </c>
      <c r="AU327" s="165" t="s">
        <v>78</v>
      </c>
      <c r="AY327" s="157" t="s">
        <v>134</v>
      </c>
      <c r="BK327" s="166">
        <f>SUM(BK328:BK338)</f>
        <v>0</v>
      </c>
    </row>
    <row r="328" spans="2:65" s="1" customFormat="1" ht="16.5" customHeight="1">
      <c r="B328" s="169"/>
      <c r="C328" s="170">
        <v>130</v>
      </c>
      <c r="D328" s="170" t="s">
        <v>137</v>
      </c>
      <c r="E328" s="171" t="s">
        <v>636</v>
      </c>
      <c r="F328" s="172" t="s">
        <v>637</v>
      </c>
      <c r="G328" s="173" t="s">
        <v>140</v>
      </c>
      <c r="H328" s="174">
        <v>5.5990000000000002</v>
      </c>
      <c r="I328" s="175"/>
      <c r="J328" s="176">
        <f>ROUND(I328*H328,2)</f>
        <v>0</v>
      </c>
      <c r="K328" s="172" t="s">
        <v>141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0</v>
      </c>
      <c r="R328" s="179">
        <f>Q328*H328</f>
        <v>0</v>
      </c>
      <c r="S328" s="179">
        <v>3.0000000000000001E-3</v>
      </c>
      <c r="T328" s="180">
        <f>S328*H328</f>
        <v>1.6796999999999999E-2</v>
      </c>
      <c r="AR328" s="23" t="s">
        <v>200</v>
      </c>
      <c r="AT328" s="23" t="s">
        <v>137</v>
      </c>
      <c r="AU328" s="23" t="s">
        <v>143</v>
      </c>
      <c r="AY328" s="23" t="s">
        <v>134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143</v>
      </c>
      <c r="BK328" s="181">
        <f>ROUND(I328*H328,2)</f>
        <v>0</v>
      </c>
      <c r="BL328" s="23" t="s">
        <v>200</v>
      </c>
      <c r="BM328" s="23" t="s">
        <v>638</v>
      </c>
    </row>
    <row r="329" spans="2:65" s="12" customFormat="1">
      <c r="B329" s="191"/>
      <c r="D329" s="183" t="s">
        <v>145</v>
      </c>
      <c r="E329" s="192" t="s">
        <v>5</v>
      </c>
      <c r="F329" s="193" t="s">
        <v>639</v>
      </c>
      <c r="H329" s="192" t="s">
        <v>5</v>
      </c>
      <c r="I329" s="194"/>
      <c r="L329" s="191"/>
      <c r="M329" s="195"/>
      <c r="N329" s="196"/>
      <c r="O329" s="196"/>
      <c r="P329" s="196"/>
      <c r="Q329" s="196"/>
      <c r="R329" s="196"/>
      <c r="S329" s="196"/>
      <c r="T329" s="197"/>
      <c r="AT329" s="192" t="s">
        <v>145</v>
      </c>
      <c r="AU329" s="192" t="s">
        <v>143</v>
      </c>
      <c r="AV329" s="12" t="s">
        <v>78</v>
      </c>
      <c r="AW329" s="12" t="s">
        <v>35</v>
      </c>
      <c r="AX329" s="12" t="s">
        <v>71</v>
      </c>
      <c r="AY329" s="192" t="s">
        <v>134</v>
      </c>
    </row>
    <row r="330" spans="2:65" s="11" customFormat="1">
      <c r="B330" s="182"/>
      <c r="D330" s="183" t="s">
        <v>145</v>
      </c>
      <c r="E330" s="184" t="s">
        <v>5</v>
      </c>
      <c r="F330" s="185" t="s">
        <v>589</v>
      </c>
      <c r="H330" s="186">
        <v>0.99199999999999999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145</v>
      </c>
      <c r="AU330" s="184" t="s">
        <v>143</v>
      </c>
      <c r="AV330" s="11" t="s">
        <v>143</v>
      </c>
      <c r="AW330" s="11" t="s">
        <v>35</v>
      </c>
      <c r="AX330" s="11" t="s">
        <v>71</v>
      </c>
      <c r="AY330" s="184" t="s">
        <v>134</v>
      </c>
    </row>
    <row r="331" spans="2:65" s="11" customFormat="1">
      <c r="B331" s="182"/>
      <c r="D331" s="183" t="s">
        <v>145</v>
      </c>
      <c r="E331" s="184" t="s">
        <v>5</v>
      </c>
      <c r="F331" s="185" t="s">
        <v>590</v>
      </c>
      <c r="H331" s="186">
        <v>3.1640000000000001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145</v>
      </c>
      <c r="AU331" s="184" t="s">
        <v>143</v>
      </c>
      <c r="AV331" s="11" t="s">
        <v>143</v>
      </c>
      <c r="AW331" s="11" t="s">
        <v>35</v>
      </c>
      <c r="AX331" s="11" t="s">
        <v>71</v>
      </c>
      <c r="AY331" s="184" t="s">
        <v>134</v>
      </c>
    </row>
    <row r="332" spans="2:65" s="11" customFormat="1">
      <c r="B332" s="182"/>
      <c r="D332" s="183" t="s">
        <v>145</v>
      </c>
      <c r="E332" s="184" t="s">
        <v>5</v>
      </c>
      <c r="F332" s="185" t="s">
        <v>640</v>
      </c>
      <c r="H332" s="186">
        <v>1.4430000000000001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145</v>
      </c>
      <c r="AU332" s="184" t="s">
        <v>143</v>
      </c>
      <c r="AV332" s="11" t="s">
        <v>143</v>
      </c>
      <c r="AW332" s="11" t="s">
        <v>35</v>
      </c>
      <c r="AX332" s="11" t="s">
        <v>71</v>
      </c>
      <c r="AY332" s="184" t="s">
        <v>134</v>
      </c>
    </row>
    <row r="333" spans="2:65" s="13" customFormat="1">
      <c r="B333" s="208"/>
      <c r="D333" s="183" t="s">
        <v>145</v>
      </c>
      <c r="E333" s="209" t="s">
        <v>5</v>
      </c>
      <c r="F333" s="210" t="s">
        <v>207</v>
      </c>
      <c r="H333" s="211">
        <v>5.5990000000000002</v>
      </c>
      <c r="I333" s="212"/>
      <c r="L333" s="208"/>
      <c r="M333" s="213"/>
      <c r="N333" s="214"/>
      <c r="O333" s="214"/>
      <c r="P333" s="214"/>
      <c r="Q333" s="214"/>
      <c r="R333" s="214"/>
      <c r="S333" s="214"/>
      <c r="T333" s="215"/>
      <c r="AT333" s="209" t="s">
        <v>145</v>
      </c>
      <c r="AU333" s="209" t="s">
        <v>143</v>
      </c>
      <c r="AV333" s="13" t="s">
        <v>142</v>
      </c>
      <c r="AW333" s="13" t="s">
        <v>35</v>
      </c>
      <c r="AX333" s="13" t="s">
        <v>78</v>
      </c>
      <c r="AY333" s="209" t="s">
        <v>134</v>
      </c>
    </row>
    <row r="334" spans="2:65" s="1" customFormat="1" ht="16.5" customHeight="1">
      <c r="B334" s="169"/>
      <c r="C334" s="170">
        <v>131</v>
      </c>
      <c r="D334" s="170" t="s">
        <v>137</v>
      </c>
      <c r="E334" s="171" t="s">
        <v>641</v>
      </c>
      <c r="F334" s="172" t="s">
        <v>642</v>
      </c>
      <c r="G334" s="173" t="s">
        <v>287</v>
      </c>
      <c r="H334" s="174">
        <v>3.5</v>
      </c>
      <c r="I334" s="175"/>
      <c r="J334" s="176">
        <f>ROUND(I334*H334,2)</f>
        <v>0</v>
      </c>
      <c r="K334" s="172" t="s">
        <v>141</v>
      </c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1.0000000000000001E-5</v>
      </c>
      <c r="R334" s="179">
        <f>Q334*H334</f>
        <v>3.5000000000000004E-5</v>
      </c>
      <c r="S334" s="179">
        <v>0</v>
      </c>
      <c r="T334" s="180">
        <f>S334*H334</f>
        <v>0</v>
      </c>
      <c r="AR334" s="23" t="s">
        <v>200</v>
      </c>
      <c r="AT334" s="23" t="s">
        <v>137</v>
      </c>
      <c r="AU334" s="23" t="s">
        <v>143</v>
      </c>
      <c r="AY334" s="23" t="s">
        <v>134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200</v>
      </c>
      <c r="BM334" s="23" t="s">
        <v>643</v>
      </c>
    </row>
    <row r="335" spans="2:65" s="1" customFormat="1" ht="16.5" customHeight="1">
      <c r="B335" s="169"/>
      <c r="C335" s="198">
        <v>132</v>
      </c>
      <c r="D335" s="198" t="s">
        <v>196</v>
      </c>
      <c r="E335" s="199" t="s">
        <v>644</v>
      </c>
      <c r="F335" s="200" t="s">
        <v>645</v>
      </c>
      <c r="G335" s="201" t="s">
        <v>287</v>
      </c>
      <c r="H335" s="202">
        <v>4.08</v>
      </c>
      <c r="I335" s="203"/>
      <c r="J335" s="204">
        <f>ROUND(I335*H335,2)</f>
        <v>0</v>
      </c>
      <c r="K335" s="200" t="s">
        <v>141</v>
      </c>
      <c r="L335" s="205"/>
      <c r="M335" s="206" t="s">
        <v>5</v>
      </c>
      <c r="N335" s="207" t="s">
        <v>43</v>
      </c>
      <c r="O335" s="41"/>
      <c r="P335" s="179">
        <f>O335*H335</f>
        <v>0</v>
      </c>
      <c r="Q335" s="179">
        <v>2.2000000000000001E-4</v>
      </c>
      <c r="R335" s="179">
        <f>Q335*H335</f>
        <v>8.9760000000000003E-4</v>
      </c>
      <c r="S335" s="179">
        <v>0</v>
      </c>
      <c r="T335" s="180">
        <f>S335*H335</f>
        <v>0</v>
      </c>
      <c r="AR335" s="23" t="s">
        <v>277</v>
      </c>
      <c r="AT335" s="23" t="s">
        <v>196</v>
      </c>
      <c r="AU335" s="23" t="s">
        <v>143</v>
      </c>
      <c r="AY335" s="23" t="s">
        <v>134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143</v>
      </c>
      <c r="BK335" s="181">
        <f>ROUND(I335*H335,2)</f>
        <v>0</v>
      </c>
      <c r="BL335" s="23" t="s">
        <v>200</v>
      </c>
      <c r="BM335" s="23" t="s">
        <v>646</v>
      </c>
    </row>
    <row r="336" spans="2:65" s="11" customFormat="1">
      <c r="B336" s="182"/>
      <c r="D336" s="183" t="s">
        <v>145</v>
      </c>
      <c r="F336" s="185" t="s">
        <v>647</v>
      </c>
      <c r="H336" s="186">
        <v>4.08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145</v>
      </c>
      <c r="AU336" s="184" t="s">
        <v>143</v>
      </c>
      <c r="AV336" s="11" t="s">
        <v>143</v>
      </c>
      <c r="AW336" s="11" t="s">
        <v>6</v>
      </c>
      <c r="AX336" s="11" t="s">
        <v>78</v>
      </c>
      <c r="AY336" s="184" t="s">
        <v>134</v>
      </c>
    </row>
    <row r="337" spans="2:65" s="1" customFormat="1" ht="38.25" customHeight="1">
      <c r="B337" s="169"/>
      <c r="C337" s="170">
        <v>133</v>
      </c>
      <c r="D337" s="170" t="s">
        <v>137</v>
      </c>
      <c r="E337" s="171" t="s">
        <v>648</v>
      </c>
      <c r="F337" s="172" t="s">
        <v>649</v>
      </c>
      <c r="G337" s="173" t="s">
        <v>231</v>
      </c>
      <c r="H337" s="174">
        <v>1E-3</v>
      </c>
      <c r="I337" s="175"/>
      <c r="J337" s="176">
        <f>ROUND(I337*H337,2)</f>
        <v>0</v>
      </c>
      <c r="K337" s="172" t="s">
        <v>141</v>
      </c>
      <c r="L337" s="40"/>
      <c r="M337" s="177" t="s">
        <v>5</v>
      </c>
      <c r="N337" s="178" t="s">
        <v>43</v>
      </c>
      <c r="O337" s="41"/>
      <c r="P337" s="179">
        <f>O337*H337</f>
        <v>0</v>
      </c>
      <c r="Q337" s="179">
        <v>0</v>
      </c>
      <c r="R337" s="179">
        <f>Q337*H337</f>
        <v>0</v>
      </c>
      <c r="S337" s="179">
        <v>0</v>
      </c>
      <c r="T337" s="180">
        <f>S337*H337</f>
        <v>0</v>
      </c>
      <c r="AR337" s="23" t="s">
        <v>200</v>
      </c>
      <c r="AT337" s="23" t="s">
        <v>137</v>
      </c>
      <c r="AU337" s="23" t="s">
        <v>143</v>
      </c>
      <c r="AY337" s="23" t="s">
        <v>134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143</v>
      </c>
      <c r="BK337" s="181">
        <f>ROUND(I337*H337,2)</f>
        <v>0</v>
      </c>
      <c r="BL337" s="23" t="s">
        <v>200</v>
      </c>
      <c r="BM337" s="23" t="s">
        <v>650</v>
      </c>
    </row>
    <row r="338" spans="2:65" s="1" customFormat="1" ht="38.25" customHeight="1">
      <c r="B338" s="169"/>
      <c r="C338" s="170">
        <v>134</v>
      </c>
      <c r="D338" s="170" t="s">
        <v>137</v>
      </c>
      <c r="E338" s="171" t="s">
        <v>651</v>
      </c>
      <c r="F338" s="172" t="s">
        <v>652</v>
      </c>
      <c r="G338" s="173" t="s">
        <v>231</v>
      </c>
      <c r="H338" s="174">
        <v>1E-3</v>
      </c>
      <c r="I338" s="175"/>
      <c r="J338" s="176">
        <f>ROUND(I338*H338,2)</f>
        <v>0</v>
      </c>
      <c r="K338" s="172" t="s">
        <v>141</v>
      </c>
      <c r="L338" s="40"/>
      <c r="M338" s="177" t="s">
        <v>5</v>
      </c>
      <c r="N338" s="178" t="s">
        <v>43</v>
      </c>
      <c r="O338" s="41"/>
      <c r="P338" s="179">
        <f>O338*H338</f>
        <v>0</v>
      </c>
      <c r="Q338" s="179">
        <v>0</v>
      </c>
      <c r="R338" s="179">
        <f>Q338*H338</f>
        <v>0</v>
      </c>
      <c r="S338" s="179">
        <v>0</v>
      </c>
      <c r="T338" s="180">
        <f>S338*H338</f>
        <v>0</v>
      </c>
      <c r="AR338" s="23" t="s">
        <v>200</v>
      </c>
      <c r="AT338" s="23" t="s">
        <v>137</v>
      </c>
      <c r="AU338" s="23" t="s">
        <v>143</v>
      </c>
      <c r="AY338" s="23" t="s">
        <v>134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143</v>
      </c>
      <c r="BK338" s="181">
        <f>ROUND(I338*H338,2)</f>
        <v>0</v>
      </c>
      <c r="BL338" s="23" t="s">
        <v>200</v>
      </c>
      <c r="BM338" s="23" t="s">
        <v>653</v>
      </c>
    </row>
    <row r="339" spans="2:65" s="10" customFormat="1" ht="29.85" customHeight="1">
      <c r="B339" s="156"/>
      <c r="D339" s="157" t="s">
        <v>70</v>
      </c>
      <c r="E339" s="167" t="s">
        <v>654</v>
      </c>
      <c r="F339" s="167" t="s">
        <v>655</v>
      </c>
      <c r="I339" s="159"/>
      <c r="J339" s="168">
        <f>BK339</f>
        <v>0</v>
      </c>
      <c r="L339" s="156"/>
      <c r="M339" s="161"/>
      <c r="N339" s="162"/>
      <c r="O339" s="162"/>
      <c r="P339" s="163">
        <f>SUM(P340:P357)</f>
        <v>0</v>
      </c>
      <c r="Q339" s="162"/>
      <c r="R339" s="163">
        <f>SUM(R340:R357)</f>
        <v>1.4288932999999997</v>
      </c>
      <c r="S339" s="162"/>
      <c r="T339" s="164">
        <f>SUM(T340:T357)</f>
        <v>0</v>
      </c>
      <c r="AR339" s="157" t="s">
        <v>143</v>
      </c>
      <c r="AT339" s="165" t="s">
        <v>70</v>
      </c>
      <c r="AU339" s="165" t="s">
        <v>78</v>
      </c>
      <c r="AY339" s="157" t="s">
        <v>134</v>
      </c>
      <c r="BK339" s="166">
        <f>SUM(BK340:BK357)</f>
        <v>0</v>
      </c>
    </row>
    <row r="340" spans="2:65" s="1" customFormat="1" ht="25.5" customHeight="1">
      <c r="B340" s="169"/>
      <c r="C340" s="170">
        <v>135</v>
      </c>
      <c r="D340" s="170" t="s">
        <v>137</v>
      </c>
      <c r="E340" s="171" t="s">
        <v>656</v>
      </c>
      <c r="F340" s="172" t="s">
        <v>657</v>
      </c>
      <c r="G340" s="173" t="s">
        <v>287</v>
      </c>
      <c r="H340" s="174">
        <v>13.69</v>
      </c>
      <c r="I340" s="175"/>
      <c r="J340" s="176">
        <f>ROUND(I340*H340,2)</f>
        <v>0</v>
      </c>
      <c r="K340" s="172" t="s">
        <v>141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3.5E-4</v>
      </c>
      <c r="R340" s="179">
        <f>Q340*H340</f>
        <v>4.7914999999999998E-3</v>
      </c>
      <c r="S340" s="179">
        <v>0</v>
      </c>
      <c r="T340" s="180">
        <f>S340*H340</f>
        <v>0</v>
      </c>
      <c r="AR340" s="23" t="s">
        <v>200</v>
      </c>
      <c r="AT340" s="23" t="s">
        <v>137</v>
      </c>
      <c r="AU340" s="23" t="s">
        <v>143</v>
      </c>
      <c r="AY340" s="23" t="s">
        <v>134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143</v>
      </c>
      <c r="BK340" s="181">
        <f>ROUND(I340*H340,2)</f>
        <v>0</v>
      </c>
      <c r="BL340" s="23" t="s">
        <v>200</v>
      </c>
      <c r="BM340" s="23" t="s">
        <v>658</v>
      </c>
    </row>
    <row r="341" spans="2:65" s="11" customFormat="1">
      <c r="B341" s="182"/>
      <c r="D341" s="183" t="s">
        <v>145</v>
      </c>
      <c r="E341" s="184" t="s">
        <v>5</v>
      </c>
      <c r="F341" s="185" t="s">
        <v>659</v>
      </c>
      <c r="H341" s="186">
        <v>3.75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145</v>
      </c>
      <c r="AU341" s="184" t="s">
        <v>143</v>
      </c>
      <c r="AV341" s="11" t="s">
        <v>143</v>
      </c>
      <c r="AW341" s="11" t="s">
        <v>35</v>
      </c>
      <c r="AX341" s="11" t="s">
        <v>71</v>
      </c>
      <c r="AY341" s="184" t="s">
        <v>134</v>
      </c>
    </row>
    <row r="342" spans="2:65" s="11" customFormat="1">
      <c r="B342" s="182"/>
      <c r="D342" s="183" t="s">
        <v>145</v>
      </c>
      <c r="E342" s="184" t="s">
        <v>5</v>
      </c>
      <c r="F342" s="185" t="s">
        <v>543</v>
      </c>
      <c r="H342" s="186">
        <v>8.4700000000000006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145</v>
      </c>
      <c r="AU342" s="184" t="s">
        <v>143</v>
      </c>
      <c r="AV342" s="11" t="s">
        <v>143</v>
      </c>
      <c r="AW342" s="11" t="s">
        <v>35</v>
      </c>
      <c r="AX342" s="11" t="s">
        <v>71</v>
      </c>
      <c r="AY342" s="184" t="s">
        <v>134</v>
      </c>
    </row>
    <row r="343" spans="2:65" s="11" customFormat="1">
      <c r="B343" s="182"/>
      <c r="D343" s="183" t="s">
        <v>145</v>
      </c>
      <c r="E343" s="184" t="s">
        <v>5</v>
      </c>
      <c r="F343" s="185" t="s">
        <v>660</v>
      </c>
      <c r="H343" s="186">
        <v>1.47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4" t="s">
        <v>145</v>
      </c>
      <c r="AU343" s="184" t="s">
        <v>143</v>
      </c>
      <c r="AV343" s="11" t="s">
        <v>143</v>
      </c>
      <c r="AW343" s="11" t="s">
        <v>35</v>
      </c>
      <c r="AX343" s="11" t="s">
        <v>71</v>
      </c>
      <c r="AY343" s="184" t="s">
        <v>134</v>
      </c>
    </row>
    <row r="344" spans="2:65" s="13" customFormat="1">
      <c r="B344" s="208"/>
      <c r="D344" s="183" t="s">
        <v>145</v>
      </c>
      <c r="E344" s="209" t="s">
        <v>5</v>
      </c>
      <c r="F344" s="210" t="s">
        <v>207</v>
      </c>
      <c r="H344" s="211">
        <v>13.69</v>
      </c>
      <c r="I344" s="212"/>
      <c r="L344" s="208"/>
      <c r="M344" s="213"/>
      <c r="N344" s="214"/>
      <c r="O344" s="214"/>
      <c r="P344" s="214"/>
      <c r="Q344" s="214"/>
      <c r="R344" s="214"/>
      <c r="S344" s="214"/>
      <c r="T344" s="215"/>
      <c r="AT344" s="209" t="s">
        <v>145</v>
      </c>
      <c r="AU344" s="209" t="s">
        <v>143</v>
      </c>
      <c r="AV344" s="13" t="s">
        <v>142</v>
      </c>
      <c r="AW344" s="13" t="s">
        <v>35</v>
      </c>
      <c r="AX344" s="13" t="s">
        <v>78</v>
      </c>
      <c r="AY344" s="209" t="s">
        <v>134</v>
      </c>
    </row>
    <row r="345" spans="2:65" s="1" customFormat="1" ht="16.5" customHeight="1">
      <c r="B345" s="169"/>
      <c r="C345" s="198">
        <v>136</v>
      </c>
      <c r="D345" s="198" t="s">
        <v>196</v>
      </c>
      <c r="E345" s="199" t="s">
        <v>661</v>
      </c>
      <c r="F345" s="200" t="s">
        <v>662</v>
      </c>
      <c r="G345" s="201" t="s">
        <v>195</v>
      </c>
      <c r="H345" s="202">
        <v>37.648000000000003</v>
      </c>
      <c r="I345" s="203"/>
      <c r="J345" s="204">
        <f>ROUND(I345*H345,2)</f>
        <v>0</v>
      </c>
      <c r="K345" s="200" t="s">
        <v>5</v>
      </c>
      <c r="L345" s="205"/>
      <c r="M345" s="206" t="s">
        <v>5</v>
      </c>
      <c r="N345" s="207" t="s">
        <v>43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277</v>
      </c>
      <c r="AT345" s="23" t="s">
        <v>196</v>
      </c>
      <c r="AU345" s="23" t="s">
        <v>143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143</v>
      </c>
      <c r="BK345" s="181">
        <f>ROUND(I345*H345,2)</f>
        <v>0</v>
      </c>
      <c r="BL345" s="23" t="s">
        <v>200</v>
      </c>
      <c r="BM345" s="23" t="s">
        <v>663</v>
      </c>
    </row>
    <row r="346" spans="2:65" s="11" customFormat="1">
      <c r="B346" s="182"/>
      <c r="D346" s="183" t="s">
        <v>145</v>
      </c>
      <c r="E346" s="184" t="s">
        <v>5</v>
      </c>
      <c r="F346" s="185" t="s">
        <v>664</v>
      </c>
      <c r="H346" s="186">
        <v>37.648000000000003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145</v>
      </c>
      <c r="AU346" s="184" t="s">
        <v>143</v>
      </c>
      <c r="AV346" s="11" t="s">
        <v>143</v>
      </c>
      <c r="AW346" s="11" t="s">
        <v>35</v>
      </c>
      <c r="AX346" s="11" t="s">
        <v>78</v>
      </c>
      <c r="AY346" s="184" t="s">
        <v>134</v>
      </c>
    </row>
    <row r="347" spans="2:65" s="1" customFormat="1" ht="25.5" customHeight="1">
      <c r="B347" s="169"/>
      <c r="C347" s="170">
        <v>137</v>
      </c>
      <c r="D347" s="170" t="s">
        <v>137</v>
      </c>
      <c r="E347" s="171" t="s">
        <v>665</v>
      </c>
      <c r="F347" s="172" t="s">
        <v>666</v>
      </c>
      <c r="G347" s="173" t="s">
        <v>140</v>
      </c>
      <c r="H347" s="174">
        <v>27.94</v>
      </c>
      <c r="I347" s="175"/>
      <c r="J347" s="176">
        <f>ROUND(I347*H347,2)</f>
        <v>0</v>
      </c>
      <c r="K347" s="172" t="s">
        <v>141</v>
      </c>
      <c r="L347" s="40"/>
      <c r="M347" s="177" t="s">
        <v>5</v>
      </c>
      <c r="N347" s="178" t="s">
        <v>43</v>
      </c>
      <c r="O347" s="41"/>
      <c r="P347" s="179">
        <f>O347*H347</f>
        <v>0</v>
      </c>
      <c r="Q347" s="179">
        <v>3.3619999999999997E-2</v>
      </c>
      <c r="R347" s="179">
        <f>Q347*H347</f>
        <v>0.93934279999999992</v>
      </c>
      <c r="S347" s="179">
        <v>0</v>
      </c>
      <c r="T347" s="180">
        <f>S347*H347</f>
        <v>0</v>
      </c>
      <c r="AR347" s="23" t="s">
        <v>200</v>
      </c>
      <c r="AT347" s="23" t="s">
        <v>137</v>
      </c>
      <c r="AU347" s="23" t="s">
        <v>143</v>
      </c>
      <c r="AY347" s="23" t="s">
        <v>134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143</v>
      </c>
      <c r="BK347" s="181">
        <f>ROUND(I347*H347,2)</f>
        <v>0</v>
      </c>
      <c r="BL347" s="23" t="s">
        <v>200</v>
      </c>
      <c r="BM347" s="23" t="s">
        <v>667</v>
      </c>
    </row>
    <row r="348" spans="2:65" s="11" customFormat="1">
      <c r="B348" s="182"/>
      <c r="D348" s="183" t="s">
        <v>145</v>
      </c>
      <c r="E348" s="184" t="s">
        <v>5</v>
      </c>
      <c r="F348" s="185" t="s">
        <v>668</v>
      </c>
      <c r="H348" s="186">
        <v>16.920000000000002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145</v>
      </c>
      <c r="AU348" s="184" t="s">
        <v>143</v>
      </c>
      <c r="AV348" s="11" t="s">
        <v>143</v>
      </c>
      <c r="AW348" s="11" t="s">
        <v>35</v>
      </c>
      <c r="AX348" s="11" t="s">
        <v>71</v>
      </c>
      <c r="AY348" s="184" t="s">
        <v>134</v>
      </c>
    </row>
    <row r="349" spans="2:65" s="11" customFormat="1">
      <c r="B349" s="182"/>
      <c r="D349" s="183" t="s">
        <v>145</v>
      </c>
      <c r="E349" s="184" t="s">
        <v>5</v>
      </c>
      <c r="F349" s="185" t="s">
        <v>669</v>
      </c>
      <c r="H349" s="186">
        <v>0.18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145</v>
      </c>
      <c r="AU349" s="184" t="s">
        <v>143</v>
      </c>
      <c r="AV349" s="11" t="s">
        <v>143</v>
      </c>
      <c r="AW349" s="11" t="s">
        <v>35</v>
      </c>
      <c r="AX349" s="11" t="s">
        <v>71</v>
      </c>
      <c r="AY349" s="184" t="s">
        <v>134</v>
      </c>
    </row>
    <row r="350" spans="2:65" s="11" customFormat="1">
      <c r="B350" s="182"/>
      <c r="D350" s="183" t="s">
        <v>145</v>
      </c>
      <c r="E350" s="184" t="s">
        <v>5</v>
      </c>
      <c r="F350" s="185" t="s">
        <v>670</v>
      </c>
      <c r="H350" s="186">
        <v>7.56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145</v>
      </c>
      <c r="AU350" s="184" t="s">
        <v>143</v>
      </c>
      <c r="AV350" s="11" t="s">
        <v>143</v>
      </c>
      <c r="AW350" s="11" t="s">
        <v>35</v>
      </c>
      <c r="AX350" s="11" t="s">
        <v>71</v>
      </c>
      <c r="AY350" s="184" t="s">
        <v>134</v>
      </c>
    </row>
    <row r="351" spans="2:65" s="11" customFormat="1">
      <c r="B351" s="182"/>
      <c r="D351" s="183" t="s">
        <v>145</v>
      </c>
      <c r="E351" s="184" t="s">
        <v>5</v>
      </c>
      <c r="F351" s="185" t="s">
        <v>671</v>
      </c>
      <c r="H351" s="186">
        <v>3.28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145</v>
      </c>
      <c r="AU351" s="184" t="s">
        <v>143</v>
      </c>
      <c r="AV351" s="11" t="s">
        <v>143</v>
      </c>
      <c r="AW351" s="11" t="s">
        <v>35</v>
      </c>
      <c r="AX351" s="11" t="s">
        <v>71</v>
      </c>
      <c r="AY351" s="184" t="s">
        <v>134</v>
      </c>
    </row>
    <row r="352" spans="2:65" s="13" customFormat="1">
      <c r="B352" s="208"/>
      <c r="D352" s="183" t="s">
        <v>145</v>
      </c>
      <c r="E352" s="209" t="s">
        <v>5</v>
      </c>
      <c r="F352" s="210" t="s">
        <v>207</v>
      </c>
      <c r="H352" s="211">
        <v>27.94</v>
      </c>
      <c r="I352" s="212"/>
      <c r="L352" s="208"/>
      <c r="M352" s="213"/>
      <c r="N352" s="214"/>
      <c r="O352" s="214"/>
      <c r="P352" s="214"/>
      <c r="Q352" s="214"/>
      <c r="R352" s="214"/>
      <c r="S352" s="214"/>
      <c r="T352" s="215"/>
      <c r="AT352" s="209" t="s">
        <v>145</v>
      </c>
      <c r="AU352" s="209" t="s">
        <v>143</v>
      </c>
      <c r="AV352" s="13" t="s">
        <v>142</v>
      </c>
      <c r="AW352" s="13" t="s">
        <v>35</v>
      </c>
      <c r="AX352" s="13" t="s">
        <v>78</v>
      </c>
      <c r="AY352" s="209" t="s">
        <v>134</v>
      </c>
    </row>
    <row r="353" spans="2:65" s="1" customFormat="1" ht="16.5" customHeight="1">
      <c r="B353" s="169"/>
      <c r="C353" s="198">
        <v>138</v>
      </c>
      <c r="D353" s="198" t="s">
        <v>196</v>
      </c>
      <c r="E353" s="199" t="s">
        <v>672</v>
      </c>
      <c r="F353" s="200" t="s">
        <v>673</v>
      </c>
      <c r="G353" s="201" t="s">
        <v>140</v>
      </c>
      <c r="H353" s="202">
        <v>30.734000000000002</v>
      </c>
      <c r="I353" s="203"/>
      <c r="J353" s="204">
        <f>ROUND(I353*H353,2)</f>
        <v>0</v>
      </c>
      <c r="K353" s="200" t="s">
        <v>141</v>
      </c>
      <c r="L353" s="205"/>
      <c r="M353" s="206" t="s">
        <v>5</v>
      </c>
      <c r="N353" s="207" t="s">
        <v>43</v>
      </c>
      <c r="O353" s="41"/>
      <c r="P353" s="179">
        <f>O353*H353</f>
        <v>0</v>
      </c>
      <c r="Q353" s="179">
        <v>1.55E-2</v>
      </c>
      <c r="R353" s="179">
        <f>Q353*H353</f>
        <v>0.47637700000000005</v>
      </c>
      <c r="S353" s="179">
        <v>0</v>
      </c>
      <c r="T353" s="180">
        <f>S353*H353</f>
        <v>0</v>
      </c>
      <c r="AR353" s="23" t="s">
        <v>277</v>
      </c>
      <c r="AT353" s="23" t="s">
        <v>196</v>
      </c>
      <c r="AU353" s="23" t="s">
        <v>143</v>
      </c>
      <c r="AY353" s="23" t="s">
        <v>134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143</v>
      </c>
      <c r="BK353" s="181">
        <f>ROUND(I353*H353,2)</f>
        <v>0</v>
      </c>
      <c r="BL353" s="23" t="s">
        <v>200</v>
      </c>
      <c r="BM353" s="23" t="s">
        <v>674</v>
      </c>
    </row>
    <row r="354" spans="2:65" s="11" customFormat="1">
      <c r="B354" s="182"/>
      <c r="D354" s="183" t="s">
        <v>145</v>
      </c>
      <c r="E354" s="184" t="s">
        <v>5</v>
      </c>
      <c r="F354" s="185" t="s">
        <v>675</v>
      </c>
      <c r="H354" s="186">
        <v>30.734000000000002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35</v>
      </c>
      <c r="AX354" s="11" t="s">
        <v>78</v>
      </c>
      <c r="AY354" s="184" t="s">
        <v>134</v>
      </c>
    </row>
    <row r="355" spans="2:65" s="1" customFormat="1" ht="16.5" customHeight="1">
      <c r="B355" s="169"/>
      <c r="C355" s="170">
        <v>139</v>
      </c>
      <c r="D355" s="170" t="s">
        <v>137</v>
      </c>
      <c r="E355" s="171" t="s">
        <v>676</v>
      </c>
      <c r="F355" s="172" t="s">
        <v>677</v>
      </c>
      <c r="G355" s="173" t="s">
        <v>140</v>
      </c>
      <c r="H355" s="174">
        <v>27.94</v>
      </c>
      <c r="I355" s="175"/>
      <c r="J355" s="176">
        <f>ROUND(I355*H355,2)</f>
        <v>0</v>
      </c>
      <c r="K355" s="172" t="s">
        <v>141</v>
      </c>
      <c r="L355" s="40"/>
      <c r="M355" s="177" t="s">
        <v>5</v>
      </c>
      <c r="N355" s="178" t="s">
        <v>43</v>
      </c>
      <c r="O355" s="41"/>
      <c r="P355" s="179">
        <f>O355*H355</f>
        <v>0</v>
      </c>
      <c r="Q355" s="179">
        <v>2.9999999999999997E-4</v>
      </c>
      <c r="R355" s="179">
        <f>Q355*H355</f>
        <v>8.3819999999999988E-3</v>
      </c>
      <c r="S355" s="179">
        <v>0</v>
      </c>
      <c r="T355" s="180">
        <f>S355*H355</f>
        <v>0</v>
      </c>
      <c r="AR355" s="23" t="s">
        <v>200</v>
      </c>
      <c r="AT355" s="23" t="s">
        <v>137</v>
      </c>
      <c r="AU355" s="23" t="s">
        <v>143</v>
      </c>
      <c r="AY355" s="23" t="s">
        <v>134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143</v>
      </c>
      <c r="BK355" s="181">
        <f>ROUND(I355*H355,2)</f>
        <v>0</v>
      </c>
      <c r="BL355" s="23" t="s">
        <v>200</v>
      </c>
      <c r="BM355" s="23" t="s">
        <v>678</v>
      </c>
    </row>
    <row r="356" spans="2:65" s="1" customFormat="1" ht="38.25" customHeight="1">
      <c r="B356" s="169"/>
      <c r="C356" s="170">
        <v>140</v>
      </c>
      <c r="D356" s="170" t="s">
        <v>137</v>
      </c>
      <c r="E356" s="171" t="s">
        <v>679</v>
      </c>
      <c r="F356" s="172" t="s">
        <v>680</v>
      </c>
      <c r="G356" s="173" t="s">
        <v>231</v>
      </c>
      <c r="H356" s="174">
        <v>1.429</v>
      </c>
      <c r="I356" s="175"/>
      <c r="J356" s="176">
        <f>ROUND(I356*H356,2)</f>
        <v>0</v>
      </c>
      <c r="K356" s="172" t="s">
        <v>141</v>
      </c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0</v>
      </c>
      <c r="R356" s="179">
        <f>Q356*H356</f>
        <v>0</v>
      </c>
      <c r="S356" s="179">
        <v>0</v>
      </c>
      <c r="T356" s="180">
        <f>S356*H356</f>
        <v>0</v>
      </c>
      <c r="AR356" s="23" t="s">
        <v>200</v>
      </c>
      <c r="AT356" s="23" t="s">
        <v>137</v>
      </c>
      <c r="AU356" s="23" t="s">
        <v>143</v>
      </c>
      <c r="AY356" s="23" t="s">
        <v>134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143</v>
      </c>
      <c r="BK356" s="181">
        <f>ROUND(I356*H356,2)</f>
        <v>0</v>
      </c>
      <c r="BL356" s="23" t="s">
        <v>200</v>
      </c>
      <c r="BM356" s="23" t="s">
        <v>681</v>
      </c>
    </row>
    <row r="357" spans="2:65" s="1" customFormat="1" ht="38.25" customHeight="1">
      <c r="B357" s="169"/>
      <c r="C357" s="170">
        <v>141</v>
      </c>
      <c r="D357" s="170" t="s">
        <v>137</v>
      </c>
      <c r="E357" s="171" t="s">
        <v>682</v>
      </c>
      <c r="F357" s="172" t="s">
        <v>683</v>
      </c>
      <c r="G357" s="173" t="s">
        <v>231</v>
      </c>
      <c r="H357" s="174">
        <v>1.429</v>
      </c>
      <c r="I357" s="175"/>
      <c r="J357" s="176">
        <f>ROUND(I357*H357,2)</f>
        <v>0</v>
      </c>
      <c r="K357" s="172" t="s">
        <v>141</v>
      </c>
      <c r="L357" s="40"/>
      <c r="M357" s="177" t="s">
        <v>5</v>
      </c>
      <c r="N357" s="178" t="s">
        <v>43</v>
      </c>
      <c r="O357" s="41"/>
      <c r="P357" s="179">
        <f>O357*H357</f>
        <v>0</v>
      </c>
      <c r="Q357" s="179">
        <v>0</v>
      </c>
      <c r="R357" s="179">
        <f>Q357*H357</f>
        <v>0</v>
      </c>
      <c r="S357" s="179">
        <v>0</v>
      </c>
      <c r="T357" s="180">
        <f>S357*H357</f>
        <v>0</v>
      </c>
      <c r="AR357" s="23" t="s">
        <v>200</v>
      </c>
      <c r="AT357" s="23" t="s">
        <v>137</v>
      </c>
      <c r="AU357" s="23" t="s">
        <v>143</v>
      </c>
      <c r="AY357" s="23" t="s">
        <v>134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143</v>
      </c>
      <c r="BK357" s="181">
        <f>ROUND(I357*H357,2)</f>
        <v>0</v>
      </c>
      <c r="BL357" s="23" t="s">
        <v>200</v>
      </c>
      <c r="BM357" s="23" t="s">
        <v>684</v>
      </c>
    </row>
    <row r="358" spans="2:65" s="10" customFormat="1" ht="29.85" customHeight="1">
      <c r="B358" s="156"/>
      <c r="D358" s="157" t="s">
        <v>70</v>
      </c>
      <c r="E358" s="167" t="s">
        <v>685</v>
      </c>
      <c r="F358" s="167" t="s">
        <v>686</v>
      </c>
      <c r="I358" s="159"/>
      <c r="J358" s="168">
        <f>BK358</f>
        <v>0</v>
      </c>
      <c r="L358" s="156"/>
      <c r="M358" s="161"/>
      <c r="N358" s="162"/>
      <c r="O358" s="162"/>
      <c r="P358" s="163">
        <f>SUM(P359:P363)</f>
        <v>0</v>
      </c>
      <c r="Q358" s="162"/>
      <c r="R358" s="163">
        <f>SUM(R359:R363)</f>
        <v>1.6169999999999999E-3</v>
      </c>
      <c r="S358" s="162"/>
      <c r="T358" s="164">
        <f>SUM(T359:T363)</f>
        <v>0</v>
      </c>
      <c r="AR358" s="157" t="s">
        <v>143</v>
      </c>
      <c r="AT358" s="165" t="s">
        <v>70</v>
      </c>
      <c r="AU358" s="165" t="s">
        <v>78</v>
      </c>
      <c r="AY358" s="157" t="s">
        <v>134</v>
      </c>
      <c r="BK358" s="166">
        <f>SUM(BK359:BK363)</f>
        <v>0</v>
      </c>
    </row>
    <row r="359" spans="2:65" s="1" customFormat="1" ht="25.5" customHeight="1">
      <c r="B359" s="169"/>
      <c r="C359" s="170">
        <v>142</v>
      </c>
      <c r="D359" s="170" t="s">
        <v>137</v>
      </c>
      <c r="E359" s="171" t="s">
        <v>687</v>
      </c>
      <c r="F359" s="172" t="s">
        <v>688</v>
      </c>
      <c r="G359" s="173" t="s">
        <v>140</v>
      </c>
      <c r="H359" s="174">
        <v>4.9000000000000004</v>
      </c>
      <c r="I359" s="175"/>
      <c r="J359" s="176">
        <f>ROUND(I359*H359,2)</f>
        <v>0</v>
      </c>
      <c r="K359" s="172" t="s">
        <v>141</v>
      </c>
      <c r="L359" s="40"/>
      <c r="M359" s="177" t="s">
        <v>5</v>
      </c>
      <c r="N359" s="178" t="s">
        <v>43</v>
      </c>
      <c r="O359" s="41"/>
      <c r="P359" s="179">
        <f>O359*H359</f>
        <v>0</v>
      </c>
      <c r="Q359" s="179">
        <v>6.9999999999999994E-5</v>
      </c>
      <c r="R359" s="179">
        <f>Q359*H359</f>
        <v>3.4299999999999999E-4</v>
      </c>
      <c r="S359" s="179">
        <v>0</v>
      </c>
      <c r="T359" s="180">
        <f>S359*H359</f>
        <v>0</v>
      </c>
      <c r="AR359" s="23" t="s">
        <v>200</v>
      </c>
      <c r="AT359" s="23" t="s">
        <v>137</v>
      </c>
      <c r="AU359" s="23" t="s">
        <v>143</v>
      </c>
      <c r="AY359" s="23" t="s">
        <v>134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143</v>
      </c>
      <c r="BK359" s="181">
        <f>ROUND(I359*H359,2)</f>
        <v>0</v>
      </c>
      <c r="BL359" s="23" t="s">
        <v>200</v>
      </c>
      <c r="BM359" s="23" t="s">
        <v>689</v>
      </c>
    </row>
    <row r="360" spans="2:65" s="1" customFormat="1" ht="16.5" customHeight="1">
      <c r="B360" s="169"/>
      <c r="C360" s="170">
        <v>143</v>
      </c>
      <c r="D360" s="170" t="s">
        <v>137</v>
      </c>
      <c r="E360" s="171" t="s">
        <v>690</v>
      </c>
      <c r="F360" s="172" t="s">
        <v>691</v>
      </c>
      <c r="G360" s="173" t="s">
        <v>140</v>
      </c>
      <c r="H360" s="174">
        <v>4.9000000000000004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1.3999999999999999E-4</v>
      </c>
      <c r="R360" s="179">
        <f>Q360*H360</f>
        <v>6.8599999999999998E-4</v>
      </c>
      <c r="S360" s="179">
        <v>0</v>
      </c>
      <c r="T360" s="180">
        <f>S360*H360</f>
        <v>0</v>
      </c>
      <c r="AR360" s="23" t="s">
        <v>200</v>
      </c>
      <c r="AT360" s="23" t="s">
        <v>137</v>
      </c>
      <c r="AU360" s="23" t="s">
        <v>143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143</v>
      </c>
      <c r="BK360" s="181">
        <f>ROUND(I360*H360,2)</f>
        <v>0</v>
      </c>
      <c r="BL360" s="23" t="s">
        <v>200</v>
      </c>
      <c r="BM360" s="23" t="s">
        <v>692</v>
      </c>
    </row>
    <row r="361" spans="2:65" s="12" customFormat="1">
      <c r="B361" s="191"/>
      <c r="D361" s="183" t="s">
        <v>145</v>
      </c>
      <c r="E361" s="192" t="s">
        <v>5</v>
      </c>
      <c r="F361" s="193" t="s">
        <v>693</v>
      </c>
      <c r="H361" s="192" t="s">
        <v>5</v>
      </c>
      <c r="I361" s="194"/>
      <c r="L361" s="191"/>
      <c r="M361" s="195"/>
      <c r="N361" s="196"/>
      <c r="O361" s="196"/>
      <c r="P361" s="196"/>
      <c r="Q361" s="196"/>
      <c r="R361" s="196"/>
      <c r="S361" s="196"/>
      <c r="T361" s="197"/>
      <c r="AT361" s="192" t="s">
        <v>145</v>
      </c>
      <c r="AU361" s="192" t="s">
        <v>143</v>
      </c>
      <c r="AV361" s="12" t="s">
        <v>78</v>
      </c>
      <c r="AW361" s="12" t="s">
        <v>35</v>
      </c>
      <c r="AX361" s="12" t="s">
        <v>71</v>
      </c>
      <c r="AY361" s="192" t="s">
        <v>134</v>
      </c>
    </row>
    <row r="362" spans="2:65" s="11" customFormat="1">
      <c r="B362" s="182"/>
      <c r="D362" s="183" t="s">
        <v>145</v>
      </c>
      <c r="E362" s="184" t="s">
        <v>5</v>
      </c>
      <c r="F362" s="185" t="s">
        <v>694</v>
      </c>
      <c r="H362" s="186">
        <v>4.9000000000000004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145</v>
      </c>
      <c r="AU362" s="184" t="s">
        <v>143</v>
      </c>
      <c r="AV362" s="11" t="s">
        <v>143</v>
      </c>
      <c r="AW362" s="11" t="s">
        <v>35</v>
      </c>
      <c r="AX362" s="11" t="s">
        <v>78</v>
      </c>
      <c r="AY362" s="184" t="s">
        <v>134</v>
      </c>
    </row>
    <row r="363" spans="2:65" s="1" customFormat="1" ht="25.5" customHeight="1">
      <c r="B363" s="169"/>
      <c r="C363" s="170">
        <v>144</v>
      </c>
      <c r="D363" s="170" t="s">
        <v>137</v>
      </c>
      <c r="E363" s="171" t="s">
        <v>695</v>
      </c>
      <c r="F363" s="172" t="s">
        <v>696</v>
      </c>
      <c r="G363" s="173" t="s">
        <v>140</v>
      </c>
      <c r="H363" s="174">
        <v>4.9000000000000004</v>
      </c>
      <c r="I363" s="175"/>
      <c r="J363" s="176">
        <f>ROUND(I363*H363,2)</f>
        <v>0</v>
      </c>
      <c r="K363" s="172" t="s">
        <v>141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1.2E-4</v>
      </c>
      <c r="R363" s="179">
        <f>Q363*H363</f>
        <v>5.8800000000000009E-4</v>
      </c>
      <c r="S363" s="179">
        <v>0</v>
      </c>
      <c r="T363" s="180">
        <f>S363*H363</f>
        <v>0</v>
      </c>
      <c r="AR363" s="23" t="s">
        <v>200</v>
      </c>
      <c r="AT363" s="23" t="s">
        <v>137</v>
      </c>
      <c r="AU363" s="23" t="s">
        <v>143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143</v>
      </c>
      <c r="BK363" s="181">
        <f>ROUND(I363*H363,2)</f>
        <v>0</v>
      </c>
      <c r="BL363" s="23" t="s">
        <v>200</v>
      </c>
      <c r="BM363" s="23" t="s">
        <v>697</v>
      </c>
    </row>
    <row r="364" spans="2:65" s="10" customFormat="1" ht="29.85" customHeight="1">
      <c r="B364" s="156"/>
      <c r="D364" s="157" t="s">
        <v>70</v>
      </c>
      <c r="E364" s="167" t="s">
        <v>698</v>
      </c>
      <c r="F364" s="167" t="s">
        <v>699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SUM(P365:P381)</f>
        <v>0</v>
      </c>
      <c r="Q364" s="162"/>
      <c r="R364" s="163">
        <f>SUM(R365:R381)</f>
        <v>1.2965540000000001E-2</v>
      </c>
      <c r="S364" s="162"/>
      <c r="T364" s="164">
        <f>SUM(T365:T381)</f>
        <v>4.4733000000000001E-4</v>
      </c>
      <c r="AR364" s="157" t="s">
        <v>143</v>
      </c>
      <c r="AT364" s="165" t="s">
        <v>70</v>
      </c>
      <c r="AU364" s="165" t="s">
        <v>78</v>
      </c>
      <c r="AY364" s="157" t="s">
        <v>134</v>
      </c>
      <c r="BK364" s="166">
        <f>SUM(BK365:BK381)</f>
        <v>0</v>
      </c>
    </row>
    <row r="365" spans="2:65" s="1" customFormat="1" ht="16.5" customHeight="1">
      <c r="B365" s="169"/>
      <c r="C365" s="170">
        <v>145</v>
      </c>
      <c r="D365" s="170" t="s">
        <v>137</v>
      </c>
      <c r="E365" s="171" t="s">
        <v>198</v>
      </c>
      <c r="F365" s="172" t="s">
        <v>199</v>
      </c>
      <c r="G365" s="173" t="s">
        <v>140</v>
      </c>
      <c r="H365" s="174">
        <v>31.141999999999999</v>
      </c>
      <c r="I365" s="175"/>
      <c r="J365" s="176">
        <f>ROUND(I365*H365,2)</f>
        <v>0</v>
      </c>
      <c r="K365" s="172" t="s">
        <v>141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0</v>
      </c>
      <c r="R365" s="179">
        <f>Q365*H365</f>
        <v>0</v>
      </c>
      <c r="S365" s="179">
        <v>0</v>
      </c>
      <c r="T365" s="180">
        <f>S365*H365</f>
        <v>0</v>
      </c>
      <c r="AR365" s="23" t="s">
        <v>200</v>
      </c>
      <c r="AT365" s="23" t="s">
        <v>137</v>
      </c>
      <c r="AU365" s="23" t="s">
        <v>143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143</v>
      </c>
      <c r="BK365" s="181">
        <f>ROUND(I365*H365,2)</f>
        <v>0</v>
      </c>
      <c r="BL365" s="23" t="s">
        <v>200</v>
      </c>
      <c r="BM365" s="23" t="s">
        <v>700</v>
      </c>
    </row>
    <row r="366" spans="2:65" s="12" customFormat="1">
      <c r="B366" s="191"/>
      <c r="D366" s="183" t="s">
        <v>145</v>
      </c>
      <c r="E366" s="192" t="s">
        <v>5</v>
      </c>
      <c r="F366" s="193" t="s">
        <v>204</v>
      </c>
      <c r="H366" s="192" t="s">
        <v>5</v>
      </c>
      <c r="I366" s="194"/>
      <c r="L366" s="191"/>
      <c r="M366" s="195"/>
      <c r="N366" s="196"/>
      <c r="O366" s="196"/>
      <c r="P366" s="196"/>
      <c r="Q366" s="196"/>
      <c r="R366" s="196"/>
      <c r="S366" s="196"/>
      <c r="T366" s="197"/>
      <c r="AT366" s="192" t="s">
        <v>145</v>
      </c>
      <c r="AU366" s="192" t="s">
        <v>143</v>
      </c>
      <c r="AV366" s="12" t="s">
        <v>78</v>
      </c>
      <c r="AW366" s="12" t="s">
        <v>35</v>
      </c>
      <c r="AX366" s="12" t="s">
        <v>71</v>
      </c>
      <c r="AY366" s="192" t="s">
        <v>134</v>
      </c>
    </row>
    <row r="367" spans="2:65" s="11" customFormat="1">
      <c r="B367" s="182"/>
      <c r="D367" s="183" t="s">
        <v>145</v>
      </c>
      <c r="E367" s="184" t="s">
        <v>5</v>
      </c>
      <c r="F367" s="185" t="s">
        <v>701</v>
      </c>
      <c r="H367" s="186">
        <v>0.88500000000000001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145</v>
      </c>
      <c r="AU367" s="184" t="s">
        <v>143</v>
      </c>
      <c r="AV367" s="11" t="s">
        <v>143</v>
      </c>
      <c r="AW367" s="11" t="s">
        <v>35</v>
      </c>
      <c r="AX367" s="11" t="s">
        <v>71</v>
      </c>
      <c r="AY367" s="184" t="s">
        <v>134</v>
      </c>
    </row>
    <row r="368" spans="2:65" s="11" customFormat="1">
      <c r="B368" s="182"/>
      <c r="D368" s="183" t="s">
        <v>145</v>
      </c>
      <c r="E368" s="184" t="s">
        <v>5</v>
      </c>
      <c r="F368" s="185" t="s">
        <v>266</v>
      </c>
      <c r="H368" s="186">
        <v>4.3630000000000004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143</v>
      </c>
      <c r="AV368" s="11" t="s">
        <v>143</v>
      </c>
      <c r="AW368" s="11" t="s">
        <v>35</v>
      </c>
      <c r="AX368" s="11" t="s">
        <v>71</v>
      </c>
      <c r="AY368" s="184" t="s">
        <v>134</v>
      </c>
    </row>
    <row r="369" spans="2:65" s="12" customFormat="1">
      <c r="B369" s="191"/>
      <c r="D369" s="183" t="s">
        <v>145</v>
      </c>
      <c r="E369" s="192" t="s">
        <v>5</v>
      </c>
      <c r="F369" s="193" t="s">
        <v>702</v>
      </c>
      <c r="H369" s="192" t="s">
        <v>5</v>
      </c>
      <c r="I369" s="194"/>
      <c r="L369" s="191"/>
      <c r="M369" s="195"/>
      <c r="N369" s="196"/>
      <c r="O369" s="196"/>
      <c r="P369" s="196"/>
      <c r="Q369" s="196"/>
      <c r="R369" s="196"/>
      <c r="S369" s="196"/>
      <c r="T369" s="197"/>
      <c r="AT369" s="192" t="s">
        <v>145</v>
      </c>
      <c r="AU369" s="192" t="s">
        <v>143</v>
      </c>
      <c r="AV369" s="12" t="s">
        <v>78</v>
      </c>
      <c r="AW369" s="12" t="s">
        <v>35</v>
      </c>
      <c r="AX369" s="12" t="s">
        <v>71</v>
      </c>
      <c r="AY369" s="192" t="s">
        <v>134</v>
      </c>
    </row>
    <row r="370" spans="2:65" s="11" customFormat="1">
      <c r="B370" s="182"/>
      <c r="D370" s="183" t="s">
        <v>145</v>
      </c>
      <c r="E370" s="184" t="s">
        <v>5</v>
      </c>
      <c r="F370" s="185" t="s">
        <v>703</v>
      </c>
      <c r="H370" s="186">
        <v>5.0819999999999999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145</v>
      </c>
      <c r="AU370" s="184" t="s">
        <v>143</v>
      </c>
      <c r="AV370" s="11" t="s">
        <v>143</v>
      </c>
      <c r="AW370" s="11" t="s">
        <v>35</v>
      </c>
      <c r="AX370" s="11" t="s">
        <v>71</v>
      </c>
      <c r="AY370" s="184" t="s">
        <v>134</v>
      </c>
    </row>
    <row r="371" spans="2:65" s="11" customFormat="1">
      <c r="B371" s="182"/>
      <c r="D371" s="183" t="s">
        <v>145</v>
      </c>
      <c r="E371" s="184" t="s">
        <v>5</v>
      </c>
      <c r="F371" s="185" t="s">
        <v>704</v>
      </c>
      <c r="H371" s="186">
        <v>2.2679999999999998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145</v>
      </c>
      <c r="AU371" s="184" t="s">
        <v>143</v>
      </c>
      <c r="AV371" s="11" t="s">
        <v>143</v>
      </c>
      <c r="AW371" s="11" t="s">
        <v>35</v>
      </c>
      <c r="AX371" s="11" t="s">
        <v>71</v>
      </c>
      <c r="AY371" s="184" t="s">
        <v>134</v>
      </c>
    </row>
    <row r="372" spans="2:65" s="11" customFormat="1">
      <c r="B372" s="182"/>
      <c r="D372" s="183" t="s">
        <v>145</v>
      </c>
      <c r="E372" s="184" t="s">
        <v>5</v>
      </c>
      <c r="F372" s="185" t="s">
        <v>705</v>
      </c>
      <c r="H372" s="186">
        <v>1.1040000000000001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145</v>
      </c>
      <c r="AU372" s="184" t="s">
        <v>143</v>
      </c>
      <c r="AV372" s="11" t="s">
        <v>143</v>
      </c>
      <c r="AW372" s="11" t="s">
        <v>35</v>
      </c>
      <c r="AX372" s="11" t="s">
        <v>71</v>
      </c>
      <c r="AY372" s="184" t="s">
        <v>134</v>
      </c>
    </row>
    <row r="373" spans="2:65" s="12" customFormat="1">
      <c r="B373" s="191"/>
      <c r="D373" s="183" t="s">
        <v>145</v>
      </c>
      <c r="E373" s="192" t="s">
        <v>5</v>
      </c>
      <c r="F373" s="193" t="s">
        <v>706</v>
      </c>
      <c r="H373" s="192" t="s">
        <v>5</v>
      </c>
      <c r="I373" s="194"/>
      <c r="L373" s="191"/>
      <c r="M373" s="195"/>
      <c r="N373" s="196"/>
      <c r="O373" s="196"/>
      <c r="P373" s="196"/>
      <c r="Q373" s="196"/>
      <c r="R373" s="196"/>
      <c r="S373" s="196"/>
      <c r="T373" s="197"/>
      <c r="AT373" s="192" t="s">
        <v>145</v>
      </c>
      <c r="AU373" s="192" t="s">
        <v>143</v>
      </c>
      <c r="AV373" s="12" t="s">
        <v>78</v>
      </c>
      <c r="AW373" s="12" t="s">
        <v>35</v>
      </c>
      <c r="AX373" s="12" t="s">
        <v>71</v>
      </c>
      <c r="AY373" s="192" t="s">
        <v>134</v>
      </c>
    </row>
    <row r="374" spans="2:65" s="11" customFormat="1">
      <c r="B374" s="182"/>
      <c r="D374" s="183" t="s">
        <v>145</v>
      </c>
      <c r="E374" s="184" t="s">
        <v>5</v>
      </c>
      <c r="F374" s="185" t="s">
        <v>707</v>
      </c>
      <c r="H374" s="186">
        <v>8.84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145</v>
      </c>
      <c r="AU374" s="184" t="s">
        <v>143</v>
      </c>
      <c r="AV374" s="11" t="s">
        <v>143</v>
      </c>
      <c r="AW374" s="11" t="s">
        <v>35</v>
      </c>
      <c r="AX374" s="11" t="s">
        <v>71</v>
      </c>
      <c r="AY374" s="184" t="s">
        <v>134</v>
      </c>
    </row>
    <row r="375" spans="2:65" s="11" customFormat="1">
      <c r="B375" s="182"/>
      <c r="D375" s="183" t="s">
        <v>145</v>
      </c>
      <c r="E375" s="184" t="s">
        <v>5</v>
      </c>
      <c r="F375" s="185" t="s">
        <v>708</v>
      </c>
      <c r="H375" s="186">
        <v>8.6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145</v>
      </c>
      <c r="AU375" s="184" t="s">
        <v>143</v>
      </c>
      <c r="AV375" s="11" t="s">
        <v>143</v>
      </c>
      <c r="AW375" s="11" t="s">
        <v>35</v>
      </c>
      <c r="AX375" s="11" t="s">
        <v>71</v>
      </c>
      <c r="AY375" s="184" t="s">
        <v>134</v>
      </c>
    </row>
    <row r="376" spans="2:65" s="13" customFormat="1">
      <c r="B376" s="208"/>
      <c r="D376" s="183" t="s">
        <v>145</v>
      </c>
      <c r="E376" s="209" t="s">
        <v>5</v>
      </c>
      <c r="F376" s="210" t="s">
        <v>207</v>
      </c>
      <c r="H376" s="211">
        <v>31.141999999999999</v>
      </c>
      <c r="I376" s="212"/>
      <c r="L376" s="208"/>
      <c r="M376" s="213"/>
      <c r="N376" s="214"/>
      <c r="O376" s="214"/>
      <c r="P376" s="214"/>
      <c r="Q376" s="214"/>
      <c r="R376" s="214"/>
      <c r="S376" s="214"/>
      <c r="T376" s="215"/>
      <c r="AT376" s="209" t="s">
        <v>145</v>
      </c>
      <c r="AU376" s="209" t="s">
        <v>143</v>
      </c>
      <c r="AV376" s="13" t="s">
        <v>142</v>
      </c>
      <c r="AW376" s="13" t="s">
        <v>35</v>
      </c>
      <c r="AX376" s="13" t="s">
        <v>78</v>
      </c>
      <c r="AY376" s="209" t="s">
        <v>134</v>
      </c>
    </row>
    <row r="377" spans="2:65" s="1" customFormat="1" ht="16.5" customHeight="1">
      <c r="B377" s="169"/>
      <c r="C377" s="170">
        <v>146</v>
      </c>
      <c r="D377" s="170" t="s">
        <v>137</v>
      </c>
      <c r="E377" s="171" t="s">
        <v>709</v>
      </c>
      <c r="F377" s="172" t="s">
        <v>710</v>
      </c>
      <c r="G377" s="173" t="s">
        <v>140</v>
      </c>
      <c r="H377" s="174">
        <v>1.4430000000000001</v>
      </c>
      <c r="I377" s="175"/>
      <c r="J377" s="176">
        <f>ROUND(I377*H377,2)</f>
        <v>0</v>
      </c>
      <c r="K377" s="172" t="s">
        <v>141</v>
      </c>
      <c r="L377" s="40"/>
      <c r="M377" s="177" t="s">
        <v>5</v>
      </c>
      <c r="N377" s="178" t="s">
        <v>43</v>
      </c>
      <c r="O377" s="41"/>
      <c r="P377" s="179">
        <f>O377*H377</f>
        <v>0</v>
      </c>
      <c r="Q377" s="179">
        <v>1E-3</v>
      </c>
      <c r="R377" s="179">
        <f>Q377*H377</f>
        <v>1.4430000000000001E-3</v>
      </c>
      <c r="S377" s="179">
        <v>3.1E-4</v>
      </c>
      <c r="T377" s="180">
        <f>S377*H377</f>
        <v>4.4733000000000001E-4</v>
      </c>
      <c r="AR377" s="23" t="s">
        <v>200</v>
      </c>
      <c r="AT377" s="23" t="s">
        <v>137</v>
      </c>
      <c r="AU377" s="23" t="s">
        <v>143</v>
      </c>
      <c r="AY377" s="23" t="s">
        <v>134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143</v>
      </c>
      <c r="BK377" s="181">
        <f>ROUND(I377*H377,2)</f>
        <v>0</v>
      </c>
      <c r="BL377" s="23" t="s">
        <v>200</v>
      </c>
      <c r="BM377" s="23" t="s">
        <v>711</v>
      </c>
    </row>
    <row r="378" spans="2:65" s="12" customFormat="1">
      <c r="B378" s="191"/>
      <c r="D378" s="183" t="s">
        <v>145</v>
      </c>
      <c r="E378" s="192" t="s">
        <v>5</v>
      </c>
      <c r="F378" s="193" t="s">
        <v>712</v>
      </c>
      <c r="H378" s="192" t="s">
        <v>5</v>
      </c>
      <c r="I378" s="194"/>
      <c r="L378" s="191"/>
      <c r="M378" s="195"/>
      <c r="N378" s="196"/>
      <c r="O378" s="196"/>
      <c r="P378" s="196"/>
      <c r="Q378" s="196"/>
      <c r="R378" s="196"/>
      <c r="S378" s="196"/>
      <c r="T378" s="197"/>
      <c r="AT378" s="192" t="s">
        <v>145</v>
      </c>
      <c r="AU378" s="192" t="s">
        <v>143</v>
      </c>
      <c r="AV378" s="12" t="s">
        <v>78</v>
      </c>
      <c r="AW378" s="12" t="s">
        <v>35</v>
      </c>
      <c r="AX378" s="12" t="s">
        <v>71</v>
      </c>
      <c r="AY378" s="192" t="s">
        <v>134</v>
      </c>
    </row>
    <row r="379" spans="2:65" s="11" customFormat="1">
      <c r="B379" s="182"/>
      <c r="D379" s="183" t="s">
        <v>145</v>
      </c>
      <c r="E379" s="184" t="s">
        <v>5</v>
      </c>
      <c r="F379" s="185" t="s">
        <v>713</v>
      </c>
      <c r="H379" s="186">
        <v>1.4430000000000001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145</v>
      </c>
      <c r="AU379" s="184" t="s">
        <v>143</v>
      </c>
      <c r="AV379" s="11" t="s">
        <v>143</v>
      </c>
      <c r="AW379" s="11" t="s">
        <v>35</v>
      </c>
      <c r="AX379" s="11" t="s">
        <v>78</v>
      </c>
      <c r="AY379" s="184" t="s">
        <v>134</v>
      </c>
    </row>
    <row r="380" spans="2:65" s="1" customFormat="1" ht="25.5" customHeight="1">
      <c r="B380" s="169"/>
      <c r="C380" s="170">
        <v>147</v>
      </c>
      <c r="D380" s="170" t="s">
        <v>137</v>
      </c>
      <c r="E380" s="171" t="s">
        <v>714</v>
      </c>
      <c r="F380" s="172" t="s">
        <v>715</v>
      </c>
      <c r="G380" s="173" t="s">
        <v>140</v>
      </c>
      <c r="H380" s="174">
        <v>31.141999999999999</v>
      </c>
      <c r="I380" s="175"/>
      <c r="J380" s="176">
        <f>ROUND(I380*H380,2)</f>
        <v>0</v>
      </c>
      <c r="K380" s="172" t="s">
        <v>141</v>
      </c>
      <c r="L380" s="40"/>
      <c r="M380" s="177" t="s">
        <v>5</v>
      </c>
      <c r="N380" s="178" t="s">
        <v>43</v>
      </c>
      <c r="O380" s="41"/>
      <c r="P380" s="179">
        <f>O380*H380</f>
        <v>0</v>
      </c>
      <c r="Q380" s="179">
        <v>2.1000000000000001E-4</v>
      </c>
      <c r="R380" s="179">
        <f>Q380*H380</f>
        <v>6.53982E-3</v>
      </c>
      <c r="S380" s="179">
        <v>0</v>
      </c>
      <c r="T380" s="180">
        <f>S380*H380</f>
        <v>0</v>
      </c>
      <c r="AR380" s="23" t="s">
        <v>200</v>
      </c>
      <c r="AT380" s="23" t="s">
        <v>137</v>
      </c>
      <c r="AU380" s="23" t="s">
        <v>143</v>
      </c>
      <c r="AY380" s="23" t="s">
        <v>134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143</v>
      </c>
      <c r="BK380" s="181">
        <f>ROUND(I380*H380,2)</f>
        <v>0</v>
      </c>
      <c r="BL380" s="23" t="s">
        <v>200</v>
      </c>
      <c r="BM380" s="23" t="s">
        <v>716</v>
      </c>
    </row>
    <row r="381" spans="2:65" s="1" customFormat="1" ht="16.5" customHeight="1">
      <c r="B381" s="169"/>
      <c r="C381" s="170">
        <v>148</v>
      </c>
      <c r="D381" s="170" t="s">
        <v>137</v>
      </c>
      <c r="E381" s="171" t="s">
        <v>717</v>
      </c>
      <c r="F381" s="172" t="s">
        <v>718</v>
      </c>
      <c r="G381" s="173" t="s">
        <v>140</v>
      </c>
      <c r="H381" s="174">
        <v>31.141999999999999</v>
      </c>
      <c r="I381" s="175"/>
      <c r="J381" s="176">
        <f>ROUND(I381*H381,2)</f>
        <v>0</v>
      </c>
      <c r="K381" s="172" t="s">
        <v>141</v>
      </c>
      <c r="L381" s="40"/>
      <c r="M381" s="177" t="s">
        <v>5</v>
      </c>
      <c r="N381" s="178" t="s">
        <v>43</v>
      </c>
      <c r="O381" s="41"/>
      <c r="P381" s="179">
        <f>O381*H381</f>
        <v>0</v>
      </c>
      <c r="Q381" s="179">
        <v>1.6000000000000001E-4</v>
      </c>
      <c r="R381" s="179">
        <f>Q381*H381</f>
        <v>4.9827200000000004E-3</v>
      </c>
      <c r="S381" s="179">
        <v>0</v>
      </c>
      <c r="T381" s="180">
        <f>S381*H381</f>
        <v>0</v>
      </c>
      <c r="AR381" s="23" t="s">
        <v>200</v>
      </c>
      <c r="AT381" s="23" t="s">
        <v>137</v>
      </c>
      <c r="AU381" s="23" t="s">
        <v>143</v>
      </c>
      <c r="AY381" s="23" t="s">
        <v>134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143</v>
      </c>
      <c r="BK381" s="181">
        <f>ROUND(I381*H381,2)</f>
        <v>0</v>
      </c>
      <c r="BL381" s="23" t="s">
        <v>200</v>
      </c>
      <c r="BM381" s="23" t="s">
        <v>719</v>
      </c>
    </row>
    <row r="382" spans="2:65" s="10" customFormat="1" ht="37.35" customHeight="1">
      <c r="B382" s="156"/>
      <c r="D382" s="157" t="s">
        <v>70</v>
      </c>
      <c r="E382" s="158" t="s">
        <v>720</v>
      </c>
      <c r="F382" s="158" t="s">
        <v>721</v>
      </c>
      <c r="I382" s="159"/>
      <c r="J382" s="160">
        <f>BK382</f>
        <v>0</v>
      </c>
      <c r="L382" s="156"/>
      <c r="M382" s="161"/>
      <c r="N382" s="162"/>
      <c r="O382" s="162"/>
      <c r="P382" s="163">
        <f>SUM(P383:P404)</f>
        <v>0</v>
      </c>
      <c r="Q382" s="162"/>
      <c r="R382" s="163">
        <f>SUM(R383:R404)</f>
        <v>0</v>
      </c>
      <c r="S382" s="162"/>
      <c r="T382" s="164">
        <f>SUM(T383:T404)</f>
        <v>0</v>
      </c>
      <c r="AR382" s="157" t="s">
        <v>142</v>
      </c>
      <c r="AT382" s="165" t="s">
        <v>70</v>
      </c>
      <c r="AU382" s="165" t="s">
        <v>71</v>
      </c>
      <c r="AY382" s="157" t="s">
        <v>134</v>
      </c>
      <c r="BK382" s="166">
        <f>SUM(BK383:BK404)</f>
        <v>0</v>
      </c>
    </row>
    <row r="383" spans="2:65" s="1" customFormat="1" ht="25.5" customHeight="1">
      <c r="B383" s="169"/>
      <c r="C383" s="170">
        <v>149</v>
      </c>
      <c r="D383" s="170" t="s">
        <v>137</v>
      </c>
      <c r="E383" s="171" t="s">
        <v>722</v>
      </c>
      <c r="F383" s="172" t="s">
        <v>723</v>
      </c>
      <c r="G383" s="173" t="s">
        <v>724</v>
      </c>
      <c r="H383" s="174">
        <v>50</v>
      </c>
      <c r="I383" s="175"/>
      <c r="J383" s="176">
        <f>ROUND(I383*H383,2)</f>
        <v>0</v>
      </c>
      <c r="K383" s="172" t="s">
        <v>141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0</v>
      </c>
      <c r="R383" s="179">
        <f>Q383*H383</f>
        <v>0</v>
      </c>
      <c r="S383" s="179">
        <v>0</v>
      </c>
      <c r="T383" s="180">
        <f>S383*H383</f>
        <v>0</v>
      </c>
      <c r="AR383" s="23" t="s">
        <v>725</v>
      </c>
      <c r="AT383" s="23" t="s">
        <v>137</v>
      </c>
      <c r="AU383" s="23" t="s">
        <v>78</v>
      </c>
      <c r="AY383" s="23" t="s">
        <v>134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143</v>
      </c>
      <c r="BK383" s="181">
        <f>ROUND(I383*H383,2)</f>
        <v>0</v>
      </c>
      <c r="BL383" s="23" t="s">
        <v>725</v>
      </c>
      <c r="BM383" s="23" t="s">
        <v>726</v>
      </c>
    </row>
    <row r="384" spans="2:65" s="12" customFormat="1">
      <c r="B384" s="191"/>
      <c r="D384" s="183" t="s">
        <v>145</v>
      </c>
      <c r="E384" s="192" t="s">
        <v>5</v>
      </c>
      <c r="F384" s="193" t="s">
        <v>727</v>
      </c>
      <c r="H384" s="192" t="s">
        <v>5</v>
      </c>
      <c r="I384" s="194"/>
      <c r="L384" s="191"/>
      <c r="M384" s="195"/>
      <c r="N384" s="196"/>
      <c r="O384" s="196"/>
      <c r="P384" s="196"/>
      <c r="Q384" s="196"/>
      <c r="R384" s="196"/>
      <c r="S384" s="196"/>
      <c r="T384" s="197"/>
      <c r="AT384" s="192" t="s">
        <v>145</v>
      </c>
      <c r="AU384" s="192" t="s">
        <v>78</v>
      </c>
      <c r="AV384" s="12" t="s">
        <v>78</v>
      </c>
      <c r="AW384" s="12" t="s">
        <v>35</v>
      </c>
      <c r="AX384" s="12" t="s">
        <v>71</v>
      </c>
      <c r="AY384" s="192" t="s">
        <v>134</v>
      </c>
    </row>
    <row r="385" spans="2:65" s="12" customFormat="1">
      <c r="B385" s="191"/>
      <c r="D385" s="183" t="s">
        <v>145</v>
      </c>
      <c r="E385" s="192" t="s">
        <v>5</v>
      </c>
      <c r="F385" s="193" t="s">
        <v>728</v>
      </c>
      <c r="H385" s="192" t="s">
        <v>5</v>
      </c>
      <c r="I385" s="194"/>
      <c r="L385" s="191"/>
      <c r="M385" s="195"/>
      <c r="N385" s="196"/>
      <c r="O385" s="196"/>
      <c r="P385" s="196"/>
      <c r="Q385" s="196"/>
      <c r="R385" s="196"/>
      <c r="S385" s="196"/>
      <c r="T385" s="197"/>
      <c r="AT385" s="192" t="s">
        <v>145</v>
      </c>
      <c r="AU385" s="192" t="s">
        <v>78</v>
      </c>
      <c r="AV385" s="12" t="s">
        <v>78</v>
      </c>
      <c r="AW385" s="12" t="s">
        <v>35</v>
      </c>
      <c r="AX385" s="12" t="s">
        <v>71</v>
      </c>
      <c r="AY385" s="192" t="s">
        <v>134</v>
      </c>
    </row>
    <row r="386" spans="2:65" s="11" customFormat="1">
      <c r="B386" s="182"/>
      <c r="D386" s="183" t="s">
        <v>145</v>
      </c>
      <c r="E386" s="184" t="s">
        <v>5</v>
      </c>
      <c r="F386" s="185" t="s">
        <v>200</v>
      </c>
      <c r="H386" s="186">
        <v>16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145</v>
      </c>
      <c r="AU386" s="184" t="s">
        <v>78</v>
      </c>
      <c r="AV386" s="11" t="s">
        <v>143</v>
      </c>
      <c r="AW386" s="11" t="s">
        <v>35</v>
      </c>
      <c r="AX386" s="11" t="s">
        <v>71</v>
      </c>
      <c r="AY386" s="184" t="s">
        <v>134</v>
      </c>
    </row>
    <row r="387" spans="2:65" s="12" customFormat="1">
      <c r="B387" s="191"/>
      <c r="D387" s="183" t="s">
        <v>145</v>
      </c>
      <c r="E387" s="192" t="s">
        <v>5</v>
      </c>
      <c r="F387" s="193" t="s">
        <v>729</v>
      </c>
      <c r="H387" s="192" t="s">
        <v>5</v>
      </c>
      <c r="I387" s="194"/>
      <c r="L387" s="191"/>
      <c r="M387" s="195"/>
      <c r="N387" s="196"/>
      <c r="O387" s="196"/>
      <c r="P387" s="196"/>
      <c r="Q387" s="196"/>
      <c r="R387" s="196"/>
      <c r="S387" s="196"/>
      <c r="T387" s="197"/>
      <c r="AT387" s="192" t="s">
        <v>145</v>
      </c>
      <c r="AU387" s="192" t="s">
        <v>78</v>
      </c>
      <c r="AV387" s="12" t="s">
        <v>78</v>
      </c>
      <c r="AW387" s="12" t="s">
        <v>35</v>
      </c>
      <c r="AX387" s="12" t="s">
        <v>71</v>
      </c>
      <c r="AY387" s="192" t="s">
        <v>134</v>
      </c>
    </row>
    <row r="388" spans="2:65" s="11" customFormat="1">
      <c r="B388" s="182"/>
      <c r="D388" s="183" t="s">
        <v>145</v>
      </c>
      <c r="E388" s="184" t="s">
        <v>5</v>
      </c>
      <c r="F388" s="185" t="s">
        <v>200</v>
      </c>
      <c r="H388" s="186">
        <v>16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145</v>
      </c>
      <c r="AU388" s="184" t="s">
        <v>78</v>
      </c>
      <c r="AV388" s="11" t="s">
        <v>143</v>
      </c>
      <c r="AW388" s="11" t="s">
        <v>35</v>
      </c>
      <c r="AX388" s="11" t="s">
        <v>71</v>
      </c>
      <c r="AY388" s="184" t="s">
        <v>134</v>
      </c>
    </row>
    <row r="389" spans="2:65" s="12" customFormat="1" ht="27">
      <c r="B389" s="191"/>
      <c r="D389" s="183" t="s">
        <v>145</v>
      </c>
      <c r="E389" s="192" t="s">
        <v>5</v>
      </c>
      <c r="F389" s="193" t="s">
        <v>730</v>
      </c>
      <c r="H389" s="192" t="s">
        <v>5</v>
      </c>
      <c r="I389" s="194"/>
      <c r="L389" s="191"/>
      <c r="M389" s="195"/>
      <c r="N389" s="196"/>
      <c r="O389" s="196"/>
      <c r="P389" s="196"/>
      <c r="Q389" s="196"/>
      <c r="R389" s="196"/>
      <c r="S389" s="196"/>
      <c r="T389" s="197"/>
      <c r="AT389" s="192" t="s">
        <v>145</v>
      </c>
      <c r="AU389" s="192" t="s">
        <v>78</v>
      </c>
      <c r="AV389" s="12" t="s">
        <v>78</v>
      </c>
      <c r="AW389" s="12" t="s">
        <v>35</v>
      </c>
      <c r="AX389" s="12" t="s">
        <v>71</v>
      </c>
      <c r="AY389" s="192" t="s">
        <v>134</v>
      </c>
    </row>
    <row r="390" spans="2:65" s="11" customFormat="1">
      <c r="B390" s="182"/>
      <c r="D390" s="183" t="s">
        <v>145</v>
      </c>
      <c r="E390" s="184" t="s">
        <v>5</v>
      </c>
      <c r="F390" s="185" t="s">
        <v>143</v>
      </c>
      <c r="H390" s="186">
        <v>2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145</v>
      </c>
      <c r="AU390" s="184" t="s">
        <v>78</v>
      </c>
      <c r="AV390" s="11" t="s">
        <v>143</v>
      </c>
      <c r="AW390" s="11" t="s">
        <v>35</v>
      </c>
      <c r="AX390" s="11" t="s">
        <v>71</v>
      </c>
      <c r="AY390" s="184" t="s">
        <v>134</v>
      </c>
    </row>
    <row r="391" spans="2:65" s="12" customFormat="1">
      <c r="B391" s="191"/>
      <c r="D391" s="183" t="s">
        <v>145</v>
      </c>
      <c r="E391" s="192" t="s">
        <v>5</v>
      </c>
      <c r="F391" s="193" t="s">
        <v>731</v>
      </c>
      <c r="H391" s="192" t="s">
        <v>5</v>
      </c>
      <c r="I391" s="194"/>
      <c r="L391" s="191"/>
      <c r="M391" s="195"/>
      <c r="N391" s="196"/>
      <c r="O391" s="196"/>
      <c r="P391" s="196"/>
      <c r="Q391" s="196"/>
      <c r="R391" s="196"/>
      <c r="S391" s="196"/>
      <c r="T391" s="197"/>
      <c r="AT391" s="192" t="s">
        <v>145</v>
      </c>
      <c r="AU391" s="192" t="s">
        <v>78</v>
      </c>
      <c r="AV391" s="12" t="s">
        <v>78</v>
      </c>
      <c r="AW391" s="12" t="s">
        <v>35</v>
      </c>
      <c r="AX391" s="12" t="s">
        <v>71</v>
      </c>
      <c r="AY391" s="192" t="s">
        <v>134</v>
      </c>
    </row>
    <row r="392" spans="2:65" s="11" customFormat="1">
      <c r="B392" s="182"/>
      <c r="D392" s="183" t="s">
        <v>145</v>
      </c>
      <c r="E392" s="184" t="s">
        <v>5</v>
      </c>
      <c r="F392" s="185" t="s">
        <v>169</v>
      </c>
      <c r="H392" s="186">
        <v>8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145</v>
      </c>
      <c r="AU392" s="184" t="s">
        <v>78</v>
      </c>
      <c r="AV392" s="11" t="s">
        <v>143</v>
      </c>
      <c r="AW392" s="11" t="s">
        <v>35</v>
      </c>
      <c r="AX392" s="11" t="s">
        <v>71</v>
      </c>
      <c r="AY392" s="184" t="s">
        <v>134</v>
      </c>
    </row>
    <row r="393" spans="2:65" s="12" customFormat="1">
      <c r="B393" s="191"/>
      <c r="D393" s="183" t="s">
        <v>145</v>
      </c>
      <c r="E393" s="192" t="s">
        <v>5</v>
      </c>
      <c r="F393" s="193" t="s">
        <v>732</v>
      </c>
      <c r="H393" s="192" t="s">
        <v>5</v>
      </c>
      <c r="I393" s="194"/>
      <c r="L393" s="191"/>
      <c r="M393" s="195"/>
      <c r="N393" s="196"/>
      <c r="O393" s="196"/>
      <c r="P393" s="196"/>
      <c r="Q393" s="196"/>
      <c r="R393" s="196"/>
      <c r="S393" s="196"/>
      <c r="T393" s="197"/>
      <c r="AT393" s="192" t="s">
        <v>145</v>
      </c>
      <c r="AU393" s="192" t="s">
        <v>78</v>
      </c>
      <c r="AV393" s="12" t="s">
        <v>78</v>
      </c>
      <c r="AW393" s="12" t="s">
        <v>35</v>
      </c>
      <c r="AX393" s="12" t="s">
        <v>71</v>
      </c>
      <c r="AY393" s="192" t="s">
        <v>134</v>
      </c>
    </row>
    <row r="394" spans="2:65" s="11" customFormat="1">
      <c r="B394" s="182"/>
      <c r="D394" s="183" t="s">
        <v>145</v>
      </c>
      <c r="E394" s="184" t="s">
        <v>5</v>
      </c>
      <c r="F394" s="185" t="s">
        <v>169</v>
      </c>
      <c r="H394" s="186">
        <v>8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145</v>
      </c>
      <c r="AU394" s="184" t="s">
        <v>78</v>
      </c>
      <c r="AV394" s="11" t="s">
        <v>143</v>
      </c>
      <c r="AW394" s="11" t="s">
        <v>35</v>
      </c>
      <c r="AX394" s="11" t="s">
        <v>71</v>
      </c>
      <c r="AY394" s="184" t="s">
        <v>134</v>
      </c>
    </row>
    <row r="395" spans="2:65" s="13" customFormat="1">
      <c r="B395" s="208"/>
      <c r="D395" s="183" t="s">
        <v>145</v>
      </c>
      <c r="E395" s="209" t="s">
        <v>5</v>
      </c>
      <c r="F395" s="210" t="s">
        <v>207</v>
      </c>
      <c r="H395" s="211">
        <v>50</v>
      </c>
      <c r="I395" s="212"/>
      <c r="L395" s="208"/>
      <c r="M395" s="213"/>
      <c r="N395" s="214"/>
      <c r="O395" s="214"/>
      <c r="P395" s="214"/>
      <c r="Q395" s="214"/>
      <c r="R395" s="214"/>
      <c r="S395" s="214"/>
      <c r="T395" s="215"/>
      <c r="AT395" s="209" t="s">
        <v>145</v>
      </c>
      <c r="AU395" s="209" t="s">
        <v>78</v>
      </c>
      <c r="AV395" s="13" t="s">
        <v>142</v>
      </c>
      <c r="AW395" s="13" t="s">
        <v>35</v>
      </c>
      <c r="AX395" s="13" t="s">
        <v>78</v>
      </c>
      <c r="AY395" s="209" t="s">
        <v>134</v>
      </c>
    </row>
    <row r="396" spans="2:65" s="1" customFormat="1" ht="25.5" customHeight="1">
      <c r="B396" s="169"/>
      <c r="C396" s="170">
        <v>150</v>
      </c>
      <c r="D396" s="170" t="s">
        <v>137</v>
      </c>
      <c r="E396" s="171" t="s">
        <v>733</v>
      </c>
      <c r="F396" s="172" t="s">
        <v>734</v>
      </c>
      <c r="G396" s="173" t="s">
        <v>724</v>
      </c>
      <c r="H396" s="174">
        <v>8</v>
      </c>
      <c r="I396" s="175"/>
      <c r="J396" s="176">
        <f>ROUND(I396*H396,2)</f>
        <v>0</v>
      </c>
      <c r="K396" s="172" t="s">
        <v>141</v>
      </c>
      <c r="L396" s="40"/>
      <c r="M396" s="177" t="s">
        <v>5</v>
      </c>
      <c r="N396" s="178" t="s">
        <v>43</v>
      </c>
      <c r="O396" s="41"/>
      <c r="P396" s="179">
        <f>O396*H396</f>
        <v>0</v>
      </c>
      <c r="Q396" s="179">
        <v>0</v>
      </c>
      <c r="R396" s="179">
        <f>Q396*H396</f>
        <v>0</v>
      </c>
      <c r="S396" s="179">
        <v>0</v>
      </c>
      <c r="T396" s="180">
        <f>S396*H396</f>
        <v>0</v>
      </c>
      <c r="AR396" s="23" t="s">
        <v>725</v>
      </c>
      <c r="AT396" s="23" t="s">
        <v>137</v>
      </c>
      <c r="AU396" s="23" t="s">
        <v>78</v>
      </c>
      <c r="AY396" s="23" t="s">
        <v>134</v>
      </c>
      <c r="BE396" s="181">
        <f>IF(N396="základní",J396,0)</f>
        <v>0</v>
      </c>
      <c r="BF396" s="181">
        <f>IF(N396="snížená",J396,0)</f>
        <v>0</v>
      </c>
      <c r="BG396" s="181">
        <f>IF(N396="zákl. přenesená",J396,0)</f>
        <v>0</v>
      </c>
      <c r="BH396" s="181">
        <f>IF(N396="sníž. přenesená",J396,0)</f>
        <v>0</v>
      </c>
      <c r="BI396" s="181">
        <f>IF(N396="nulová",J396,0)</f>
        <v>0</v>
      </c>
      <c r="BJ396" s="23" t="s">
        <v>143</v>
      </c>
      <c r="BK396" s="181">
        <f>ROUND(I396*H396,2)</f>
        <v>0</v>
      </c>
      <c r="BL396" s="23" t="s">
        <v>725</v>
      </c>
      <c r="BM396" s="23" t="s">
        <v>735</v>
      </c>
    </row>
    <row r="397" spans="2:65" s="12" customFormat="1" ht="27">
      <c r="B397" s="191"/>
      <c r="D397" s="183" t="s">
        <v>145</v>
      </c>
      <c r="E397" s="192" t="s">
        <v>5</v>
      </c>
      <c r="F397" s="193" t="s">
        <v>736</v>
      </c>
      <c r="H397" s="192" t="s">
        <v>5</v>
      </c>
      <c r="I397" s="194"/>
      <c r="L397" s="191"/>
      <c r="M397" s="195"/>
      <c r="N397" s="196"/>
      <c r="O397" s="196"/>
      <c r="P397" s="196"/>
      <c r="Q397" s="196"/>
      <c r="R397" s="196"/>
      <c r="S397" s="196"/>
      <c r="T397" s="197"/>
      <c r="AT397" s="192" t="s">
        <v>145</v>
      </c>
      <c r="AU397" s="192" t="s">
        <v>78</v>
      </c>
      <c r="AV397" s="12" t="s">
        <v>78</v>
      </c>
      <c r="AW397" s="12" t="s">
        <v>35</v>
      </c>
      <c r="AX397" s="12" t="s">
        <v>71</v>
      </c>
      <c r="AY397" s="192" t="s">
        <v>134</v>
      </c>
    </row>
    <row r="398" spans="2:65" s="11" customFormat="1">
      <c r="B398" s="182"/>
      <c r="D398" s="183" t="s">
        <v>145</v>
      </c>
      <c r="E398" s="184" t="s">
        <v>5</v>
      </c>
      <c r="F398" s="185" t="s">
        <v>169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145</v>
      </c>
      <c r="AU398" s="184" t="s">
        <v>78</v>
      </c>
      <c r="AV398" s="11" t="s">
        <v>143</v>
      </c>
      <c r="AW398" s="11" t="s">
        <v>35</v>
      </c>
      <c r="AX398" s="11" t="s">
        <v>78</v>
      </c>
      <c r="AY398" s="184" t="s">
        <v>134</v>
      </c>
    </row>
    <row r="399" spans="2:65" s="1" customFormat="1" ht="25.5" customHeight="1">
      <c r="B399" s="169"/>
      <c r="C399" s="170">
        <v>151</v>
      </c>
      <c r="D399" s="170" t="s">
        <v>137</v>
      </c>
      <c r="E399" s="171" t="s">
        <v>737</v>
      </c>
      <c r="F399" s="172" t="s">
        <v>738</v>
      </c>
      <c r="G399" s="173" t="s">
        <v>724</v>
      </c>
      <c r="H399" s="174">
        <v>4</v>
      </c>
      <c r="I399" s="175"/>
      <c r="J399" s="176">
        <f>ROUND(I399*H399,2)</f>
        <v>0</v>
      </c>
      <c r="K399" s="172" t="s">
        <v>141</v>
      </c>
      <c r="L399" s="40"/>
      <c r="M399" s="177" t="s">
        <v>5</v>
      </c>
      <c r="N399" s="178" t="s">
        <v>43</v>
      </c>
      <c r="O399" s="41"/>
      <c r="P399" s="179">
        <f>O399*H399</f>
        <v>0</v>
      </c>
      <c r="Q399" s="179">
        <v>0</v>
      </c>
      <c r="R399" s="179">
        <f>Q399*H399</f>
        <v>0</v>
      </c>
      <c r="S399" s="179">
        <v>0</v>
      </c>
      <c r="T399" s="180">
        <f>S399*H399</f>
        <v>0</v>
      </c>
      <c r="AR399" s="23" t="s">
        <v>725</v>
      </c>
      <c r="AT399" s="23" t="s">
        <v>137</v>
      </c>
      <c r="AU399" s="23" t="s">
        <v>78</v>
      </c>
      <c r="AY399" s="23" t="s">
        <v>134</v>
      </c>
      <c r="BE399" s="181">
        <f>IF(N399="základní",J399,0)</f>
        <v>0</v>
      </c>
      <c r="BF399" s="181">
        <f>IF(N399="snížená",J399,0)</f>
        <v>0</v>
      </c>
      <c r="BG399" s="181">
        <f>IF(N399="zákl. přenesená",J399,0)</f>
        <v>0</v>
      </c>
      <c r="BH399" s="181">
        <f>IF(N399="sníž. přenesená",J399,0)</f>
        <v>0</v>
      </c>
      <c r="BI399" s="181">
        <f>IF(N399="nulová",J399,0)</f>
        <v>0</v>
      </c>
      <c r="BJ399" s="23" t="s">
        <v>143</v>
      </c>
      <c r="BK399" s="181">
        <f>ROUND(I399*H399,2)</f>
        <v>0</v>
      </c>
      <c r="BL399" s="23" t="s">
        <v>725</v>
      </c>
      <c r="BM399" s="23" t="s">
        <v>739</v>
      </c>
    </row>
    <row r="400" spans="2:65" s="12" customFormat="1">
      <c r="B400" s="191"/>
      <c r="D400" s="183" t="s">
        <v>145</v>
      </c>
      <c r="E400" s="192" t="s">
        <v>5</v>
      </c>
      <c r="F400" s="193" t="s">
        <v>740</v>
      </c>
      <c r="H400" s="192" t="s">
        <v>5</v>
      </c>
      <c r="I400" s="194"/>
      <c r="L400" s="191"/>
      <c r="M400" s="195"/>
      <c r="N400" s="196"/>
      <c r="O400" s="196"/>
      <c r="P400" s="196"/>
      <c r="Q400" s="196"/>
      <c r="R400" s="196"/>
      <c r="S400" s="196"/>
      <c r="T400" s="197"/>
      <c r="AT400" s="192" t="s">
        <v>145</v>
      </c>
      <c r="AU400" s="192" t="s">
        <v>78</v>
      </c>
      <c r="AV400" s="12" t="s">
        <v>78</v>
      </c>
      <c r="AW400" s="12" t="s">
        <v>35</v>
      </c>
      <c r="AX400" s="12" t="s">
        <v>71</v>
      </c>
      <c r="AY400" s="192" t="s">
        <v>134</v>
      </c>
    </row>
    <row r="401" spans="2:65" s="11" customFormat="1">
      <c r="B401" s="182"/>
      <c r="D401" s="183" t="s">
        <v>145</v>
      </c>
      <c r="E401" s="184" t="s">
        <v>5</v>
      </c>
      <c r="F401" s="185" t="s">
        <v>142</v>
      </c>
      <c r="H401" s="186">
        <v>4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145</v>
      </c>
      <c r="AU401" s="184" t="s">
        <v>78</v>
      </c>
      <c r="AV401" s="11" t="s">
        <v>143</v>
      </c>
      <c r="AW401" s="11" t="s">
        <v>35</v>
      </c>
      <c r="AX401" s="11" t="s">
        <v>78</v>
      </c>
      <c r="AY401" s="184" t="s">
        <v>134</v>
      </c>
    </row>
    <row r="402" spans="2:65" s="1" customFormat="1" ht="25.5" customHeight="1">
      <c r="B402" s="169"/>
      <c r="C402" s="170">
        <v>152</v>
      </c>
      <c r="D402" s="170" t="s">
        <v>137</v>
      </c>
      <c r="E402" s="171" t="s">
        <v>741</v>
      </c>
      <c r="F402" s="172" t="s">
        <v>742</v>
      </c>
      <c r="G402" s="173" t="s">
        <v>724</v>
      </c>
      <c r="H402" s="174">
        <v>4</v>
      </c>
      <c r="I402" s="175"/>
      <c r="J402" s="176">
        <f>ROUND(I402*H402,2)</f>
        <v>0</v>
      </c>
      <c r="K402" s="172" t="s">
        <v>141</v>
      </c>
      <c r="L402" s="40"/>
      <c r="M402" s="177" t="s">
        <v>5</v>
      </c>
      <c r="N402" s="178" t="s">
        <v>43</v>
      </c>
      <c r="O402" s="41"/>
      <c r="P402" s="179">
        <f>O402*H402</f>
        <v>0</v>
      </c>
      <c r="Q402" s="179">
        <v>0</v>
      </c>
      <c r="R402" s="179">
        <f>Q402*H402</f>
        <v>0</v>
      </c>
      <c r="S402" s="179">
        <v>0</v>
      </c>
      <c r="T402" s="180">
        <f>S402*H402</f>
        <v>0</v>
      </c>
      <c r="AR402" s="23" t="s">
        <v>725</v>
      </c>
      <c r="AT402" s="23" t="s">
        <v>137</v>
      </c>
      <c r="AU402" s="23" t="s">
        <v>78</v>
      </c>
      <c r="AY402" s="23" t="s">
        <v>134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23" t="s">
        <v>143</v>
      </c>
      <c r="BK402" s="181">
        <f>ROUND(I402*H402,2)</f>
        <v>0</v>
      </c>
      <c r="BL402" s="23" t="s">
        <v>725</v>
      </c>
      <c r="BM402" s="23" t="s">
        <v>743</v>
      </c>
    </row>
    <row r="403" spans="2:65" s="12" customFormat="1">
      <c r="B403" s="191"/>
      <c r="D403" s="183" t="s">
        <v>145</v>
      </c>
      <c r="E403" s="192" t="s">
        <v>5</v>
      </c>
      <c r="F403" s="193" t="s">
        <v>744</v>
      </c>
      <c r="H403" s="192" t="s">
        <v>5</v>
      </c>
      <c r="I403" s="194"/>
      <c r="L403" s="191"/>
      <c r="M403" s="195"/>
      <c r="N403" s="196"/>
      <c r="O403" s="196"/>
      <c r="P403" s="196"/>
      <c r="Q403" s="196"/>
      <c r="R403" s="196"/>
      <c r="S403" s="196"/>
      <c r="T403" s="197"/>
      <c r="AT403" s="192" t="s">
        <v>145</v>
      </c>
      <c r="AU403" s="192" t="s">
        <v>78</v>
      </c>
      <c r="AV403" s="12" t="s">
        <v>78</v>
      </c>
      <c r="AW403" s="12" t="s">
        <v>35</v>
      </c>
      <c r="AX403" s="12" t="s">
        <v>71</v>
      </c>
      <c r="AY403" s="192" t="s">
        <v>134</v>
      </c>
    </row>
    <row r="404" spans="2:65" s="11" customFormat="1">
      <c r="B404" s="182"/>
      <c r="D404" s="183" t="s">
        <v>145</v>
      </c>
      <c r="E404" s="184" t="s">
        <v>5</v>
      </c>
      <c r="F404" s="185" t="s">
        <v>142</v>
      </c>
      <c r="H404" s="186">
        <v>4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145</v>
      </c>
      <c r="AU404" s="184" t="s">
        <v>78</v>
      </c>
      <c r="AV404" s="11" t="s">
        <v>143</v>
      </c>
      <c r="AW404" s="11" t="s">
        <v>35</v>
      </c>
      <c r="AX404" s="11" t="s">
        <v>78</v>
      </c>
      <c r="AY404" s="184" t="s">
        <v>134</v>
      </c>
    </row>
    <row r="405" spans="2:65" s="10" customFormat="1" ht="37.35" customHeight="1">
      <c r="B405" s="156"/>
      <c r="D405" s="157" t="s">
        <v>70</v>
      </c>
      <c r="E405" s="158" t="s">
        <v>745</v>
      </c>
      <c r="F405" s="158" t="s">
        <v>746</v>
      </c>
      <c r="I405" s="159"/>
      <c r="J405" s="160">
        <f>BK405</f>
        <v>0</v>
      </c>
      <c r="L405" s="156"/>
      <c r="M405" s="161"/>
      <c r="N405" s="162"/>
      <c r="O405" s="162"/>
      <c r="P405" s="163">
        <f>P406+P408</f>
        <v>0</v>
      </c>
      <c r="Q405" s="162"/>
      <c r="R405" s="163">
        <f>R406+R408</f>
        <v>0</v>
      </c>
      <c r="S405" s="162"/>
      <c r="T405" s="164">
        <f>T406+T408</f>
        <v>0</v>
      </c>
      <c r="AR405" s="157" t="s">
        <v>158</v>
      </c>
      <c r="AT405" s="165" t="s">
        <v>70</v>
      </c>
      <c r="AU405" s="165" t="s">
        <v>71</v>
      </c>
      <c r="AY405" s="157" t="s">
        <v>134</v>
      </c>
      <c r="BK405" s="166">
        <f>BK406+BK408</f>
        <v>0</v>
      </c>
    </row>
    <row r="406" spans="2:65" s="10" customFormat="1" ht="19.899999999999999" customHeight="1">
      <c r="B406" s="156"/>
      <c r="D406" s="157" t="s">
        <v>70</v>
      </c>
      <c r="E406" s="167" t="s">
        <v>747</v>
      </c>
      <c r="F406" s="167" t="s">
        <v>748</v>
      </c>
      <c r="I406" s="159"/>
      <c r="J406" s="168">
        <f>BK406</f>
        <v>0</v>
      </c>
      <c r="L406" s="156"/>
      <c r="M406" s="161"/>
      <c r="N406" s="162"/>
      <c r="O406" s="162"/>
      <c r="P406" s="163">
        <f>P407</f>
        <v>0</v>
      </c>
      <c r="Q406" s="162"/>
      <c r="R406" s="163">
        <f>R407</f>
        <v>0</v>
      </c>
      <c r="S406" s="162"/>
      <c r="T406" s="164">
        <f>T407</f>
        <v>0</v>
      </c>
      <c r="AR406" s="157" t="s">
        <v>158</v>
      </c>
      <c r="AT406" s="165" t="s">
        <v>70</v>
      </c>
      <c r="AU406" s="165" t="s">
        <v>78</v>
      </c>
      <c r="AY406" s="157" t="s">
        <v>134</v>
      </c>
      <c r="BK406" s="166">
        <f>BK407</f>
        <v>0</v>
      </c>
    </row>
    <row r="407" spans="2:65" s="1" customFormat="1" ht="16.5" customHeight="1">
      <c r="B407" s="169"/>
      <c r="C407" s="170">
        <v>153</v>
      </c>
      <c r="D407" s="170" t="s">
        <v>137</v>
      </c>
      <c r="E407" s="171" t="s">
        <v>749</v>
      </c>
      <c r="F407" s="172" t="s">
        <v>748</v>
      </c>
      <c r="G407" s="173" t="s">
        <v>352</v>
      </c>
      <c r="H407" s="174">
        <v>1</v>
      </c>
      <c r="I407" s="175"/>
      <c r="J407" s="176">
        <f>ROUND(I407*H407,2)</f>
        <v>0</v>
      </c>
      <c r="K407" s="172" t="s">
        <v>141</v>
      </c>
      <c r="L407" s="40"/>
      <c r="M407" s="177" t="s">
        <v>5</v>
      </c>
      <c r="N407" s="178" t="s">
        <v>43</v>
      </c>
      <c r="O407" s="41"/>
      <c r="P407" s="179">
        <f>O407*H407</f>
        <v>0</v>
      </c>
      <c r="Q407" s="179">
        <v>0</v>
      </c>
      <c r="R407" s="179">
        <f>Q407*H407</f>
        <v>0</v>
      </c>
      <c r="S407" s="179">
        <v>0</v>
      </c>
      <c r="T407" s="180">
        <f>S407*H407</f>
        <v>0</v>
      </c>
      <c r="AR407" s="23" t="s">
        <v>750</v>
      </c>
      <c r="AT407" s="23" t="s">
        <v>137</v>
      </c>
      <c r="AU407" s="23" t="s">
        <v>143</v>
      </c>
      <c r="AY407" s="23" t="s">
        <v>134</v>
      </c>
      <c r="BE407" s="181">
        <f>IF(N407="základní",J407,0)</f>
        <v>0</v>
      </c>
      <c r="BF407" s="181">
        <f>IF(N407="snížená",J407,0)</f>
        <v>0</v>
      </c>
      <c r="BG407" s="181">
        <f>IF(N407="zákl. přenesená",J407,0)</f>
        <v>0</v>
      </c>
      <c r="BH407" s="181">
        <f>IF(N407="sníž. přenesená",J407,0)</f>
        <v>0</v>
      </c>
      <c r="BI407" s="181">
        <f>IF(N407="nulová",J407,0)</f>
        <v>0</v>
      </c>
      <c r="BJ407" s="23" t="s">
        <v>143</v>
      </c>
      <c r="BK407" s="181">
        <f>ROUND(I407*H407,2)</f>
        <v>0</v>
      </c>
      <c r="BL407" s="23" t="s">
        <v>750</v>
      </c>
      <c r="BM407" s="23" t="s">
        <v>751</v>
      </c>
    </row>
    <row r="408" spans="2:65" s="10" customFormat="1" ht="29.85" customHeight="1">
      <c r="B408" s="156"/>
      <c r="D408" s="157" t="s">
        <v>70</v>
      </c>
      <c r="E408" s="167" t="s">
        <v>752</v>
      </c>
      <c r="F408" s="167" t="s">
        <v>753</v>
      </c>
      <c r="I408" s="159"/>
      <c r="J408" s="168">
        <f>BK408</f>
        <v>0</v>
      </c>
      <c r="L408" s="156"/>
      <c r="M408" s="161"/>
      <c r="N408" s="162"/>
      <c r="O408" s="162"/>
      <c r="P408" s="163">
        <f>P409</f>
        <v>0</v>
      </c>
      <c r="Q408" s="162"/>
      <c r="R408" s="163">
        <f>R409</f>
        <v>0</v>
      </c>
      <c r="S408" s="162"/>
      <c r="T408" s="164">
        <f>T409</f>
        <v>0</v>
      </c>
      <c r="AR408" s="157" t="s">
        <v>158</v>
      </c>
      <c r="AT408" s="165" t="s">
        <v>70</v>
      </c>
      <c r="AU408" s="165" t="s">
        <v>78</v>
      </c>
      <c r="AY408" s="157" t="s">
        <v>134</v>
      </c>
      <c r="BK408" s="166">
        <f>BK409</f>
        <v>0</v>
      </c>
    </row>
    <row r="409" spans="2:65" s="1" customFormat="1" ht="16.5" customHeight="1">
      <c r="B409" s="169"/>
      <c r="C409" s="170">
        <v>154</v>
      </c>
      <c r="D409" s="170" t="s">
        <v>137</v>
      </c>
      <c r="E409" s="171" t="s">
        <v>754</v>
      </c>
      <c r="F409" s="172" t="s">
        <v>753</v>
      </c>
      <c r="G409" s="173" t="s">
        <v>352</v>
      </c>
      <c r="H409" s="174">
        <v>1</v>
      </c>
      <c r="I409" s="175"/>
      <c r="J409" s="176">
        <f>ROUND(I409*H409,2)</f>
        <v>0</v>
      </c>
      <c r="K409" s="172" t="s">
        <v>141</v>
      </c>
      <c r="L409" s="40"/>
      <c r="M409" s="177" t="s">
        <v>5</v>
      </c>
      <c r="N409" s="216" t="s">
        <v>43</v>
      </c>
      <c r="O409" s="217"/>
      <c r="P409" s="218">
        <f>O409*H409</f>
        <v>0</v>
      </c>
      <c r="Q409" s="218">
        <v>0</v>
      </c>
      <c r="R409" s="218">
        <f>Q409*H409</f>
        <v>0</v>
      </c>
      <c r="S409" s="218">
        <v>0</v>
      </c>
      <c r="T409" s="219">
        <f>S409*H409</f>
        <v>0</v>
      </c>
      <c r="AR409" s="23" t="s">
        <v>750</v>
      </c>
      <c r="AT409" s="23" t="s">
        <v>137</v>
      </c>
      <c r="AU409" s="23" t="s">
        <v>143</v>
      </c>
      <c r="AY409" s="23" t="s">
        <v>134</v>
      </c>
      <c r="BE409" s="181">
        <f>IF(N409="základní",J409,0)</f>
        <v>0</v>
      </c>
      <c r="BF409" s="181">
        <f>IF(N409="snížená",J409,0)</f>
        <v>0</v>
      </c>
      <c r="BG409" s="181">
        <f>IF(N409="zákl. přenesená",J409,0)</f>
        <v>0</v>
      </c>
      <c r="BH409" s="181">
        <f>IF(N409="sníž. přenesená",J409,0)</f>
        <v>0</v>
      </c>
      <c r="BI409" s="181">
        <f>IF(N409="nulová",J409,0)</f>
        <v>0</v>
      </c>
      <c r="BJ409" s="23" t="s">
        <v>143</v>
      </c>
      <c r="BK409" s="181">
        <f>ROUND(I409*H409,2)</f>
        <v>0</v>
      </c>
      <c r="BL409" s="23" t="s">
        <v>750</v>
      </c>
      <c r="BM409" s="23" t="s">
        <v>755</v>
      </c>
    </row>
    <row r="410" spans="2:65" s="1" customFormat="1" ht="6.95" customHeight="1">
      <c r="B410" s="55"/>
      <c r="C410" s="56"/>
      <c r="D410" s="56"/>
      <c r="E410" s="56"/>
      <c r="F410" s="56"/>
      <c r="G410" s="56"/>
      <c r="H410" s="56"/>
      <c r="I410" s="122"/>
      <c r="J410" s="56"/>
      <c r="K410" s="56"/>
      <c r="L410" s="40"/>
    </row>
  </sheetData>
  <autoFilter ref="C101:K409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756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757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758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759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760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761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762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763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764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765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766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767</v>
      </c>
      <c r="F17" s="349" t="s">
        <v>768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769</v>
      </c>
      <c r="F18" s="349" t="s">
        <v>770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771</v>
      </c>
      <c r="F19" s="349" t="s">
        <v>772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773</v>
      </c>
      <c r="F20" s="349" t="s">
        <v>774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775</v>
      </c>
      <c r="F21" s="349" t="s">
        <v>776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777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778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779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780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781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782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783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784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785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9" t="s">
        <v>786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787</v>
      </c>
      <c r="F35" s="229"/>
      <c r="G35" s="349" t="s">
        <v>788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789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9" t="s">
        <v>790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9" t="s">
        <v>791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9" t="s">
        <v>792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793</v>
      </c>
      <c r="F40" s="229"/>
      <c r="G40" s="349" t="s">
        <v>794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795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796</v>
      </c>
      <c r="F42" s="229"/>
      <c r="G42" s="349" t="s">
        <v>797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9" t="s">
        <v>798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799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800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801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802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803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804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805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806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807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808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809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810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811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812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813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814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815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816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817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818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819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820</v>
      </c>
      <c r="D74" s="245"/>
      <c r="E74" s="245"/>
      <c r="F74" s="245" t="s">
        <v>821</v>
      </c>
      <c r="G74" s="246"/>
      <c r="H74" s="245" t="s">
        <v>120</v>
      </c>
      <c r="I74" s="245" t="s">
        <v>56</v>
      </c>
      <c r="J74" s="245" t="s">
        <v>822</v>
      </c>
      <c r="K74" s="244"/>
    </row>
    <row r="75" spans="2:11" ht="17.25" customHeight="1">
      <c r="B75" s="243"/>
      <c r="C75" s="247" t="s">
        <v>823</v>
      </c>
      <c r="D75" s="247"/>
      <c r="E75" s="247"/>
      <c r="F75" s="248" t="s">
        <v>824</v>
      </c>
      <c r="G75" s="249"/>
      <c r="H75" s="247"/>
      <c r="I75" s="247"/>
      <c r="J75" s="247" t="s">
        <v>825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826</v>
      </c>
      <c r="G77" s="251"/>
      <c r="H77" s="233" t="s">
        <v>827</v>
      </c>
      <c r="I77" s="233" t="s">
        <v>828</v>
      </c>
      <c r="J77" s="233">
        <v>20</v>
      </c>
      <c r="K77" s="244"/>
    </row>
    <row r="78" spans="2:11" ht="15" customHeight="1">
      <c r="B78" s="243"/>
      <c r="C78" s="233" t="s">
        <v>829</v>
      </c>
      <c r="D78" s="233"/>
      <c r="E78" s="233"/>
      <c r="F78" s="252" t="s">
        <v>826</v>
      </c>
      <c r="G78" s="251"/>
      <c r="H78" s="233" t="s">
        <v>830</v>
      </c>
      <c r="I78" s="233" t="s">
        <v>828</v>
      </c>
      <c r="J78" s="233">
        <v>120</v>
      </c>
      <c r="K78" s="244"/>
    </row>
    <row r="79" spans="2:11" ht="15" customHeight="1">
      <c r="B79" s="253"/>
      <c r="C79" s="233" t="s">
        <v>831</v>
      </c>
      <c r="D79" s="233"/>
      <c r="E79" s="233"/>
      <c r="F79" s="252" t="s">
        <v>832</v>
      </c>
      <c r="G79" s="251"/>
      <c r="H79" s="233" t="s">
        <v>833</v>
      </c>
      <c r="I79" s="233" t="s">
        <v>828</v>
      </c>
      <c r="J79" s="233">
        <v>50</v>
      </c>
      <c r="K79" s="244"/>
    </row>
    <row r="80" spans="2:11" ht="15" customHeight="1">
      <c r="B80" s="253"/>
      <c r="C80" s="233" t="s">
        <v>834</v>
      </c>
      <c r="D80" s="233"/>
      <c r="E80" s="233"/>
      <c r="F80" s="252" t="s">
        <v>826</v>
      </c>
      <c r="G80" s="251"/>
      <c r="H80" s="233" t="s">
        <v>835</v>
      </c>
      <c r="I80" s="233" t="s">
        <v>836</v>
      </c>
      <c r="J80" s="233"/>
      <c r="K80" s="244"/>
    </row>
    <row r="81" spans="2:11" ht="15" customHeight="1">
      <c r="B81" s="253"/>
      <c r="C81" s="254" t="s">
        <v>837</v>
      </c>
      <c r="D81" s="254"/>
      <c r="E81" s="254"/>
      <c r="F81" s="255" t="s">
        <v>832</v>
      </c>
      <c r="G81" s="254"/>
      <c r="H81" s="254" t="s">
        <v>838</v>
      </c>
      <c r="I81" s="254" t="s">
        <v>828</v>
      </c>
      <c r="J81" s="254">
        <v>15</v>
      </c>
      <c r="K81" s="244"/>
    </row>
    <row r="82" spans="2:11" ht="15" customHeight="1">
      <c r="B82" s="253"/>
      <c r="C82" s="254" t="s">
        <v>839</v>
      </c>
      <c r="D82" s="254"/>
      <c r="E82" s="254"/>
      <c r="F82" s="255" t="s">
        <v>832</v>
      </c>
      <c r="G82" s="254"/>
      <c r="H82" s="254" t="s">
        <v>840</v>
      </c>
      <c r="I82" s="254" t="s">
        <v>828</v>
      </c>
      <c r="J82" s="254">
        <v>15</v>
      </c>
      <c r="K82" s="244"/>
    </row>
    <row r="83" spans="2:11" ht="15" customHeight="1">
      <c r="B83" s="253"/>
      <c r="C83" s="254" t="s">
        <v>841</v>
      </c>
      <c r="D83" s="254"/>
      <c r="E83" s="254"/>
      <c r="F83" s="255" t="s">
        <v>832</v>
      </c>
      <c r="G83" s="254"/>
      <c r="H83" s="254" t="s">
        <v>842</v>
      </c>
      <c r="I83" s="254" t="s">
        <v>828</v>
      </c>
      <c r="J83" s="254">
        <v>20</v>
      </c>
      <c r="K83" s="244"/>
    </row>
    <row r="84" spans="2:11" ht="15" customHeight="1">
      <c r="B84" s="253"/>
      <c r="C84" s="254" t="s">
        <v>843</v>
      </c>
      <c r="D84" s="254"/>
      <c r="E84" s="254"/>
      <c r="F84" s="255" t="s">
        <v>832</v>
      </c>
      <c r="G84" s="254"/>
      <c r="H84" s="254" t="s">
        <v>844</v>
      </c>
      <c r="I84" s="254" t="s">
        <v>828</v>
      </c>
      <c r="J84" s="254">
        <v>20</v>
      </c>
      <c r="K84" s="244"/>
    </row>
    <row r="85" spans="2:11" ht="15" customHeight="1">
      <c r="B85" s="253"/>
      <c r="C85" s="233" t="s">
        <v>845</v>
      </c>
      <c r="D85" s="233"/>
      <c r="E85" s="233"/>
      <c r="F85" s="252" t="s">
        <v>832</v>
      </c>
      <c r="G85" s="251"/>
      <c r="H85" s="233" t="s">
        <v>846</v>
      </c>
      <c r="I85" s="233" t="s">
        <v>828</v>
      </c>
      <c r="J85" s="233">
        <v>50</v>
      </c>
      <c r="K85" s="244"/>
    </row>
    <row r="86" spans="2:11" ht="15" customHeight="1">
      <c r="B86" s="253"/>
      <c r="C86" s="233" t="s">
        <v>847</v>
      </c>
      <c r="D86" s="233"/>
      <c r="E86" s="233"/>
      <c r="F86" s="252" t="s">
        <v>832</v>
      </c>
      <c r="G86" s="251"/>
      <c r="H86" s="233" t="s">
        <v>848</v>
      </c>
      <c r="I86" s="233" t="s">
        <v>828</v>
      </c>
      <c r="J86" s="233">
        <v>20</v>
      </c>
      <c r="K86" s="244"/>
    </row>
    <row r="87" spans="2:11" ht="15" customHeight="1">
      <c r="B87" s="253"/>
      <c r="C87" s="233" t="s">
        <v>849</v>
      </c>
      <c r="D87" s="233"/>
      <c r="E87" s="233"/>
      <c r="F87" s="252" t="s">
        <v>832</v>
      </c>
      <c r="G87" s="251"/>
      <c r="H87" s="233" t="s">
        <v>850</v>
      </c>
      <c r="I87" s="233" t="s">
        <v>828</v>
      </c>
      <c r="J87" s="233">
        <v>20</v>
      </c>
      <c r="K87" s="244"/>
    </row>
    <row r="88" spans="2:11" ht="15" customHeight="1">
      <c r="B88" s="253"/>
      <c r="C88" s="233" t="s">
        <v>851</v>
      </c>
      <c r="D88" s="233"/>
      <c r="E88" s="233"/>
      <c r="F88" s="252" t="s">
        <v>832</v>
      </c>
      <c r="G88" s="251"/>
      <c r="H88" s="233" t="s">
        <v>852</v>
      </c>
      <c r="I88" s="233" t="s">
        <v>828</v>
      </c>
      <c r="J88" s="233">
        <v>50</v>
      </c>
      <c r="K88" s="244"/>
    </row>
    <row r="89" spans="2:11" ht="15" customHeight="1">
      <c r="B89" s="253"/>
      <c r="C89" s="233" t="s">
        <v>853</v>
      </c>
      <c r="D89" s="233"/>
      <c r="E89" s="233"/>
      <c r="F89" s="252" t="s">
        <v>832</v>
      </c>
      <c r="G89" s="251"/>
      <c r="H89" s="233" t="s">
        <v>853</v>
      </c>
      <c r="I89" s="233" t="s">
        <v>828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832</v>
      </c>
      <c r="G90" s="251"/>
      <c r="H90" s="233" t="s">
        <v>854</v>
      </c>
      <c r="I90" s="233" t="s">
        <v>828</v>
      </c>
      <c r="J90" s="233">
        <v>255</v>
      </c>
      <c r="K90" s="244"/>
    </row>
    <row r="91" spans="2:11" ht="15" customHeight="1">
      <c r="B91" s="253"/>
      <c r="C91" s="233" t="s">
        <v>855</v>
      </c>
      <c r="D91" s="233"/>
      <c r="E91" s="233"/>
      <c r="F91" s="252" t="s">
        <v>826</v>
      </c>
      <c r="G91" s="251"/>
      <c r="H91" s="233" t="s">
        <v>856</v>
      </c>
      <c r="I91" s="233" t="s">
        <v>857</v>
      </c>
      <c r="J91" s="233"/>
      <c r="K91" s="244"/>
    </row>
    <row r="92" spans="2:11" ht="15" customHeight="1">
      <c r="B92" s="253"/>
      <c r="C92" s="233" t="s">
        <v>858</v>
      </c>
      <c r="D92" s="233"/>
      <c r="E92" s="233"/>
      <c r="F92" s="252" t="s">
        <v>826</v>
      </c>
      <c r="G92" s="251"/>
      <c r="H92" s="233" t="s">
        <v>859</v>
      </c>
      <c r="I92" s="233" t="s">
        <v>860</v>
      </c>
      <c r="J92" s="233"/>
      <c r="K92" s="244"/>
    </row>
    <row r="93" spans="2:11" ht="15" customHeight="1">
      <c r="B93" s="253"/>
      <c r="C93" s="233" t="s">
        <v>861</v>
      </c>
      <c r="D93" s="233"/>
      <c r="E93" s="233"/>
      <c r="F93" s="252" t="s">
        <v>826</v>
      </c>
      <c r="G93" s="251"/>
      <c r="H93" s="233" t="s">
        <v>861</v>
      </c>
      <c r="I93" s="233" t="s">
        <v>860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826</v>
      </c>
      <c r="G94" s="251"/>
      <c r="H94" s="233" t="s">
        <v>862</v>
      </c>
      <c r="I94" s="233" t="s">
        <v>860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826</v>
      </c>
      <c r="G95" s="251"/>
      <c r="H95" s="233" t="s">
        <v>863</v>
      </c>
      <c r="I95" s="233" t="s">
        <v>860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864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820</v>
      </c>
      <c r="D101" s="245"/>
      <c r="E101" s="245"/>
      <c r="F101" s="245" t="s">
        <v>821</v>
      </c>
      <c r="G101" s="246"/>
      <c r="H101" s="245" t="s">
        <v>120</v>
      </c>
      <c r="I101" s="245" t="s">
        <v>56</v>
      </c>
      <c r="J101" s="245" t="s">
        <v>822</v>
      </c>
      <c r="K101" s="244"/>
    </row>
    <row r="102" spans="2:11" ht="17.25" customHeight="1">
      <c r="B102" s="243"/>
      <c r="C102" s="247" t="s">
        <v>823</v>
      </c>
      <c r="D102" s="247"/>
      <c r="E102" s="247"/>
      <c r="F102" s="248" t="s">
        <v>824</v>
      </c>
      <c r="G102" s="249"/>
      <c r="H102" s="247"/>
      <c r="I102" s="247"/>
      <c r="J102" s="247" t="s">
        <v>825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826</v>
      </c>
      <c r="G104" s="261"/>
      <c r="H104" s="233" t="s">
        <v>865</v>
      </c>
      <c r="I104" s="233" t="s">
        <v>828</v>
      </c>
      <c r="J104" s="233">
        <v>20</v>
      </c>
      <c r="K104" s="244"/>
    </row>
    <row r="105" spans="2:11" ht="15" customHeight="1">
      <c r="B105" s="243"/>
      <c r="C105" s="233" t="s">
        <v>829</v>
      </c>
      <c r="D105" s="233"/>
      <c r="E105" s="233"/>
      <c r="F105" s="252" t="s">
        <v>826</v>
      </c>
      <c r="G105" s="233"/>
      <c r="H105" s="233" t="s">
        <v>865</v>
      </c>
      <c r="I105" s="233" t="s">
        <v>828</v>
      </c>
      <c r="J105" s="233">
        <v>120</v>
      </c>
      <c r="K105" s="244"/>
    </row>
    <row r="106" spans="2:11" ht="15" customHeight="1">
      <c r="B106" s="253"/>
      <c r="C106" s="233" t="s">
        <v>831</v>
      </c>
      <c r="D106" s="233"/>
      <c r="E106" s="233"/>
      <c r="F106" s="252" t="s">
        <v>832</v>
      </c>
      <c r="G106" s="233"/>
      <c r="H106" s="233" t="s">
        <v>865</v>
      </c>
      <c r="I106" s="233" t="s">
        <v>828</v>
      </c>
      <c r="J106" s="233">
        <v>50</v>
      </c>
      <c r="K106" s="244"/>
    </row>
    <row r="107" spans="2:11" ht="15" customHeight="1">
      <c r="B107" s="253"/>
      <c r="C107" s="233" t="s">
        <v>834</v>
      </c>
      <c r="D107" s="233"/>
      <c r="E107" s="233"/>
      <c r="F107" s="252" t="s">
        <v>826</v>
      </c>
      <c r="G107" s="233"/>
      <c r="H107" s="233" t="s">
        <v>865</v>
      </c>
      <c r="I107" s="233" t="s">
        <v>836</v>
      </c>
      <c r="J107" s="233"/>
      <c r="K107" s="244"/>
    </row>
    <row r="108" spans="2:11" ht="15" customHeight="1">
      <c r="B108" s="253"/>
      <c r="C108" s="233" t="s">
        <v>845</v>
      </c>
      <c r="D108" s="233"/>
      <c r="E108" s="233"/>
      <c r="F108" s="252" t="s">
        <v>832</v>
      </c>
      <c r="G108" s="233"/>
      <c r="H108" s="233" t="s">
        <v>865</v>
      </c>
      <c r="I108" s="233" t="s">
        <v>828</v>
      </c>
      <c r="J108" s="233">
        <v>50</v>
      </c>
      <c r="K108" s="244"/>
    </row>
    <row r="109" spans="2:11" ht="15" customHeight="1">
      <c r="B109" s="253"/>
      <c r="C109" s="233" t="s">
        <v>853</v>
      </c>
      <c r="D109" s="233"/>
      <c r="E109" s="233"/>
      <c r="F109" s="252" t="s">
        <v>832</v>
      </c>
      <c r="G109" s="233"/>
      <c r="H109" s="233" t="s">
        <v>865</v>
      </c>
      <c r="I109" s="233" t="s">
        <v>828</v>
      </c>
      <c r="J109" s="233">
        <v>50</v>
      </c>
      <c r="K109" s="244"/>
    </row>
    <row r="110" spans="2:11" ht="15" customHeight="1">
      <c r="B110" s="253"/>
      <c r="C110" s="233" t="s">
        <v>851</v>
      </c>
      <c r="D110" s="233"/>
      <c r="E110" s="233"/>
      <c r="F110" s="252" t="s">
        <v>832</v>
      </c>
      <c r="G110" s="233"/>
      <c r="H110" s="233" t="s">
        <v>865</v>
      </c>
      <c r="I110" s="233" t="s">
        <v>828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826</v>
      </c>
      <c r="G111" s="233"/>
      <c r="H111" s="233" t="s">
        <v>866</v>
      </c>
      <c r="I111" s="233" t="s">
        <v>828</v>
      </c>
      <c r="J111" s="233">
        <v>20</v>
      </c>
      <c r="K111" s="244"/>
    </row>
    <row r="112" spans="2:11" ht="15" customHeight="1">
      <c r="B112" s="253"/>
      <c r="C112" s="233" t="s">
        <v>867</v>
      </c>
      <c r="D112" s="233"/>
      <c r="E112" s="233"/>
      <c r="F112" s="252" t="s">
        <v>826</v>
      </c>
      <c r="G112" s="233"/>
      <c r="H112" s="233" t="s">
        <v>868</v>
      </c>
      <c r="I112" s="233" t="s">
        <v>828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826</v>
      </c>
      <c r="G113" s="233"/>
      <c r="H113" s="233" t="s">
        <v>869</v>
      </c>
      <c r="I113" s="233" t="s">
        <v>860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826</v>
      </c>
      <c r="G114" s="233"/>
      <c r="H114" s="233" t="s">
        <v>870</v>
      </c>
      <c r="I114" s="233" t="s">
        <v>860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826</v>
      </c>
      <c r="G115" s="233"/>
      <c r="H115" s="233" t="s">
        <v>871</v>
      </c>
      <c r="I115" s="233" t="s">
        <v>872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873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820</v>
      </c>
      <c r="D121" s="245"/>
      <c r="E121" s="245"/>
      <c r="F121" s="245" t="s">
        <v>821</v>
      </c>
      <c r="G121" s="246"/>
      <c r="H121" s="245" t="s">
        <v>120</v>
      </c>
      <c r="I121" s="245" t="s">
        <v>56</v>
      </c>
      <c r="J121" s="245" t="s">
        <v>822</v>
      </c>
      <c r="K121" s="271"/>
    </row>
    <row r="122" spans="2:11" ht="17.25" customHeight="1">
      <c r="B122" s="270"/>
      <c r="C122" s="247" t="s">
        <v>823</v>
      </c>
      <c r="D122" s="247"/>
      <c r="E122" s="247"/>
      <c r="F122" s="248" t="s">
        <v>824</v>
      </c>
      <c r="G122" s="249"/>
      <c r="H122" s="247"/>
      <c r="I122" s="247"/>
      <c r="J122" s="247" t="s">
        <v>825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829</v>
      </c>
      <c r="D124" s="250"/>
      <c r="E124" s="250"/>
      <c r="F124" s="252" t="s">
        <v>826</v>
      </c>
      <c r="G124" s="233"/>
      <c r="H124" s="233" t="s">
        <v>865</v>
      </c>
      <c r="I124" s="233" t="s">
        <v>828</v>
      </c>
      <c r="J124" s="233">
        <v>120</v>
      </c>
      <c r="K124" s="274"/>
    </row>
    <row r="125" spans="2:11" ht="15" customHeight="1">
      <c r="B125" s="272"/>
      <c r="C125" s="233" t="s">
        <v>874</v>
      </c>
      <c r="D125" s="233"/>
      <c r="E125" s="233"/>
      <c r="F125" s="252" t="s">
        <v>826</v>
      </c>
      <c r="G125" s="233"/>
      <c r="H125" s="233" t="s">
        <v>875</v>
      </c>
      <c r="I125" s="233" t="s">
        <v>828</v>
      </c>
      <c r="J125" s="233" t="s">
        <v>876</v>
      </c>
      <c r="K125" s="274"/>
    </row>
    <row r="126" spans="2:11" ht="15" customHeight="1">
      <c r="B126" s="272"/>
      <c r="C126" s="233" t="s">
        <v>775</v>
      </c>
      <c r="D126" s="233"/>
      <c r="E126" s="233"/>
      <c r="F126" s="252" t="s">
        <v>826</v>
      </c>
      <c r="G126" s="233"/>
      <c r="H126" s="233" t="s">
        <v>877</v>
      </c>
      <c r="I126" s="233" t="s">
        <v>828</v>
      </c>
      <c r="J126" s="233" t="s">
        <v>876</v>
      </c>
      <c r="K126" s="274"/>
    </row>
    <row r="127" spans="2:11" ht="15" customHeight="1">
      <c r="B127" s="272"/>
      <c r="C127" s="233" t="s">
        <v>837</v>
      </c>
      <c r="D127" s="233"/>
      <c r="E127" s="233"/>
      <c r="F127" s="252" t="s">
        <v>832</v>
      </c>
      <c r="G127" s="233"/>
      <c r="H127" s="233" t="s">
        <v>838</v>
      </c>
      <c r="I127" s="233" t="s">
        <v>828</v>
      </c>
      <c r="J127" s="233">
        <v>15</v>
      </c>
      <c r="K127" s="274"/>
    </row>
    <row r="128" spans="2:11" ht="15" customHeight="1">
      <c r="B128" s="272"/>
      <c r="C128" s="254" t="s">
        <v>839</v>
      </c>
      <c r="D128" s="254"/>
      <c r="E128" s="254"/>
      <c r="F128" s="255" t="s">
        <v>832</v>
      </c>
      <c r="G128" s="254"/>
      <c r="H128" s="254" t="s">
        <v>840</v>
      </c>
      <c r="I128" s="254" t="s">
        <v>828</v>
      </c>
      <c r="J128" s="254">
        <v>15</v>
      </c>
      <c r="K128" s="274"/>
    </row>
    <row r="129" spans="2:11" ht="15" customHeight="1">
      <c r="B129" s="272"/>
      <c r="C129" s="254" t="s">
        <v>841</v>
      </c>
      <c r="D129" s="254"/>
      <c r="E129" s="254"/>
      <c r="F129" s="255" t="s">
        <v>832</v>
      </c>
      <c r="G129" s="254"/>
      <c r="H129" s="254" t="s">
        <v>842</v>
      </c>
      <c r="I129" s="254" t="s">
        <v>828</v>
      </c>
      <c r="J129" s="254">
        <v>20</v>
      </c>
      <c r="K129" s="274"/>
    </row>
    <row r="130" spans="2:11" ht="15" customHeight="1">
      <c r="B130" s="272"/>
      <c r="C130" s="254" t="s">
        <v>843</v>
      </c>
      <c r="D130" s="254"/>
      <c r="E130" s="254"/>
      <c r="F130" s="255" t="s">
        <v>832</v>
      </c>
      <c r="G130" s="254"/>
      <c r="H130" s="254" t="s">
        <v>844</v>
      </c>
      <c r="I130" s="254" t="s">
        <v>828</v>
      </c>
      <c r="J130" s="254">
        <v>20</v>
      </c>
      <c r="K130" s="274"/>
    </row>
    <row r="131" spans="2:11" ht="15" customHeight="1">
      <c r="B131" s="272"/>
      <c r="C131" s="233" t="s">
        <v>831</v>
      </c>
      <c r="D131" s="233"/>
      <c r="E131" s="233"/>
      <c r="F131" s="252" t="s">
        <v>832</v>
      </c>
      <c r="G131" s="233"/>
      <c r="H131" s="233" t="s">
        <v>865</v>
      </c>
      <c r="I131" s="233" t="s">
        <v>828</v>
      </c>
      <c r="J131" s="233">
        <v>50</v>
      </c>
      <c r="K131" s="274"/>
    </row>
    <row r="132" spans="2:11" ht="15" customHeight="1">
      <c r="B132" s="272"/>
      <c r="C132" s="233" t="s">
        <v>845</v>
      </c>
      <c r="D132" s="233"/>
      <c r="E132" s="233"/>
      <c r="F132" s="252" t="s">
        <v>832</v>
      </c>
      <c r="G132" s="233"/>
      <c r="H132" s="233" t="s">
        <v>865</v>
      </c>
      <c r="I132" s="233" t="s">
        <v>828</v>
      </c>
      <c r="J132" s="233">
        <v>50</v>
      </c>
      <c r="K132" s="274"/>
    </row>
    <row r="133" spans="2:11" ht="15" customHeight="1">
      <c r="B133" s="272"/>
      <c r="C133" s="233" t="s">
        <v>851</v>
      </c>
      <c r="D133" s="233"/>
      <c r="E133" s="233"/>
      <c r="F133" s="252" t="s">
        <v>832</v>
      </c>
      <c r="G133" s="233"/>
      <c r="H133" s="233" t="s">
        <v>865</v>
      </c>
      <c r="I133" s="233" t="s">
        <v>828</v>
      </c>
      <c r="J133" s="233">
        <v>50</v>
      </c>
      <c r="K133" s="274"/>
    </row>
    <row r="134" spans="2:11" ht="15" customHeight="1">
      <c r="B134" s="272"/>
      <c r="C134" s="233" t="s">
        <v>853</v>
      </c>
      <c r="D134" s="233"/>
      <c r="E134" s="233"/>
      <c r="F134" s="252" t="s">
        <v>832</v>
      </c>
      <c r="G134" s="233"/>
      <c r="H134" s="233" t="s">
        <v>865</v>
      </c>
      <c r="I134" s="233" t="s">
        <v>828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832</v>
      </c>
      <c r="G135" s="233"/>
      <c r="H135" s="233" t="s">
        <v>878</v>
      </c>
      <c r="I135" s="233" t="s">
        <v>828</v>
      </c>
      <c r="J135" s="233">
        <v>255</v>
      </c>
      <c r="K135" s="274"/>
    </row>
    <row r="136" spans="2:11" ht="15" customHeight="1">
      <c r="B136" s="272"/>
      <c r="C136" s="233" t="s">
        <v>855</v>
      </c>
      <c r="D136" s="233"/>
      <c r="E136" s="233"/>
      <c r="F136" s="252" t="s">
        <v>826</v>
      </c>
      <c r="G136" s="233"/>
      <c r="H136" s="233" t="s">
        <v>879</v>
      </c>
      <c r="I136" s="233" t="s">
        <v>857</v>
      </c>
      <c r="J136" s="233"/>
      <c r="K136" s="274"/>
    </row>
    <row r="137" spans="2:11" ht="15" customHeight="1">
      <c r="B137" s="272"/>
      <c r="C137" s="233" t="s">
        <v>858</v>
      </c>
      <c r="D137" s="233"/>
      <c r="E137" s="233"/>
      <c r="F137" s="252" t="s">
        <v>826</v>
      </c>
      <c r="G137" s="233"/>
      <c r="H137" s="233" t="s">
        <v>880</v>
      </c>
      <c r="I137" s="233" t="s">
        <v>860</v>
      </c>
      <c r="J137" s="233"/>
      <c r="K137" s="274"/>
    </row>
    <row r="138" spans="2:11" ht="15" customHeight="1">
      <c r="B138" s="272"/>
      <c r="C138" s="233" t="s">
        <v>861</v>
      </c>
      <c r="D138" s="233"/>
      <c r="E138" s="233"/>
      <c r="F138" s="252" t="s">
        <v>826</v>
      </c>
      <c r="G138" s="233"/>
      <c r="H138" s="233" t="s">
        <v>861</v>
      </c>
      <c r="I138" s="233" t="s">
        <v>860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826</v>
      </c>
      <c r="G139" s="233"/>
      <c r="H139" s="233" t="s">
        <v>881</v>
      </c>
      <c r="I139" s="233" t="s">
        <v>860</v>
      </c>
      <c r="J139" s="233"/>
      <c r="K139" s="274"/>
    </row>
    <row r="140" spans="2:11" ht="15" customHeight="1">
      <c r="B140" s="272"/>
      <c r="C140" s="233" t="s">
        <v>882</v>
      </c>
      <c r="D140" s="233"/>
      <c r="E140" s="233"/>
      <c r="F140" s="252" t="s">
        <v>826</v>
      </c>
      <c r="G140" s="233"/>
      <c r="H140" s="233" t="s">
        <v>883</v>
      </c>
      <c r="I140" s="233" t="s">
        <v>860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884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820</v>
      </c>
      <c r="D146" s="245"/>
      <c r="E146" s="245"/>
      <c r="F146" s="245" t="s">
        <v>821</v>
      </c>
      <c r="G146" s="246"/>
      <c r="H146" s="245" t="s">
        <v>120</v>
      </c>
      <c r="I146" s="245" t="s">
        <v>56</v>
      </c>
      <c r="J146" s="245" t="s">
        <v>822</v>
      </c>
      <c r="K146" s="244"/>
    </row>
    <row r="147" spans="2:11" ht="17.25" customHeight="1">
      <c r="B147" s="243"/>
      <c r="C147" s="247" t="s">
        <v>823</v>
      </c>
      <c r="D147" s="247"/>
      <c r="E147" s="247"/>
      <c r="F147" s="248" t="s">
        <v>824</v>
      </c>
      <c r="G147" s="249"/>
      <c r="H147" s="247"/>
      <c r="I147" s="247"/>
      <c r="J147" s="247" t="s">
        <v>825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829</v>
      </c>
      <c r="D149" s="233"/>
      <c r="E149" s="233"/>
      <c r="F149" s="279" t="s">
        <v>826</v>
      </c>
      <c r="G149" s="233"/>
      <c r="H149" s="278" t="s">
        <v>865</v>
      </c>
      <c r="I149" s="278" t="s">
        <v>828</v>
      </c>
      <c r="J149" s="278">
        <v>120</v>
      </c>
      <c r="K149" s="274"/>
    </row>
    <row r="150" spans="2:11" ht="15" customHeight="1">
      <c r="B150" s="253"/>
      <c r="C150" s="278" t="s">
        <v>874</v>
      </c>
      <c r="D150" s="233"/>
      <c r="E150" s="233"/>
      <c r="F150" s="279" t="s">
        <v>826</v>
      </c>
      <c r="G150" s="233"/>
      <c r="H150" s="278" t="s">
        <v>885</v>
      </c>
      <c r="I150" s="278" t="s">
        <v>828</v>
      </c>
      <c r="J150" s="278" t="s">
        <v>876</v>
      </c>
      <c r="K150" s="274"/>
    </row>
    <row r="151" spans="2:11" ht="15" customHeight="1">
      <c r="B151" s="253"/>
      <c r="C151" s="278" t="s">
        <v>775</v>
      </c>
      <c r="D151" s="233"/>
      <c r="E151" s="233"/>
      <c r="F151" s="279" t="s">
        <v>826</v>
      </c>
      <c r="G151" s="233"/>
      <c r="H151" s="278" t="s">
        <v>886</v>
      </c>
      <c r="I151" s="278" t="s">
        <v>828</v>
      </c>
      <c r="J151" s="278" t="s">
        <v>876</v>
      </c>
      <c r="K151" s="274"/>
    </row>
    <row r="152" spans="2:11" ht="15" customHeight="1">
      <c r="B152" s="253"/>
      <c r="C152" s="278" t="s">
        <v>831</v>
      </c>
      <c r="D152" s="233"/>
      <c r="E152" s="233"/>
      <c r="F152" s="279" t="s">
        <v>832</v>
      </c>
      <c r="G152" s="233"/>
      <c r="H152" s="278" t="s">
        <v>865</v>
      </c>
      <c r="I152" s="278" t="s">
        <v>828</v>
      </c>
      <c r="J152" s="278">
        <v>50</v>
      </c>
      <c r="K152" s="274"/>
    </row>
    <row r="153" spans="2:11" ht="15" customHeight="1">
      <c r="B153" s="253"/>
      <c r="C153" s="278" t="s">
        <v>834</v>
      </c>
      <c r="D153" s="233"/>
      <c r="E153" s="233"/>
      <c r="F153" s="279" t="s">
        <v>826</v>
      </c>
      <c r="G153" s="233"/>
      <c r="H153" s="278" t="s">
        <v>865</v>
      </c>
      <c r="I153" s="278" t="s">
        <v>836</v>
      </c>
      <c r="J153" s="278"/>
      <c r="K153" s="274"/>
    </row>
    <row r="154" spans="2:11" ht="15" customHeight="1">
      <c r="B154" s="253"/>
      <c r="C154" s="278" t="s">
        <v>845</v>
      </c>
      <c r="D154" s="233"/>
      <c r="E154" s="233"/>
      <c r="F154" s="279" t="s">
        <v>832</v>
      </c>
      <c r="G154" s="233"/>
      <c r="H154" s="278" t="s">
        <v>865</v>
      </c>
      <c r="I154" s="278" t="s">
        <v>828</v>
      </c>
      <c r="J154" s="278">
        <v>50</v>
      </c>
      <c r="K154" s="274"/>
    </row>
    <row r="155" spans="2:11" ht="15" customHeight="1">
      <c r="B155" s="253"/>
      <c r="C155" s="278" t="s">
        <v>853</v>
      </c>
      <c r="D155" s="233"/>
      <c r="E155" s="233"/>
      <c r="F155" s="279" t="s">
        <v>832</v>
      </c>
      <c r="G155" s="233"/>
      <c r="H155" s="278" t="s">
        <v>865</v>
      </c>
      <c r="I155" s="278" t="s">
        <v>828</v>
      </c>
      <c r="J155" s="278">
        <v>50</v>
      </c>
      <c r="K155" s="274"/>
    </row>
    <row r="156" spans="2:11" ht="15" customHeight="1">
      <c r="B156" s="253"/>
      <c r="C156" s="278" t="s">
        <v>851</v>
      </c>
      <c r="D156" s="233"/>
      <c r="E156" s="233"/>
      <c r="F156" s="279" t="s">
        <v>832</v>
      </c>
      <c r="G156" s="233"/>
      <c r="H156" s="278" t="s">
        <v>865</v>
      </c>
      <c r="I156" s="278" t="s">
        <v>828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826</v>
      </c>
      <c r="G157" s="233"/>
      <c r="H157" s="278" t="s">
        <v>887</v>
      </c>
      <c r="I157" s="278" t="s">
        <v>828</v>
      </c>
      <c r="J157" s="278" t="s">
        <v>888</v>
      </c>
      <c r="K157" s="274"/>
    </row>
    <row r="158" spans="2:11" ht="15" customHeight="1">
      <c r="B158" s="253"/>
      <c r="C158" s="278" t="s">
        <v>889</v>
      </c>
      <c r="D158" s="233"/>
      <c r="E158" s="233"/>
      <c r="F158" s="279" t="s">
        <v>826</v>
      </c>
      <c r="G158" s="233"/>
      <c r="H158" s="278" t="s">
        <v>890</v>
      </c>
      <c r="I158" s="278" t="s">
        <v>860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891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820</v>
      </c>
      <c r="D164" s="245"/>
      <c r="E164" s="245"/>
      <c r="F164" s="245" t="s">
        <v>821</v>
      </c>
      <c r="G164" s="282"/>
      <c r="H164" s="283" t="s">
        <v>120</v>
      </c>
      <c r="I164" s="283" t="s">
        <v>56</v>
      </c>
      <c r="J164" s="245" t="s">
        <v>822</v>
      </c>
      <c r="K164" s="225"/>
    </row>
    <row r="165" spans="2:11" ht="17.25" customHeight="1">
      <c r="B165" s="226"/>
      <c r="C165" s="247" t="s">
        <v>823</v>
      </c>
      <c r="D165" s="247"/>
      <c r="E165" s="247"/>
      <c r="F165" s="248" t="s">
        <v>824</v>
      </c>
      <c r="G165" s="284"/>
      <c r="H165" s="285"/>
      <c r="I165" s="285"/>
      <c r="J165" s="247" t="s">
        <v>825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829</v>
      </c>
      <c r="D167" s="233"/>
      <c r="E167" s="233"/>
      <c r="F167" s="252" t="s">
        <v>826</v>
      </c>
      <c r="G167" s="233"/>
      <c r="H167" s="233" t="s">
        <v>865</v>
      </c>
      <c r="I167" s="233" t="s">
        <v>828</v>
      </c>
      <c r="J167" s="233">
        <v>120</v>
      </c>
      <c r="K167" s="274"/>
    </row>
    <row r="168" spans="2:11" ht="15" customHeight="1">
      <c r="B168" s="253"/>
      <c r="C168" s="233" t="s">
        <v>874</v>
      </c>
      <c r="D168" s="233"/>
      <c r="E168" s="233"/>
      <c r="F168" s="252" t="s">
        <v>826</v>
      </c>
      <c r="G168" s="233"/>
      <c r="H168" s="233" t="s">
        <v>875</v>
      </c>
      <c r="I168" s="233" t="s">
        <v>828</v>
      </c>
      <c r="J168" s="233" t="s">
        <v>876</v>
      </c>
      <c r="K168" s="274"/>
    </row>
    <row r="169" spans="2:11" ht="15" customHeight="1">
      <c r="B169" s="253"/>
      <c r="C169" s="233" t="s">
        <v>775</v>
      </c>
      <c r="D169" s="233"/>
      <c r="E169" s="233"/>
      <c r="F169" s="252" t="s">
        <v>826</v>
      </c>
      <c r="G169" s="233"/>
      <c r="H169" s="233" t="s">
        <v>892</v>
      </c>
      <c r="I169" s="233" t="s">
        <v>828</v>
      </c>
      <c r="J169" s="233" t="s">
        <v>876</v>
      </c>
      <c r="K169" s="274"/>
    </row>
    <row r="170" spans="2:11" ht="15" customHeight="1">
      <c r="B170" s="253"/>
      <c r="C170" s="233" t="s">
        <v>831</v>
      </c>
      <c r="D170" s="233"/>
      <c r="E170" s="233"/>
      <c r="F170" s="252" t="s">
        <v>832</v>
      </c>
      <c r="G170" s="233"/>
      <c r="H170" s="233" t="s">
        <v>892</v>
      </c>
      <c r="I170" s="233" t="s">
        <v>828</v>
      </c>
      <c r="J170" s="233">
        <v>50</v>
      </c>
      <c r="K170" s="274"/>
    </row>
    <row r="171" spans="2:11" ht="15" customHeight="1">
      <c r="B171" s="253"/>
      <c r="C171" s="233" t="s">
        <v>834</v>
      </c>
      <c r="D171" s="233"/>
      <c r="E171" s="233"/>
      <c r="F171" s="252" t="s">
        <v>826</v>
      </c>
      <c r="G171" s="233"/>
      <c r="H171" s="233" t="s">
        <v>892</v>
      </c>
      <c r="I171" s="233" t="s">
        <v>836</v>
      </c>
      <c r="J171" s="233"/>
      <c r="K171" s="274"/>
    </row>
    <row r="172" spans="2:11" ht="15" customHeight="1">
      <c r="B172" s="253"/>
      <c r="C172" s="233" t="s">
        <v>845</v>
      </c>
      <c r="D172" s="233"/>
      <c r="E172" s="233"/>
      <c r="F172" s="252" t="s">
        <v>832</v>
      </c>
      <c r="G172" s="233"/>
      <c r="H172" s="233" t="s">
        <v>892</v>
      </c>
      <c r="I172" s="233" t="s">
        <v>828</v>
      </c>
      <c r="J172" s="233">
        <v>50</v>
      </c>
      <c r="K172" s="274"/>
    </row>
    <row r="173" spans="2:11" ht="15" customHeight="1">
      <c r="B173" s="253"/>
      <c r="C173" s="233" t="s">
        <v>853</v>
      </c>
      <c r="D173" s="233"/>
      <c r="E173" s="233"/>
      <c r="F173" s="252" t="s">
        <v>832</v>
      </c>
      <c r="G173" s="233"/>
      <c r="H173" s="233" t="s">
        <v>892</v>
      </c>
      <c r="I173" s="233" t="s">
        <v>828</v>
      </c>
      <c r="J173" s="233">
        <v>50</v>
      </c>
      <c r="K173" s="274"/>
    </row>
    <row r="174" spans="2:11" ht="15" customHeight="1">
      <c r="B174" s="253"/>
      <c r="C174" s="233" t="s">
        <v>851</v>
      </c>
      <c r="D174" s="233"/>
      <c r="E174" s="233"/>
      <c r="F174" s="252" t="s">
        <v>832</v>
      </c>
      <c r="G174" s="233"/>
      <c r="H174" s="233" t="s">
        <v>892</v>
      </c>
      <c r="I174" s="233" t="s">
        <v>828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826</v>
      </c>
      <c r="G175" s="233"/>
      <c r="H175" s="233" t="s">
        <v>893</v>
      </c>
      <c r="I175" s="233" t="s">
        <v>894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826</v>
      </c>
      <c r="G176" s="233"/>
      <c r="H176" s="233" t="s">
        <v>895</v>
      </c>
      <c r="I176" s="233" t="s">
        <v>896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826</v>
      </c>
      <c r="G177" s="233"/>
      <c r="H177" s="233" t="s">
        <v>897</v>
      </c>
      <c r="I177" s="233" t="s">
        <v>828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826</v>
      </c>
      <c r="G178" s="233"/>
      <c r="H178" s="233" t="s">
        <v>898</v>
      </c>
      <c r="I178" s="233" t="s">
        <v>828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826</v>
      </c>
      <c r="G179" s="233"/>
      <c r="H179" s="233" t="s">
        <v>791</v>
      </c>
      <c r="I179" s="233" t="s">
        <v>828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826</v>
      </c>
      <c r="G180" s="233"/>
      <c r="H180" s="233" t="s">
        <v>899</v>
      </c>
      <c r="I180" s="233" t="s">
        <v>860</v>
      </c>
      <c r="J180" s="233"/>
      <c r="K180" s="274"/>
    </row>
    <row r="181" spans="2:11" ht="15" customHeight="1">
      <c r="B181" s="253"/>
      <c r="C181" s="233" t="s">
        <v>900</v>
      </c>
      <c r="D181" s="233"/>
      <c r="E181" s="233"/>
      <c r="F181" s="252" t="s">
        <v>826</v>
      </c>
      <c r="G181" s="233"/>
      <c r="H181" s="233" t="s">
        <v>901</v>
      </c>
      <c r="I181" s="233" t="s">
        <v>860</v>
      </c>
      <c r="J181" s="233"/>
      <c r="K181" s="274"/>
    </row>
    <row r="182" spans="2:11" ht="15" customHeight="1">
      <c r="B182" s="253"/>
      <c r="C182" s="233" t="s">
        <v>889</v>
      </c>
      <c r="D182" s="233"/>
      <c r="E182" s="233"/>
      <c r="F182" s="252" t="s">
        <v>826</v>
      </c>
      <c r="G182" s="233"/>
      <c r="H182" s="233" t="s">
        <v>902</v>
      </c>
      <c r="I182" s="233" t="s">
        <v>860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832</v>
      </c>
      <c r="G183" s="233"/>
      <c r="H183" s="233" t="s">
        <v>903</v>
      </c>
      <c r="I183" s="233" t="s">
        <v>828</v>
      </c>
      <c r="J183" s="233">
        <v>50</v>
      </c>
      <c r="K183" s="274"/>
    </row>
    <row r="184" spans="2:11" ht="15" customHeight="1">
      <c r="B184" s="253"/>
      <c r="C184" s="233" t="s">
        <v>904</v>
      </c>
      <c r="D184" s="233"/>
      <c r="E184" s="233"/>
      <c r="F184" s="252" t="s">
        <v>832</v>
      </c>
      <c r="G184" s="233"/>
      <c r="H184" s="233" t="s">
        <v>905</v>
      </c>
      <c r="I184" s="233" t="s">
        <v>906</v>
      </c>
      <c r="J184" s="233"/>
      <c r="K184" s="274"/>
    </row>
    <row r="185" spans="2:11" ht="15" customHeight="1">
      <c r="B185" s="253"/>
      <c r="C185" s="233" t="s">
        <v>907</v>
      </c>
      <c r="D185" s="233"/>
      <c r="E185" s="233"/>
      <c r="F185" s="252" t="s">
        <v>832</v>
      </c>
      <c r="G185" s="233"/>
      <c r="H185" s="233" t="s">
        <v>908</v>
      </c>
      <c r="I185" s="233" t="s">
        <v>906</v>
      </c>
      <c r="J185" s="233"/>
      <c r="K185" s="274"/>
    </row>
    <row r="186" spans="2:11" ht="15" customHeight="1">
      <c r="B186" s="253"/>
      <c r="C186" s="233" t="s">
        <v>909</v>
      </c>
      <c r="D186" s="233"/>
      <c r="E186" s="233"/>
      <c r="F186" s="252" t="s">
        <v>832</v>
      </c>
      <c r="G186" s="233"/>
      <c r="H186" s="233" t="s">
        <v>910</v>
      </c>
      <c r="I186" s="233" t="s">
        <v>906</v>
      </c>
      <c r="J186" s="233"/>
      <c r="K186" s="274"/>
    </row>
    <row r="187" spans="2:11" ht="15" customHeight="1">
      <c r="B187" s="253"/>
      <c r="C187" s="286" t="s">
        <v>911</v>
      </c>
      <c r="D187" s="233"/>
      <c r="E187" s="233"/>
      <c r="F187" s="252" t="s">
        <v>832</v>
      </c>
      <c r="G187" s="233"/>
      <c r="H187" s="233" t="s">
        <v>912</v>
      </c>
      <c r="I187" s="233" t="s">
        <v>913</v>
      </c>
      <c r="J187" s="287" t="s">
        <v>914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826</v>
      </c>
      <c r="G188" s="233"/>
      <c r="H188" s="229" t="s">
        <v>915</v>
      </c>
      <c r="I188" s="233" t="s">
        <v>916</v>
      </c>
      <c r="J188" s="233"/>
      <c r="K188" s="274"/>
    </row>
    <row r="189" spans="2:11" ht="15" customHeight="1">
      <c r="B189" s="253"/>
      <c r="C189" s="238" t="s">
        <v>917</v>
      </c>
      <c r="D189" s="233"/>
      <c r="E189" s="233"/>
      <c r="F189" s="252" t="s">
        <v>826</v>
      </c>
      <c r="G189" s="233"/>
      <c r="H189" s="233" t="s">
        <v>918</v>
      </c>
      <c r="I189" s="233" t="s">
        <v>860</v>
      </c>
      <c r="J189" s="233"/>
      <c r="K189" s="274"/>
    </row>
    <row r="190" spans="2:11" ht="15" customHeight="1">
      <c r="B190" s="253"/>
      <c r="C190" s="238" t="s">
        <v>919</v>
      </c>
      <c r="D190" s="233"/>
      <c r="E190" s="233"/>
      <c r="F190" s="252" t="s">
        <v>826</v>
      </c>
      <c r="G190" s="233"/>
      <c r="H190" s="233" t="s">
        <v>920</v>
      </c>
      <c r="I190" s="233" t="s">
        <v>860</v>
      </c>
      <c r="J190" s="233"/>
      <c r="K190" s="274"/>
    </row>
    <row r="191" spans="2:11" ht="15" customHeight="1">
      <c r="B191" s="253"/>
      <c r="C191" s="238" t="s">
        <v>921</v>
      </c>
      <c r="D191" s="233"/>
      <c r="E191" s="233"/>
      <c r="F191" s="252" t="s">
        <v>832</v>
      </c>
      <c r="G191" s="233"/>
      <c r="H191" s="233" t="s">
        <v>922</v>
      </c>
      <c r="I191" s="233" t="s">
        <v>860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923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924</v>
      </c>
      <c r="D198" s="289"/>
      <c r="E198" s="289"/>
      <c r="F198" s="289" t="s">
        <v>925</v>
      </c>
      <c r="G198" s="290"/>
      <c r="H198" s="346" t="s">
        <v>926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916</v>
      </c>
      <c r="D200" s="233"/>
      <c r="E200" s="233"/>
      <c r="F200" s="252" t="s">
        <v>42</v>
      </c>
      <c r="G200" s="233"/>
      <c r="H200" s="345" t="s">
        <v>927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928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929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930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931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872</v>
      </c>
      <c r="D206" s="233"/>
      <c r="E206" s="233"/>
      <c r="F206" s="252" t="s">
        <v>77</v>
      </c>
      <c r="G206" s="233"/>
      <c r="H206" s="345" t="s">
        <v>932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769</v>
      </c>
      <c r="G207" s="233"/>
      <c r="H207" s="345" t="s">
        <v>770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767</v>
      </c>
      <c r="G208" s="233"/>
      <c r="H208" s="345" t="s">
        <v>933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771</v>
      </c>
      <c r="G209" s="238"/>
      <c r="H209" s="344" t="s">
        <v>772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773</v>
      </c>
      <c r="G210" s="238"/>
      <c r="H210" s="344" t="s">
        <v>934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896</v>
      </c>
      <c r="D212" s="259"/>
      <c r="E212" s="259"/>
      <c r="F212" s="252">
        <v>1</v>
      </c>
      <c r="G212" s="238"/>
      <c r="H212" s="344" t="s">
        <v>935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936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937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938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1-1 - Bytová jednotka č.2...</vt:lpstr>
      <vt:lpstr>Pokyny pro vyplnění</vt:lpstr>
      <vt:lpstr>'1-1 - Bytová jednotka č.2...'!Názvy_tisku</vt:lpstr>
      <vt:lpstr>'Rekapitulace stavby'!Názvy_tisku</vt:lpstr>
      <vt:lpstr>'1-1 - Bytová jednotka č.2...'!Oblast_tisku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2019-10-07T06:31:11Z</cp:lastPrinted>
  <dcterms:created xsi:type="dcterms:W3CDTF">2019-09-05T07:08:23Z</dcterms:created>
  <dcterms:modified xsi:type="dcterms:W3CDTF">2019-12-17T08:07:18Z</dcterms:modified>
</cp:coreProperties>
</file>