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545" windowHeight="11100" activeTab="1"/>
  </bookViews>
  <sheets>
    <sheet name="Rekapitulace stavby" sheetId="1" r:id="rId1"/>
    <sheet name="01 - Stavební část byt č...." sheetId="2" r:id="rId2"/>
    <sheet name="Pokyny pro vyplnění" sheetId="3" r:id="rId3"/>
  </sheets>
  <definedNames>
    <definedName name="_xlnm._FilterDatabase" localSheetId="1" hidden="1">'01 - Stavební část byt č....'!$C$106:$K$777</definedName>
    <definedName name="_xlnm.Print_Area" localSheetId="1">'01 - Stavební část byt č....'!$C$4:$J$36,'01 - Stavební část byt č....'!$C$42:$J$88,'01 - Stavební část byt č....'!$C$94:$K$777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Stavební část byt č....'!$106:$106</definedName>
  </definedNames>
  <calcPr calcId="162913"/>
</workbook>
</file>

<file path=xl/sharedStrings.xml><?xml version="1.0" encoding="utf-8"?>
<sst xmlns="http://schemas.openxmlformats.org/spreadsheetml/2006/main" count="8192" uniqueCount="1483">
  <si>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</si>
  <si>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</si>
  <si>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</si>
  <si>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</si>
  <si>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</si>
  <si>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</si>
  <si>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</si>
  <si>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{8da7674b-8719-4df6-a655-fefa8849fbe5}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</si>
  <si>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</si>
  <si>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</si>
  <si>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</si>
  <si>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</si>
  <si>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</si>
  <si>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</si>
  <si>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</si>
  <si>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</si>
  <si>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</si>
  <si>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</si>
  <si>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</si>
  <si>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Volgogradská 147/2434</t>
  </si>
  <si>
    <t>KSO:</t>
  </si>
  <si>
    <t/>
  </si>
  <si>
    <t>CC-CZ:</t>
  </si>
  <si>
    <t>Místo:</t>
  </si>
  <si>
    <t xml:space="preserve"> </t>
  </si>
  <si>
    <t>Datum:</t>
  </si>
  <si>
    <t>10. 10. 2019</t>
  </si>
  <si>
    <t>Zadavatel:</t>
  </si>
  <si>
    <t>IČ:</t>
  </si>
  <si>
    <t>Statutární město Ostrava, městský obvod Ostrava-Ji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</si>
  <si>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</si>
  <si>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</si>
  <si>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</si>
  <si>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</si>
  <si>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</si>
  <si>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</si>
  <si>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</si>
  <si>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</si>
  <si>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</si>
  <si>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</si>
  <si>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</si>
  <si>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</si>
  <si>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</si>
  <si>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</si>
  <si>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</si>
  <si>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</si>
  <si>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</si>
  <si>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</si>
  <si>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</si>
  <si>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</si>
  <si>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</si>
  <si>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</si>
  <si>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</si>
  <si>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</si>
  <si>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</si>
  <si>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</si>
  <si>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</si>
  <si>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</si>
  <si>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</si>
  <si>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</si>
  <si>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</si>
  <si>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</si>
  <si>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</si>
  <si>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</si>
  <si>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</si>
  <si>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</si>
  <si>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</si>
  <si>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</si>
  <si>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</si>
  <si>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</si>
  <si>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</si>
  <si>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</si>
  <si>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</si>
  <si>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</si>
  <si>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</si>
  <si>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</si>
  <si>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</si>
  <si>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</si>
  <si>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</si>
  <si>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 byt č. 5 a byt č.6</t>
  </si>
  <si>
    <t>STA</t>
  </si>
  <si>
    <t>1</t>
  </si>
  <si>
    <t>{484dd444-ff60-4fda-9d51-27402d109145}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</si>
  <si>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</si>
  <si>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</si>
  <si>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</si>
  <si>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</si>
  <si>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</si>
  <si>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</si>
  <si>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</si>
  <si>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část byt č. 5 a byt č.6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</si>
  <si>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</si>
  <si>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</si>
  <si>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</si>
  <si>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</si>
  <si>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</si>
  <si>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</si>
  <si>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</si>
  <si>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</si>
  <si>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</si>
  <si>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</si>
  <si>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</si>
  <si>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</si>
  <si>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</si>
  <si>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</si>
  <si>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</si>
  <si>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</si>
  <si>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</si>
  <si>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</si>
  <si>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</si>
  <si>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</si>
  <si>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</si>
  <si>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</si>
  <si>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</si>
  <si>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</si>
  <si>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</si>
  <si>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</si>
  <si>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</si>
  <si>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</si>
  <si>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</si>
  <si>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</si>
  <si>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</si>
  <si>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</si>
  <si>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</si>
  <si>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</si>
  <si>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</si>
  <si>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</si>
  <si>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</si>
  <si>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</si>
  <si>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</si>
  <si>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</si>
  <si>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</si>
  <si>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</si>
  <si>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</si>
  <si>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</si>
  <si>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</si>
  <si>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</si>
  <si>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</si>
  <si>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</si>
  <si>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</si>
  <si>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</si>
  <si>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</si>
  <si>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</si>
  <si>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</si>
  <si>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</si>
  <si>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</si>
  <si>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</si>
  <si>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340271015</t>
  </si>
  <si>
    <t>Zazdívka otvorů v příčkách nebo stěnách pórobetonovými tvárnicemi plochy přes 1 m2 do 4 m2, objemová hmotnost 500 kg/m3, tloušťka příčky 75 mm</t>
  </si>
  <si>
    <t>m2</t>
  </si>
  <si>
    <t>CS ÚRS 2018 01</t>
  </si>
  <si>
    <t>4</t>
  </si>
  <si>
    <t>2</t>
  </si>
  <si>
    <t>138785496</t>
  </si>
  <si>
    <t>VV</t>
  </si>
  <si>
    <t>2,05:</t>
  </si>
  <si>
    <t>0,9*2,1</t>
  </si>
  <si>
    <t>2,07:</t>
  </si>
  <si>
    <t>Součet</t>
  </si>
  <si>
    <t>346244352</t>
  </si>
  <si>
    <t>Obezdívka koupelnových van  ploch rovných z přesných pórobetonových tvárnic, na tenké maltové lože, tl. 50 mm</t>
  </si>
  <si>
    <t>359829271</t>
  </si>
  <si>
    <t>1,47*0,6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</si>
  <si>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</si>
  <si>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</si>
  <si>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</si>
  <si>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</si>
  <si>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68234375</t>
  </si>
  <si>
    <t>611142001</t>
  </si>
  <si>
    <t>Potažení vnitřních ploch pletivem  v ploše nebo pruzích, na plném podkladu sklovláknitým vtlačením do tmelu stropů</t>
  </si>
  <si>
    <t>-2009690028</t>
  </si>
  <si>
    <t>5</t>
  </si>
  <si>
    <t>611311131</t>
  </si>
  <si>
    <t>Potažení vnitřních ploch štukem tloušťky do 3 mm vodorovných konstrukcí stropů rovných</t>
  </si>
  <si>
    <t>-1555568168</t>
  </si>
  <si>
    <t>611321111</t>
  </si>
  <si>
    <t>Omítka vápenocementová vnitřních ploch  nanášená ručně jednovrstvá, tloušťky do 10 mm hrubá zatřená vodorovných konstrukcí stropů rovných</t>
  </si>
  <si>
    <t>-422002398</t>
  </si>
  <si>
    <t>7</t>
  </si>
  <si>
    <t>612131121</t>
  </si>
  <si>
    <t>Podkladní a spojovací vrstva vnitřních omítaných ploch  penetrace akrylát-silikonová nanášená ručně stěn</t>
  </si>
  <si>
    <t>440554556</t>
  </si>
  <si>
    <t>8</t>
  </si>
  <si>
    <t>612142001</t>
  </si>
  <si>
    <t>Potažení vnitřních ploch pletivem  v ploše nebo pruzích, na plném podkladu sklovláknitým vtlačením do tmelu stěn</t>
  </si>
  <si>
    <t>-2027764837</t>
  </si>
  <si>
    <t>dozděné příčky:</t>
  </si>
  <si>
    <t>3,78*2</t>
  </si>
  <si>
    <t>9</t>
  </si>
  <si>
    <t>612311131</t>
  </si>
  <si>
    <t>Potažení vnitřních ploch štukem tloušťky do 3 mm svislých konstrukcí stěn</t>
  </si>
  <si>
    <t>1355548314</t>
  </si>
  <si>
    <t>10</t>
  </si>
  <si>
    <t>612321111</t>
  </si>
  <si>
    <t>Omítka vápenocementová vnitřních ploch  nanášená ručně jednovrstvá, tloušťky do 10 mm hrubá zatřená svislých konstrukcí stěn</t>
  </si>
  <si>
    <t>-325190052</t>
  </si>
  <si>
    <t>11</t>
  </si>
  <si>
    <t>635221421</t>
  </si>
  <si>
    <t>Doplnění násypů pod podlahy, mazaniny a dlažby škvárou  (s dodáním hmot), s udusáním a urovnáním povrchu násypu plochy jednotlivě přes 2 m2</t>
  </si>
  <si>
    <t>m3</t>
  </si>
  <si>
    <t>152111742</t>
  </si>
  <si>
    <t>82,21*0,0425</t>
  </si>
  <si>
    <t>částečné doplnění z 30% a celkové srovnání</t>
  </si>
  <si>
    <t>12</t>
  </si>
  <si>
    <t>642944121</t>
  </si>
  <si>
    <t>Osazení ocelových dveřních zárubní lisovaných nebo z úhelníků dodatečně  s vybetonováním prahu, plochy do 2,5 m2</t>
  </si>
  <si>
    <t>kus</t>
  </si>
  <si>
    <t>1620513899</t>
  </si>
  <si>
    <t>13</t>
  </si>
  <si>
    <t>M</t>
  </si>
  <si>
    <t>55331521</t>
  </si>
  <si>
    <t>zárubeň ocelová pro sádrokarton 100 700 L/P</t>
  </si>
  <si>
    <t>-1937002222</t>
  </si>
  <si>
    <t>14</t>
  </si>
  <si>
    <t>55331201</t>
  </si>
  <si>
    <t>zárubeň ocelová pro běžné zdění hranatý profil s drážkou 110 800 L/P</t>
  </si>
  <si>
    <t>-161015965</t>
  </si>
  <si>
    <t>Ostatní konstrukce a práce, bourání</t>
  </si>
  <si>
    <t>952901111</t>
  </si>
  <si>
    <t>Vyčištění budov nebo objektů před předáním do užívání  budov bytové nebo občanské výstavby, světlé výšky podlaží do 4 m</t>
  </si>
  <si>
    <t>1691452955</t>
  </si>
  <si>
    <t>118,64</t>
  </si>
  <si>
    <t>50</t>
  </si>
  <si>
    <t>16</t>
  </si>
  <si>
    <t>962051114</t>
  </si>
  <si>
    <t>Bourání příček železobetonových  tloušťky do 50 mm</t>
  </si>
  <si>
    <t>536354146</t>
  </si>
  <si>
    <t>zvětšení otvorů do koupelen:</t>
  </si>
  <si>
    <t>0,05*2*2*7</t>
  </si>
  <si>
    <t>17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</si>
  <si>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</si>
  <si>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</si>
  <si>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1921451463</t>
  </si>
  <si>
    <t>2,03:</t>
  </si>
  <si>
    <t>(3,4+1,39*2)*2,73</t>
  </si>
  <si>
    <t>2,09:</t>
  </si>
  <si>
    <t>18</t>
  </si>
  <si>
    <t>965081213</t>
  </si>
  <si>
    <t>Bourání podlah z dlaždic bez podkladního lože nebo mazaniny, s jakoukoliv výplní spár keramických nebo xylolitových tl. do 10 mm, plochy přes 1 m2</t>
  </si>
  <si>
    <t>1329007199</t>
  </si>
  <si>
    <t>2,02:</t>
  </si>
  <si>
    <t>0,96</t>
  </si>
  <si>
    <t>2,06</t>
  </si>
  <si>
    <t>19</t>
  </si>
  <si>
    <t>965081611</t>
  </si>
  <si>
    <t>Odsekání soklíků  včetně otlučení podkladní omítky až na zdivo rovných</t>
  </si>
  <si>
    <t>m</t>
  </si>
  <si>
    <t>590971210</t>
  </si>
  <si>
    <t>2,04:</t>
  </si>
  <si>
    <t>2,24+3,4+2,24+3,4+3,4+1,93+3,4</t>
  </si>
  <si>
    <t>2,11:</t>
  </si>
  <si>
    <t>2,26+3,4+2,26+3,42+3,4+1,93+2,5</t>
  </si>
  <si>
    <t>20</t>
  </si>
  <si>
    <t>968072455</t>
  </si>
  <si>
    <t>Vybourání kovových rámů oken s křídly, dveřních zárubní, vrat, stěn, ostění nebo obkladů  dveřních zárubní, plochy do 2 m2</t>
  </si>
  <si>
    <t>-1554160642</t>
  </si>
  <si>
    <t>0,8*1,97*11</t>
  </si>
  <si>
    <t>0,6*1,97*4</t>
  </si>
  <si>
    <t>978011141</t>
  </si>
  <si>
    <t>Otlučení vápenných nebo vápenocementových omítek vnitřních ploch stropů, v rozsahu přes 10 do 30 %</t>
  </si>
  <si>
    <t>650754970</t>
  </si>
  <si>
    <t>2,01:</t>
  </si>
  <si>
    <t>7,98</t>
  </si>
  <si>
    <t>7,14</t>
  </si>
  <si>
    <t>15,57</t>
  </si>
  <si>
    <t>2,06:</t>
  </si>
  <si>
    <t>17,14</t>
  </si>
  <si>
    <t>2,08:</t>
  </si>
  <si>
    <t>8,04</t>
  </si>
  <si>
    <t>2,09</t>
  </si>
  <si>
    <t>2,10:</t>
  </si>
  <si>
    <t>7,2</t>
  </si>
  <si>
    <t>2,12:</t>
  </si>
  <si>
    <t>2,13:</t>
  </si>
  <si>
    <t>15,5</t>
  </si>
  <si>
    <t>22</t>
  </si>
  <si>
    <t>978013191</t>
  </si>
  <si>
    <t>Otlučení vápenných nebo vápenocementových omítek vnitřních ploch stěn s vyškrabáním spar, s očištěním zdiva, v rozsahu přes 50 do 100 %</t>
  </si>
  <si>
    <t>-474758406</t>
  </si>
  <si>
    <t>2,01+2,04:</t>
  </si>
  <si>
    <t>(3,4+5,7+3,4+0,6+0,08+5,1)*2,66</t>
  </si>
  <si>
    <t>2,5*2,66*2</t>
  </si>
  <si>
    <t>-1,44*1,42</t>
  </si>
  <si>
    <t>-0,8*2*4</t>
  </si>
  <si>
    <t>-0,6*2*2*2</t>
  </si>
  <si>
    <t>(3,4+4,58)*2*2,66</t>
  </si>
  <si>
    <t>-2,04*1,42</t>
  </si>
  <si>
    <t>-0,8*2*2</t>
  </si>
  <si>
    <t>(3,4+5)*2*2,66</t>
  </si>
  <si>
    <t>-1,3*1,45-0,6*2</t>
  </si>
  <si>
    <t>(3,4+5,04)*2*2,66</t>
  </si>
  <si>
    <t>-1,42*2,04</t>
  </si>
  <si>
    <t>2,08+2,11:</t>
  </si>
  <si>
    <t>(3,4+5,6+3,4+0,6+0,08+5,1)*2,66</t>
  </si>
  <si>
    <t>2,5*2*2,66</t>
  </si>
  <si>
    <t>-0,8*2*3</t>
  </si>
  <si>
    <t>(4,56+3,4)*2*2,66</t>
  </si>
  <si>
    <t>-1,65*1,45</t>
  </si>
  <si>
    <t>-0,6*2,04</t>
  </si>
  <si>
    <t>ostění:</t>
  </si>
  <si>
    <t>(1,42*2+2,04)*0,3*3</t>
  </si>
  <si>
    <t>(1,42*2+1,44)*0,3</t>
  </si>
  <si>
    <t>(1,42*2+1,52)*0,3</t>
  </si>
  <si>
    <t>(2,04+2+2,04+1,42+0,6)*0,3*2</t>
  </si>
  <si>
    <t>23</t>
  </si>
  <si>
    <t>978059541</t>
  </si>
  <si>
    <t>Odsekání obkladů  stěn včetně otlučení podkladní omítky až na zdivo z obkládaček vnitřních, z jakýchkoliv materiálů, plochy přes 1 m2</t>
  </si>
  <si>
    <t>-932073911</t>
  </si>
  <si>
    <t>0,7*0,6</t>
  </si>
  <si>
    <t>0,6*2,2</t>
  </si>
  <si>
    <t>(2,14+1,39)*2*1</t>
  </si>
  <si>
    <t>(1,5+1,39)*2*1</t>
  </si>
  <si>
    <t>997</t>
  </si>
  <si>
    <t>Přesun sutě</t>
  </si>
  <si>
    <t>24</t>
  </si>
  <si>
    <t>997013153</t>
  </si>
  <si>
    <t>Vnitrostaveništní doprava suti a vybouraných hmot  vodorovně do 50 m svisle s omezením mechanizace pro budovy a haly výšky přes 9 do 12 m</t>
  </si>
  <si>
    <t>t</t>
  </si>
  <si>
    <t>1252842215</t>
  </si>
  <si>
    <t>25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</si>
  <si>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</si>
  <si>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</si>
  <si>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912872560</t>
  </si>
  <si>
    <t>29,259*10 'Přepočtené koeficientem množství</t>
  </si>
  <si>
    <t>26</t>
  </si>
  <si>
    <t>997013501</t>
  </si>
  <si>
    <t>Odvoz suti a vybouraných hmot na skládku nebo meziskládku  se složením, na vzdálenost do 1 km</t>
  </si>
  <si>
    <t>-527558330</t>
  </si>
  <si>
    <t>27</t>
  </si>
  <si>
    <t>997013509</t>
  </si>
  <si>
    <t>Odvoz suti a vybouraných hmot na skládku nebo meziskládku  se složením, na vzdálenost Příplatek k ceně za každý další i započatý 1 km přes 1 km</t>
  </si>
  <si>
    <t>-868959588</t>
  </si>
  <si>
    <t>29,259*9 'Přepočtené koeficientem množství</t>
  </si>
  <si>
    <t>28</t>
  </si>
  <si>
    <t>997013811</t>
  </si>
  <si>
    <t>Poplatek za uložení stavebního odpadu na skládce (skládkovné) dřevěného zatříděného do Katalogu odpadů pod kódem 170 201</t>
  </si>
  <si>
    <t>-587480853</t>
  </si>
  <si>
    <t>29</t>
  </si>
  <si>
    <t>997013813</t>
  </si>
  <si>
    <t>Poplatek za uložení stavebního odpadu na skládce (skládkovné) z plastických hmot zatříděného do Katalogu odpadů pod kódem 170 203</t>
  </si>
  <si>
    <t>2098388687</t>
  </si>
  <si>
    <t>30</t>
  </si>
  <si>
    <t>997013831</t>
  </si>
  <si>
    <t>Poplatek za uložení stavebního odpadu na skládce (skládkovné) směsného stavebního a demoličního zatříděného do Katalogu odpadů pod kódem 170 904</t>
  </si>
  <si>
    <t>-812785694</t>
  </si>
  <si>
    <t>998</t>
  </si>
  <si>
    <t>Přesun hmot</t>
  </si>
  <si>
    <t>31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</si>
  <si>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</si>
  <si>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</si>
  <si>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1207031328</t>
  </si>
  <si>
    <t>32</t>
  </si>
  <si>
    <t>998017002</t>
  </si>
  <si>
    <t>Přesun hmot pro budovy občanské výstavby, bydlení, výrobu a služby  s omezením mechanizace vodorovná dopravní vzdálenost do 100 m pro budovy s jakoukoliv nosnou konstrukcí výšky přes 6 do 12 m</t>
  </si>
  <si>
    <t>1938535955</t>
  </si>
  <si>
    <t>PSV</t>
  </si>
  <si>
    <t>Práce a dodávky PSV</t>
  </si>
  <si>
    <t>711</t>
  </si>
  <si>
    <t>Izolace proti vodě, vlhkosti a plynům</t>
  </si>
  <si>
    <t>33</t>
  </si>
  <si>
    <t>711191201</t>
  </si>
  <si>
    <t>Provedení izolace proti zemní vlhkosti hydroizolační stěrkou na ploše vodorovné V dvouvrstvá na betonu</t>
  </si>
  <si>
    <t>756213228</t>
  </si>
  <si>
    <t>2,07</t>
  </si>
  <si>
    <t>0,9</t>
  </si>
  <si>
    <t>34</t>
  </si>
  <si>
    <t>711192201</t>
  </si>
  <si>
    <t>Provedení izolace proti zemní vlhkosti hydroizolační stěrkou na ploše svislé S dvouvrstvá na betonu</t>
  </si>
  <si>
    <t>-1686575673</t>
  </si>
  <si>
    <t>(0,87+1,035*2)*0,2</t>
  </si>
  <si>
    <t>(1,41+1,47)*2*2,02</t>
  </si>
  <si>
    <t>35</t>
  </si>
  <si>
    <t>24617150</t>
  </si>
  <si>
    <t>hmota nátěrová hydroizolační elastická na beton nebo omítku</t>
  </si>
  <si>
    <t>kg</t>
  </si>
  <si>
    <t>-1114175501</t>
  </si>
  <si>
    <t>(5,94+24,446)*1</t>
  </si>
  <si>
    <t>36</t>
  </si>
  <si>
    <t>711199095</t>
  </si>
  <si>
    <t>Příplatek k cenám provedení izolace proti zemní vlhkosti za plochu do 10 m2  natěradly za studena nebo za horka</t>
  </si>
  <si>
    <t>1330587264</t>
  </si>
  <si>
    <t>5,94+24,446</t>
  </si>
  <si>
    <t>37</t>
  </si>
  <si>
    <t>711199101</t>
  </si>
  <si>
    <t>Provedení izolace proti zemní vlhkosti hydroizolační stěrkou doplňků vodotěsné těsnící pásky pro dilatační a styčné spáry</t>
  </si>
  <si>
    <t>2028240234</t>
  </si>
  <si>
    <t>(1,41+1,47)*2*2</t>
  </si>
  <si>
    <t>(0,87+1,035)*2*0,2</t>
  </si>
  <si>
    <t>2*8</t>
  </si>
  <si>
    <t>0,2*8</t>
  </si>
  <si>
    <t>38</t>
  </si>
  <si>
    <t>711199102</t>
  </si>
  <si>
    <t>Provedení izolace proti zemní vlhkosti hydroizolační stěrkou doplňků vodotěsné těsnící pásky pro vnější a vnitřní roh</t>
  </si>
  <si>
    <t>550454469</t>
  </si>
  <si>
    <t>39</t>
  </si>
  <si>
    <t>28355020</t>
  </si>
  <si>
    <t>páska pružná těsnící š 80mm</t>
  </si>
  <si>
    <t>699655203</t>
  </si>
  <si>
    <t>29,882*1,05</t>
  </si>
  <si>
    <t>40</t>
  </si>
  <si>
    <t>998711102</t>
  </si>
  <si>
    <t>Přesun hmot pro izolace proti vodě, vlhkosti a plynům  stanovený z hmotnosti přesunovaného materiálu vodorovná dopravní vzdálenost do 50 m v objektech výšky přes 6 do 12 m</t>
  </si>
  <si>
    <t>78141987</t>
  </si>
  <si>
    <t>721</t>
  </si>
  <si>
    <t>Zdravotechnika - vnitřní kanalizace</t>
  </si>
  <si>
    <t>41</t>
  </si>
  <si>
    <t>721171808</t>
  </si>
  <si>
    <t>Demontáž potrubí z novodurových trub  odpadních nebo připojovacích přes 75 do D 114</t>
  </si>
  <si>
    <t>-1919793542</t>
  </si>
  <si>
    <t>42</t>
  </si>
  <si>
    <t>721173706</t>
  </si>
  <si>
    <t>Potrubí z plastových trub polyetylenové svařované odpadní (svislé) DN 100</t>
  </si>
  <si>
    <t>-1341570434</t>
  </si>
  <si>
    <t>b5:</t>
  </si>
  <si>
    <t>1,5</t>
  </si>
  <si>
    <t>6:</t>
  </si>
  <si>
    <t>43</t>
  </si>
  <si>
    <t>721173723</t>
  </si>
  <si>
    <t>Potrubí z plastových trub polyetylenové svařované připojovací DN 50</t>
  </si>
  <si>
    <t>-2097803204</t>
  </si>
  <si>
    <t>b6:</t>
  </si>
  <si>
    <t>5,5</t>
  </si>
  <si>
    <t>44</t>
  </si>
  <si>
    <t>721173724</t>
  </si>
  <si>
    <t>Potrubí z plastových trub polyetylenové svařované připojovací DN 70</t>
  </si>
  <si>
    <t>662242845</t>
  </si>
  <si>
    <t>45</t>
  </si>
  <si>
    <t>721220801</t>
  </si>
  <si>
    <t>Demontáž zápachových uzávěrek  do DN 70</t>
  </si>
  <si>
    <t>-1180957591</t>
  </si>
  <si>
    <t>46</t>
  </si>
  <si>
    <t>721290111</t>
  </si>
  <si>
    <t>Zkouška těsnosti kanalizace  v objektech vodou do DN 125</t>
  </si>
  <si>
    <t>1493041830</t>
  </si>
  <si>
    <t>47</t>
  </si>
  <si>
    <t>998721102</t>
  </si>
  <si>
    <t>Přesun hmot pro vnitřní kanalizace  stanovený z hmotnosti přesunovaného materiálu vodorovná dopravní vzdálenost do 50 m v objektech výšky přes 6 do 12 m</t>
  </si>
  <si>
    <t>739008378</t>
  </si>
  <si>
    <t>722</t>
  </si>
  <si>
    <t>Zdravotechnika - vnitřní vodovod</t>
  </si>
  <si>
    <t>48</t>
  </si>
  <si>
    <t>722170801</t>
  </si>
  <si>
    <t>Demontáž rozvodů vody z plastů  do Ø 25 mm</t>
  </si>
  <si>
    <t>63652322</t>
  </si>
  <si>
    <t>49</t>
  </si>
  <si>
    <t>722176113</t>
  </si>
  <si>
    <t>Montáž potrubí z plastových trub  svařovaných polyfuzně D přes 20 do 25 mm</t>
  </si>
  <si>
    <t>-1066683037</t>
  </si>
  <si>
    <t>16:</t>
  </si>
  <si>
    <t>4+4</t>
  </si>
  <si>
    <t>20:</t>
  </si>
  <si>
    <t>2+2</t>
  </si>
  <si>
    <t>25:</t>
  </si>
  <si>
    <t>28615150</t>
  </si>
  <si>
    <t>trubka vodovodní tlaková PPR řada PN 20 D 16mm dl 4m</t>
  </si>
  <si>
    <t>1120886645</t>
  </si>
  <si>
    <t>16*1,1</t>
  </si>
  <si>
    <t>51</t>
  </si>
  <si>
    <t>28615152</t>
  </si>
  <si>
    <t>trubka vodovodní tlaková PPR řada PN 20 D 20mm dl 4m</t>
  </si>
  <si>
    <t>367795034</t>
  </si>
  <si>
    <t>8*1,1</t>
  </si>
  <si>
    <t>52</t>
  </si>
  <si>
    <t>28615153</t>
  </si>
  <si>
    <t>trubka vodovodní tlaková PPR řada PN 20 D 25mm dl 4m</t>
  </si>
  <si>
    <t>-1548368346</t>
  </si>
  <si>
    <t>2*1,1</t>
  </si>
  <si>
    <t>53</t>
  </si>
  <si>
    <t>722179191</t>
  </si>
  <si>
    <t>Příplatek k ceně rozvody vody z plastů  za práce malého rozsahu na zakázce do 20 m rozvodu</t>
  </si>
  <si>
    <t>soubor</t>
  </si>
  <si>
    <t>-251265149</t>
  </si>
  <si>
    <t>54</t>
  </si>
  <si>
    <t>722179192</t>
  </si>
  <si>
    <t>Příplatek k ceně rozvody vody z plastů  za práce malého rozsahu na zakázce při průměru trubek do 32 mm, do 15 svarů</t>
  </si>
  <si>
    <t>-434519396</t>
  </si>
  <si>
    <t>55</t>
  </si>
  <si>
    <t>722290215</t>
  </si>
  <si>
    <t>Zkoušky, proplach a desinfekce vodovodního potrubí  zkoušky těsnosti vodovodního potrubí hrdlového nebo přírubového do DN 100</t>
  </si>
  <si>
    <t>1292479573</t>
  </si>
  <si>
    <t>56</t>
  </si>
  <si>
    <t>722290234</t>
  </si>
  <si>
    <t>Zkoušky, proplach a desinfekce vodovodního potrubí  proplach a desinfekce vodovodního potrubí do DN 80</t>
  </si>
  <si>
    <t>1006024823</t>
  </si>
  <si>
    <t>57</t>
  </si>
  <si>
    <t>998722102</t>
  </si>
  <si>
    <t>Přesun hmot pro vnitřní vodovod  stanovený z hmotnosti přesunovaného materiálu vodorovná dopravní vzdálenost do 50 m v objektech výšky přes 6 do 12 m</t>
  </si>
  <si>
    <t>-975638683</t>
  </si>
  <si>
    <t>723</t>
  </si>
  <si>
    <t>Zdravotechnika - vnitřní plynovod</t>
  </si>
  <si>
    <t>58</t>
  </si>
  <si>
    <t>723120804</t>
  </si>
  <si>
    <t>Demontáž potrubí svařovaného z ocelových trubek závitových  do DN 25</t>
  </si>
  <si>
    <t>-853523722</t>
  </si>
  <si>
    <t>59</t>
  </si>
  <si>
    <t>723150402</t>
  </si>
  <si>
    <t>Potrubí z ocelových trubek hladkých  chráničky z ušlechtilé oceli spojované lisováním DN 15</t>
  </si>
  <si>
    <t>-1244542605</t>
  </si>
  <si>
    <t>60</t>
  </si>
  <si>
    <t>723190105</t>
  </si>
  <si>
    <t>Přípojky plynovodní ke spotřebičům z hadic nerezových vnitřní závit G 1/2 FF, délky 100 cm</t>
  </si>
  <si>
    <t>-296340902</t>
  </si>
  <si>
    <t>61</t>
  </si>
  <si>
    <t>723190901</t>
  </si>
  <si>
    <t>Opravy plynovodního potrubí  uzavření nebo otevření potrubí</t>
  </si>
  <si>
    <t>466794426</t>
  </si>
  <si>
    <t>62</t>
  </si>
  <si>
    <t>723190907</t>
  </si>
  <si>
    <t>Opravy plynovodního potrubí  odvzdušnění a napuštění potrubí</t>
  </si>
  <si>
    <t>-113963024</t>
  </si>
  <si>
    <t>63</t>
  </si>
  <si>
    <t>723190909</t>
  </si>
  <si>
    <t>Opravy plynovodního potrubí  neúřední zkouška těsnosti dosavadního potrubí</t>
  </si>
  <si>
    <t>713076655</t>
  </si>
  <si>
    <t>64</t>
  </si>
  <si>
    <t>998723102</t>
  </si>
  <si>
    <t>Přesun hmot pro vnitřní plynovod  stanovený z hmotnosti přesunovaného materiálu vodorovná dopravní vzdálenost do 50 m v objektech výšky přes 6 do 12 m</t>
  </si>
  <si>
    <t>1120449198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</si>
  <si>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</si>
  <si>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</si>
  <si>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</si>
  <si>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</si>
  <si>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</si>
  <si>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1243367950</t>
  </si>
  <si>
    <t>66</t>
  </si>
  <si>
    <t>725112001</t>
  </si>
  <si>
    <t>Zařízení záchodů klozety keramické standardní samostatně stojící s hlubokým splachováním odpad vodorovný</t>
  </si>
  <si>
    <t>-1301732031</t>
  </si>
  <si>
    <t>67</t>
  </si>
  <si>
    <t>725210821</t>
  </si>
  <si>
    <t>Demontáž umyvadel  bez výtokových armatur umyvadel</t>
  </si>
  <si>
    <t>-441179367</t>
  </si>
  <si>
    <t>68</t>
  </si>
  <si>
    <t>725211602</t>
  </si>
  <si>
    <t>Umyvadla keramická bez výtokových armatur se zápachovou uzávěrkou připevněná na stěnu šrouby bílá bez sloupu nebo krytu na sifon 550 mm</t>
  </si>
  <si>
    <t>117963448</t>
  </si>
  <si>
    <t>69</t>
  </si>
  <si>
    <t>725220841</t>
  </si>
  <si>
    <t>Demontáž van  ocelových rohových</t>
  </si>
  <si>
    <t>-193790737</t>
  </si>
  <si>
    <t>70</t>
  </si>
  <si>
    <t>725222161</t>
  </si>
  <si>
    <t>Vany bez výtokových armatur akrylátové se zápachovou uzávěrkou tvarované 1400x700 mm</t>
  </si>
  <si>
    <t>-1784534454</t>
  </si>
  <si>
    <t>71</t>
  </si>
  <si>
    <t>725245151</t>
  </si>
  <si>
    <t>Sprchové vaničky, boxy, kouty a zástěny zástěny sprchové do výšky 2000 mm dveře zásuvné dvoudílné s jedním posuvným dílem, šířky 1200 mm</t>
  </si>
  <si>
    <t>-962925060</t>
  </si>
  <si>
    <t>72</t>
  </si>
  <si>
    <t>55145594</t>
  </si>
  <si>
    <t>baterie sprchová páková 150 mm chrom</t>
  </si>
  <si>
    <t>796520335</t>
  </si>
  <si>
    <t>73</t>
  </si>
  <si>
    <t>55233200</t>
  </si>
  <si>
    <t>žlab sprchového koutu se zápachovou uzávěrkou š koutu 700mm</t>
  </si>
  <si>
    <t>-1824041973</t>
  </si>
  <si>
    <t>74</t>
  </si>
  <si>
    <t>55233206</t>
  </si>
  <si>
    <t>rošt žlabu sprchového koutu š koutu 700mm</t>
  </si>
  <si>
    <t>676321563</t>
  </si>
  <si>
    <t>75</t>
  </si>
  <si>
    <t>725311121</t>
  </si>
  <si>
    <t>Dřezy bez výtokových armatur jednoduché se zápachovou uzávěrkou nerezové s odkapávací plochou 560x480 mm a miskou</t>
  </si>
  <si>
    <t>1124926543</t>
  </si>
  <si>
    <t>76</t>
  </si>
  <si>
    <t>725810811</t>
  </si>
  <si>
    <t>Demontáž výtokových ventilů  nástěnných</t>
  </si>
  <si>
    <t>-1503591776</t>
  </si>
  <si>
    <t>77</t>
  </si>
  <si>
    <t>725811115</t>
  </si>
  <si>
    <t>Ventily nástěnné s pevným výtokem G 1/2 x 80 mm</t>
  </si>
  <si>
    <t>-501059259</t>
  </si>
  <si>
    <t>78</t>
  </si>
  <si>
    <t>725820801</t>
  </si>
  <si>
    <t>Demontáž baterií  nástěnných do G 3/4</t>
  </si>
  <si>
    <t>2045235076</t>
  </si>
  <si>
    <t>79</t>
  </si>
  <si>
    <t>725820802</t>
  </si>
  <si>
    <t>Demontáž baterií  stojánkových do 1 otvoru</t>
  </si>
  <si>
    <t>-232915880</t>
  </si>
  <si>
    <t>80</t>
  </si>
  <si>
    <t>725821326</t>
  </si>
  <si>
    <t>Baterie dřezové stojánkové pákové s otáčivým ústím a délkou ramínka 265 mm</t>
  </si>
  <si>
    <t>1091318719</t>
  </si>
  <si>
    <t>81</t>
  </si>
  <si>
    <t>725822611</t>
  </si>
  <si>
    <t>Baterie umyvadlové stojánkové pákové bez výpusti</t>
  </si>
  <si>
    <t>1301449882</t>
  </si>
  <si>
    <t>82</t>
  </si>
  <si>
    <t>725831312</t>
  </si>
  <si>
    <t>Baterie vanové nástěnné pákové s příslušenstvím a pevným držákem</t>
  </si>
  <si>
    <t>2094868135</t>
  </si>
  <si>
    <t>83</t>
  </si>
  <si>
    <t>ZUU</t>
  </si>
  <si>
    <t>Zápachová uzávěra - sifon pro umyvadla, provedení chrom</t>
  </si>
  <si>
    <t>1317792573</t>
  </si>
  <si>
    <t>84</t>
  </si>
  <si>
    <t>ZUD</t>
  </si>
  <si>
    <t>Zápachová uzávěra - sifon pro kuchyňský dřez bílý</t>
  </si>
  <si>
    <t>kpl</t>
  </si>
  <si>
    <t>1321546358</t>
  </si>
  <si>
    <t>85</t>
  </si>
  <si>
    <t>725869218</t>
  </si>
  <si>
    <t>Zápachové uzávěrky zařizovacích předmětů montáž zápachových uzávěrek dřezových dvoudílných U-sifonů</t>
  </si>
  <si>
    <t>1519603253</t>
  </si>
  <si>
    <t>86</t>
  </si>
  <si>
    <t>998725102</t>
  </si>
  <si>
    <t>Přesun hmot pro zařizovací předměty  stanovený z hmotnosti přesunovaného materiálu vodorovná dopravní vzdálenost do 50 m v objektech výšky přes 6 do 12 m</t>
  </si>
  <si>
    <t>1101982189</t>
  </si>
  <si>
    <t>87</t>
  </si>
  <si>
    <t>OIM</t>
  </si>
  <si>
    <t>Ostatní instalační materiál nutný pro dopojení zařizovacích předmětů (pancéřové hadičky, těsnění atd...)</t>
  </si>
  <si>
    <t>1105238620</t>
  </si>
  <si>
    <t>726</t>
  </si>
  <si>
    <t>Zdravotechnika - předstěnové instalace</t>
  </si>
  <si>
    <t>88</t>
  </si>
  <si>
    <t>726131001</t>
  </si>
  <si>
    <t>Předstěnové instalační systémy do lehkých stěn s kovovou konstrukcí pro umyvadla stavební výšky do 1120 mm se stojánkovou baterií</t>
  </si>
  <si>
    <t>-221402008</t>
  </si>
  <si>
    <t>89</t>
  </si>
  <si>
    <t>998726112</t>
  </si>
  <si>
    <t>Přesun hmot pro instalační prefabrikáty  stanovený z hmotnosti přesunovaného materiálu vodorovná dopravní vzdálenost do 50 m v objektech výšky přes 6 m do 12 m</t>
  </si>
  <si>
    <t>-1257360324</t>
  </si>
  <si>
    <t>733</t>
  </si>
  <si>
    <t>Ústřední vytápění - rozvodné potrubí</t>
  </si>
  <si>
    <t>90</t>
  </si>
  <si>
    <t>733190107</t>
  </si>
  <si>
    <t>Zkoušky těsnosti potrubí, manžety prostupové z trubek ocelových  zkoušky těsnosti potrubí (za provozu) z trubek ocelových závitových DN do 40</t>
  </si>
  <si>
    <t>-1911260578</t>
  </si>
  <si>
    <t>734</t>
  </si>
  <si>
    <t>Ústřední vytápění - armatury</t>
  </si>
  <si>
    <t>91</t>
  </si>
  <si>
    <t>734190814</t>
  </si>
  <si>
    <t>Demontáž přírub  rozpojení přírubového spoje do DN 50</t>
  </si>
  <si>
    <t>1491180575</t>
  </si>
  <si>
    <t>92</t>
  </si>
  <si>
    <t>734222812</t>
  </si>
  <si>
    <t>Ventily regulační závitové termostatické, s hlavicí ručního ovládání PN 16 do 110°C přímé chromované G 1/2</t>
  </si>
  <si>
    <t>-627751026</t>
  </si>
  <si>
    <t>93</t>
  </si>
  <si>
    <t>998734102</t>
  </si>
  <si>
    <t>Přesun hmot pro armatury  stanovený z hmotnosti přesunovaného materiálu vodorovná dopravní vzdálenost do 50 m v objektech výšky přes 6 do 12 m</t>
  </si>
  <si>
    <t>277552312</t>
  </si>
  <si>
    <t>735</t>
  </si>
  <si>
    <t>Ústřední vytápění - otopná tělesa</t>
  </si>
  <si>
    <t>94</t>
  </si>
  <si>
    <t>735000912</t>
  </si>
  <si>
    <t>Regulace otopného systému při opravách  vyregulování dvojregulačních ventilů a kohoutů s termostatickým ovládáním</t>
  </si>
  <si>
    <t>212279901</t>
  </si>
  <si>
    <t>95</t>
  </si>
  <si>
    <t>735111380</t>
  </si>
  <si>
    <t>Otopná tělesa litinová článková se základním nátěrem výkon 53-152 W/článek připojovací rozteč/hloubka (mm) 900/160 (0,440 m2/kus)</t>
  </si>
  <si>
    <t>1631057942</t>
  </si>
  <si>
    <t>1,4*0,9*2</t>
  </si>
  <si>
    <t>2*0,9*5</t>
  </si>
  <si>
    <t>96</t>
  </si>
  <si>
    <t>735111810</t>
  </si>
  <si>
    <t>Demontáž otopných těles litinových  článkových</t>
  </si>
  <si>
    <t>1832961563</t>
  </si>
  <si>
    <t>97</t>
  </si>
  <si>
    <t>735118110</t>
  </si>
  <si>
    <t>Otopná tělesa litinová zkoušky těsnosti vodou těles článkových</t>
  </si>
  <si>
    <t>1355774487</t>
  </si>
  <si>
    <t>98</t>
  </si>
  <si>
    <t>735119140</t>
  </si>
  <si>
    <t>Otopná tělesa litinová montáž těles článkových</t>
  </si>
  <si>
    <t>-589594854</t>
  </si>
  <si>
    <t>99</t>
  </si>
  <si>
    <t>735191902</t>
  </si>
  <si>
    <t>Ostatní opravy otopných těles  vyzkoušení tlakem po opravě otopných těles litinových</t>
  </si>
  <si>
    <t>-1868145458</t>
  </si>
  <si>
    <t>100</t>
  </si>
  <si>
    <t>735191904</t>
  </si>
  <si>
    <t>Ostatní opravy otopných těles  vyčištění propláchnutím vodou otopných těles litinových</t>
  </si>
  <si>
    <t>-485503619</t>
  </si>
  <si>
    <t>101</t>
  </si>
  <si>
    <t>735191905</t>
  </si>
  <si>
    <t>Ostatní opravy otopných těles  odvzdušnění tělesa</t>
  </si>
  <si>
    <t>2075178515</t>
  </si>
  <si>
    <t>102</t>
  </si>
  <si>
    <t>735191910</t>
  </si>
  <si>
    <t>Ostatní opravy otopných těles  napuštění vody do otopného systému včetně potrubí (bez kotle a ohříváků) otopných těles</t>
  </si>
  <si>
    <t>-628030292</t>
  </si>
  <si>
    <t>103</t>
  </si>
  <si>
    <t>735291800</t>
  </si>
  <si>
    <t>Demontáž konzol nebo držáků  otopných těles, registrů, konvektorů do odpadu</t>
  </si>
  <si>
    <t>1955042901</t>
  </si>
  <si>
    <t>104</t>
  </si>
  <si>
    <t>735494811</t>
  </si>
  <si>
    <t>Vypuštění vody z otopných soustav  bez kotlů, ohříváků, zásobníků a nádrží</t>
  </si>
  <si>
    <t>809112334</t>
  </si>
  <si>
    <t>105</t>
  </si>
  <si>
    <t>735890802</t>
  </si>
  <si>
    <t>Vnitrostaveništní přemístění vybouraných (demontovaných) hmot otopných těles  vodorovně do 100 m v objektech výšky přes 6 do 12 m</t>
  </si>
  <si>
    <t>355847477</t>
  </si>
  <si>
    <t>106</t>
  </si>
  <si>
    <t>998735102</t>
  </si>
  <si>
    <t>Přesun hmot pro otopná tělesa  stanovený z hmotnosti přesunovaného materiálu vodorovná dopravní vzdálenost do 50 m v objektech výšky přes 6 do 12 m</t>
  </si>
  <si>
    <t>-1057957905</t>
  </si>
  <si>
    <t>741</t>
  </si>
  <si>
    <t>Elektroinstalace - silnoproud</t>
  </si>
  <si>
    <t>107</t>
  </si>
  <si>
    <t>EL01</t>
  </si>
  <si>
    <t>Elektroinstalace - Úpravy odběrných míst ve stávajícím elektroměrovém rozvaděči</t>
  </si>
  <si>
    <t>1897950862</t>
  </si>
  <si>
    <t>108</t>
  </si>
  <si>
    <t>EL02</t>
  </si>
  <si>
    <t>Elektroinstalace - Bytové rozvaděče</t>
  </si>
  <si>
    <t>856665444</t>
  </si>
  <si>
    <t>109</t>
  </si>
  <si>
    <t>EL03</t>
  </si>
  <si>
    <t>Elektroinstalace</t>
  </si>
  <si>
    <t>346672153</t>
  </si>
  <si>
    <t>110</t>
  </si>
  <si>
    <t>EL04</t>
  </si>
  <si>
    <t>Svítidla</t>
  </si>
  <si>
    <t>-2146783809</t>
  </si>
  <si>
    <t>111</t>
  </si>
  <si>
    <t>EL05</t>
  </si>
  <si>
    <t>Zkoušky, revize, inženýring</t>
  </si>
  <si>
    <t>-456805136</t>
  </si>
  <si>
    <t>751</t>
  </si>
  <si>
    <t>Vzduchotechnika</t>
  </si>
  <si>
    <t>112</t>
  </si>
  <si>
    <t>751111012</t>
  </si>
  <si>
    <t>Montáž ventilátoru axiálního nízkotlakého  nástěnného základního, průměru přes 100 do 200 mm</t>
  </si>
  <si>
    <t>-1004160079</t>
  </si>
  <si>
    <t>113</t>
  </si>
  <si>
    <t>V</t>
  </si>
  <si>
    <t>Axiální ventilátor max. 20x20cm, pr. 125 mm</t>
  </si>
  <si>
    <t>-1257193842</t>
  </si>
  <si>
    <t>114</t>
  </si>
  <si>
    <t>751111811</t>
  </si>
  <si>
    <t>Demontáž ventilátoru axiálního nízkotlakého kruhové potrubí, průměru do 200 mm</t>
  </si>
  <si>
    <t>-2043682192</t>
  </si>
  <si>
    <t>115</t>
  </si>
  <si>
    <t>998751101</t>
  </si>
  <si>
    <t>Přesun hmot pro vzduchotechniku stanovený z hmotnosti přesunovaného materiálu vodorovná dopravní vzdálenost do 100 m v objektech výšky do 12 m</t>
  </si>
  <si>
    <t>711098208</t>
  </si>
  <si>
    <t>762</t>
  </si>
  <si>
    <t>Konstrukce tesařské</t>
  </si>
  <si>
    <t>116</t>
  </si>
  <si>
    <t>762512245</t>
  </si>
  <si>
    <t>Podlahové konstrukce podkladové montáž z desek dřevotřískových, dřevoštěpkových nebo cementotřískových na podklad dřevěný šroubováním</t>
  </si>
  <si>
    <t>1901991489</t>
  </si>
  <si>
    <t>82,21*2</t>
  </si>
  <si>
    <t>117</t>
  </si>
  <si>
    <t>762526811</t>
  </si>
  <si>
    <t>Demontáž podlah  z desek dřevotřískových, překližkových, sololitových tl. do 20 mm bez polštářů</t>
  </si>
  <si>
    <t>1751941852</t>
  </si>
  <si>
    <t>82,21</t>
  </si>
  <si>
    <t>vč. odstranění separační vrstvy z asfalt.pásů</t>
  </si>
  <si>
    <t>118</t>
  </si>
  <si>
    <t>762595001</t>
  </si>
  <si>
    <t>Spojovací prostředky podlah a podkladových konstrukcí hřebíky, vruty</t>
  </si>
  <si>
    <t>-661300857</t>
  </si>
  <si>
    <t>119</t>
  </si>
  <si>
    <t>60726281</t>
  </si>
  <si>
    <t>deska dřevoštěpková OSB pero-drážka broušená tl 12mm</t>
  </si>
  <si>
    <t>-1056895700</t>
  </si>
  <si>
    <t>82,21*1,1</t>
  </si>
  <si>
    <t>120</t>
  </si>
  <si>
    <t>60722252</t>
  </si>
  <si>
    <t>deska dřevotřísková surová tl 12mm</t>
  </si>
  <si>
    <t>257049697</t>
  </si>
  <si>
    <t>121</t>
  </si>
  <si>
    <t>998762102</t>
  </si>
  <si>
    <t>Přesun hmot pro konstrukce tesařské  stanovený z hmotnosti přesunovaného materiálu vodorovná dopravní vzdálenost do 50 m v objektech výšky přes 6 do 12 m</t>
  </si>
  <si>
    <t>31296469</t>
  </si>
  <si>
    <t>763</t>
  </si>
  <si>
    <t>Konstrukce suché výstavby</t>
  </si>
  <si>
    <t>122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</si>
  <si>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</si>
  <si>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</si>
  <si>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883399498</t>
  </si>
  <si>
    <t>(2,5+1,57+1,41+0,87)*2,66</t>
  </si>
  <si>
    <t>123</t>
  </si>
  <si>
    <t>763111718</t>
  </si>
  <si>
    <t>Příčka ze sádrokartonových desek  ostatní konstrukce a práce na příčkách ze sádrokartonových desek úprava styku příčky a podhledu separační páskou se silikonem</t>
  </si>
  <si>
    <t>-111210083</t>
  </si>
  <si>
    <t>koupelny:</t>
  </si>
  <si>
    <t>(2,5+1,57+1,41+1,47+1,41+1,035+0,87+1,035)*2</t>
  </si>
  <si>
    <t>2,66*12</t>
  </si>
  <si>
    <t>předstěny:</t>
  </si>
  <si>
    <t>3,4+2*2,66</t>
  </si>
  <si>
    <t>124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</si>
  <si>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</si>
  <si>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</si>
  <si>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106746854</t>
  </si>
  <si>
    <t>2,66*4*4</t>
  </si>
  <si>
    <t>(1,47+1,41)*2*2</t>
  </si>
  <si>
    <t>(0,87+1,035)*2*2</t>
  </si>
  <si>
    <t>125</t>
  </si>
  <si>
    <t>763111751</t>
  </si>
  <si>
    <t>Příčka ze sádrokartonových desek  Příplatek k cenám za plochu do 6 m2 jednotlivě</t>
  </si>
  <si>
    <t>-1299224950</t>
  </si>
  <si>
    <t>126</t>
  </si>
  <si>
    <t>763111762</t>
  </si>
  <si>
    <t>Příčka ze sádrokartonových desek  Příplatek k cenám za zahuštění profilů u příček s nosnou konstrukcí z jednoduchých profilů na vzdálenost 41 cm</t>
  </si>
  <si>
    <t>687289610</t>
  </si>
  <si>
    <t>127</t>
  </si>
  <si>
    <t>763111771</t>
  </si>
  <si>
    <t>Příčka ze sádrokartonových desek  Příplatek k cenám za rovinnost kvality speciální tmelení kvality Q3</t>
  </si>
  <si>
    <t>1543003088</t>
  </si>
  <si>
    <t>(2,5+1,57)*2*2,66</t>
  </si>
  <si>
    <t>(1,41+1,47)*2*2*0,64</t>
  </si>
  <si>
    <t>3,4*2,66</t>
  </si>
  <si>
    <t>128</t>
  </si>
  <si>
    <t>763121551</t>
  </si>
  <si>
    <t>Stěna předsazená ze sádrokartonových desek s nosnou konstrukcí z ocelových profilů CD a UD, s kotvením CD po 1 500 mm dvojitě opláštěná deskami protipožárními DF tl. 2 x 12,5 mm, stěna tl. 75 mm, TI tl. 50 mm, EI 45 mm</t>
  </si>
  <si>
    <t>559198665</t>
  </si>
  <si>
    <t>129</t>
  </si>
  <si>
    <t>763131451</t>
  </si>
  <si>
    <t>Podhled ze sádrokartonových desek  dvouvrstvá zavěšená spodní konstrukce z ocelových profilů CD, UD jednoduše opláštěná deskou impregnovanou H2, tl. 12,5 mm, bez TI</t>
  </si>
  <si>
    <t>-2100278563</t>
  </si>
  <si>
    <t>1,47*1,41*2</t>
  </si>
  <si>
    <t>0,87*1,035*2</t>
  </si>
  <si>
    <t>130</t>
  </si>
  <si>
    <t>763131713</t>
  </si>
  <si>
    <t>Podhled ze sádrokartonových desek  ostatní práce a konstrukce na podhledech ze sádrokartonových desek napojení na obvodové konstrukce profilem</t>
  </si>
  <si>
    <t>-248398520</t>
  </si>
  <si>
    <t>131</t>
  </si>
  <si>
    <t>763131751</t>
  </si>
  <si>
    <t>Podhled ze sádrokartonových desek  ostatní práce a konstrukce na podhledech ze sádrokartonových desek montáž parotěsné zábrany</t>
  </si>
  <si>
    <t>-574411767</t>
  </si>
  <si>
    <t>1,41*1,47*2</t>
  </si>
  <si>
    <t>132</t>
  </si>
  <si>
    <t>28329221</t>
  </si>
  <si>
    <t>fólie parotěsná zábrana, délka role 50 m, šířka  1,50 m</t>
  </si>
  <si>
    <t>523585637</t>
  </si>
  <si>
    <t>5,946*1,1</t>
  </si>
  <si>
    <t>6,541*1,1 'Přepočtené koeficientem množství</t>
  </si>
  <si>
    <t>133</t>
  </si>
  <si>
    <t>763761201</t>
  </si>
  <si>
    <t>Montáž otvorových výplní  dvířek, poklopů, štítových větracích oken</t>
  </si>
  <si>
    <t>977158450</t>
  </si>
  <si>
    <t>134</t>
  </si>
  <si>
    <t>998763302</t>
  </si>
  <si>
    <t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</si>
  <si>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1719337863</t>
  </si>
  <si>
    <t>135</t>
  </si>
  <si>
    <t>DV1</t>
  </si>
  <si>
    <t>Dvířka  30/30</t>
  </si>
  <si>
    <t>980350476</t>
  </si>
  <si>
    <t>766</t>
  </si>
  <si>
    <t>Konstrukce truhlářské</t>
  </si>
  <si>
    <t>136</t>
  </si>
  <si>
    <t>766421812</t>
  </si>
  <si>
    <t>Demontáž obložení podhledů  panely, plochy přes 1,5 m2</t>
  </si>
  <si>
    <t>-288160881</t>
  </si>
  <si>
    <t>137</t>
  </si>
  <si>
    <t>766431822</t>
  </si>
  <si>
    <t>Demontáž obložení sloupů nebo pilířů  podkladových roštů</t>
  </si>
  <si>
    <t>-474457923</t>
  </si>
  <si>
    <t>demontáž žebříků a polic ve spižních skříních:</t>
  </si>
  <si>
    <t>(0,6*2,66*2)*2</t>
  </si>
  <si>
    <t>138</t>
  </si>
  <si>
    <t>766660001</t>
  </si>
  <si>
    <t>Montáž dveřních křídel dřevěných nebo plastových  otevíravých do ocelové zárubně povrchově upravených jednokřídlových, šířky do 800 mm</t>
  </si>
  <si>
    <t>275630711</t>
  </si>
  <si>
    <t>139</t>
  </si>
  <si>
    <t>61162854</t>
  </si>
  <si>
    <t>dveře vnitřní foliované plné 1křídlové 70x197 cm</t>
  </si>
  <si>
    <t>-1948497854</t>
  </si>
  <si>
    <t>140</t>
  </si>
  <si>
    <t>61162857</t>
  </si>
  <si>
    <t>dveře vnitřní foliované plné 1křídlové 80x197 cm</t>
  </si>
  <si>
    <t>-247668547</t>
  </si>
  <si>
    <t>141</t>
  </si>
  <si>
    <t>61162898</t>
  </si>
  <si>
    <t>dveře vnitřní foliované sklo 2/3 1křídlové 80x197 cm</t>
  </si>
  <si>
    <t>-1671881092</t>
  </si>
  <si>
    <t>142</t>
  </si>
  <si>
    <t>54914610</t>
  </si>
  <si>
    <t>kování vrchní dveřní klika včetně rozet a montážního materiálu R BB nerez PK</t>
  </si>
  <si>
    <t>1809628165</t>
  </si>
  <si>
    <t>143</t>
  </si>
  <si>
    <t>54914630</t>
  </si>
  <si>
    <t>kování vrchní dveřní kování bezpečnostní včetně štítu PZ 72 klika-madlo P nerez-klika Tipa</t>
  </si>
  <si>
    <t>-714110592</t>
  </si>
  <si>
    <t>144</t>
  </si>
  <si>
    <t>766660021</t>
  </si>
  <si>
    <t>Montáž dveřních křídel dřevěných nebo plastových  otevíravých do ocelové zárubně protipožárních jednokřídlových, šířky do 800 mm</t>
  </si>
  <si>
    <t>-1071903405</t>
  </si>
  <si>
    <t>145</t>
  </si>
  <si>
    <t>61165310</t>
  </si>
  <si>
    <t>dveře vnitřní protipožární hladké dýhované 1křídlé 80x197cm</t>
  </si>
  <si>
    <t>807434492</t>
  </si>
  <si>
    <t>146</t>
  </si>
  <si>
    <t>766660722</t>
  </si>
  <si>
    <t>Montáž dveřních doplňků dveřního kování zámku</t>
  </si>
  <si>
    <t>794858962</t>
  </si>
  <si>
    <t>147</t>
  </si>
  <si>
    <t>54925015</t>
  </si>
  <si>
    <t>zámek stavební zadlabací dozický 02-03 L Zn</t>
  </si>
  <si>
    <t>2048291968</t>
  </si>
  <si>
    <t>148</t>
  </si>
  <si>
    <t>54964150</t>
  </si>
  <si>
    <t>vložka zámková cylindrická oboustranná + 4 klíče</t>
  </si>
  <si>
    <t>-943045026</t>
  </si>
  <si>
    <t>149</t>
  </si>
  <si>
    <t>766662811</t>
  </si>
  <si>
    <t>Demontáž dveřních konstrukcí  prahů dveří jednokřídlových</t>
  </si>
  <si>
    <t>-728392895</t>
  </si>
  <si>
    <t>150</t>
  </si>
  <si>
    <t>766691914</t>
  </si>
  <si>
    <t>Ostatní práce  vyvěšení nebo zavěšení křídel s případným uložením a opětovným zavěšením po provedení stavebních změn dřevěných dveřních, plochy do 2 m2</t>
  </si>
  <si>
    <t>1368947034</t>
  </si>
  <si>
    <t>15+11</t>
  </si>
  <si>
    <t>151</t>
  </si>
  <si>
    <t>766695212</t>
  </si>
  <si>
    <t>Montáž ostatních truhlářských konstrukcí  prahů dveří jednokřídlových, šířky do 100 mm</t>
  </si>
  <si>
    <t>595878402</t>
  </si>
  <si>
    <t>152</t>
  </si>
  <si>
    <t>61187416</t>
  </si>
  <si>
    <t>práh dveřní dřevěný bukový tl 2cm dl 92cm š 10cm</t>
  </si>
  <si>
    <t>-54090859</t>
  </si>
  <si>
    <t>153</t>
  </si>
  <si>
    <t>766811144</t>
  </si>
  <si>
    <t>Montáž kuchyňských linek korpusu horních skříněk Příplatek k ceně za usazení vestavěných spotřebičů digestoře</t>
  </si>
  <si>
    <t>-1480518985</t>
  </si>
  <si>
    <t>154</t>
  </si>
  <si>
    <t xml:space="preserve">Digestoř kuchyňská </t>
  </si>
  <si>
    <t>-1163848607</t>
  </si>
  <si>
    <t>155</t>
  </si>
  <si>
    <t>766811212</t>
  </si>
  <si>
    <t>Montáž kuchyňských linek pracovní desky bez výřezu, délky jednoho dílu přes 1000 do 2000 mm</t>
  </si>
  <si>
    <t>1674957111</t>
  </si>
  <si>
    <t>156</t>
  </si>
  <si>
    <t>60722288</t>
  </si>
  <si>
    <t>deska dřevotřísková laminovaná tl 32mm</t>
  </si>
  <si>
    <t>bm</t>
  </si>
  <si>
    <t>733554744</t>
  </si>
  <si>
    <t>1,5*2</t>
  </si>
  <si>
    <t>157</t>
  </si>
  <si>
    <t>766811221</t>
  </si>
  <si>
    <t>Montáž kuchyňských linek pracovní desky Příplatek k ceně za vyřezání otvoru (včetně zaměření)</t>
  </si>
  <si>
    <t>1255797764</t>
  </si>
  <si>
    <t>158</t>
  </si>
  <si>
    <t>766811223</t>
  </si>
  <si>
    <t>Montáž kuchyňských linek pracovní desky Příplatek k ceně za usazení dřezu (včetně silikonu)</t>
  </si>
  <si>
    <t>-1739430942</t>
  </si>
  <si>
    <t>159</t>
  </si>
  <si>
    <t>55231360</t>
  </si>
  <si>
    <t>dřez nerez vestavný s odkapní deskou 900x600</t>
  </si>
  <si>
    <t>460603088</t>
  </si>
  <si>
    <t>160</t>
  </si>
  <si>
    <t>766812840</t>
  </si>
  <si>
    <t>Demontáž kuchyňských linek  dřevěných nebo kovových včetně skříněk uchycených na stěně, délky přes 1800 do 2100 mm</t>
  </si>
  <si>
    <t>1477792026</t>
  </si>
  <si>
    <t>161</t>
  </si>
  <si>
    <t>766825821</t>
  </si>
  <si>
    <t>Demontáž nábytku vestavěného  skříní dvoukřídlových</t>
  </si>
  <si>
    <t>-37417336</t>
  </si>
  <si>
    <t>162</t>
  </si>
  <si>
    <t>DV</t>
  </si>
  <si>
    <t>Dodávka a osazení laminátových dvířek za wc vč. úchytek a začištění</t>
  </si>
  <si>
    <t>-1452660202</t>
  </si>
  <si>
    <t>163</t>
  </si>
  <si>
    <t>MKL</t>
  </si>
  <si>
    <t>Montáž kuchyňské linky dle specifikace</t>
  </si>
  <si>
    <t>-548361166</t>
  </si>
  <si>
    <t>164</t>
  </si>
  <si>
    <t>PSS</t>
  </si>
  <si>
    <t>Dodávka a usazení nových polic ve spižní skříni, mater. lamino</t>
  </si>
  <si>
    <t>-1287171081</t>
  </si>
  <si>
    <t>165</t>
  </si>
  <si>
    <t>SK</t>
  </si>
  <si>
    <t>Dodávka a usazení skříně v chodbě š. 2,2, v.2,6, lamino tl. min. 18mm, dekor dřevo</t>
  </si>
  <si>
    <t>549777982</t>
  </si>
  <si>
    <t>166</t>
  </si>
  <si>
    <t>998766102</t>
  </si>
  <si>
    <t>Přesun hmot pro konstrukce truhlářské stanovený z hmotnosti přesunovaného materiálu vodorovná dopravní vzdálenost do 50 m v objektech výšky přes 6 do 12 m</t>
  </si>
  <si>
    <t>779456619</t>
  </si>
  <si>
    <t>771</t>
  </si>
  <si>
    <t>Podlahy z dlaždic</t>
  </si>
  <si>
    <t>167</t>
  </si>
  <si>
    <t>771571113</t>
  </si>
  <si>
    <t>Montáž podlah z dlaždic keramických  kladených do malty režných nebo glazovaných hladkých přes 9 do 12 ks/ m2</t>
  </si>
  <si>
    <t>1274281871</t>
  </si>
  <si>
    <t>0,71*1,47</t>
  </si>
  <si>
    <t>168</t>
  </si>
  <si>
    <t>771579191</t>
  </si>
  <si>
    <t>Montáž podlah z dlaždic keramických  Příplatek k cenám za plochu do 5 m2 jednotlivě</t>
  </si>
  <si>
    <t>-1837148107</t>
  </si>
  <si>
    <t>169</t>
  </si>
  <si>
    <t>771579192</t>
  </si>
  <si>
    <t>Montáž podlah z dlaždic keramických  Příplatek k cenám za podlahy v omezeném prostoru</t>
  </si>
  <si>
    <t>-1074502291</t>
  </si>
  <si>
    <t>170</t>
  </si>
  <si>
    <t>771579196</t>
  </si>
  <si>
    <t>Montáž podlah z dlaždic keramických  Příplatek k cenám za dvousložkový spárovací tmel</t>
  </si>
  <si>
    <t>2099627651</t>
  </si>
  <si>
    <t>171</t>
  </si>
  <si>
    <t>771579197</t>
  </si>
  <si>
    <t>Montáž podlah z dlaždic keramických  Příplatek k cenám za dvousložkové lepidlo</t>
  </si>
  <si>
    <t>-371601363</t>
  </si>
  <si>
    <t>172</t>
  </si>
  <si>
    <t>771591111</t>
  </si>
  <si>
    <t>Podlahy - ostatní práce  penetrace podkladu</t>
  </si>
  <si>
    <t>1708282940</t>
  </si>
  <si>
    <t>173</t>
  </si>
  <si>
    <t>59761408</t>
  </si>
  <si>
    <t>dlaždice keramické slinuté neglazované mrazuvzdorné barevná přes 9 do 12 ks/m2</t>
  </si>
  <si>
    <t>-2112414813</t>
  </si>
  <si>
    <t>3,888*1,2</t>
  </si>
  <si>
    <t>174</t>
  </si>
  <si>
    <t>771990111</t>
  </si>
  <si>
    <t>Vyrovnání podkladní vrstvy  samonivelační stěrkou tl. 4 mm, min. pevnosti 15 MPa</t>
  </si>
  <si>
    <t>1846660532</t>
  </si>
  <si>
    <t>175</t>
  </si>
  <si>
    <t>771990191</t>
  </si>
  <si>
    <t>Vyrovnání podkladní vrstvy  samonivelační stěrkou tl. 4 mm, min. pevnosti Příplatek k cenám za každý další 1 mm tloušťky, min. pevnosti 15 MPa</t>
  </si>
  <si>
    <t>1966624708</t>
  </si>
  <si>
    <t>5,940*6</t>
  </si>
  <si>
    <t>176</t>
  </si>
  <si>
    <t>998771102</t>
  </si>
  <si>
    <t>Přesun hmot pro podlahy z dlaždic stanovený z hmotnosti přesunovaného materiálu vodorovná dopravní vzdálenost do 50 m v objektech výšky přes 6 do 12 m</t>
  </si>
  <si>
    <t>1829578191</t>
  </si>
  <si>
    <t>775</t>
  </si>
  <si>
    <t>Podlahy skládané</t>
  </si>
  <si>
    <t>177</t>
  </si>
  <si>
    <t>775511800</t>
  </si>
  <si>
    <t>Demontáž podlah vlysových  s lištami lepených</t>
  </si>
  <si>
    <t>-2105047677</t>
  </si>
  <si>
    <t>178</t>
  </si>
  <si>
    <t>775591191</t>
  </si>
  <si>
    <t>Ostatní prvky pro plovoucí podlahy  montáž podložky vyrovnávací a tlumící</t>
  </si>
  <si>
    <t>1811509430</t>
  </si>
  <si>
    <t>179</t>
  </si>
  <si>
    <t>61155351</t>
  </si>
  <si>
    <t>podložka izolační z pěnového PE 3 mm</t>
  </si>
  <si>
    <t>-1194180162</t>
  </si>
  <si>
    <t>180</t>
  </si>
  <si>
    <t>998775102</t>
  </si>
  <si>
    <t>Přesun hmot pro podlahy skládané  stanovený z hmotnosti přesunovaného materiálu vodorovná dopravní vzdálenost do 50 m v objektech výšky přes 6 do 12 m</t>
  </si>
  <si>
    <t>-1155981835</t>
  </si>
  <si>
    <t>776</t>
  </si>
  <si>
    <t>Podlahy povlakové</t>
  </si>
  <si>
    <t>181</t>
  </si>
  <si>
    <t>776111115</t>
  </si>
  <si>
    <t>Příprava podkladu broušení podlah stávajícího podkladu před litím stěrky</t>
  </si>
  <si>
    <t>-871870288</t>
  </si>
  <si>
    <t>182</t>
  </si>
  <si>
    <t>776111116</t>
  </si>
  <si>
    <t>Příprava podkladu broušení podlah stávajícího podkladu pro odstranění lepidla (po starých krytinách)</t>
  </si>
  <si>
    <t>1490056995</t>
  </si>
  <si>
    <t>183</t>
  </si>
  <si>
    <t>776111311</t>
  </si>
  <si>
    <t>Příprava podkladu vysátí podlah</t>
  </si>
  <si>
    <t>277002671</t>
  </si>
  <si>
    <t>184</t>
  </si>
  <si>
    <t>776121411</t>
  </si>
  <si>
    <t>Příprava podkladu penetrace dvousložková podlah na dřevo (špachtlováním)</t>
  </si>
  <si>
    <t>-1849842313</t>
  </si>
  <si>
    <t>vyrovnané plochy nivelační stěrkou:</t>
  </si>
  <si>
    <t>30,15</t>
  </si>
  <si>
    <t>penetrace na osb desky:</t>
  </si>
  <si>
    <t>185</t>
  </si>
  <si>
    <t>776141112</t>
  </si>
  <si>
    <t>Příprava podkladu vyrovnání samonivelační stěrkou podlah min.pevnosti 20 MPa, tloušťky přes 3 do 5 mm</t>
  </si>
  <si>
    <t>463824919</t>
  </si>
  <si>
    <t>podlaha v chodbě a kuchyni pod pvc, samonivelační stěrka:</t>
  </si>
  <si>
    <t>8,11</t>
  </si>
  <si>
    <t>186</t>
  </si>
  <si>
    <t>776201811</t>
  </si>
  <si>
    <t>Demontáž povlakových podlahovin lepených ručně bez podložky</t>
  </si>
  <si>
    <t>-1198013083</t>
  </si>
  <si>
    <t>předpoklad 3 vrstev PVC:</t>
  </si>
  <si>
    <t>115,62*3</t>
  </si>
  <si>
    <t>187</t>
  </si>
  <si>
    <t>776201814</t>
  </si>
  <si>
    <t>Demontáž povlakových podlahovin volně položených podlepených páskou</t>
  </si>
  <si>
    <t>-1350074474</t>
  </si>
  <si>
    <t>koberec:</t>
  </si>
  <si>
    <t>188</t>
  </si>
  <si>
    <t>776222111</t>
  </si>
  <si>
    <t>Montáž podlahovin z PVC lepením 2-složkovým lepidlem (do vlhkých prostor) z pásů</t>
  </si>
  <si>
    <t>-858632033</t>
  </si>
  <si>
    <t>189</t>
  </si>
  <si>
    <t>28410249</t>
  </si>
  <si>
    <t>krytina podlahová homogenní pružná tl 2,0 mm 608 x 608 mm</t>
  </si>
  <si>
    <t>-1176403112</t>
  </si>
  <si>
    <t>112,36*1,2</t>
  </si>
  <si>
    <t>134,832*1,1 'Přepočtené koeficientem množství</t>
  </si>
  <si>
    <t>190</t>
  </si>
  <si>
    <t>776223111</t>
  </si>
  <si>
    <t>Montáž podlahovin z PVC spoj podlah svařováním za tepla (včetně frézování)</t>
  </si>
  <si>
    <t>885275760</t>
  </si>
  <si>
    <t>5+4,58+3,4+0,9+3,4+1,885+3,4+3,4+0,9+5+4,56</t>
  </si>
  <si>
    <t>rezerva:</t>
  </si>
  <si>
    <t>191</t>
  </si>
  <si>
    <t>776410811</t>
  </si>
  <si>
    <t>Demontáž soklíků nebo lišt pryžových nebo plastových</t>
  </si>
  <si>
    <t>-1696341662</t>
  </si>
  <si>
    <t>(3,4+4,58)*2</t>
  </si>
  <si>
    <t>(3,4+5)*2</t>
  </si>
  <si>
    <t>(5,04+3,4)*2</t>
  </si>
  <si>
    <t>(2,4+5)*2</t>
  </si>
  <si>
    <t>(3,4+4,56)*2</t>
  </si>
  <si>
    <t>2,1:</t>
  </si>
  <si>
    <t>(1,1+0,86)*2</t>
  </si>
  <si>
    <t>(1,5+1,39)*2</t>
  </si>
  <si>
    <t>192</t>
  </si>
  <si>
    <t>776421111</t>
  </si>
  <si>
    <t>Montáž lišt obvodových lepených</t>
  </si>
  <si>
    <t>1629385855</t>
  </si>
  <si>
    <t>2,04+2,01:</t>
  </si>
  <si>
    <t>3,4*2+5,7+2,5*2+1,57+2,18+1,93</t>
  </si>
  <si>
    <t>(4,58+3,4)*2</t>
  </si>
  <si>
    <t>(3,4+4,885)*2</t>
  </si>
  <si>
    <t>3,4*2+5,7+2,5*2+1,57+2,2+1,95</t>
  </si>
  <si>
    <t>(5+3,4)*2</t>
  </si>
  <si>
    <t>193</t>
  </si>
  <si>
    <t>28411003</t>
  </si>
  <si>
    <t>lišta soklová PVC 30 x 30 mm</t>
  </si>
  <si>
    <t>86662232</t>
  </si>
  <si>
    <t>128,45*1,1</t>
  </si>
  <si>
    <t>194</t>
  </si>
  <si>
    <t>776421312</t>
  </si>
  <si>
    <t>Montáž lišt přechodových šroubovaných</t>
  </si>
  <si>
    <t>-565038617</t>
  </si>
  <si>
    <t>4*0,7</t>
  </si>
  <si>
    <t>195</t>
  </si>
  <si>
    <t>55343110</t>
  </si>
  <si>
    <t>profil přechodový Al narážecí 30 mm stříbro</t>
  </si>
  <si>
    <t>-306578429</t>
  </si>
  <si>
    <t>196</t>
  </si>
  <si>
    <t>998776102</t>
  </si>
  <si>
    <t>Přesun hmot pro podlahy povlakové  stanovený z hmotnosti přesunovaného materiálu vodorovná dopravní vzdálenost do 50 m v objektech výšky přes 6 do 12 m</t>
  </si>
  <si>
    <t>-115483278</t>
  </si>
  <si>
    <t>781</t>
  </si>
  <si>
    <t>Dokončovací práce - obklady</t>
  </si>
  <si>
    <t>197</t>
  </si>
  <si>
    <t>781441221</t>
  </si>
  <si>
    <t>Montáž obkladů vnitřních stěn z obkladaček a dekorů (listel) hutných nebo polohutných  kladených do malty z dekorů, výšky do 65 mm</t>
  </si>
  <si>
    <t>-880944803</t>
  </si>
  <si>
    <t>(1,41+1,47)*2</t>
  </si>
  <si>
    <t>(1,035+0,885)*2</t>
  </si>
  <si>
    <t>(1,47+1,41)*2</t>
  </si>
  <si>
    <t>(0,87+1,035)*2</t>
  </si>
  <si>
    <t>198</t>
  </si>
  <si>
    <t>L</t>
  </si>
  <si>
    <t>Listela - dekorovaný obklad</t>
  </si>
  <si>
    <t>1906857469</t>
  </si>
  <si>
    <t>19,17*2,5*1,2</t>
  </si>
  <si>
    <t>199</t>
  </si>
  <si>
    <t>781419191</t>
  </si>
  <si>
    <t>Montáž obkladů vnitřních stěn z obkladaček a dekorů (listel) pórovinových  Příplatek k cenám obkladaček za plochu do 10 m2 jednotlivě</t>
  </si>
  <si>
    <t>1820866585</t>
  </si>
  <si>
    <t>200</t>
  </si>
  <si>
    <t>781419192</t>
  </si>
  <si>
    <t>Montáž obkladů vnitřních stěn z obkladaček a dekorů (listel) pórovinových  Příplatek k cenám obkladaček za obklady v omezeném prostoru</t>
  </si>
  <si>
    <t>484722628</t>
  </si>
  <si>
    <t>43,06</t>
  </si>
  <si>
    <t>19,17*0,06</t>
  </si>
  <si>
    <t>201</t>
  </si>
  <si>
    <t>781471113</t>
  </si>
  <si>
    <t>Montáž obkladů vnitřních stěn z dlaždic keramických  kladených do malty režných nebo glazovaných hladkých přes 12 do 19 ks/m2</t>
  </si>
  <si>
    <t>-322913853</t>
  </si>
  <si>
    <t>(0,87+1,035)*2*2,02</t>
  </si>
  <si>
    <t>(1,47+1,41)*2*2,02</t>
  </si>
  <si>
    <t>-0,6*(0,7+0,7+1,47)</t>
  </si>
  <si>
    <t>1,9*0,6*2</t>
  </si>
  <si>
    <t>(0,6+0,6)*1,6*2</t>
  </si>
  <si>
    <t>202</t>
  </si>
  <si>
    <t>59761155</t>
  </si>
  <si>
    <t>dlaždice keramické koupelnové(barevné) přes 19 do 25 ks/m2</t>
  </si>
  <si>
    <t>-297289349</t>
  </si>
  <si>
    <t>43,832*1,2</t>
  </si>
  <si>
    <t>203</t>
  </si>
  <si>
    <t>781495111</t>
  </si>
  <si>
    <t>Ostatní prvky  ostatní práce penetrace podkladu</t>
  </si>
  <si>
    <t>1037085889</t>
  </si>
  <si>
    <t>204</t>
  </si>
  <si>
    <t>Z</t>
  </si>
  <si>
    <t>Dodávka a montáž zrcadla na zeď</t>
  </si>
  <si>
    <t>347342153</t>
  </si>
  <si>
    <t>205</t>
  </si>
  <si>
    <t>998781102</t>
  </si>
  <si>
    <t>Přesun hmot pro obklady keramické  stanovený z hmotnosti přesunovaného materiálu vodorovná dopravní vzdálenost do 50 m v objektech výšky přes 6 do 12 m</t>
  </si>
  <si>
    <t>834271142</t>
  </si>
  <si>
    <t>783</t>
  </si>
  <si>
    <t>Dokončovací práce - nátěry</t>
  </si>
  <si>
    <t>206</t>
  </si>
  <si>
    <t>783301313</t>
  </si>
  <si>
    <t>Příprava podkladu zámečnických konstrukcí před provedením nátěru odmaštění odmašťovačem ředidlovým</t>
  </si>
  <si>
    <t>683133978</t>
  </si>
  <si>
    <t>zárubně:</t>
  </si>
  <si>
    <t>(0,8+2,1*2)*0,5*7</t>
  </si>
  <si>
    <t>(0,6+2,1*2)*0,5*4</t>
  </si>
  <si>
    <t>207</t>
  </si>
  <si>
    <t>783314201</t>
  </si>
  <si>
    <t>Základní antikorozní nátěr zámečnických konstrukcí jednonásobný syntetický standardní</t>
  </si>
  <si>
    <t>-1902132400</t>
  </si>
  <si>
    <t>208</t>
  </si>
  <si>
    <t>783317101</t>
  </si>
  <si>
    <t>Krycí nátěr (email) zámečnických konstrukcí jednonásobný syntetický standardní</t>
  </si>
  <si>
    <t>-471377494</t>
  </si>
  <si>
    <t>209</t>
  </si>
  <si>
    <t>783601325</t>
  </si>
  <si>
    <t>Příprava podkladu otopných těles před provedením nátěrů článkových odmaštěním vodou ředitelným</t>
  </si>
  <si>
    <t>2136312914</t>
  </si>
  <si>
    <t>11,52*2*1,5</t>
  </si>
  <si>
    <t>210</t>
  </si>
  <si>
    <t>783601421</t>
  </si>
  <si>
    <t>Příprava podkladu otopných těles před provedením nátěrů článkových očištění ometením</t>
  </si>
  <si>
    <t>650731129</t>
  </si>
  <si>
    <t>211</t>
  </si>
  <si>
    <t>783601711</t>
  </si>
  <si>
    <t>Příprava podkladu armatur a kovových potrubí před provedením nátěru potrubí do DN 50 mm odrezivěním, odrezovačem bezoplachovým</t>
  </si>
  <si>
    <t>-1603467120</t>
  </si>
  <si>
    <t>odhad potrubí:</t>
  </si>
  <si>
    <t>212</t>
  </si>
  <si>
    <t>783624111</t>
  </si>
  <si>
    <t>Základní nátěr otopných těles jednonásobný článkových akrylátový</t>
  </si>
  <si>
    <t>30278508</t>
  </si>
  <si>
    <t>213</t>
  </si>
  <si>
    <t>783624551</t>
  </si>
  <si>
    <t>Základní nátěr armatur a kovových potrubí jednonásobný potrubí do DN 50 mm akrylátový</t>
  </si>
  <si>
    <t>-918917373</t>
  </si>
  <si>
    <t>214</t>
  </si>
  <si>
    <t>783627107</t>
  </si>
  <si>
    <t>Krycí nátěr (email) otopných těles žebrových trub dvojnásobný akrylátový</t>
  </si>
  <si>
    <t>1631684570</t>
  </si>
  <si>
    <t>215</t>
  </si>
  <si>
    <t>783627611</t>
  </si>
  <si>
    <t>Krycí nátěr (email) armatur a kovových potrubí potrubí do DN 50 mm dvojnásobný akrylátový</t>
  </si>
  <si>
    <t>-1737921310</t>
  </si>
  <si>
    <t>784</t>
  </si>
  <si>
    <t>Dokončovací práce - malby a tapety</t>
  </si>
  <si>
    <t>216</t>
  </si>
  <si>
    <t>784181001</t>
  </si>
  <si>
    <t>Pačokování jednonásobné v místnostech výšky do 3,80 m</t>
  </si>
  <si>
    <t>-1868931115</t>
  </si>
  <si>
    <t>217</t>
  </si>
  <si>
    <t>784181121</t>
  </si>
  <si>
    <t>Penetrace podkladu jednonásobná hloubková v místnostech výšky do 3,80 m</t>
  </si>
  <si>
    <t>459126223</t>
  </si>
  <si>
    <t>stropy:</t>
  </si>
  <si>
    <t>stěny:</t>
  </si>
  <si>
    <t>303,468</t>
  </si>
  <si>
    <t>SDK:</t>
  </si>
  <si>
    <t>47,113</t>
  </si>
  <si>
    <t>chodba:</t>
  </si>
  <si>
    <t>(3,4+2)*3</t>
  </si>
  <si>
    <t>218</t>
  </si>
  <si>
    <t>784221101</t>
  </si>
  <si>
    <t>Malby z malířských směsí otěruvzdorných za sucha dvojnásobné, bílé za sucha otěruvzdorné dobře v místnostech výšky do 3,80 m</t>
  </si>
  <si>
    <t>711247173</t>
  </si>
  <si>
    <t>HZS</t>
  </si>
  <si>
    <t>Hodinové zúčtovací sazby</t>
  </si>
  <si>
    <t>219</t>
  </si>
  <si>
    <t>HZS1292</t>
  </si>
  <si>
    <t>Hodinové zúčtovací sazby profesí HSV  zemní a pomocné práce stavební dělník</t>
  </si>
  <si>
    <t>hod</t>
  </si>
  <si>
    <t>512</t>
  </si>
  <si>
    <t>177887847</t>
  </si>
  <si>
    <t>očištění stávajících konstrukcí spižních skříní:</t>
  </si>
  <si>
    <t>4*2</t>
  </si>
  <si>
    <t>zednická výpomoc při instalatérských pracích - ukončení potrubí ve spodním patře:</t>
  </si>
  <si>
    <t>demontáž garnyží vč. kotvících desek:</t>
  </si>
  <si>
    <t>seřízení oken, přetmelení parapetu, doplnění krytek:</t>
  </si>
  <si>
    <t>demontáž stávající elektroinstalace-pomoc elektrikáři:</t>
  </si>
  <si>
    <t>220</t>
  </si>
  <si>
    <t>HZS2212</t>
  </si>
  <si>
    <t>Hodinové zúčtovací sazby profesí PSV  provádění stavebních instalací instalatér odborný</t>
  </si>
  <si>
    <t>95562672</t>
  </si>
  <si>
    <t>zaslepení vodovodního a odpadního potrubí zasahujícího do rekonstruované prostoru ze spodního patra:</t>
  </si>
  <si>
    <t>drobné nespecifikované práce topení:</t>
  </si>
  <si>
    <t>221</t>
  </si>
  <si>
    <t>HZS2221</t>
  </si>
  <si>
    <t>Hodinové zúčtovací sazby profesí PSV  provádění stavebních instalací elektrikář</t>
  </si>
  <si>
    <t>-1976254232</t>
  </si>
  <si>
    <t>odpojení a zrušení stávající elektroinstalace:</t>
  </si>
  <si>
    <t>montáž zařízení autonomní detekce a signalizace:</t>
  </si>
  <si>
    <t>222</t>
  </si>
  <si>
    <t>HZS3111</t>
  </si>
  <si>
    <t>Hodinové zúčtovací sazby montáží technologických zařízení  při externích montážích montér potrubí</t>
  </si>
  <si>
    <t>-1930344364</t>
  </si>
  <si>
    <t>dopojení vzt potrubí od ventilátorů a digestořů do šachty:</t>
  </si>
  <si>
    <t>odstranění nevyhovujících částí větracích otvorů ve spižních skříních, vyčištění otvorů a nahrazení novými:</t>
  </si>
  <si>
    <t>223</t>
  </si>
  <si>
    <t>HZS4212</t>
  </si>
  <si>
    <t>Hodinové zúčtovací sazby ostatních profesí  revizní a kontrolní činnost revizní technik specialista</t>
  </si>
  <si>
    <t>-1031636842</t>
  </si>
  <si>
    <t>revize plynu:</t>
  </si>
  <si>
    <t>VRN</t>
  </si>
  <si>
    <t>Vedlejší rozpočtové náklady</t>
  </si>
  <si>
    <t>VRN3</t>
  </si>
  <si>
    <t>Zařízení staveniště</t>
  </si>
  <si>
    <t>224</t>
  </si>
  <si>
    <t>030001000</t>
  </si>
  <si>
    <t>1024</t>
  </si>
  <si>
    <t>1232584163</t>
  </si>
  <si>
    <t>VRN7</t>
  </si>
  <si>
    <t>Provozní vlivy</t>
  </si>
  <si>
    <t>225</t>
  </si>
  <si>
    <t>070001000</t>
  </si>
  <si>
    <t>-9858552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</si>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</sst>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7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55" t="s">
        <v>16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28"/>
      <c r="AQ5" s="30"/>
      <c r="BE5" s="348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24" t="s">
        <v>19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28"/>
      <c r="AQ6" s="30"/>
      <c r="BE6" s="349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49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9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9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49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49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9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49"/>
      <c r="BS13" s="23" t="s">
        <v>8</v>
      </c>
    </row>
    <row r="14" spans="2:71" ht="15">
      <c r="B14" s="27"/>
      <c r="C14" s="28"/>
      <c r="D14" s="28"/>
      <c r="E14" s="356" t="s">
        <v>32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49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9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34</v>
      </c>
      <c r="AO16" s="28"/>
      <c r="AP16" s="28"/>
      <c r="AQ16" s="30"/>
      <c r="BE16" s="349"/>
      <c r="BS16" s="23" t="s">
        <v>6</v>
      </c>
    </row>
    <row r="17" spans="2:71" ht="18.4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36</v>
      </c>
      <c r="AO17" s="28"/>
      <c r="AP17" s="28"/>
      <c r="AQ17" s="30"/>
      <c r="BE17" s="349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9"/>
      <c r="BS18" s="23" t="s">
        <v>8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9"/>
      <c r="BS19" s="23" t="s">
        <v>8</v>
      </c>
    </row>
    <row r="20" spans="2:71" ht="16.5" customHeight="1">
      <c r="B20" s="27"/>
      <c r="C20" s="28"/>
      <c r="D20" s="28"/>
      <c r="E20" s="358" t="s">
        <v>21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28"/>
      <c r="AP20" s="28"/>
      <c r="AQ20" s="30"/>
      <c r="BE20" s="34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9"/>
    </row>
    <row r="23" spans="2:57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9">
        <f>ROUND(AG51,2)</f>
        <v>0</v>
      </c>
      <c r="AL23" s="360"/>
      <c r="AM23" s="360"/>
      <c r="AN23" s="360"/>
      <c r="AO23" s="360"/>
      <c r="AP23" s="41"/>
      <c r="AQ23" s="44"/>
      <c r="BE23" s="34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1" t="s">
        <v>40</v>
      </c>
      <c r="M25" s="361"/>
      <c r="N25" s="361"/>
      <c r="O25" s="361"/>
      <c r="P25" s="41"/>
      <c r="Q25" s="41"/>
      <c r="R25" s="41"/>
      <c r="S25" s="41"/>
      <c r="T25" s="41"/>
      <c r="U25" s="41"/>
      <c r="V25" s="41"/>
      <c r="W25" s="361" t="s">
        <v>41</v>
      </c>
      <c r="X25" s="361"/>
      <c r="Y25" s="361"/>
      <c r="Z25" s="361"/>
      <c r="AA25" s="361"/>
      <c r="AB25" s="361"/>
      <c r="AC25" s="361"/>
      <c r="AD25" s="361"/>
      <c r="AE25" s="361"/>
      <c r="AF25" s="41"/>
      <c r="AG25" s="41"/>
      <c r="AH25" s="41"/>
      <c r="AI25" s="41"/>
      <c r="AJ25" s="41"/>
      <c r="AK25" s="361" t="s">
        <v>42</v>
      </c>
      <c r="AL25" s="361"/>
      <c r="AM25" s="361"/>
      <c r="AN25" s="361"/>
      <c r="AO25" s="361"/>
      <c r="AP25" s="41"/>
      <c r="AQ25" s="44"/>
      <c r="BE25" s="349"/>
    </row>
    <row r="26" spans="2:57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29">
        <v>0.21</v>
      </c>
      <c r="M26" s="328"/>
      <c r="N26" s="328"/>
      <c r="O26" s="328"/>
      <c r="P26" s="47"/>
      <c r="Q26" s="47"/>
      <c r="R26" s="47"/>
      <c r="S26" s="47"/>
      <c r="T26" s="47"/>
      <c r="U26" s="47"/>
      <c r="V26" s="47"/>
      <c r="W26" s="327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7"/>
      <c r="AG26" s="47"/>
      <c r="AH26" s="47"/>
      <c r="AI26" s="47"/>
      <c r="AJ26" s="47"/>
      <c r="AK26" s="327">
        <f>ROUND(AV51,2)</f>
        <v>0</v>
      </c>
      <c r="AL26" s="328"/>
      <c r="AM26" s="328"/>
      <c r="AN26" s="328"/>
      <c r="AO26" s="328"/>
      <c r="AP26" s="47"/>
      <c r="AQ26" s="49"/>
      <c r="BE26" s="349"/>
    </row>
    <row r="27" spans="2:57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29">
        <v>0.15</v>
      </c>
      <c r="M27" s="328"/>
      <c r="N27" s="328"/>
      <c r="O27" s="328"/>
      <c r="P27" s="47"/>
      <c r="Q27" s="47"/>
      <c r="R27" s="47"/>
      <c r="S27" s="47"/>
      <c r="T27" s="47"/>
      <c r="U27" s="47"/>
      <c r="V27" s="47"/>
      <c r="W27" s="327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7"/>
      <c r="AG27" s="47"/>
      <c r="AH27" s="47"/>
      <c r="AI27" s="47"/>
      <c r="AJ27" s="47"/>
      <c r="AK27" s="327">
        <f>ROUND(AW51,2)</f>
        <v>0</v>
      </c>
      <c r="AL27" s="328"/>
      <c r="AM27" s="328"/>
      <c r="AN27" s="328"/>
      <c r="AO27" s="328"/>
      <c r="AP27" s="47"/>
      <c r="AQ27" s="49"/>
      <c r="BE27" s="349"/>
    </row>
    <row r="28" spans="2:57" s="2" customFormat="1" ht="14.45" customHeight="1" hidden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29">
        <v>0.21</v>
      </c>
      <c r="M28" s="328"/>
      <c r="N28" s="328"/>
      <c r="O28" s="328"/>
      <c r="P28" s="47"/>
      <c r="Q28" s="47"/>
      <c r="R28" s="47"/>
      <c r="S28" s="47"/>
      <c r="T28" s="47"/>
      <c r="U28" s="47"/>
      <c r="V28" s="47"/>
      <c r="W28" s="327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7"/>
      <c r="AG28" s="47"/>
      <c r="AH28" s="47"/>
      <c r="AI28" s="47"/>
      <c r="AJ28" s="47"/>
      <c r="AK28" s="327">
        <v>0</v>
      </c>
      <c r="AL28" s="328"/>
      <c r="AM28" s="328"/>
      <c r="AN28" s="328"/>
      <c r="AO28" s="328"/>
      <c r="AP28" s="47"/>
      <c r="AQ28" s="49"/>
      <c r="BE28" s="349"/>
    </row>
    <row r="29" spans="2:57" s="2" customFormat="1" ht="14.45" customHeight="1" hidden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29">
        <v>0.15</v>
      </c>
      <c r="M29" s="328"/>
      <c r="N29" s="328"/>
      <c r="O29" s="328"/>
      <c r="P29" s="47"/>
      <c r="Q29" s="47"/>
      <c r="R29" s="47"/>
      <c r="S29" s="47"/>
      <c r="T29" s="47"/>
      <c r="U29" s="47"/>
      <c r="V29" s="47"/>
      <c r="W29" s="327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7"/>
      <c r="AG29" s="47"/>
      <c r="AH29" s="47"/>
      <c r="AI29" s="47"/>
      <c r="AJ29" s="47"/>
      <c r="AK29" s="327">
        <v>0</v>
      </c>
      <c r="AL29" s="328"/>
      <c r="AM29" s="328"/>
      <c r="AN29" s="328"/>
      <c r="AO29" s="328"/>
      <c r="AP29" s="47"/>
      <c r="AQ29" s="49"/>
      <c r="BE29" s="349"/>
    </row>
    <row r="30" spans="2:57" s="2" customFormat="1" ht="14.45" customHeight="1" hidden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29">
        <v>0</v>
      </c>
      <c r="M30" s="328"/>
      <c r="N30" s="328"/>
      <c r="O30" s="328"/>
      <c r="P30" s="47"/>
      <c r="Q30" s="47"/>
      <c r="R30" s="47"/>
      <c r="S30" s="47"/>
      <c r="T30" s="47"/>
      <c r="U30" s="47"/>
      <c r="V30" s="47"/>
      <c r="W30" s="327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7"/>
      <c r="AG30" s="47"/>
      <c r="AH30" s="47"/>
      <c r="AI30" s="47"/>
      <c r="AJ30" s="47"/>
      <c r="AK30" s="327">
        <v>0</v>
      </c>
      <c r="AL30" s="328"/>
      <c r="AM30" s="328"/>
      <c r="AN30" s="328"/>
      <c r="AO30" s="328"/>
      <c r="AP30" s="47"/>
      <c r="AQ30" s="49"/>
      <c r="BE30" s="34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9"/>
    </row>
    <row r="32" spans="2:57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50" t="s">
        <v>51</v>
      </c>
      <c r="Y32" s="351"/>
      <c r="Z32" s="351"/>
      <c r="AA32" s="351"/>
      <c r="AB32" s="351"/>
      <c r="AC32" s="52"/>
      <c r="AD32" s="52"/>
      <c r="AE32" s="52"/>
      <c r="AF32" s="52"/>
      <c r="AG32" s="52"/>
      <c r="AH32" s="52"/>
      <c r="AI32" s="52"/>
      <c r="AJ32" s="52"/>
      <c r="AK32" s="352">
        <f>SUM(AK23:AK30)</f>
        <v>0</v>
      </c>
      <c r="AL32" s="351"/>
      <c r="AM32" s="351"/>
      <c r="AN32" s="351"/>
      <c r="AO32" s="353"/>
      <c r="AP32" s="50"/>
      <c r="AQ32" s="54"/>
      <c r="BE32" s="34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P1912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44" t="str">
        <f>K6</f>
        <v>Volgogradská 147/2434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46" t="str">
        <f>IF(AN8="","",AN8)</f>
        <v>10. 10. 2019</v>
      </c>
      <c r="AN44" s="346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Statutární město Ostrava, městský obvod Ostrava-Ji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47" t="str">
        <f>IF(E17="","",E17)</f>
        <v>Ing. Vladimír Slonka</v>
      </c>
      <c r="AN46" s="347"/>
      <c r="AO46" s="347"/>
      <c r="AP46" s="347"/>
      <c r="AQ46" s="62"/>
      <c r="AR46" s="60"/>
      <c r="AS46" s="332" t="s">
        <v>53</v>
      </c>
      <c r="AT46" s="33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34"/>
      <c r="AT47" s="335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36"/>
      <c r="AT48" s="337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38" t="s">
        <v>54</v>
      </c>
      <c r="D49" s="339"/>
      <c r="E49" s="339"/>
      <c r="F49" s="339"/>
      <c r="G49" s="339"/>
      <c r="H49" s="78"/>
      <c r="I49" s="340" t="s">
        <v>55</v>
      </c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41" t="s">
        <v>56</v>
      </c>
      <c r="AH49" s="339"/>
      <c r="AI49" s="339"/>
      <c r="AJ49" s="339"/>
      <c r="AK49" s="339"/>
      <c r="AL49" s="339"/>
      <c r="AM49" s="339"/>
      <c r="AN49" s="340" t="s">
        <v>57</v>
      </c>
      <c r="AO49" s="339"/>
      <c r="AP49" s="339"/>
      <c r="AQ49" s="79" t="s">
        <v>58</v>
      </c>
      <c r="AR49" s="60"/>
      <c r="AS49" s="80" t="s">
        <v>59</v>
      </c>
      <c r="AT49" s="81" t="s">
        <v>60</v>
      </c>
      <c r="AU49" s="81" t="s">
        <v>61</v>
      </c>
      <c r="AV49" s="81" t="s">
        <v>62</v>
      </c>
      <c r="AW49" s="81" t="s">
        <v>63</v>
      </c>
      <c r="AX49" s="81" t="s">
        <v>64</v>
      </c>
      <c r="AY49" s="81" t="s">
        <v>65</v>
      </c>
      <c r="AZ49" s="81" t="s">
        <v>66</v>
      </c>
      <c r="BA49" s="81" t="s">
        <v>67</v>
      </c>
      <c r="BB49" s="81" t="s">
        <v>68</v>
      </c>
      <c r="BC49" s="81" t="s">
        <v>69</v>
      </c>
      <c r="BD49" s="82" t="s">
        <v>70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0">
        <f>ROUND(AG52,2)</f>
        <v>0</v>
      </c>
      <c r="AH51" s="330"/>
      <c r="AI51" s="330"/>
      <c r="AJ51" s="330"/>
      <c r="AK51" s="330"/>
      <c r="AL51" s="330"/>
      <c r="AM51" s="330"/>
      <c r="AN51" s="331">
        <f>SUM(AG51,AT51)</f>
        <v>0</v>
      </c>
      <c r="AO51" s="331"/>
      <c r="AP51" s="331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72</v>
      </c>
      <c r="BT51" s="93" t="s">
        <v>73</v>
      </c>
      <c r="BU51" s="94" t="s">
        <v>74</v>
      </c>
      <c r="BV51" s="93" t="s">
        <v>75</v>
      </c>
      <c r="BW51" s="93" t="s">
        <v>7</v>
      </c>
      <c r="BX51" s="93" t="s">
        <v>76</v>
      </c>
      <c r="CL51" s="93" t="s">
        <v>21</v>
      </c>
    </row>
    <row r="52" spans="1:91" s="5" customFormat="1" ht="16.5" customHeight="1">
      <c r="A52" s="95" t="s">
        <v>77</v>
      </c>
      <c r="B52" s="96"/>
      <c r="C52" s="97"/>
      <c r="D52" s="326" t="s">
        <v>78</v>
      </c>
      <c r="E52" s="326"/>
      <c r="F52" s="326"/>
      <c r="G52" s="326"/>
      <c r="H52" s="326"/>
      <c r="I52" s="98"/>
      <c r="J52" s="326" t="s">
        <v>79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42">
        <f>'01 - Stavební část byt č....'!J27</f>
        <v>0</v>
      </c>
      <c r="AH52" s="343"/>
      <c r="AI52" s="343"/>
      <c r="AJ52" s="343"/>
      <c r="AK52" s="343"/>
      <c r="AL52" s="343"/>
      <c r="AM52" s="343"/>
      <c r="AN52" s="342">
        <f>SUM(AG52,AT52)</f>
        <v>0</v>
      </c>
      <c r="AO52" s="343"/>
      <c r="AP52" s="343"/>
      <c r="AQ52" s="99" t="s">
        <v>80</v>
      </c>
      <c r="AR52" s="100"/>
      <c r="AS52" s="101">
        <v>0</v>
      </c>
      <c r="AT52" s="102">
        <f>ROUND(SUM(AV52:AW52),2)</f>
        <v>0</v>
      </c>
      <c r="AU52" s="103">
        <f>'01 - Stavební část byt č....'!P107</f>
        <v>0</v>
      </c>
      <c r="AV52" s="102">
        <f>'01 - Stavební část byt č....'!J30</f>
        <v>0</v>
      </c>
      <c r="AW52" s="102">
        <f>'01 - Stavební část byt č....'!J31</f>
        <v>0</v>
      </c>
      <c r="AX52" s="102">
        <f>'01 - Stavební část byt č....'!J32</f>
        <v>0</v>
      </c>
      <c r="AY52" s="102">
        <f>'01 - Stavební část byt č....'!J33</f>
        <v>0</v>
      </c>
      <c r="AZ52" s="102">
        <f>'01 - Stavební část byt č....'!F30</f>
        <v>0</v>
      </c>
      <c r="BA52" s="102">
        <f>'01 - Stavební část byt č....'!F31</f>
        <v>0</v>
      </c>
      <c r="BB52" s="102">
        <f>'01 - Stavební část byt č....'!F32</f>
        <v>0</v>
      </c>
      <c r="BC52" s="102">
        <f>'01 - Stavební část byt č....'!F33</f>
        <v>0</v>
      </c>
      <c r="BD52" s="104">
        <f>'01 - Stavební část byt č....'!F34</f>
        <v>0</v>
      </c>
      <c r="BT52" s="105" t="s">
        <v>81</v>
      </c>
      <c r="BV52" s="105" t="s">
        <v>75</v>
      </c>
      <c r="BW52" s="105" t="s">
        <v>82</v>
      </c>
      <c r="BX52" s="105" t="s">
        <v>7</v>
      </c>
      <c r="CL52" s="105" t="s">
        <v>21</v>
      </c>
      <c r="CM52" s="105" t="s">
        <v>81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4iW7k1c9/gQTbmA5rgnlHJMPsFiDYnIFc/yccTigW3UilRiEDio+qaJOMqrmvTToMVdMzK934qMLmbZtT1iFSw==" saltValue="x2Cv8FKtWSzgFnL0F0+68xxnaVWz2enXeQJNwxIpSyD8GaXIbkDBXEHMdwybezEOmdm+1SPtJHwFeJ5f8spNkQ==" spinCount="100000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1 - Stavební část byt č.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8"/>
  <sheetViews>
    <sheetView showGridLines="0" tabSelected="1" workbookViewId="0" topLeftCell="A1">
      <pane ySplit="1" topLeftCell="A47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83</v>
      </c>
      <c r="G1" s="366" t="s">
        <v>84</v>
      </c>
      <c r="H1" s="366"/>
      <c r="I1" s="110"/>
      <c r="J1" s="109" t="s">
        <v>85</v>
      </c>
      <c r="K1" s="108" t="s">
        <v>86</v>
      </c>
      <c r="L1" s="109" t="s">
        <v>87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81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16.5" customHeight="1">
      <c r="B7" s="27"/>
      <c r="C7" s="28"/>
      <c r="D7" s="28"/>
      <c r="E7" s="367" t="str">
        <f>'Rekapitulace stavby'!K6</f>
        <v>Volgogradská 147/2434</v>
      </c>
      <c r="F7" s="368"/>
      <c r="G7" s="368"/>
      <c r="H7" s="368"/>
      <c r="I7" s="112"/>
      <c r="J7" s="28"/>
      <c r="K7" s="30"/>
    </row>
    <row r="8" spans="2:11" s="1" customFormat="1" ht="15">
      <c r="B8" s="40"/>
      <c r="C8" s="41"/>
      <c r="D8" s="36" t="s">
        <v>89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69" t="s">
        <v>90</v>
      </c>
      <c r="F9" s="370"/>
      <c r="G9" s="370"/>
      <c r="H9" s="370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10. 10. 2019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4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4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4" t="s">
        <v>30</v>
      </c>
      <c r="J21" s="34" t="s">
        <v>36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58" t="s">
        <v>21</v>
      </c>
      <c r="F24" s="358"/>
      <c r="G24" s="358"/>
      <c r="H24" s="358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39</v>
      </c>
      <c r="E27" s="41"/>
      <c r="F27" s="41"/>
      <c r="G27" s="41"/>
      <c r="H27" s="41"/>
      <c r="I27" s="113"/>
      <c r="J27" s="123">
        <f>ROUND(J107,2)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4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5">
        <f>ROUND(SUM(BE107:BE777),2)</f>
        <v>0</v>
      </c>
      <c r="G30" s="41"/>
      <c r="H30" s="41"/>
      <c r="I30" s="126">
        <v>0.21</v>
      </c>
      <c r="J30" s="125">
        <f>ROUND(ROUND((SUM(BE107:BE777)),2)*I30,2)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5">
        <f>ROUND(SUM(BF107:BF777),2)</f>
        <v>0</v>
      </c>
      <c r="G31" s="41"/>
      <c r="H31" s="41"/>
      <c r="I31" s="126">
        <v>0.15</v>
      </c>
      <c r="J31" s="125">
        <f>ROUND(ROUND((SUM(BF107:BF777)),2)*I31,2)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25">
        <f>ROUND(SUM(BG107:BG777),2)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25">
        <f>ROUND(SUM(BH107:BH777),2)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5">
        <f>ROUND(SUM(BI107:BI777),2)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49</v>
      </c>
      <c r="E36" s="78"/>
      <c r="F36" s="78"/>
      <c r="G36" s="129" t="s">
        <v>50</v>
      </c>
      <c r="H36" s="130" t="s">
        <v>51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91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67" t="str">
        <f>E7</f>
        <v>Volgogradská 147/2434</v>
      </c>
      <c r="F45" s="368"/>
      <c r="G45" s="368"/>
      <c r="H45" s="368"/>
      <c r="I45" s="113"/>
      <c r="J45" s="41"/>
      <c r="K45" s="44"/>
    </row>
    <row r="46" spans="2:11" s="1" customFormat="1" ht="14.45" customHeight="1">
      <c r="B46" s="40"/>
      <c r="C46" s="36" t="s">
        <v>89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69" t="str">
        <f>E9</f>
        <v>01 - Stavební část byt č. 5 a byt č.6</v>
      </c>
      <c r="F47" s="370"/>
      <c r="G47" s="370"/>
      <c r="H47" s="370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4" t="s">
        <v>25</v>
      </c>
      <c r="J49" s="115" t="str">
        <f>IF(J12="","",J12)</f>
        <v>10. 10. 2019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Statutární město Ostrava, městský obvod Ostrava-Ji</v>
      </c>
      <c r="G51" s="41"/>
      <c r="H51" s="41"/>
      <c r="I51" s="114" t="s">
        <v>33</v>
      </c>
      <c r="J51" s="358" t="str">
        <f>E21</f>
        <v>Ing. Vladimír Slonka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3"/>
      <c r="J52" s="36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92</v>
      </c>
      <c r="D54" s="127"/>
      <c r="E54" s="127"/>
      <c r="F54" s="127"/>
      <c r="G54" s="127"/>
      <c r="H54" s="127"/>
      <c r="I54" s="140"/>
      <c r="J54" s="141" t="s">
        <v>93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94</v>
      </c>
      <c r="D56" s="41"/>
      <c r="E56" s="41"/>
      <c r="F56" s="41"/>
      <c r="G56" s="41"/>
      <c r="H56" s="41"/>
      <c r="I56" s="113"/>
      <c r="J56" s="123">
        <f>J107</f>
        <v>0</v>
      </c>
      <c r="K56" s="44"/>
      <c r="AU56" s="23" t="s">
        <v>95</v>
      </c>
    </row>
    <row r="57" spans="2:11" s="7" customFormat="1" ht="24.95" customHeight="1">
      <c r="B57" s="144"/>
      <c r="C57" s="145"/>
      <c r="D57" s="146" t="s">
        <v>96</v>
      </c>
      <c r="E57" s="147"/>
      <c r="F57" s="147"/>
      <c r="G57" s="147"/>
      <c r="H57" s="147"/>
      <c r="I57" s="148"/>
      <c r="J57" s="149">
        <f>J108</f>
        <v>0</v>
      </c>
      <c r="K57" s="150"/>
    </row>
    <row r="58" spans="2:11" s="8" customFormat="1" ht="19.9" customHeight="1">
      <c r="B58" s="151"/>
      <c r="C58" s="152"/>
      <c r="D58" s="153" t="s">
        <v>97</v>
      </c>
      <c r="E58" s="154"/>
      <c r="F58" s="154"/>
      <c r="G58" s="154"/>
      <c r="H58" s="154"/>
      <c r="I58" s="155"/>
      <c r="J58" s="156">
        <f>J109</f>
        <v>0</v>
      </c>
      <c r="K58" s="157"/>
    </row>
    <row r="59" spans="2:11" s="8" customFormat="1" ht="19.9" customHeight="1">
      <c r="B59" s="151"/>
      <c r="C59" s="152"/>
      <c r="D59" s="153" t="s">
        <v>98</v>
      </c>
      <c r="E59" s="154"/>
      <c r="F59" s="154"/>
      <c r="G59" s="154"/>
      <c r="H59" s="154"/>
      <c r="I59" s="155"/>
      <c r="J59" s="156">
        <f>J118</f>
        <v>0</v>
      </c>
      <c r="K59" s="157"/>
    </row>
    <row r="60" spans="2:11" s="8" customFormat="1" ht="19.9" customHeight="1">
      <c r="B60" s="151"/>
      <c r="C60" s="152"/>
      <c r="D60" s="153" t="s">
        <v>99</v>
      </c>
      <c r="E60" s="154"/>
      <c r="F60" s="154"/>
      <c r="G60" s="154"/>
      <c r="H60" s="154"/>
      <c r="I60" s="155"/>
      <c r="J60" s="156">
        <f>J135</f>
        <v>0</v>
      </c>
      <c r="K60" s="157"/>
    </row>
    <row r="61" spans="2:11" s="8" customFormat="1" ht="19.9" customHeight="1">
      <c r="B61" s="151"/>
      <c r="C61" s="152"/>
      <c r="D61" s="153" t="s">
        <v>100</v>
      </c>
      <c r="E61" s="154"/>
      <c r="F61" s="154"/>
      <c r="G61" s="154"/>
      <c r="H61" s="154"/>
      <c r="I61" s="155"/>
      <c r="J61" s="156">
        <f>J243</f>
        <v>0</v>
      </c>
      <c r="K61" s="157"/>
    </row>
    <row r="62" spans="2:11" s="8" customFormat="1" ht="19.9" customHeight="1">
      <c r="B62" s="151"/>
      <c r="C62" s="152"/>
      <c r="D62" s="153" t="s">
        <v>101</v>
      </c>
      <c r="E62" s="154"/>
      <c r="F62" s="154"/>
      <c r="G62" s="154"/>
      <c r="H62" s="154"/>
      <c r="I62" s="155"/>
      <c r="J62" s="156">
        <f>J253</f>
        <v>0</v>
      </c>
      <c r="K62" s="157"/>
    </row>
    <row r="63" spans="2:11" s="7" customFormat="1" ht="24.95" customHeight="1">
      <c r="B63" s="144"/>
      <c r="C63" s="145"/>
      <c r="D63" s="146" t="s">
        <v>102</v>
      </c>
      <c r="E63" s="147"/>
      <c r="F63" s="147"/>
      <c r="G63" s="147"/>
      <c r="H63" s="147"/>
      <c r="I63" s="148"/>
      <c r="J63" s="149">
        <f>J256</f>
        <v>0</v>
      </c>
      <c r="K63" s="150"/>
    </row>
    <row r="64" spans="2:11" s="8" customFormat="1" ht="19.9" customHeight="1">
      <c r="B64" s="151"/>
      <c r="C64" s="152"/>
      <c r="D64" s="153" t="s">
        <v>103</v>
      </c>
      <c r="E64" s="154"/>
      <c r="F64" s="154"/>
      <c r="G64" s="154"/>
      <c r="H64" s="154"/>
      <c r="I64" s="155"/>
      <c r="J64" s="156">
        <f>J257</f>
        <v>0</v>
      </c>
      <c r="K64" s="157"/>
    </row>
    <row r="65" spans="2:11" s="8" customFormat="1" ht="19.9" customHeight="1">
      <c r="B65" s="151"/>
      <c r="C65" s="152"/>
      <c r="D65" s="153" t="s">
        <v>104</v>
      </c>
      <c r="E65" s="154"/>
      <c r="F65" s="154"/>
      <c r="G65" s="154"/>
      <c r="H65" s="154"/>
      <c r="I65" s="155"/>
      <c r="J65" s="156">
        <f>J292</f>
        <v>0</v>
      </c>
      <c r="K65" s="157"/>
    </row>
    <row r="66" spans="2:11" s="8" customFormat="1" ht="19.9" customHeight="1">
      <c r="B66" s="151"/>
      <c r="C66" s="152"/>
      <c r="D66" s="153" t="s">
        <v>105</v>
      </c>
      <c r="E66" s="154"/>
      <c r="F66" s="154"/>
      <c r="G66" s="154"/>
      <c r="H66" s="154"/>
      <c r="I66" s="155"/>
      <c r="J66" s="156">
        <f>J315</f>
        <v>0</v>
      </c>
      <c r="K66" s="157"/>
    </row>
    <row r="67" spans="2:11" s="8" customFormat="1" ht="19.9" customHeight="1">
      <c r="B67" s="151"/>
      <c r="C67" s="152"/>
      <c r="D67" s="153" t="s">
        <v>106</v>
      </c>
      <c r="E67" s="154"/>
      <c r="F67" s="154"/>
      <c r="G67" s="154"/>
      <c r="H67" s="154"/>
      <c r="I67" s="155"/>
      <c r="J67" s="156">
        <f>J344</f>
        <v>0</v>
      </c>
      <c r="K67" s="157"/>
    </row>
    <row r="68" spans="2:11" s="8" customFormat="1" ht="19.9" customHeight="1">
      <c r="B68" s="151"/>
      <c r="C68" s="152"/>
      <c r="D68" s="153" t="s">
        <v>107</v>
      </c>
      <c r="E68" s="154"/>
      <c r="F68" s="154"/>
      <c r="G68" s="154"/>
      <c r="H68" s="154"/>
      <c r="I68" s="155"/>
      <c r="J68" s="156">
        <f>J352</f>
        <v>0</v>
      </c>
      <c r="K68" s="157"/>
    </row>
    <row r="69" spans="2:11" s="8" customFormat="1" ht="19.9" customHeight="1">
      <c r="B69" s="151"/>
      <c r="C69" s="152"/>
      <c r="D69" s="153" t="s">
        <v>108</v>
      </c>
      <c r="E69" s="154"/>
      <c r="F69" s="154"/>
      <c r="G69" s="154"/>
      <c r="H69" s="154"/>
      <c r="I69" s="155"/>
      <c r="J69" s="156">
        <f>J376</f>
        <v>0</v>
      </c>
      <c r="K69" s="157"/>
    </row>
    <row r="70" spans="2:11" s="8" customFormat="1" ht="19.9" customHeight="1">
      <c r="B70" s="151"/>
      <c r="C70" s="152"/>
      <c r="D70" s="153" t="s">
        <v>109</v>
      </c>
      <c r="E70" s="154"/>
      <c r="F70" s="154"/>
      <c r="G70" s="154"/>
      <c r="H70" s="154"/>
      <c r="I70" s="155"/>
      <c r="J70" s="156">
        <f>J379</f>
        <v>0</v>
      </c>
      <c r="K70" s="157"/>
    </row>
    <row r="71" spans="2:11" s="8" customFormat="1" ht="19.9" customHeight="1">
      <c r="B71" s="151"/>
      <c r="C71" s="152"/>
      <c r="D71" s="153" t="s">
        <v>110</v>
      </c>
      <c r="E71" s="154"/>
      <c r="F71" s="154"/>
      <c r="G71" s="154"/>
      <c r="H71" s="154"/>
      <c r="I71" s="155"/>
      <c r="J71" s="156">
        <f>J381</f>
        <v>0</v>
      </c>
      <c r="K71" s="157"/>
    </row>
    <row r="72" spans="2:11" s="8" customFormat="1" ht="19.9" customHeight="1">
      <c r="B72" s="151"/>
      <c r="C72" s="152"/>
      <c r="D72" s="153" t="s">
        <v>111</v>
      </c>
      <c r="E72" s="154"/>
      <c r="F72" s="154"/>
      <c r="G72" s="154"/>
      <c r="H72" s="154"/>
      <c r="I72" s="155"/>
      <c r="J72" s="156">
        <f>J385</f>
        <v>0</v>
      </c>
      <c r="K72" s="157"/>
    </row>
    <row r="73" spans="2:11" s="8" customFormat="1" ht="19.9" customHeight="1">
      <c r="B73" s="151"/>
      <c r="C73" s="152"/>
      <c r="D73" s="153" t="s">
        <v>112</v>
      </c>
      <c r="E73" s="154"/>
      <c r="F73" s="154"/>
      <c r="G73" s="154"/>
      <c r="H73" s="154"/>
      <c r="I73" s="155"/>
      <c r="J73" s="156">
        <f>J402</f>
        <v>0</v>
      </c>
      <c r="K73" s="157"/>
    </row>
    <row r="74" spans="2:11" s="8" customFormat="1" ht="19.9" customHeight="1">
      <c r="B74" s="151"/>
      <c r="C74" s="152"/>
      <c r="D74" s="153" t="s">
        <v>113</v>
      </c>
      <c r="E74" s="154"/>
      <c r="F74" s="154"/>
      <c r="G74" s="154"/>
      <c r="H74" s="154"/>
      <c r="I74" s="155"/>
      <c r="J74" s="156">
        <f>J408</f>
        <v>0</v>
      </c>
      <c r="K74" s="157"/>
    </row>
    <row r="75" spans="2:11" s="8" customFormat="1" ht="19.9" customHeight="1">
      <c r="B75" s="151"/>
      <c r="C75" s="152"/>
      <c r="D75" s="153" t="s">
        <v>114</v>
      </c>
      <c r="E75" s="154"/>
      <c r="F75" s="154"/>
      <c r="G75" s="154"/>
      <c r="H75" s="154"/>
      <c r="I75" s="155"/>
      <c r="J75" s="156">
        <f>J413</f>
        <v>0</v>
      </c>
      <c r="K75" s="157"/>
    </row>
    <row r="76" spans="2:11" s="8" customFormat="1" ht="19.9" customHeight="1">
      <c r="B76" s="151"/>
      <c r="C76" s="152"/>
      <c r="D76" s="153" t="s">
        <v>115</v>
      </c>
      <c r="E76" s="154"/>
      <c r="F76" s="154"/>
      <c r="G76" s="154"/>
      <c r="H76" s="154"/>
      <c r="I76" s="155"/>
      <c r="J76" s="156">
        <f>J424</f>
        <v>0</v>
      </c>
      <c r="K76" s="157"/>
    </row>
    <row r="77" spans="2:11" s="8" customFormat="1" ht="19.9" customHeight="1">
      <c r="B77" s="151"/>
      <c r="C77" s="152"/>
      <c r="D77" s="153" t="s">
        <v>116</v>
      </c>
      <c r="E77" s="154"/>
      <c r="F77" s="154"/>
      <c r="G77" s="154"/>
      <c r="H77" s="154"/>
      <c r="I77" s="155"/>
      <c r="J77" s="156">
        <f>J472</f>
        <v>0</v>
      </c>
      <c r="K77" s="157"/>
    </row>
    <row r="78" spans="2:11" s="8" customFormat="1" ht="19.9" customHeight="1">
      <c r="B78" s="151"/>
      <c r="C78" s="152"/>
      <c r="D78" s="153" t="s">
        <v>117</v>
      </c>
      <c r="E78" s="154"/>
      <c r="F78" s="154"/>
      <c r="G78" s="154"/>
      <c r="H78" s="154"/>
      <c r="I78" s="155"/>
      <c r="J78" s="156">
        <f>J517</f>
        <v>0</v>
      </c>
      <c r="K78" s="157"/>
    </row>
    <row r="79" spans="2:11" s="8" customFormat="1" ht="19.9" customHeight="1">
      <c r="B79" s="151"/>
      <c r="C79" s="152"/>
      <c r="D79" s="153" t="s">
        <v>118</v>
      </c>
      <c r="E79" s="154"/>
      <c r="F79" s="154"/>
      <c r="G79" s="154"/>
      <c r="H79" s="154"/>
      <c r="I79" s="155"/>
      <c r="J79" s="156">
        <f>J548</f>
        <v>0</v>
      </c>
      <c r="K79" s="157"/>
    </row>
    <row r="80" spans="2:11" s="8" customFormat="1" ht="19.9" customHeight="1">
      <c r="B80" s="151"/>
      <c r="C80" s="152"/>
      <c r="D80" s="153" t="s">
        <v>119</v>
      </c>
      <c r="E80" s="154"/>
      <c r="F80" s="154"/>
      <c r="G80" s="154"/>
      <c r="H80" s="154"/>
      <c r="I80" s="155"/>
      <c r="J80" s="156">
        <f>J565</f>
        <v>0</v>
      </c>
      <c r="K80" s="157"/>
    </row>
    <row r="81" spans="2:11" s="8" customFormat="1" ht="19.9" customHeight="1">
      <c r="B81" s="151"/>
      <c r="C81" s="152"/>
      <c r="D81" s="153" t="s">
        <v>120</v>
      </c>
      <c r="E81" s="154"/>
      <c r="F81" s="154"/>
      <c r="G81" s="154"/>
      <c r="H81" s="154"/>
      <c r="I81" s="155"/>
      <c r="J81" s="156">
        <f>J668</f>
        <v>0</v>
      </c>
      <c r="K81" s="157"/>
    </row>
    <row r="82" spans="2:11" s="8" customFormat="1" ht="19.9" customHeight="1">
      <c r="B82" s="151"/>
      <c r="C82" s="152"/>
      <c r="D82" s="153" t="s">
        <v>121</v>
      </c>
      <c r="E82" s="154"/>
      <c r="F82" s="154"/>
      <c r="G82" s="154"/>
      <c r="H82" s="154"/>
      <c r="I82" s="155"/>
      <c r="J82" s="156">
        <f>J705</f>
        <v>0</v>
      </c>
      <c r="K82" s="157"/>
    </row>
    <row r="83" spans="2:11" s="8" customFormat="1" ht="19.9" customHeight="1">
      <c r="B83" s="151"/>
      <c r="C83" s="152"/>
      <c r="D83" s="153" t="s">
        <v>122</v>
      </c>
      <c r="E83" s="154"/>
      <c r="F83" s="154"/>
      <c r="G83" s="154"/>
      <c r="H83" s="154"/>
      <c r="I83" s="155"/>
      <c r="J83" s="156">
        <f>J725</f>
        <v>0</v>
      </c>
      <c r="K83" s="157"/>
    </row>
    <row r="84" spans="2:11" s="7" customFormat="1" ht="24.95" customHeight="1">
      <c r="B84" s="144"/>
      <c r="C84" s="145"/>
      <c r="D84" s="146" t="s">
        <v>123</v>
      </c>
      <c r="E84" s="147"/>
      <c r="F84" s="147"/>
      <c r="G84" s="147"/>
      <c r="H84" s="147"/>
      <c r="I84" s="148"/>
      <c r="J84" s="149">
        <f>J738</f>
        <v>0</v>
      </c>
      <c r="K84" s="150"/>
    </row>
    <row r="85" spans="2:11" s="7" customFormat="1" ht="24.95" customHeight="1">
      <c r="B85" s="144"/>
      <c r="C85" s="145"/>
      <c r="D85" s="146" t="s">
        <v>124</v>
      </c>
      <c r="E85" s="147"/>
      <c r="F85" s="147"/>
      <c r="G85" s="147"/>
      <c r="H85" s="147"/>
      <c r="I85" s="148"/>
      <c r="J85" s="149">
        <f>J773</f>
        <v>0</v>
      </c>
      <c r="K85" s="150"/>
    </row>
    <row r="86" spans="2:11" s="8" customFormat="1" ht="19.9" customHeight="1">
      <c r="B86" s="151"/>
      <c r="C86" s="152"/>
      <c r="D86" s="153" t="s">
        <v>125</v>
      </c>
      <c r="E86" s="154"/>
      <c r="F86" s="154"/>
      <c r="G86" s="154"/>
      <c r="H86" s="154"/>
      <c r="I86" s="155"/>
      <c r="J86" s="156">
        <f>J774</f>
        <v>0</v>
      </c>
      <c r="K86" s="157"/>
    </row>
    <row r="87" spans="2:11" s="8" customFormat="1" ht="19.9" customHeight="1">
      <c r="B87" s="151"/>
      <c r="C87" s="152"/>
      <c r="D87" s="153" t="s">
        <v>126</v>
      </c>
      <c r="E87" s="154"/>
      <c r="F87" s="154"/>
      <c r="G87" s="154"/>
      <c r="H87" s="154"/>
      <c r="I87" s="155"/>
      <c r="J87" s="156">
        <f>J776</f>
        <v>0</v>
      </c>
      <c r="K87" s="157"/>
    </row>
    <row r="88" spans="2:11" s="1" customFormat="1" ht="21.75" customHeight="1">
      <c r="B88" s="40"/>
      <c r="C88" s="41"/>
      <c r="D88" s="41"/>
      <c r="E88" s="41"/>
      <c r="F88" s="41"/>
      <c r="G88" s="41"/>
      <c r="H88" s="41"/>
      <c r="I88" s="113"/>
      <c r="J88" s="41"/>
      <c r="K88" s="44"/>
    </row>
    <row r="89" spans="2:11" s="1" customFormat="1" ht="6.95" customHeight="1">
      <c r="B89" s="55"/>
      <c r="C89" s="56"/>
      <c r="D89" s="56"/>
      <c r="E89" s="56"/>
      <c r="F89" s="56"/>
      <c r="G89" s="56"/>
      <c r="H89" s="56"/>
      <c r="I89" s="134"/>
      <c r="J89" s="56"/>
      <c r="K89" s="57"/>
    </row>
    <row r="93" spans="2:12" s="1" customFormat="1" ht="6.95" customHeight="1">
      <c r="B93" s="58"/>
      <c r="C93" s="59"/>
      <c r="D93" s="59"/>
      <c r="E93" s="59"/>
      <c r="F93" s="59"/>
      <c r="G93" s="59"/>
      <c r="H93" s="59"/>
      <c r="I93" s="137"/>
      <c r="J93" s="59"/>
      <c r="K93" s="59"/>
      <c r="L93" s="60"/>
    </row>
    <row r="94" spans="2:12" s="1" customFormat="1" ht="36.95" customHeight="1">
      <c r="B94" s="40"/>
      <c r="C94" s="61" t="s">
        <v>127</v>
      </c>
      <c r="D94" s="62"/>
      <c r="E94" s="62"/>
      <c r="F94" s="62"/>
      <c r="G94" s="62"/>
      <c r="H94" s="62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4.45" customHeight="1">
      <c r="B96" s="40"/>
      <c r="C96" s="64" t="s">
        <v>18</v>
      </c>
      <c r="D96" s="62"/>
      <c r="E96" s="62"/>
      <c r="F96" s="62"/>
      <c r="G96" s="62"/>
      <c r="H96" s="62"/>
      <c r="I96" s="158"/>
      <c r="J96" s="62"/>
      <c r="K96" s="62"/>
      <c r="L96" s="60"/>
    </row>
    <row r="97" spans="2:12" s="1" customFormat="1" ht="16.5" customHeight="1">
      <c r="B97" s="40"/>
      <c r="C97" s="62"/>
      <c r="D97" s="62"/>
      <c r="E97" s="363" t="str">
        <f>E7</f>
        <v>Volgogradská 147/2434</v>
      </c>
      <c r="F97" s="364"/>
      <c r="G97" s="364"/>
      <c r="H97" s="364"/>
      <c r="I97" s="158"/>
      <c r="J97" s="62"/>
      <c r="K97" s="62"/>
      <c r="L97" s="60"/>
    </row>
    <row r="98" spans="2:12" s="1" customFormat="1" ht="14.45" customHeight="1">
      <c r="B98" s="40"/>
      <c r="C98" s="64" t="s">
        <v>89</v>
      </c>
      <c r="D98" s="62"/>
      <c r="E98" s="62"/>
      <c r="F98" s="62"/>
      <c r="G98" s="62"/>
      <c r="H98" s="62"/>
      <c r="I98" s="158"/>
      <c r="J98" s="62"/>
      <c r="K98" s="62"/>
      <c r="L98" s="60"/>
    </row>
    <row r="99" spans="2:12" s="1" customFormat="1" ht="17.25" customHeight="1">
      <c r="B99" s="40"/>
      <c r="C99" s="62"/>
      <c r="D99" s="62"/>
      <c r="E99" s="344" t="str">
        <f>E9</f>
        <v>01 - Stavební část byt č. 5 a byt č.6</v>
      </c>
      <c r="F99" s="365"/>
      <c r="G99" s="365"/>
      <c r="H99" s="365"/>
      <c r="I99" s="158"/>
      <c r="J99" s="62"/>
      <c r="K99" s="62"/>
      <c r="L99" s="60"/>
    </row>
    <row r="100" spans="2:12" s="1" customFormat="1" ht="6.9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12" s="1" customFormat="1" ht="18" customHeight="1">
      <c r="B101" s="40"/>
      <c r="C101" s="64" t="s">
        <v>23</v>
      </c>
      <c r="D101" s="62"/>
      <c r="E101" s="62"/>
      <c r="F101" s="159" t="str">
        <f>F12</f>
        <v xml:space="preserve"> </v>
      </c>
      <c r="G101" s="62"/>
      <c r="H101" s="62"/>
      <c r="I101" s="160" t="s">
        <v>25</v>
      </c>
      <c r="J101" s="72" t="str">
        <f>IF(J12="","",J12)</f>
        <v>10. 10. 2019</v>
      </c>
      <c r="K101" s="62"/>
      <c r="L101" s="60"/>
    </row>
    <row r="102" spans="2:12" s="1" customFormat="1" ht="6.95" customHeight="1">
      <c r="B102" s="40"/>
      <c r="C102" s="62"/>
      <c r="D102" s="62"/>
      <c r="E102" s="62"/>
      <c r="F102" s="62"/>
      <c r="G102" s="62"/>
      <c r="H102" s="62"/>
      <c r="I102" s="158"/>
      <c r="J102" s="62"/>
      <c r="K102" s="62"/>
      <c r="L102" s="60"/>
    </row>
    <row r="103" spans="2:12" s="1" customFormat="1" ht="15">
      <c r="B103" s="40"/>
      <c r="C103" s="64" t="s">
        <v>27</v>
      </c>
      <c r="D103" s="62"/>
      <c r="E103" s="62"/>
      <c r="F103" s="159" t="str">
        <f>E15</f>
        <v>Statutární město Ostrava, městský obvod Ostrava-Ji</v>
      </c>
      <c r="G103" s="62"/>
      <c r="H103" s="62"/>
      <c r="I103" s="160" t="s">
        <v>33</v>
      </c>
      <c r="J103" s="159" t="str">
        <f>E21</f>
        <v>Ing. Vladimír Slonka</v>
      </c>
      <c r="K103" s="62"/>
      <c r="L103" s="60"/>
    </row>
    <row r="104" spans="2:12" s="1" customFormat="1" ht="14.45" customHeight="1">
      <c r="B104" s="40"/>
      <c r="C104" s="64" t="s">
        <v>31</v>
      </c>
      <c r="D104" s="62"/>
      <c r="E104" s="62"/>
      <c r="F104" s="159" t="str">
        <f>IF(E18="","",E18)</f>
        <v/>
      </c>
      <c r="G104" s="62"/>
      <c r="H104" s="62"/>
      <c r="I104" s="158"/>
      <c r="J104" s="62"/>
      <c r="K104" s="62"/>
      <c r="L104" s="60"/>
    </row>
    <row r="105" spans="2:12" s="1" customFormat="1" ht="10.35" customHeight="1">
      <c r="B105" s="40"/>
      <c r="C105" s="62"/>
      <c r="D105" s="62"/>
      <c r="E105" s="62"/>
      <c r="F105" s="62"/>
      <c r="G105" s="62"/>
      <c r="H105" s="62"/>
      <c r="I105" s="158"/>
      <c r="J105" s="62"/>
      <c r="K105" s="62"/>
      <c r="L105" s="60"/>
    </row>
    <row r="106" spans="2:20" s="9" customFormat="1" ht="29.25" customHeight="1">
      <c r="B106" s="161"/>
      <c r="C106" s="162" t="s">
        <v>128</v>
      </c>
      <c r="D106" s="163" t="s">
        <v>58</v>
      </c>
      <c r="E106" s="163" t="s">
        <v>54</v>
      </c>
      <c r="F106" s="163" t="s">
        <v>129</v>
      </c>
      <c r="G106" s="163" t="s">
        <v>130</v>
      </c>
      <c r="H106" s="163" t="s">
        <v>131</v>
      </c>
      <c r="I106" s="164" t="s">
        <v>132</v>
      </c>
      <c r="J106" s="163" t="s">
        <v>93</v>
      </c>
      <c r="K106" s="165" t="s">
        <v>133</v>
      </c>
      <c r="L106" s="166"/>
      <c r="M106" s="80" t="s">
        <v>134</v>
      </c>
      <c r="N106" s="81" t="s">
        <v>43</v>
      </c>
      <c r="O106" s="81" t="s">
        <v>135</v>
      </c>
      <c r="P106" s="81" t="s">
        <v>136</v>
      </c>
      <c r="Q106" s="81" t="s">
        <v>137</v>
      </c>
      <c r="R106" s="81" t="s">
        <v>138</v>
      </c>
      <c r="S106" s="81" t="s">
        <v>139</v>
      </c>
      <c r="T106" s="82" t="s">
        <v>140</v>
      </c>
    </row>
    <row r="107" spans="2:63" s="1" customFormat="1" ht="29.25" customHeight="1">
      <c r="B107" s="40"/>
      <c r="C107" s="86" t="s">
        <v>94</v>
      </c>
      <c r="D107" s="62"/>
      <c r="E107" s="62"/>
      <c r="F107" s="62"/>
      <c r="G107" s="62"/>
      <c r="H107" s="62"/>
      <c r="I107" s="158"/>
      <c r="J107" s="167">
        <f>BK107</f>
        <v>0</v>
      </c>
      <c r="K107" s="62"/>
      <c r="L107" s="60"/>
      <c r="M107" s="83"/>
      <c r="N107" s="84"/>
      <c r="O107" s="84"/>
      <c r="P107" s="168">
        <f>P108+P256+P738+P773</f>
        <v>0</v>
      </c>
      <c r="Q107" s="84"/>
      <c r="R107" s="168">
        <f>R108+R256+R738+R773</f>
        <v>22.29036543</v>
      </c>
      <c r="S107" s="84"/>
      <c r="T107" s="169">
        <f>T108+T256+T738+T773</f>
        <v>29.2588875</v>
      </c>
      <c r="AT107" s="23" t="s">
        <v>72</v>
      </c>
      <c r="AU107" s="23" t="s">
        <v>95</v>
      </c>
      <c r="BK107" s="170">
        <f>BK108+BK256+BK738+BK773</f>
        <v>0</v>
      </c>
    </row>
    <row r="108" spans="2:63" s="10" customFormat="1" ht="37.35" customHeight="1">
      <c r="B108" s="171"/>
      <c r="C108" s="172"/>
      <c r="D108" s="173" t="s">
        <v>72</v>
      </c>
      <c r="E108" s="174" t="s">
        <v>141</v>
      </c>
      <c r="F108" s="174" t="s">
        <v>142</v>
      </c>
      <c r="G108" s="172"/>
      <c r="H108" s="172"/>
      <c r="I108" s="175"/>
      <c r="J108" s="176">
        <f>BK108</f>
        <v>0</v>
      </c>
      <c r="K108" s="172"/>
      <c r="L108" s="177"/>
      <c r="M108" s="178"/>
      <c r="N108" s="179"/>
      <c r="O108" s="179"/>
      <c r="P108" s="180">
        <f>P109+P118+P135+P243+P253</f>
        <v>0</v>
      </c>
      <c r="Q108" s="179"/>
      <c r="R108" s="180">
        <f>R109+R118+R135+R243+R253</f>
        <v>14.600216140000002</v>
      </c>
      <c r="S108" s="179"/>
      <c r="T108" s="181">
        <f>T109+T118+T135+T243+T253</f>
        <v>21.843312</v>
      </c>
      <c r="AR108" s="182" t="s">
        <v>81</v>
      </c>
      <c r="AT108" s="183" t="s">
        <v>72</v>
      </c>
      <c r="AU108" s="183" t="s">
        <v>73</v>
      </c>
      <c r="AY108" s="182" t="s">
        <v>143</v>
      </c>
      <c r="BK108" s="184">
        <f>BK109+BK118+BK135+BK243+BK253</f>
        <v>0</v>
      </c>
    </row>
    <row r="109" spans="2:63" s="10" customFormat="1" ht="19.9" customHeight="1">
      <c r="B109" s="171"/>
      <c r="C109" s="172"/>
      <c r="D109" s="173" t="s">
        <v>72</v>
      </c>
      <c r="E109" s="185" t="s">
        <v>144</v>
      </c>
      <c r="F109" s="185" t="s">
        <v>145</v>
      </c>
      <c r="G109" s="172"/>
      <c r="H109" s="172"/>
      <c r="I109" s="175"/>
      <c r="J109" s="186">
        <f>BK109</f>
        <v>0</v>
      </c>
      <c r="K109" s="172"/>
      <c r="L109" s="177"/>
      <c r="M109" s="178"/>
      <c r="N109" s="179"/>
      <c r="O109" s="179"/>
      <c r="P109" s="180">
        <f>SUM(P110:P117)</f>
        <v>0</v>
      </c>
      <c r="Q109" s="179"/>
      <c r="R109" s="180">
        <f>SUM(R110:R117)</f>
        <v>0.24982146</v>
      </c>
      <c r="S109" s="179"/>
      <c r="T109" s="181">
        <f>SUM(T110:T117)</f>
        <v>0</v>
      </c>
      <c r="AR109" s="182" t="s">
        <v>81</v>
      </c>
      <c r="AT109" s="183" t="s">
        <v>72</v>
      </c>
      <c r="AU109" s="183" t="s">
        <v>81</v>
      </c>
      <c r="AY109" s="182" t="s">
        <v>143</v>
      </c>
      <c r="BK109" s="184">
        <f>SUM(BK110:BK117)</f>
        <v>0</v>
      </c>
    </row>
    <row r="110" spans="2:65" s="1" customFormat="1" ht="38.25" customHeight="1">
      <c r="B110" s="40"/>
      <c r="C110" s="187" t="s">
        <v>81</v>
      </c>
      <c r="D110" s="187" t="s">
        <v>146</v>
      </c>
      <c r="E110" s="188" t="s">
        <v>147</v>
      </c>
      <c r="F110" s="189" t="s">
        <v>148</v>
      </c>
      <c r="G110" s="190" t="s">
        <v>149</v>
      </c>
      <c r="H110" s="191">
        <v>3.78</v>
      </c>
      <c r="I110" s="192"/>
      <c r="J110" s="193">
        <f>ROUND(I110*H110,2)</f>
        <v>0</v>
      </c>
      <c r="K110" s="189" t="s">
        <v>150</v>
      </c>
      <c r="L110" s="60"/>
      <c r="M110" s="194" t="s">
        <v>21</v>
      </c>
      <c r="N110" s="195" t="s">
        <v>45</v>
      </c>
      <c r="O110" s="41"/>
      <c r="P110" s="196">
        <f>O110*H110</f>
        <v>0</v>
      </c>
      <c r="Q110" s="196">
        <v>0.05451</v>
      </c>
      <c r="R110" s="196">
        <f>Q110*H110</f>
        <v>0.2060478</v>
      </c>
      <c r="S110" s="196">
        <v>0</v>
      </c>
      <c r="T110" s="197">
        <f>S110*H110</f>
        <v>0</v>
      </c>
      <c r="AR110" s="23" t="s">
        <v>151</v>
      </c>
      <c r="AT110" s="23" t="s">
        <v>146</v>
      </c>
      <c r="AU110" s="23" t="s">
        <v>152</v>
      </c>
      <c r="AY110" s="23" t="s">
        <v>143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23" t="s">
        <v>152</v>
      </c>
      <c r="BK110" s="198">
        <f>ROUND(I110*H110,2)</f>
        <v>0</v>
      </c>
      <c r="BL110" s="23" t="s">
        <v>151</v>
      </c>
      <c r="BM110" s="23" t="s">
        <v>153</v>
      </c>
    </row>
    <row r="111" spans="2:51" s="11" customFormat="1" ht="13.5">
      <c r="B111" s="199"/>
      <c r="C111" s="200"/>
      <c r="D111" s="201" t="s">
        <v>154</v>
      </c>
      <c r="E111" s="202" t="s">
        <v>21</v>
      </c>
      <c r="F111" s="203" t="s">
        <v>155</v>
      </c>
      <c r="G111" s="200"/>
      <c r="H111" s="202" t="s">
        <v>21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154</v>
      </c>
      <c r="AU111" s="209" t="s">
        <v>152</v>
      </c>
      <c r="AV111" s="11" t="s">
        <v>81</v>
      </c>
      <c r="AW111" s="11" t="s">
        <v>37</v>
      </c>
      <c r="AX111" s="11" t="s">
        <v>73</v>
      </c>
      <c r="AY111" s="209" t="s">
        <v>143</v>
      </c>
    </row>
    <row r="112" spans="2:51" s="12" customFormat="1" ht="13.5">
      <c r="B112" s="210"/>
      <c r="C112" s="211"/>
      <c r="D112" s="201" t="s">
        <v>154</v>
      </c>
      <c r="E112" s="212" t="s">
        <v>21</v>
      </c>
      <c r="F112" s="213" t="s">
        <v>156</v>
      </c>
      <c r="G112" s="211"/>
      <c r="H112" s="214">
        <v>1.89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154</v>
      </c>
      <c r="AU112" s="220" t="s">
        <v>152</v>
      </c>
      <c r="AV112" s="12" t="s">
        <v>152</v>
      </c>
      <c r="AW112" s="12" t="s">
        <v>37</v>
      </c>
      <c r="AX112" s="12" t="s">
        <v>73</v>
      </c>
      <c r="AY112" s="220" t="s">
        <v>143</v>
      </c>
    </row>
    <row r="113" spans="2:51" s="11" customFormat="1" ht="13.5">
      <c r="B113" s="199"/>
      <c r="C113" s="200"/>
      <c r="D113" s="201" t="s">
        <v>154</v>
      </c>
      <c r="E113" s="202" t="s">
        <v>21</v>
      </c>
      <c r="F113" s="203" t="s">
        <v>157</v>
      </c>
      <c r="G113" s="200"/>
      <c r="H113" s="202" t="s">
        <v>21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154</v>
      </c>
      <c r="AU113" s="209" t="s">
        <v>152</v>
      </c>
      <c r="AV113" s="11" t="s">
        <v>81</v>
      </c>
      <c r="AW113" s="11" t="s">
        <v>37</v>
      </c>
      <c r="AX113" s="11" t="s">
        <v>73</v>
      </c>
      <c r="AY113" s="209" t="s">
        <v>143</v>
      </c>
    </row>
    <row r="114" spans="2:51" s="12" customFormat="1" ht="13.5">
      <c r="B114" s="210"/>
      <c r="C114" s="211"/>
      <c r="D114" s="201" t="s">
        <v>154</v>
      </c>
      <c r="E114" s="212" t="s">
        <v>21</v>
      </c>
      <c r="F114" s="213" t="s">
        <v>156</v>
      </c>
      <c r="G114" s="211"/>
      <c r="H114" s="214">
        <v>1.89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154</v>
      </c>
      <c r="AU114" s="220" t="s">
        <v>152</v>
      </c>
      <c r="AV114" s="12" t="s">
        <v>152</v>
      </c>
      <c r="AW114" s="12" t="s">
        <v>37</v>
      </c>
      <c r="AX114" s="12" t="s">
        <v>73</v>
      </c>
      <c r="AY114" s="220" t="s">
        <v>143</v>
      </c>
    </row>
    <row r="115" spans="2:51" s="13" customFormat="1" ht="13.5">
      <c r="B115" s="221"/>
      <c r="C115" s="222"/>
      <c r="D115" s="201" t="s">
        <v>154</v>
      </c>
      <c r="E115" s="223" t="s">
        <v>21</v>
      </c>
      <c r="F115" s="224" t="s">
        <v>158</v>
      </c>
      <c r="G115" s="222"/>
      <c r="H115" s="225">
        <v>3.78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154</v>
      </c>
      <c r="AU115" s="231" t="s">
        <v>152</v>
      </c>
      <c r="AV115" s="13" t="s">
        <v>151</v>
      </c>
      <c r="AW115" s="13" t="s">
        <v>37</v>
      </c>
      <c r="AX115" s="13" t="s">
        <v>81</v>
      </c>
      <c r="AY115" s="231" t="s">
        <v>143</v>
      </c>
    </row>
    <row r="116" spans="2:65" s="1" customFormat="1" ht="25.5" customHeight="1">
      <c r="B116" s="40"/>
      <c r="C116" s="187" t="s">
        <v>152</v>
      </c>
      <c r="D116" s="187" t="s">
        <v>146</v>
      </c>
      <c r="E116" s="188" t="s">
        <v>159</v>
      </c>
      <c r="F116" s="189" t="s">
        <v>160</v>
      </c>
      <c r="G116" s="190" t="s">
        <v>149</v>
      </c>
      <c r="H116" s="191">
        <v>0.882</v>
      </c>
      <c r="I116" s="192"/>
      <c r="J116" s="193">
        <f>ROUND(I116*H116,2)</f>
        <v>0</v>
      </c>
      <c r="K116" s="189" t="s">
        <v>150</v>
      </c>
      <c r="L116" s="60"/>
      <c r="M116" s="194" t="s">
        <v>21</v>
      </c>
      <c r="N116" s="195" t="s">
        <v>45</v>
      </c>
      <c r="O116" s="41"/>
      <c r="P116" s="196">
        <f>O116*H116</f>
        <v>0</v>
      </c>
      <c r="Q116" s="196">
        <v>0.04963</v>
      </c>
      <c r="R116" s="196">
        <f>Q116*H116</f>
        <v>0.04377366</v>
      </c>
      <c r="S116" s="196">
        <v>0</v>
      </c>
      <c r="T116" s="197">
        <f>S116*H116</f>
        <v>0</v>
      </c>
      <c r="AR116" s="23" t="s">
        <v>151</v>
      </c>
      <c r="AT116" s="23" t="s">
        <v>146</v>
      </c>
      <c r="AU116" s="23" t="s">
        <v>152</v>
      </c>
      <c r="AY116" s="23" t="s">
        <v>143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23" t="s">
        <v>152</v>
      </c>
      <c r="BK116" s="198">
        <f>ROUND(I116*H116,2)</f>
        <v>0</v>
      </c>
      <c r="BL116" s="23" t="s">
        <v>151</v>
      </c>
      <c r="BM116" s="23" t="s">
        <v>161</v>
      </c>
    </row>
    <row r="117" spans="2:51" s="12" customFormat="1" ht="13.5">
      <c r="B117" s="210"/>
      <c r="C117" s="211"/>
      <c r="D117" s="201" t="s">
        <v>154</v>
      </c>
      <c r="E117" s="212" t="s">
        <v>21</v>
      </c>
      <c r="F117" s="213" t="s">
        <v>162</v>
      </c>
      <c r="G117" s="211"/>
      <c r="H117" s="214">
        <v>0.882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154</v>
      </c>
      <c r="AU117" s="220" t="s">
        <v>152</v>
      </c>
      <c r="AV117" s="12" t="s">
        <v>152</v>
      </c>
      <c r="AW117" s="12" t="s">
        <v>37</v>
      </c>
      <c r="AX117" s="12" t="s">
        <v>81</v>
      </c>
      <c r="AY117" s="220" t="s">
        <v>143</v>
      </c>
    </row>
    <row r="118" spans="2:63" s="10" customFormat="1" ht="29.85" customHeight="1">
      <c r="B118" s="171"/>
      <c r="C118" s="172"/>
      <c r="D118" s="173" t="s">
        <v>72</v>
      </c>
      <c r="E118" s="185" t="s">
        <v>163</v>
      </c>
      <c r="F118" s="185" t="s">
        <v>164</v>
      </c>
      <c r="G118" s="172"/>
      <c r="H118" s="172"/>
      <c r="I118" s="175"/>
      <c r="J118" s="186">
        <f>BK118</f>
        <v>0</v>
      </c>
      <c r="K118" s="172"/>
      <c r="L118" s="177"/>
      <c r="M118" s="178"/>
      <c r="N118" s="179"/>
      <c r="O118" s="179"/>
      <c r="P118" s="180">
        <f>SUM(P119:P134)</f>
        <v>0</v>
      </c>
      <c r="Q118" s="179"/>
      <c r="R118" s="180">
        <f>SUM(R119:R134)</f>
        <v>14.343649080000002</v>
      </c>
      <c r="S118" s="179"/>
      <c r="T118" s="181">
        <f>SUM(T119:T134)</f>
        <v>0</v>
      </c>
      <c r="AR118" s="182" t="s">
        <v>81</v>
      </c>
      <c r="AT118" s="183" t="s">
        <v>72</v>
      </c>
      <c r="AU118" s="183" t="s">
        <v>81</v>
      </c>
      <c r="AY118" s="182" t="s">
        <v>143</v>
      </c>
      <c r="BK118" s="184">
        <f>SUM(BK119:BK134)</f>
        <v>0</v>
      </c>
    </row>
    <row r="119" spans="2:65" s="1" customFormat="1" ht="25.5" customHeight="1">
      <c r="B119" s="40"/>
      <c r="C119" s="187" t="s">
        <v>144</v>
      </c>
      <c r="D119" s="187" t="s">
        <v>146</v>
      </c>
      <c r="E119" s="188" t="s">
        <v>165</v>
      </c>
      <c r="F119" s="189" t="s">
        <v>166</v>
      </c>
      <c r="G119" s="190" t="s">
        <v>149</v>
      </c>
      <c r="H119" s="191">
        <v>118.64</v>
      </c>
      <c r="I119" s="192"/>
      <c r="J119" s="193">
        <f aca="true" t="shared" si="0" ref="J119:J124">ROUND(I119*H119,2)</f>
        <v>0</v>
      </c>
      <c r="K119" s="189" t="s">
        <v>150</v>
      </c>
      <c r="L119" s="60"/>
      <c r="M119" s="194" t="s">
        <v>21</v>
      </c>
      <c r="N119" s="195" t="s">
        <v>45</v>
      </c>
      <c r="O119" s="41"/>
      <c r="P119" s="196">
        <f aca="true" t="shared" si="1" ref="P119:P124">O119*H119</f>
        <v>0</v>
      </c>
      <c r="Q119" s="196">
        <v>0.00026</v>
      </c>
      <c r="R119" s="196">
        <f aca="true" t="shared" si="2" ref="R119:R124">Q119*H119</f>
        <v>0.030846399999999996</v>
      </c>
      <c r="S119" s="196">
        <v>0</v>
      </c>
      <c r="T119" s="197">
        <f aca="true" t="shared" si="3" ref="T119:T124">S119*H119</f>
        <v>0</v>
      </c>
      <c r="AR119" s="23" t="s">
        <v>151</v>
      </c>
      <c r="AT119" s="23" t="s">
        <v>146</v>
      </c>
      <c r="AU119" s="23" t="s">
        <v>152</v>
      </c>
      <c r="AY119" s="23" t="s">
        <v>143</v>
      </c>
      <c r="BE119" s="198">
        <f aca="true" t="shared" si="4" ref="BE119:BE124">IF(N119="základní",J119,0)</f>
        <v>0</v>
      </c>
      <c r="BF119" s="198">
        <f aca="true" t="shared" si="5" ref="BF119:BF124">IF(N119="snížená",J119,0)</f>
        <v>0</v>
      </c>
      <c r="BG119" s="198">
        <f aca="true" t="shared" si="6" ref="BG119:BG124">IF(N119="zákl. přenesená",J119,0)</f>
        <v>0</v>
      </c>
      <c r="BH119" s="198">
        <f aca="true" t="shared" si="7" ref="BH119:BH124">IF(N119="sníž. přenesená",J119,0)</f>
        <v>0</v>
      </c>
      <c r="BI119" s="198">
        <f aca="true" t="shared" si="8" ref="BI119:BI124">IF(N119="nulová",J119,0)</f>
        <v>0</v>
      </c>
      <c r="BJ119" s="23" t="s">
        <v>152</v>
      </c>
      <c r="BK119" s="198">
        <f aca="true" t="shared" si="9" ref="BK119:BK124">ROUND(I119*H119,2)</f>
        <v>0</v>
      </c>
      <c r="BL119" s="23" t="s">
        <v>151</v>
      </c>
      <c r="BM119" s="23" t="s">
        <v>167</v>
      </c>
    </row>
    <row r="120" spans="2:65" s="1" customFormat="1" ht="25.5" customHeight="1">
      <c r="B120" s="40"/>
      <c r="C120" s="187" t="s">
        <v>151</v>
      </c>
      <c r="D120" s="187" t="s">
        <v>146</v>
      </c>
      <c r="E120" s="188" t="s">
        <v>168</v>
      </c>
      <c r="F120" s="189" t="s">
        <v>169</v>
      </c>
      <c r="G120" s="190" t="s">
        <v>149</v>
      </c>
      <c r="H120" s="191">
        <v>118.64</v>
      </c>
      <c r="I120" s="192"/>
      <c r="J120" s="193">
        <f t="shared" si="0"/>
        <v>0</v>
      </c>
      <c r="K120" s="189" t="s">
        <v>150</v>
      </c>
      <c r="L120" s="60"/>
      <c r="M120" s="194" t="s">
        <v>21</v>
      </c>
      <c r="N120" s="195" t="s">
        <v>45</v>
      </c>
      <c r="O120" s="41"/>
      <c r="P120" s="196">
        <f t="shared" si="1"/>
        <v>0</v>
      </c>
      <c r="Q120" s="196">
        <v>0.00438</v>
      </c>
      <c r="R120" s="196">
        <f t="shared" si="2"/>
        <v>0.5196432000000001</v>
      </c>
      <c r="S120" s="196">
        <v>0</v>
      </c>
      <c r="T120" s="197">
        <f t="shared" si="3"/>
        <v>0</v>
      </c>
      <c r="AR120" s="23" t="s">
        <v>151</v>
      </c>
      <c r="AT120" s="23" t="s">
        <v>146</v>
      </c>
      <c r="AU120" s="23" t="s">
        <v>152</v>
      </c>
      <c r="AY120" s="23" t="s">
        <v>143</v>
      </c>
      <c r="BE120" s="198">
        <f t="shared" si="4"/>
        <v>0</v>
      </c>
      <c r="BF120" s="198">
        <f t="shared" si="5"/>
        <v>0</v>
      </c>
      <c r="BG120" s="198">
        <f t="shared" si="6"/>
        <v>0</v>
      </c>
      <c r="BH120" s="198">
        <f t="shared" si="7"/>
        <v>0</v>
      </c>
      <c r="BI120" s="198">
        <f t="shared" si="8"/>
        <v>0</v>
      </c>
      <c r="BJ120" s="23" t="s">
        <v>152</v>
      </c>
      <c r="BK120" s="198">
        <f t="shared" si="9"/>
        <v>0</v>
      </c>
      <c r="BL120" s="23" t="s">
        <v>151</v>
      </c>
      <c r="BM120" s="23" t="s">
        <v>170</v>
      </c>
    </row>
    <row r="121" spans="2:65" s="1" customFormat="1" ht="25.5" customHeight="1">
      <c r="B121" s="40"/>
      <c r="C121" s="187" t="s">
        <v>171</v>
      </c>
      <c r="D121" s="187" t="s">
        <v>146</v>
      </c>
      <c r="E121" s="188" t="s">
        <v>172</v>
      </c>
      <c r="F121" s="189" t="s">
        <v>173</v>
      </c>
      <c r="G121" s="190" t="s">
        <v>149</v>
      </c>
      <c r="H121" s="191">
        <v>118.64</v>
      </c>
      <c r="I121" s="192"/>
      <c r="J121" s="193">
        <f t="shared" si="0"/>
        <v>0</v>
      </c>
      <c r="K121" s="189" t="s">
        <v>150</v>
      </c>
      <c r="L121" s="60"/>
      <c r="M121" s="194" t="s">
        <v>21</v>
      </c>
      <c r="N121" s="195" t="s">
        <v>45</v>
      </c>
      <c r="O121" s="41"/>
      <c r="P121" s="196">
        <f t="shared" si="1"/>
        <v>0</v>
      </c>
      <c r="Q121" s="196">
        <v>0.003</v>
      </c>
      <c r="R121" s="196">
        <f t="shared" si="2"/>
        <v>0.35592</v>
      </c>
      <c r="S121" s="196">
        <v>0</v>
      </c>
      <c r="T121" s="197">
        <f t="shared" si="3"/>
        <v>0</v>
      </c>
      <c r="AR121" s="23" t="s">
        <v>151</v>
      </c>
      <c r="AT121" s="23" t="s">
        <v>146</v>
      </c>
      <c r="AU121" s="23" t="s">
        <v>152</v>
      </c>
      <c r="AY121" s="23" t="s">
        <v>143</v>
      </c>
      <c r="BE121" s="198">
        <f t="shared" si="4"/>
        <v>0</v>
      </c>
      <c r="BF121" s="198">
        <f t="shared" si="5"/>
        <v>0</v>
      </c>
      <c r="BG121" s="198">
        <f t="shared" si="6"/>
        <v>0</v>
      </c>
      <c r="BH121" s="198">
        <f t="shared" si="7"/>
        <v>0</v>
      </c>
      <c r="BI121" s="198">
        <f t="shared" si="8"/>
        <v>0</v>
      </c>
      <c r="BJ121" s="23" t="s">
        <v>152</v>
      </c>
      <c r="BK121" s="198">
        <f t="shared" si="9"/>
        <v>0</v>
      </c>
      <c r="BL121" s="23" t="s">
        <v>151</v>
      </c>
      <c r="BM121" s="23" t="s">
        <v>174</v>
      </c>
    </row>
    <row r="122" spans="2:65" s="1" customFormat="1" ht="25.5" customHeight="1">
      <c r="B122" s="40"/>
      <c r="C122" s="187" t="s">
        <v>163</v>
      </c>
      <c r="D122" s="187" t="s">
        <v>146</v>
      </c>
      <c r="E122" s="188" t="s">
        <v>175</v>
      </c>
      <c r="F122" s="189" t="s">
        <v>176</v>
      </c>
      <c r="G122" s="190" t="s">
        <v>149</v>
      </c>
      <c r="H122" s="191">
        <v>118.64</v>
      </c>
      <c r="I122" s="192"/>
      <c r="J122" s="193">
        <f t="shared" si="0"/>
        <v>0</v>
      </c>
      <c r="K122" s="189" t="s">
        <v>150</v>
      </c>
      <c r="L122" s="60"/>
      <c r="M122" s="194" t="s">
        <v>21</v>
      </c>
      <c r="N122" s="195" t="s">
        <v>45</v>
      </c>
      <c r="O122" s="41"/>
      <c r="P122" s="196">
        <f t="shared" si="1"/>
        <v>0</v>
      </c>
      <c r="Q122" s="196">
        <v>0.01575</v>
      </c>
      <c r="R122" s="196">
        <f t="shared" si="2"/>
        <v>1.8685800000000001</v>
      </c>
      <c r="S122" s="196">
        <v>0</v>
      </c>
      <c r="T122" s="197">
        <f t="shared" si="3"/>
        <v>0</v>
      </c>
      <c r="AR122" s="23" t="s">
        <v>151</v>
      </c>
      <c r="AT122" s="23" t="s">
        <v>146</v>
      </c>
      <c r="AU122" s="23" t="s">
        <v>152</v>
      </c>
      <c r="AY122" s="23" t="s">
        <v>143</v>
      </c>
      <c r="BE122" s="198">
        <f t="shared" si="4"/>
        <v>0</v>
      </c>
      <c r="BF122" s="198">
        <f t="shared" si="5"/>
        <v>0</v>
      </c>
      <c r="BG122" s="198">
        <f t="shared" si="6"/>
        <v>0</v>
      </c>
      <c r="BH122" s="198">
        <f t="shared" si="7"/>
        <v>0</v>
      </c>
      <c r="BI122" s="198">
        <f t="shared" si="8"/>
        <v>0</v>
      </c>
      <c r="BJ122" s="23" t="s">
        <v>152</v>
      </c>
      <c r="BK122" s="198">
        <f t="shared" si="9"/>
        <v>0</v>
      </c>
      <c r="BL122" s="23" t="s">
        <v>151</v>
      </c>
      <c r="BM122" s="23" t="s">
        <v>177</v>
      </c>
    </row>
    <row r="123" spans="2:65" s="1" customFormat="1" ht="25.5" customHeight="1">
      <c r="B123" s="40"/>
      <c r="C123" s="187" t="s">
        <v>178</v>
      </c>
      <c r="D123" s="187" t="s">
        <v>146</v>
      </c>
      <c r="E123" s="188" t="s">
        <v>179</v>
      </c>
      <c r="F123" s="189" t="s">
        <v>180</v>
      </c>
      <c r="G123" s="190" t="s">
        <v>149</v>
      </c>
      <c r="H123" s="191">
        <v>303.468</v>
      </c>
      <c r="I123" s="192"/>
      <c r="J123" s="193">
        <f t="shared" si="0"/>
        <v>0</v>
      </c>
      <c r="K123" s="189" t="s">
        <v>150</v>
      </c>
      <c r="L123" s="60"/>
      <c r="M123" s="194" t="s">
        <v>21</v>
      </c>
      <c r="N123" s="195" t="s">
        <v>45</v>
      </c>
      <c r="O123" s="41"/>
      <c r="P123" s="196">
        <f t="shared" si="1"/>
        <v>0</v>
      </c>
      <c r="Q123" s="196">
        <v>0.00026</v>
      </c>
      <c r="R123" s="196">
        <f t="shared" si="2"/>
        <v>0.07890168</v>
      </c>
      <c r="S123" s="196">
        <v>0</v>
      </c>
      <c r="T123" s="197">
        <f t="shared" si="3"/>
        <v>0</v>
      </c>
      <c r="AR123" s="23" t="s">
        <v>151</v>
      </c>
      <c r="AT123" s="23" t="s">
        <v>146</v>
      </c>
      <c r="AU123" s="23" t="s">
        <v>152</v>
      </c>
      <c r="AY123" s="23" t="s">
        <v>143</v>
      </c>
      <c r="BE123" s="198">
        <f t="shared" si="4"/>
        <v>0</v>
      </c>
      <c r="BF123" s="198">
        <f t="shared" si="5"/>
        <v>0</v>
      </c>
      <c r="BG123" s="198">
        <f t="shared" si="6"/>
        <v>0</v>
      </c>
      <c r="BH123" s="198">
        <f t="shared" si="7"/>
        <v>0</v>
      </c>
      <c r="BI123" s="198">
        <f t="shared" si="8"/>
        <v>0</v>
      </c>
      <c r="BJ123" s="23" t="s">
        <v>152</v>
      </c>
      <c r="BK123" s="198">
        <f t="shared" si="9"/>
        <v>0</v>
      </c>
      <c r="BL123" s="23" t="s">
        <v>151</v>
      </c>
      <c r="BM123" s="23" t="s">
        <v>181</v>
      </c>
    </row>
    <row r="124" spans="2:65" s="1" customFormat="1" ht="25.5" customHeight="1">
      <c r="B124" s="40"/>
      <c r="C124" s="187" t="s">
        <v>182</v>
      </c>
      <c r="D124" s="187" t="s">
        <v>146</v>
      </c>
      <c r="E124" s="188" t="s">
        <v>183</v>
      </c>
      <c r="F124" s="189" t="s">
        <v>184</v>
      </c>
      <c r="G124" s="190" t="s">
        <v>149</v>
      </c>
      <c r="H124" s="191">
        <v>7.56</v>
      </c>
      <c r="I124" s="192"/>
      <c r="J124" s="193">
        <f t="shared" si="0"/>
        <v>0</v>
      </c>
      <c r="K124" s="189" t="s">
        <v>150</v>
      </c>
      <c r="L124" s="60"/>
      <c r="M124" s="194" t="s">
        <v>21</v>
      </c>
      <c r="N124" s="195" t="s">
        <v>45</v>
      </c>
      <c r="O124" s="41"/>
      <c r="P124" s="196">
        <f t="shared" si="1"/>
        <v>0</v>
      </c>
      <c r="Q124" s="196">
        <v>0.00438</v>
      </c>
      <c r="R124" s="196">
        <f t="shared" si="2"/>
        <v>0.0331128</v>
      </c>
      <c r="S124" s="196">
        <v>0</v>
      </c>
      <c r="T124" s="197">
        <f t="shared" si="3"/>
        <v>0</v>
      </c>
      <c r="AR124" s="23" t="s">
        <v>151</v>
      </c>
      <c r="AT124" s="23" t="s">
        <v>146</v>
      </c>
      <c r="AU124" s="23" t="s">
        <v>152</v>
      </c>
      <c r="AY124" s="23" t="s">
        <v>143</v>
      </c>
      <c r="BE124" s="198">
        <f t="shared" si="4"/>
        <v>0</v>
      </c>
      <c r="BF124" s="198">
        <f t="shared" si="5"/>
        <v>0</v>
      </c>
      <c r="BG124" s="198">
        <f t="shared" si="6"/>
        <v>0</v>
      </c>
      <c r="BH124" s="198">
        <f t="shared" si="7"/>
        <v>0</v>
      </c>
      <c r="BI124" s="198">
        <f t="shared" si="8"/>
        <v>0</v>
      </c>
      <c r="BJ124" s="23" t="s">
        <v>152</v>
      </c>
      <c r="BK124" s="198">
        <f t="shared" si="9"/>
        <v>0</v>
      </c>
      <c r="BL124" s="23" t="s">
        <v>151</v>
      </c>
      <c r="BM124" s="23" t="s">
        <v>185</v>
      </c>
    </row>
    <row r="125" spans="2:51" s="11" customFormat="1" ht="13.5">
      <c r="B125" s="199"/>
      <c r="C125" s="200"/>
      <c r="D125" s="201" t="s">
        <v>154</v>
      </c>
      <c r="E125" s="202" t="s">
        <v>21</v>
      </c>
      <c r="F125" s="203" t="s">
        <v>186</v>
      </c>
      <c r="G125" s="200"/>
      <c r="H125" s="202" t="s">
        <v>21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154</v>
      </c>
      <c r="AU125" s="209" t="s">
        <v>152</v>
      </c>
      <c r="AV125" s="11" t="s">
        <v>81</v>
      </c>
      <c r="AW125" s="11" t="s">
        <v>37</v>
      </c>
      <c r="AX125" s="11" t="s">
        <v>73</v>
      </c>
      <c r="AY125" s="209" t="s">
        <v>143</v>
      </c>
    </row>
    <row r="126" spans="2:51" s="12" customFormat="1" ht="13.5">
      <c r="B126" s="210"/>
      <c r="C126" s="211"/>
      <c r="D126" s="201" t="s">
        <v>154</v>
      </c>
      <c r="E126" s="212" t="s">
        <v>21</v>
      </c>
      <c r="F126" s="213" t="s">
        <v>187</v>
      </c>
      <c r="G126" s="211"/>
      <c r="H126" s="214">
        <v>7.56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154</v>
      </c>
      <c r="AU126" s="220" t="s">
        <v>152</v>
      </c>
      <c r="AV126" s="12" t="s">
        <v>152</v>
      </c>
      <c r="AW126" s="12" t="s">
        <v>37</v>
      </c>
      <c r="AX126" s="12" t="s">
        <v>81</v>
      </c>
      <c r="AY126" s="220" t="s">
        <v>143</v>
      </c>
    </row>
    <row r="127" spans="2:65" s="1" customFormat="1" ht="16.5" customHeight="1">
      <c r="B127" s="40"/>
      <c r="C127" s="187" t="s">
        <v>188</v>
      </c>
      <c r="D127" s="187" t="s">
        <v>146</v>
      </c>
      <c r="E127" s="188" t="s">
        <v>189</v>
      </c>
      <c r="F127" s="189" t="s">
        <v>190</v>
      </c>
      <c r="G127" s="190" t="s">
        <v>149</v>
      </c>
      <c r="H127" s="191">
        <v>303.468</v>
      </c>
      <c r="I127" s="192"/>
      <c r="J127" s="193">
        <f>ROUND(I127*H127,2)</f>
        <v>0</v>
      </c>
      <c r="K127" s="189" t="s">
        <v>150</v>
      </c>
      <c r="L127" s="60"/>
      <c r="M127" s="194" t="s">
        <v>21</v>
      </c>
      <c r="N127" s="195" t="s">
        <v>45</v>
      </c>
      <c r="O127" s="41"/>
      <c r="P127" s="196">
        <f>O127*H127</f>
        <v>0</v>
      </c>
      <c r="Q127" s="196">
        <v>0.003</v>
      </c>
      <c r="R127" s="196">
        <f>Q127*H127</f>
        <v>0.9104040000000001</v>
      </c>
      <c r="S127" s="196">
        <v>0</v>
      </c>
      <c r="T127" s="197">
        <f>S127*H127</f>
        <v>0</v>
      </c>
      <c r="AR127" s="23" t="s">
        <v>151</v>
      </c>
      <c r="AT127" s="23" t="s">
        <v>146</v>
      </c>
      <c r="AU127" s="23" t="s">
        <v>152</v>
      </c>
      <c r="AY127" s="23" t="s">
        <v>143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3" t="s">
        <v>152</v>
      </c>
      <c r="BK127" s="198">
        <f>ROUND(I127*H127,2)</f>
        <v>0</v>
      </c>
      <c r="BL127" s="23" t="s">
        <v>151</v>
      </c>
      <c r="BM127" s="23" t="s">
        <v>191</v>
      </c>
    </row>
    <row r="128" spans="2:65" s="1" customFormat="1" ht="25.5" customHeight="1">
      <c r="B128" s="40"/>
      <c r="C128" s="187" t="s">
        <v>192</v>
      </c>
      <c r="D128" s="187" t="s">
        <v>146</v>
      </c>
      <c r="E128" s="188" t="s">
        <v>193</v>
      </c>
      <c r="F128" s="189" t="s">
        <v>194</v>
      </c>
      <c r="G128" s="190" t="s">
        <v>149</v>
      </c>
      <c r="H128" s="191">
        <v>303.468</v>
      </c>
      <c r="I128" s="192"/>
      <c r="J128" s="193">
        <f>ROUND(I128*H128,2)</f>
        <v>0</v>
      </c>
      <c r="K128" s="189" t="s">
        <v>150</v>
      </c>
      <c r="L128" s="60"/>
      <c r="M128" s="194" t="s">
        <v>21</v>
      </c>
      <c r="N128" s="195" t="s">
        <v>45</v>
      </c>
      <c r="O128" s="41"/>
      <c r="P128" s="196">
        <f>O128*H128</f>
        <v>0</v>
      </c>
      <c r="Q128" s="196">
        <v>0.01575</v>
      </c>
      <c r="R128" s="196">
        <f>Q128*H128</f>
        <v>4.779621000000001</v>
      </c>
      <c r="S128" s="196">
        <v>0</v>
      </c>
      <c r="T128" s="197">
        <f>S128*H128</f>
        <v>0</v>
      </c>
      <c r="AR128" s="23" t="s">
        <v>151</v>
      </c>
      <c r="AT128" s="23" t="s">
        <v>146</v>
      </c>
      <c r="AU128" s="23" t="s">
        <v>152</v>
      </c>
      <c r="AY128" s="23" t="s">
        <v>143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23" t="s">
        <v>152</v>
      </c>
      <c r="BK128" s="198">
        <f>ROUND(I128*H128,2)</f>
        <v>0</v>
      </c>
      <c r="BL128" s="23" t="s">
        <v>151</v>
      </c>
      <c r="BM128" s="23" t="s">
        <v>195</v>
      </c>
    </row>
    <row r="129" spans="2:65" s="1" customFormat="1" ht="25.5" customHeight="1">
      <c r="B129" s="40"/>
      <c r="C129" s="187" t="s">
        <v>196</v>
      </c>
      <c r="D129" s="187" t="s">
        <v>146</v>
      </c>
      <c r="E129" s="188" t="s">
        <v>197</v>
      </c>
      <c r="F129" s="189" t="s">
        <v>198</v>
      </c>
      <c r="G129" s="190" t="s">
        <v>199</v>
      </c>
      <c r="H129" s="191">
        <v>3.494</v>
      </c>
      <c r="I129" s="192"/>
      <c r="J129" s="193">
        <f>ROUND(I129*H129,2)</f>
        <v>0</v>
      </c>
      <c r="K129" s="189" t="s">
        <v>150</v>
      </c>
      <c r="L129" s="60"/>
      <c r="M129" s="194" t="s">
        <v>21</v>
      </c>
      <c r="N129" s="195" t="s">
        <v>45</v>
      </c>
      <c r="O129" s="41"/>
      <c r="P129" s="196">
        <f>O129*H129</f>
        <v>0</v>
      </c>
      <c r="Q129" s="196">
        <v>1.44</v>
      </c>
      <c r="R129" s="196">
        <f>Q129*H129</f>
        <v>5.03136</v>
      </c>
      <c r="S129" s="196">
        <v>0</v>
      </c>
      <c r="T129" s="197">
        <f>S129*H129</f>
        <v>0</v>
      </c>
      <c r="AR129" s="23" t="s">
        <v>151</v>
      </c>
      <c r="AT129" s="23" t="s">
        <v>146</v>
      </c>
      <c r="AU129" s="23" t="s">
        <v>152</v>
      </c>
      <c r="AY129" s="23" t="s">
        <v>143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23" t="s">
        <v>152</v>
      </c>
      <c r="BK129" s="198">
        <f>ROUND(I129*H129,2)</f>
        <v>0</v>
      </c>
      <c r="BL129" s="23" t="s">
        <v>151</v>
      </c>
      <c r="BM129" s="23" t="s">
        <v>200</v>
      </c>
    </row>
    <row r="130" spans="2:51" s="12" customFormat="1" ht="13.5">
      <c r="B130" s="210"/>
      <c r="C130" s="211"/>
      <c r="D130" s="201" t="s">
        <v>154</v>
      </c>
      <c r="E130" s="212" t="s">
        <v>21</v>
      </c>
      <c r="F130" s="213" t="s">
        <v>201</v>
      </c>
      <c r="G130" s="211"/>
      <c r="H130" s="214">
        <v>3.494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154</v>
      </c>
      <c r="AU130" s="220" t="s">
        <v>152</v>
      </c>
      <c r="AV130" s="12" t="s">
        <v>152</v>
      </c>
      <c r="AW130" s="12" t="s">
        <v>37</v>
      </c>
      <c r="AX130" s="12" t="s">
        <v>81</v>
      </c>
      <c r="AY130" s="220" t="s">
        <v>143</v>
      </c>
    </row>
    <row r="131" spans="2:51" s="11" customFormat="1" ht="13.5">
      <c r="B131" s="199"/>
      <c r="C131" s="200"/>
      <c r="D131" s="201" t="s">
        <v>154</v>
      </c>
      <c r="E131" s="202" t="s">
        <v>21</v>
      </c>
      <c r="F131" s="203" t="s">
        <v>202</v>
      </c>
      <c r="G131" s="200"/>
      <c r="H131" s="202" t="s">
        <v>21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154</v>
      </c>
      <c r="AU131" s="209" t="s">
        <v>152</v>
      </c>
      <c r="AV131" s="11" t="s">
        <v>81</v>
      </c>
      <c r="AW131" s="11" t="s">
        <v>37</v>
      </c>
      <c r="AX131" s="11" t="s">
        <v>73</v>
      </c>
      <c r="AY131" s="209" t="s">
        <v>143</v>
      </c>
    </row>
    <row r="132" spans="2:65" s="1" customFormat="1" ht="25.5" customHeight="1">
      <c r="B132" s="40"/>
      <c r="C132" s="187" t="s">
        <v>203</v>
      </c>
      <c r="D132" s="187" t="s">
        <v>146</v>
      </c>
      <c r="E132" s="188" t="s">
        <v>204</v>
      </c>
      <c r="F132" s="189" t="s">
        <v>205</v>
      </c>
      <c r="G132" s="190" t="s">
        <v>206</v>
      </c>
      <c r="H132" s="191">
        <v>11</v>
      </c>
      <c r="I132" s="192"/>
      <c r="J132" s="193">
        <f>ROUND(I132*H132,2)</f>
        <v>0</v>
      </c>
      <c r="K132" s="189" t="s">
        <v>150</v>
      </c>
      <c r="L132" s="60"/>
      <c r="M132" s="194" t="s">
        <v>21</v>
      </c>
      <c r="N132" s="195" t="s">
        <v>45</v>
      </c>
      <c r="O132" s="41"/>
      <c r="P132" s="196">
        <f>O132*H132</f>
        <v>0</v>
      </c>
      <c r="Q132" s="196">
        <v>0.04684</v>
      </c>
      <c r="R132" s="196">
        <f>Q132*H132</f>
        <v>0.51524</v>
      </c>
      <c r="S132" s="196">
        <v>0</v>
      </c>
      <c r="T132" s="197">
        <f>S132*H132</f>
        <v>0</v>
      </c>
      <c r="AR132" s="23" t="s">
        <v>151</v>
      </c>
      <c r="AT132" s="23" t="s">
        <v>146</v>
      </c>
      <c r="AU132" s="23" t="s">
        <v>152</v>
      </c>
      <c r="AY132" s="23" t="s">
        <v>143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23" t="s">
        <v>152</v>
      </c>
      <c r="BK132" s="198">
        <f>ROUND(I132*H132,2)</f>
        <v>0</v>
      </c>
      <c r="BL132" s="23" t="s">
        <v>151</v>
      </c>
      <c r="BM132" s="23" t="s">
        <v>207</v>
      </c>
    </row>
    <row r="133" spans="2:65" s="1" customFormat="1" ht="16.5" customHeight="1">
      <c r="B133" s="40"/>
      <c r="C133" s="232" t="s">
        <v>208</v>
      </c>
      <c r="D133" s="232" t="s">
        <v>209</v>
      </c>
      <c r="E133" s="233" t="s">
        <v>210</v>
      </c>
      <c r="F133" s="234" t="s">
        <v>211</v>
      </c>
      <c r="G133" s="235" t="s">
        <v>206</v>
      </c>
      <c r="H133" s="236">
        <v>4</v>
      </c>
      <c r="I133" s="237"/>
      <c r="J133" s="238">
        <f>ROUND(I133*H133,2)</f>
        <v>0</v>
      </c>
      <c r="K133" s="234" t="s">
        <v>150</v>
      </c>
      <c r="L133" s="239"/>
      <c r="M133" s="240" t="s">
        <v>21</v>
      </c>
      <c r="N133" s="241" t="s">
        <v>45</v>
      </c>
      <c r="O133" s="41"/>
      <c r="P133" s="196">
        <f>O133*H133</f>
        <v>0</v>
      </c>
      <c r="Q133" s="196">
        <v>0.02347</v>
      </c>
      <c r="R133" s="196">
        <f>Q133*H133</f>
        <v>0.09388</v>
      </c>
      <c r="S133" s="196">
        <v>0</v>
      </c>
      <c r="T133" s="197">
        <f>S133*H133</f>
        <v>0</v>
      </c>
      <c r="AR133" s="23" t="s">
        <v>182</v>
      </c>
      <c r="AT133" s="23" t="s">
        <v>209</v>
      </c>
      <c r="AU133" s="23" t="s">
        <v>152</v>
      </c>
      <c r="AY133" s="23" t="s">
        <v>143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23" t="s">
        <v>152</v>
      </c>
      <c r="BK133" s="198">
        <f>ROUND(I133*H133,2)</f>
        <v>0</v>
      </c>
      <c r="BL133" s="23" t="s">
        <v>151</v>
      </c>
      <c r="BM133" s="23" t="s">
        <v>212</v>
      </c>
    </row>
    <row r="134" spans="2:65" s="1" customFormat="1" ht="16.5" customHeight="1">
      <c r="B134" s="40"/>
      <c r="C134" s="232" t="s">
        <v>213</v>
      </c>
      <c r="D134" s="232" t="s">
        <v>209</v>
      </c>
      <c r="E134" s="233" t="s">
        <v>214</v>
      </c>
      <c r="F134" s="234" t="s">
        <v>215</v>
      </c>
      <c r="G134" s="235" t="s">
        <v>206</v>
      </c>
      <c r="H134" s="236">
        <v>7</v>
      </c>
      <c r="I134" s="237"/>
      <c r="J134" s="238">
        <f>ROUND(I134*H134,2)</f>
        <v>0</v>
      </c>
      <c r="K134" s="234" t="s">
        <v>150</v>
      </c>
      <c r="L134" s="239"/>
      <c r="M134" s="240" t="s">
        <v>21</v>
      </c>
      <c r="N134" s="241" t="s">
        <v>45</v>
      </c>
      <c r="O134" s="41"/>
      <c r="P134" s="196">
        <f>O134*H134</f>
        <v>0</v>
      </c>
      <c r="Q134" s="196">
        <v>0.01802</v>
      </c>
      <c r="R134" s="196">
        <f>Q134*H134</f>
        <v>0.12614</v>
      </c>
      <c r="S134" s="196">
        <v>0</v>
      </c>
      <c r="T134" s="197">
        <f>S134*H134</f>
        <v>0</v>
      </c>
      <c r="AR134" s="23" t="s">
        <v>182</v>
      </c>
      <c r="AT134" s="23" t="s">
        <v>209</v>
      </c>
      <c r="AU134" s="23" t="s">
        <v>152</v>
      </c>
      <c r="AY134" s="23" t="s">
        <v>143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3" t="s">
        <v>152</v>
      </c>
      <c r="BK134" s="198">
        <f>ROUND(I134*H134,2)</f>
        <v>0</v>
      </c>
      <c r="BL134" s="23" t="s">
        <v>151</v>
      </c>
      <c r="BM134" s="23" t="s">
        <v>216</v>
      </c>
    </row>
    <row r="135" spans="2:63" s="10" customFormat="1" ht="29.85" customHeight="1">
      <c r="B135" s="171"/>
      <c r="C135" s="172"/>
      <c r="D135" s="173" t="s">
        <v>72</v>
      </c>
      <c r="E135" s="185" t="s">
        <v>188</v>
      </c>
      <c r="F135" s="185" t="s">
        <v>217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SUM(P136:P242)</f>
        <v>0</v>
      </c>
      <c r="Q135" s="179"/>
      <c r="R135" s="180">
        <f>SUM(R136:R242)</f>
        <v>0.0067456</v>
      </c>
      <c r="S135" s="179"/>
      <c r="T135" s="181">
        <f>SUM(T136:T242)</f>
        <v>21.843312</v>
      </c>
      <c r="AR135" s="182" t="s">
        <v>81</v>
      </c>
      <c r="AT135" s="183" t="s">
        <v>72</v>
      </c>
      <c r="AU135" s="183" t="s">
        <v>81</v>
      </c>
      <c r="AY135" s="182" t="s">
        <v>143</v>
      </c>
      <c r="BK135" s="184">
        <f>SUM(BK136:BK242)</f>
        <v>0</v>
      </c>
    </row>
    <row r="136" spans="2:65" s="1" customFormat="1" ht="25.5" customHeight="1">
      <c r="B136" s="40"/>
      <c r="C136" s="187" t="s">
        <v>10</v>
      </c>
      <c r="D136" s="187" t="s">
        <v>146</v>
      </c>
      <c r="E136" s="188" t="s">
        <v>218</v>
      </c>
      <c r="F136" s="189" t="s">
        <v>219</v>
      </c>
      <c r="G136" s="190" t="s">
        <v>149</v>
      </c>
      <c r="H136" s="191">
        <v>168.64</v>
      </c>
      <c r="I136" s="192"/>
      <c r="J136" s="193">
        <f>ROUND(I136*H136,2)</f>
        <v>0</v>
      </c>
      <c r="K136" s="189" t="s">
        <v>150</v>
      </c>
      <c r="L136" s="60"/>
      <c r="M136" s="194" t="s">
        <v>21</v>
      </c>
      <c r="N136" s="195" t="s">
        <v>45</v>
      </c>
      <c r="O136" s="41"/>
      <c r="P136" s="196">
        <f>O136*H136</f>
        <v>0</v>
      </c>
      <c r="Q136" s="196">
        <v>4E-05</v>
      </c>
      <c r="R136" s="196">
        <f>Q136*H136</f>
        <v>0.0067456</v>
      </c>
      <c r="S136" s="196">
        <v>0</v>
      </c>
      <c r="T136" s="197">
        <f>S136*H136</f>
        <v>0</v>
      </c>
      <c r="AR136" s="23" t="s">
        <v>151</v>
      </c>
      <c r="AT136" s="23" t="s">
        <v>146</v>
      </c>
      <c r="AU136" s="23" t="s">
        <v>152</v>
      </c>
      <c r="AY136" s="23" t="s">
        <v>143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23" t="s">
        <v>152</v>
      </c>
      <c r="BK136" s="198">
        <f>ROUND(I136*H136,2)</f>
        <v>0</v>
      </c>
      <c r="BL136" s="23" t="s">
        <v>151</v>
      </c>
      <c r="BM136" s="23" t="s">
        <v>220</v>
      </c>
    </row>
    <row r="137" spans="2:51" s="12" customFormat="1" ht="13.5">
      <c r="B137" s="210"/>
      <c r="C137" s="211"/>
      <c r="D137" s="201" t="s">
        <v>154</v>
      </c>
      <c r="E137" s="212" t="s">
        <v>21</v>
      </c>
      <c r="F137" s="213" t="s">
        <v>221</v>
      </c>
      <c r="G137" s="211"/>
      <c r="H137" s="214">
        <v>118.64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154</v>
      </c>
      <c r="AU137" s="220" t="s">
        <v>152</v>
      </c>
      <c r="AV137" s="12" t="s">
        <v>152</v>
      </c>
      <c r="AW137" s="12" t="s">
        <v>37</v>
      </c>
      <c r="AX137" s="12" t="s">
        <v>73</v>
      </c>
      <c r="AY137" s="220" t="s">
        <v>143</v>
      </c>
    </row>
    <row r="138" spans="2:51" s="12" customFormat="1" ht="13.5">
      <c r="B138" s="210"/>
      <c r="C138" s="211"/>
      <c r="D138" s="201" t="s">
        <v>154</v>
      </c>
      <c r="E138" s="212" t="s">
        <v>21</v>
      </c>
      <c r="F138" s="213" t="s">
        <v>222</v>
      </c>
      <c r="G138" s="211"/>
      <c r="H138" s="214">
        <v>50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154</v>
      </c>
      <c r="AU138" s="220" t="s">
        <v>152</v>
      </c>
      <c r="AV138" s="12" t="s">
        <v>152</v>
      </c>
      <c r="AW138" s="12" t="s">
        <v>37</v>
      </c>
      <c r="AX138" s="12" t="s">
        <v>73</v>
      </c>
      <c r="AY138" s="220" t="s">
        <v>143</v>
      </c>
    </row>
    <row r="139" spans="2:51" s="13" customFormat="1" ht="13.5">
      <c r="B139" s="221"/>
      <c r="C139" s="222"/>
      <c r="D139" s="201" t="s">
        <v>154</v>
      </c>
      <c r="E139" s="223" t="s">
        <v>21</v>
      </c>
      <c r="F139" s="224" t="s">
        <v>158</v>
      </c>
      <c r="G139" s="222"/>
      <c r="H139" s="225">
        <v>168.64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154</v>
      </c>
      <c r="AU139" s="231" t="s">
        <v>152</v>
      </c>
      <c r="AV139" s="13" t="s">
        <v>151</v>
      </c>
      <c r="AW139" s="13" t="s">
        <v>37</v>
      </c>
      <c r="AX139" s="13" t="s">
        <v>81</v>
      </c>
      <c r="AY139" s="231" t="s">
        <v>143</v>
      </c>
    </row>
    <row r="140" spans="2:65" s="1" customFormat="1" ht="16.5" customHeight="1">
      <c r="B140" s="40"/>
      <c r="C140" s="187" t="s">
        <v>223</v>
      </c>
      <c r="D140" s="187" t="s">
        <v>146</v>
      </c>
      <c r="E140" s="188" t="s">
        <v>224</v>
      </c>
      <c r="F140" s="189" t="s">
        <v>225</v>
      </c>
      <c r="G140" s="190" t="s">
        <v>149</v>
      </c>
      <c r="H140" s="191">
        <v>1.4</v>
      </c>
      <c r="I140" s="192"/>
      <c r="J140" s="193">
        <f>ROUND(I140*H140,2)</f>
        <v>0</v>
      </c>
      <c r="K140" s="189" t="s">
        <v>150</v>
      </c>
      <c r="L140" s="60"/>
      <c r="M140" s="194" t="s">
        <v>21</v>
      </c>
      <c r="N140" s="195" t="s">
        <v>45</v>
      </c>
      <c r="O140" s="41"/>
      <c r="P140" s="196">
        <f>O140*H140</f>
        <v>0</v>
      </c>
      <c r="Q140" s="196">
        <v>0</v>
      </c>
      <c r="R140" s="196">
        <f>Q140*H140</f>
        <v>0</v>
      </c>
      <c r="S140" s="196">
        <v>0.12</v>
      </c>
      <c r="T140" s="197">
        <f>S140*H140</f>
        <v>0.16799999999999998</v>
      </c>
      <c r="AR140" s="23" t="s">
        <v>151</v>
      </c>
      <c r="AT140" s="23" t="s">
        <v>146</v>
      </c>
      <c r="AU140" s="23" t="s">
        <v>152</v>
      </c>
      <c r="AY140" s="23" t="s">
        <v>143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23" t="s">
        <v>152</v>
      </c>
      <c r="BK140" s="198">
        <f>ROUND(I140*H140,2)</f>
        <v>0</v>
      </c>
      <c r="BL140" s="23" t="s">
        <v>151</v>
      </c>
      <c r="BM140" s="23" t="s">
        <v>226</v>
      </c>
    </row>
    <row r="141" spans="2:51" s="11" customFormat="1" ht="13.5">
      <c r="B141" s="199"/>
      <c r="C141" s="200"/>
      <c r="D141" s="201" t="s">
        <v>154</v>
      </c>
      <c r="E141" s="202" t="s">
        <v>21</v>
      </c>
      <c r="F141" s="203" t="s">
        <v>227</v>
      </c>
      <c r="G141" s="200"/>
      <c r="H141" s="202" t="s">
        <v>21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154</v>
      </c>
      <c r="AU141" s="209" t="s">
        <v>152</v>
      </c>
      <c r="AV141" s="11" t="s">
        <v>81</v>
      </c>
      <c r="AW141" s="11" t="s">
        <v>37</v>
      </c>
      <c r="AX141" s="11" t="s">
        <v>73</v>
      </c>
      <c r="AY141" s="209" t="s">
        <v>143</v>
      </c>
    </row>
    <row r="142" spans="2:51" s="12" customFormat="1" ht="13.5">
      <c r="B142" s="210"/>
      <c r="C142" s="211"/>
      <c r="D142" s="201" t="s">
        <v>154</v>
      </c>
      <c r="E142" s="212" t="s">
        <v>21</v>
      </c>
      <c r="F142" s="213" t="s">
        <v>228</v>
      </c>
      <c r="G142" s="211"/>
      <c r="H142" s="214">
        <v>1.4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154</v>
      </c>
      <c r="AU142" s="220" t="s">
        <v>152</v>
      </c>
      <c r="AV142" s="12" t="s">
        <v>152</v>
      </c>
      <c r="AW142" s="12" t="s">
        <v>37</v>
      </c>
      <c r="AX142" s="12" t="s">
        <v>81</v>
      </c>
      <c r="AY142" s="220" t="s">
        <v>143</v>
      </c>
    </row>
    <row r="143" spans="2:65" s="1" customFormat="1" ht="38.25" customHeight="1">
      <c r="B143" s="40"/>
      <c r="C143" s="187" t="s">
        <v>229</v>
      </c>
      <c r="D143" s="187" t="s">
        <v>146</v>
      </c>
      <c r="E143" s="188" t="s">
        <v>230</v>
      </c>
      <c r="F143" s="189" t="s">
        <v>231</v>
      </c>
      <c r="G143" s="190" t="s">
        <v>149</v>
      </c>
      <c r="H143" s="191">
        <v>33.742</v>
      </c>
      <c r="I143" s="192"/>
      <c r="J143" s="193">
        <f>ROUND(I143*H143,2)</f>
        <v>0</v>
      </c>
      <c r="K143" s="189" t="s">
        <v>150</v>
      </c>
      <c r="L143" s="60"/>
      <c r="M143" s="194" t="s">
        <v>21</v>
      </c>
      <c r="N143" s="195" t="s">
        <v>45</v>
      </c>
      <c r="O143" s="41"/>
      <c r="P143" s="196">
        <f>O143*H143</f>
        <v>0</v>
      </c>
      <c r="Q143" s="196">
        <v>0</v>
      </c>
      <c r="R143" s="196">
        <f>Q143*H143</f>
        <v>0</v>
      </c>
      <c r="S143" s="196">
        <v>0.1</v>
      </c>
      <c r="T143" s="197">
        <f>S143*H143</f>
        <v>3.3742</v>
      </c>
      <c r="AR143" s="23" t="s">
        <v>151</v>
      </c>
      <c r="AT143" s="23" t="s">
        <v>146</v>
      </c>
      <c r="AU143" s="23" t="s">
        <v>152</v>
      </c>
      <c r="AY143" s="23" t="s">
        <v>143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23" t="s">
        <v>152</v>
      </c>
      <c r="BK143" s="198">
        <f>ROUND(I143*H143,2)</f>
        <v>0</v>
      </c>
      <c r="BL143" s="23" t="s">
        <v>151</v>
      </c>
      <c r="BM143" s="23" t="s">
        <v>232</v>
      </c>
    </row>
    <row r="144" spans="2:51" s="11" customFormat="1" ht="13.5">
      <c r="B144" s="199"/>
      <c r="C144" s="200"/>
      <c r="D144" s="201" t="s">
        <v>154</v>
      </c>
      <c r="E144" s="202" t="s">
        <v>21</v>
      </c>
      <c r="F144" s="203" t="s">
        <v>233</v>
      </c>
      <c r="G144" s="200"/>
      <c r="H144" s="202" t="s">
        <v>21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154</v>
      </c>
      <c r="AU144" s="209" t="s">
        <v>152</v>
      </c>
      <c r="AV144" s="11" t="s">
        <v>81</v>
      </c>
      <c r="AW144" s="11" t="s">
        <v>37</v>
      </c>
      <c r="AX144" s="11" t="s">
        <v>73</v>
      </c>
      <c r="AY144" s="209" t="s">
        <v>143</v>
      </c>
    </row>
    <row r="145" spans="2:51" s="12" customFormat="1" ht="13.5">
      <c r="B145" s="210"/>
      <c r="C145" s="211"/>
      <c r="D145" s="201" t="s">
        <v>154</v>
      </c>
      <c r="E145" s="212" t="s">
        <v>21</v>
      </c>
      <c r="F145" s="213" t="s">
        <v>234</v>
      </c>
      <c r="G145" s="211"/>
      <c r="H145" s="214">
        <v>16.871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154</v>
      </c>
      <c r="AU145" s="220" t="s">
        <v>152</v>
      </c>
      <c r="AV145" s="12" t="s">
        <v>152</v>
      </c>
      <c r="AW145" s="12" t="s">
        <v>37</v>
      </c>
      <c r="AX145" s="12" t="s">
        <v>73</v>
      </c>
      <c r="AY145" s="220" t="s">
        <v>143</v>
      </c>
    </row>
    <row r="146" spans="2:51" s="11" customFormat="1" ht="13.5">
      <c r="B146" s="199"/>
      <c r="C146" s="200"/>
      <c r="D146" s="201" t="s">
        <v>154</v>
      </c>
      <c r="E146" s="202" t="s">
        <v>21</v>
      </c>
      <c r="F146" s="203" t="s">
        <v>235</v>
      </c>
      <c r="G146" s="200"/>
      <c r="H146" s="202" t="s">
        <v>21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154</v>
      </c>
      <c r="AU146" s="209" t="s">
        <v>152</v>
      </c>
      <c r="AV146" s="11" t="s">
        <v>81</v>
      </c>
      <c r="AW146" s="11" t="s">
        <v>37</v>
      </c>
      <c r="AX146" s="11" t="s">
        <v>73</v>
      </c>
      <c r="AY146" s="209" t="s">
        <v>143</v>
      </c>
    </row>
    <row r="147" spans="2:51" s="12" customFormat="1" ht="13.5">
      <c r="B147" s="210"/>
      <c r="C147" s="211"/>
      <c r="D147" s="201" t="s">
        <v>154</v>
      </c>
      <c r="E147" s="212" t="s">
        <v>21</v>
      </c>
      <c r="F147" s="213" t="s">
        <v>234</v>
      </c>
      <c r="G147" s="211"/>
      <c r="H147" s="214">
        <v>16.871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154</v>
      </c>
      <c r="AU147" s="220" t="s">
        <v>152</v>
      </c>
      <c r="AV147" s="12" t="s">
        <v>152</v>
      </c>
      <c r="AW147" s="12" t="s">
        <v>37</v>
      </c>
      <c r="AX147" s="12" t="s">
        <v>73</v>
      </c>
      <c r="AY147" s="220" t="s">
        <v>143</v>
      </c>
    </row>
    <row r="148" spans="2:51" s="13" customFormat="1" ht="13.5">
      <c r="B148" s="221"/>
      <c r="C148" s="222"/>
      <c r="D148" s="201" t="s">
        <v>154</v>
      </c>
      <c r="E148" s="223" t="s">
        <v>21</v>
      </c>
      <c r="F148" s="224" t="s">
        <v>158</v>
      </c>
      <c r="G148" s="222"/>
      <c r="H148" s="225">
        <v>33.742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154</v>
      </c>
      <c r="AU148" s="231" t="s">
        <v>152</v>
      </c>
      <c r="AV148" s="13" t="s">
        <v>151</v>
      </c>
      <c r="AW148" s="13" t="s">
        <v>37</v>
      </c>
      <c r="AX148" s="13" t="s">
        <v>81</v>
      </c>
      <c r="AY148" s="231" t="s">
        <v>143</v>
      </c>
    </row>
    <row r="149" spans="2:65" s="1" customFormat="1" ht="25.5" customHeight="1">
      <c r="B149" s="40"/>
      <c r="C149" s="187" t="s">
        <v>236</v>
      </c>
      <c r="D149" s="187" t="s">
        <v>146</v>
      </c>
      <c r="E149" s="188" t="s">
        <v>237</v>
      </c>
      <c r="F149" s="189" t="s">
        <v>238</v>
      </c>
      <c r="G149" s="190" t="s">
        <v>149</v>
      </c>
      <c r="H149" s="191">
        <v>3.02</v>
      </c>
      <c r="I149" s="192"/>
      <c r="J149" s="193">
        <f>ROUND(I149*H149,2)</f>
        <v>0</v>
      </c>
      <c r="K149" s="189" t="s">
        <v>150</v>
      </c>
      <c r="L149" s="60"/>
      <c r="M149" s="194" t="s">
        <v>21</v>
      </c>
      <c r="N149" s="195" t="s">
        <v>45</v>
      </c>
      <c r="O149" s="41"/>
      <c r="P149" s="196">
        <f>O149*H149</f>
        <v>0</v>
      </c>
      <c r="Q149" s="196">
        <v>0</v>
      </c>
      <c r="R149" s="196">
        <f>Q149*H149</f>
        <v>0</v>
      </c>
      <c r="S149" s="196">
        <v>0.035</v>
      </c>
      <c r="T149" s="197">
        <f>S149*H149</f>
        <v>0.10570000000000002</v>
      </c>
      <c r="AR149" s="23" t="s">
        <v>151</v>
      </c>
      <c r="AT149" s="23" t="s">
        <v>146</v>
      </c>
      <c r="AU149" s="23" t="s">
        <v>152</v>
      </c>
      <c r="AY149" s="23" t="s">
        <v>143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23" t="s">
        <v>152</v>
      </c>
      <c r="BK149" s="198">
        <f>ROUND(I149*H149,2)</f>
        <v>0</v>
      </c>
      <c r="BL149" s="23" t="s">
        <v>151</v>
      </c>
      <c r="BM149" s="23" t="s">
        <v>239</v>
      </c>
    </row>
    <row r="150" spans="2:51" s="11" customFormat="1" ht="13.5">
      <c r="B150" s="199"/>
      <c r="C150" s="200"/>
      <c r="D150" s="201" t="s">
        <v>154</v>
      </c>
      <c r="E150" s="202" t="s">
        <v>21</v>
      </c>
      <c r="F150" s="203" t="s">
        <v>240</v>
      </c>
      <c r="G150" s="200"/>
      <c r="H150" s="202" t="s">
        <v>21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154</v>
      </c>
      <c r="AU150" s="209" t="s">
        <v>152</v>
      </c>
      <c r="AV150" s="11" t="s">
        <v>81</v>
      </c>
      <c r="AW150" s="11" t="s">
        <v>37</v>
      </c>
      <c r="AX150" s="11" t="s">
        <v>73</v>
      </c>
      <c r="AY150" s="209" t="s">
        <v>143</v>
      </c>
    </row>
    <row r="151" spans="2:51" s="12" customFormat="1" ht="13.5">
      <c r="B151" s="210"/>
      <c r="C151" s="211"/>
      <c r="D151" s="201" t="s">
        <v>154</v>
      </c>
      <c r="E151" s="212" t="s">
        <v>21</v>
      </c>
      <c r="F151" s="213" t="s">
        <v>241</v>
      </c>
      <c r="G151" s="211"/>
      <c r="H151" s="214">
        <v>0.96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154</v>
      </c>
      <c r="AU151" s="220" t="s">
        <v>152</v>
      </c>
      <c r="AV151" s="12" t="s">
        <v>152</v>
      </c>
      <c r="AW151" s="12" t="s">
        <v>37</v>
      </c>
      <c r="AX151" s="12" t="s">
        <v>73</v>
      </c>
      <c r="AY151" s="220" t="s">
        <v>143</v>
      </c>
    </row>
    <row r="152" spans="2:51" s="11" customFormat="1" ht="13.5">
      <c r="B152" s="199"/>
      <c r="C152" s="200"/>
      <c r="D152" s="201" t="s">
        <v>154</v>
      </c>
      <c r="E152" s="202" t="s">
        <v>21</v>
      </c>
      <c r="F152" s="203" t="s">
        <v>233</v>
      </c>
      <c r="G152" s="200"/>
      <c r="H152" s="202" t="s">
        <v>21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154</v>
      </c>
      <c r="AU152" s="209" t="s">
        <v>152</v>
      </c>
      <c r="AV152" s="11" t="s">
        <v>81</v>
      </c>
      <c r="AW152" s="11" t="s">
        <v>37</v>
      </c>
      <c r="AX152" s="11" t="s">
        <v>73</v>
      </c>
      <c r="AY152" s="209" t="s">
        <v>143</v>
      </c>
    </row>
    <row r="153" spans="2:51" s="12" customFormat="1" ht="13.5">
      <c r="B153" s="210"/>
      <c r="C153" s="211"/>
      <c r="D153" s="201" t="s">
        <v>154</v>
      </c>
      <c r="E153" s="212" t="s">
        <v>21</v>
      </c>
      <c r="F153" s="213" t="s">
        <v>242</v>
      </c>
      <c r="G153" s="211"/>
      <c r="H153" s="214">
        <v>2.06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154</v>
      </c>
      <c r="AU153" s="220" t="s">
        <v>152</v>
      </c>
      <c r="AV153" s="12" t="s">
        <v>152</v>
      </c>
      <c r="AW153" s="12" t="s">
        <v>37</v>
      </c>
      <c r="AX153" s="12" t="s">
        <v>73</v>
      </c>
      <c r="AY153" s="220" t="s">
        <v>143</v>
      </c>
    </row>
    <row r="154" spans="2:51" s="13" customFormat="1" ht="13.5">
      <c r="B154" s="221"/>
      <c r="C154" s="222"/>
      <c r="D154" s="201" t="s">
        <v>154</v>
      </c>
      <c r="E154" s="223" t="s">
        <v>21</v>
      </c>
      <c r="F154" s="224" t="s">
        <v>158</v>
      </c>
      <c r="G154" s="222"/>
      <c r="H154" s="225">
        <v>3.02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154</v>
      </c>
      <c r="AU154" s="231" t="s">
        <v>152</v>
      </c>
      <c r="AV154" s="13" t="s">
        <v>151</v>
      </c>
      <c r="AW154" s="13" t="s">
        <v>37</v>
      </c>
      <c r="AX154" s="13" t="s">
        <v>81</v>
      </c>
      <c r="AY154" s="231" t="s">
        <v>143</v>
      </c>
    </row>
    <row r="155" spans="2:65" s="1" customFormat="1" ht="16.5" customHeight="1">
      <c r="B155" s="40"/>
      <c r="C155" s="187" t="s">
        <v>243</v>
      </c>
      <c r="D155" s="187" t="s">
        <v>146</v>
      </c>
      <c r="E155" s="188" t="s">
        <v>244</v>
      </c>
      <c r="F155" s="189" t="s">
        <v>245</v>
      </c>
      <c r="G155" s="190" t="s">
        <v>246</v>
      </c>
      <c r="H155" s="191">
        <v>39.18</v>
      </c>
      <c r="I155" s="192"/>
      <c r="J155" s="193">
        <f>ROUND(I155*H155,2)</f>
        <v>0</v>
      </c>
      <c r="K155" s="189" t="s">
        <v>150</v>
      </c>
      <c r="L155" s="60"/>
      <c r="M155" s="194" t="s">
        <v>21</v>
      </c>
      <c r="N155" s="195" t="s">
        <v>45</v>
      </c>
      <c r="O155" s="41"/>
      <c r="P155" s="196">
        <f>O155*H155</f>
        <v>0</v>
      </c>
      <c r="Q155" s="196">
        <v>0</v>
      </c>
      <c r="R155" s="196">
        <f>Q155*H155</f>
        <v>0</v>
      </c>
      <c r="S155" s="196">
        <v>0.009</v>
      </c>
      <c r="T155" s="197">
        <f>S155*H155</f>
        <v>0.35262</v>
      </c>
      <c r="AR155" s="23" t="s">
        <v>151</v>
      </c>
      <c r="AT155" s="23" t="s">
        <v>146</v>
      </c>
      <c r="AU155" s="23" t="s">
        <v>152</v>
      </c>
      <c r="AY155" s="23" t="s">
        <v>143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23" t="s">
        <v>152</v>
      </c>
      <c r="BK155" s="198">
        <f>ROUND(I155*H155,2)</f>
        <v>0</v>
      </c>
      <c r="BL155" s="23" t="s">
        <v>151</v>
      </c>
      <c r="BM155" s="23" t="s">
        <v>247</v>
      </c>
    </row>
    <row r="156" spans="2:51" s="11" customFormat="1" ht="13.5">
      <c r="B156" s="199"/>
      <c r="C156" s="200"/>
      <c r="D156" s="201" t="s">
        <v>154</v>
      </c>
      <c r="E156" s="202" t="s">
        <v>21</v>
      </c>
      <c r="F156" s="203" t="s">
        <v>248</v>
      </c>
      <c r="G156" s="200"/>
      <c r="H156" s="202" t="s">
        <v>21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154</v>
      </c>
      <c r="AU156" s="209" t="s">
        <v>152</v>
      </c>
      <c r="AV156" s="11" t="s">
        <v>81</v>
      </c>
      <c r="AW156" s="11" t="s">
        <v>37</v>
      </c>
      <c r="AX156" s="11" t="s">
        <v>73</v>
      </c>
      <c r="AY156" s="209" t="s">
        <v>143</v>
      </c>
    </row>
    <row r="157" spans="2:51" s="12" customFormat="1" ht="13.5">
      <c r="B157" s="210"/>
      <c r="C157" s="211"/>
      <c r="D157" s="201" t="s">
        <v>154</v>
      </c>
      <c r="E157" s="212" t="s">
        <v>21</v>
      </c>
      <c r="F157" s="213" t="s">
        <v>249</v>
      </c>
      <c r="G157" s="211"/>
      <c r="H157" s="214">
        <v>20.01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154</v>
      </c>
      <c r="AU157" s="220" t="s">
        <v>152</v>
      </c>
      <c r="AV157" s="12" t="s">
        <v>152</v>
      </c>
      <c r="AW157" s="12" t="s">
        <v>37</v>
      </c>
      <c r="AX157" s="12" t="s">
        <v>73</v>
      </c>
      <c r="AY157" s="220" t="s">
        <v>143</v>
      </c>
    </row>
    <row r="158" spans="2:51" s="11" customFormat="1" ht="13.5">
      <c r="B158" s="199"/>
      <c r="C158" s="200"/>
      <c r="D158" s="201" t="s">
        <v>154</v>
      </c>
      <c r="E158" s="202" t="s">
        <v>21</v>
      </c>
      <c r="F158" s="203" t="s">
        <v>250</v>
      </c>
      <c r="G158" s="200"/>
      <c r="H158" s="202" t="s">
        <v>21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154</v>
      </c>
      <c r="AU158" s="209" t="s">
        <v>152</v>
      </c>
      <c r="AV158" s="11" t="s">
        <v>81</v>
      </c>
      <c r="AW158" s="11" t="s">
        <v>37</v>
      </c>
      <c r="AX158" s="11" t="s">
        <v>73</v>
      </c>
      <c r="AY158" s="209" t="s">
        <v>143</v>
      </c>
    </row>
    <row r="159" spans="2:51" s="12" customFormat="1" ht="13.5">
      <c r="B159" s="210"/>
      <c r="C159" s="211"/>
      <c r="D159" s="201" t="s">
        <v>154</v>
      </c>
      <c r="E159" s="212" t="s">
        <v>21</v>
      </c>
      <c r="F159" s="213" t="s">
        <v>251</v>
      </c>
      <c r="G159" s="211"/>
      <c r="H159" s="214">
        <v>19.17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154</v>
      </c>
      <c r="AU159" s="220" t="s">
        <v>152</v>
      </c>
      <c r="AV159" s="12" t="s">
        <v>152</v>
      </c>
      <c r="AW159" s="12" t="s">
        <v>37</v>
      </c>
      <c r="AX159" s="12" t="s">
        <v>73</v>
      </c>
      <c r="AY159" s="220" t="s">
        <v>143</v>
      </c>
    </row>
    <row r="160" spans="2:51" s="13" customFormat="1" ht="13.5">
      <c r="B160" s="221"/>
      <c r="C160" s="222"/>
      <c r="D160" s="201" t="s">
        <v>154</v>
      </c>
      <c r="E160" s="223" t="s">
        <v>21</v>
      </c>
      <c r="F160" s="224" t="s">
        <v>158</v>
      </c>
      <c r="G160" s="222"/>
      <c r="H160" s="225">
        <v>39.18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154</v>
      </c>
      <c r="AU160" s="231" t="s">
        <v>152</v>
      </c>
      <c r="AV160" s="13" t="s">
        <v>151</v>
      </c>
      <c r="AW160" s="13" t="s">
        <v>37</v>
      </c>
      <c r="AX160" s="13" t="s">
        <v>81</v>
      </c>
      <c r="AY160" s="231" t="s">
        <v>143</v>
      </c>
    </row>
    <row r="161" spans="2:65" s="1" customFormat="1" ht="25.5" customHeight="1">
      <c r="B161" s="40"/>
      <c r="C161" s="187" t="s">
        <v>252</v>
      </c>
      <c r="D161" s="187" t="s">
        <v>146</v>
      </c>
      <c r="E161" s="188" t="s">
        <v>253</v>
      </c>
      <c r="F161" s="189" t="s">
        <v>254</v>
      </c>
      <c r="G161" s="190" t="s">
        <v>149</v>
      </c>
      <c r="H161" s="191">
        <v>22.064</v>
      </c>
      <c r="I161" s="192"/>
      <c r="J161" s="193">
        <f>ROUND(I161*H161,2)</f>
        <v>0</v>
      </c>
      <c r="K161" s="189" t="s">
        <v>150</v>
      </c>
      <c r="L161" s="60"/>
      <c r="M161" s="194" t="s">
        <v>21</v>
      </c>
      <c r="N161" s="195" t="s">
        <v>45</v>
      </c>
      <c r="O161" s="41"/>
      <c r="P161" s="196">
        <f>O161*H161</f>
        <v>0</v>
      </c>
      <c r="Q161" s="196">
        <v>0</v>
      </c>
      <c r="R161" s="196">
        <f>Q161*H161</f>
        <v>0</v>
      </c>
      <c r="S161" s="196">
        <v>0.076</v>
      </c>
      <c r="T161" s="197">
        <f>S161*H161</f>
        <v>1.676864</v>
      </c>
      <c r="AR161" s="23" t="s">
        <v>151</v>
      </c>
      <c r="AT161" s="23" t="s">
        <v>146</v>
      </c>
      <c r="AU161" s="23" t="s">
        <v>152</v>
      </c>
      <c r="AY161" s="23" t="s">
        <v>143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23" t="s">
        <v>152</v>
      </c>
      <c r="BK161" s="198">
        <f>ROUND(I161*H161,2)</f>
        <v>0</v>
      </c>
      <c r="BL161" s="23" t="s">
        <v>151</v>
      </c>
      <c r="BM161" s="23" t="s">
        <v>255</v>
      </c>
    </row>
    <row r="162" spans="2:51" s="12" customFormat="1" ht="13.5">
      <c r="B162" s="210"/>
      <c r="C162" s="211"/>
      <c r="D162" s="201" t="s">
        <v>154</v>
      </c>
      <c r="E162" s="212" t="s">
        <v>21</v>
      </c>
      <c r="F162" s="213" t="s">
        <v>256</v>
      </c>
      <c r="G162" s="211"/>
      <c r="H162" s="214">
        <v>17.336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154</v>
      </c>
      <c r="AU162" s="220" t="s">
        <v>152</v>
      </c>
      <c r="AV162" s="12" t="s">
        <v>152</v>
      </c>
      <c r="AW162" s="12" t="s">
        <v>37</v>
      </c>
      <c r="AX162" s="12" t="s">
        <v>73</v>
      </c>
      <c r="AY162" s="220" t="s">
        <v>143</v>
      </c>
    </row>
    <row r="163" spans="2:51" s="12" customFormat="1" ht="13.5">
      <c r="B163" s="210"/>
      <c r="C163" s="211"/>
      <c r="D163" s="201" t="s">
        <v>154</v>
      </c>
      <c r="E163" s="212" t="s">
        <v>21</v>
      </c>
      <c r="F163" s="213" t="s">
        <v>257</v>
      </c>
      <c r="G163" s="211"/>
      <c r="H163" s="214">
        <v>4.728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154</v>
      </c>
      <c r="AU163" s="220" t="s">
        <v>152</v>
      </c>
      <c r="AV163" s="12" t="s">
        <v>152</v>
      </c>
      <c r="AW163" s="12" t="s">
        <v>37</v>
      </c>
      <c r="AX163" s="12" t="s">
        <v>73</v>
      </c>
      <c r="AY163" s="220" t="s">
        <v>143</v>
      </c>
    </row>
    <row r="164" spans="2:51" s="13" customFormat="1" ht="13.5">
      <c r="B164" s="221"/>
      <c r="C164" s="222"/>
      <c r="D164" s="201" t="s">
        <v>154</v>
      </c>
      <c r="E164" s="223" t="s">
        <v>21</v>
      </c>
      <c r="F164" s="224" t="s">
        <v>158</v>
      </c>
      <c r="G164" s="222"/>
      <c r="H164" s="225">
        <v>22.064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154</v>
      </c>
      <c r="AU164" s="231" t="s">
        <v>152</v>
      </c>
      <c r="AV164" s="13" t="s">
        <v>151</v>
      </c>
      <c r="AW164" s="13" t="s">
        <v>37</v>
      </c>
      <c r="AX164" s="13" t="s">
        <v>81</v>
      </c>
      <c r="AY164" s="231" t="s">
        <v>143</v>
      </c>
    </row>
    <row r="165" spans="2:65" s="1" customFormat="1" ht="25.5" customHeight="1">
      <c r="B165" s="40"/>
      <c r="C165" s="187" t="s">
        <v>9</v>
      </c>
      <c r="D165" s="187" t="s">
        <v>146</v>
      </c>
      <c r="E165" s="188" t="s">
        <v>258</v>
      </c>
      <c r="F165" s="189" t="s">
        <v>259</v>
      </c>
      <c r="G165" s="190" t="s">
        <v>149</v>
      </c>
      <c r="H165" s="191">
        <v>118.64</v>
      </c>
      <c r="I165" s="192"/>
      <c r="J165" s="193">
        <f>ROUND(I165*H165,2)</f>
        <v>0</v>
      </c>
      <c r="K165" s="189" t="s">
        <v>150</v>
      </c>
      <c r="L165" s="60"/>
      <c r="M165" s="194" t="s">
        <v>21</v>
      </c>
      <c r="N165" s="195" t="s">
        <v>45</v>
      </c>
      <c r="O165" s="41"/>
      <c r="P165" s="196">
        <f>O165*H165</f>
        <v>0</v>
      </c>
      <c r="Q165" s="196">
        <v>0</v>
      </c>
      <c r="R165" s="196">
        <f>Q165*H165</f>
        <v>0</v>
      </c>
      <c r="S165" s="196">
        <v>0.01</v>
      </c>
      <c r="T165" s="197">
        <f>S165*H165</f>
        <v>1.1864000000000001</v>
      </c>
      <c r="AR165" s="23" t="s">
        <v>151</v>
      </c>
      <c r="AT165" s="23" t="s">
        <v>146</v>
      </c>
      <c r="AU165" s="23" t="s">
        <v>152</v>
      </c>
      <c r="AY165" s="23" t="s">
        <v>143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3" t="s">
        <v>152</v>
      </c>
      <c r="BK165" s="198">
        <f>ROUND(I165*H165,2)</f>
        <v>0</v>
      </c>
      <c r="BL165" s="23" t="s">
        <v>151</v>
      </c>
      <c r="BM165" s="23" t="s">
        <v>260</v>
      </c>
    </row>
    <row r="166" spans="2:51" s="11" customFormat="1" ht="13.5">
      <c r="B166" s="199"/>
      <c r="C166" s="200"/>
      <c r="D166" s="201" t="s">
        <v>154</v>
      </c>
      <c r="E166" s="202" t="s">
        <v>21</v>
      </c>
      <c r="F166" s="203" t="s">
        <v>261</v>
      </c>
      <c r="G166" s="200"/>
      <c r="H166" s="202" t="s">
        <v>21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154</v>
      </c>
      <c r="AU166" s="209" t="s">
        <v>152</v>
      </c>
      <c r="AV166" s="11" t="s">
        <v>81</v>
      </c>
      <c r="AW166" s="11" t="s">
        <v>37</v>
      </c>
      <c r="AX166" s="11" t="s">
        <v>73</v>
      </c>
      <c r="AY166" s="209" t="s">
        <v>143</v>
      </c>
    </row>
    <row r="167" spans="2:51" s="12" customFormat="1" ht="13.5">
      <c r="B167" s="210"/>
      <c r="C167" s="211"/>
      <c r="D167" s="201" t="s">
        <v>154</v>
      </c>
      <c r="E167" s="212" t="s">
        <v>21</v>
      </c>
      <c r="F167" s="213" t="s">
        <v>262</v>
      </c>
      <c r="G167" s="211"/>
      <c r="H167" s="214">
        <v>7.98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154</v>
      </c>
      <c r="AU167" s="220" t="s">
        <v>152</v>
      </c>
      <c r="AV167" s="12" t="s">
        <v>152</v>
      </c>
      <c r="AW167" s="12" t="s">
        <v>37</v>
      </c>
      <c r="AX167" s="12" t="s">
        <v>73</v>
      </c>
      <c r="AY167" s="220" t="s">
        <v>143</v>
      </c>
    </row>
    <row r="168" spans="2:51" s="11" customFormat="1" ht="13.5">
      <c r="B168" s="199"/>
      <c r="C168" s="200"/>
      <c r="D168" s="201" t="s">
        <v>154</v>
      </c>
      <c r="E168" s="202" t="s">
        <v>21</v>
      </c>
      <c r="F168" s="203" t="s">
        <v>240</v>
      </c>
      <c r="G168" s="200"/>
      <c r="H168" s="202" t="s">
        <v>21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154</v>
      </c>
      <c r="AU168" s="209" t="s">
        <v>152</v>
      </c>
      <c r="AV168" s="11" t="s">
        <v>81</v>
      </c>
      <c r="AW168" s="11" t="s">
        <v>37</v>
      </c>
      <c r="AX168" s="11" t="s">
        <v>73</v>
      </c>
      <c r="AY168" s="209" t="s">
        <v>143</v>
      </c>
    </row>
    <row r="169" spans="2:51" s="12" customFormat="1" ht="13.5">
      <c r="B169" s="210"/>
      <c r="C169" s="211"/>
      <c r="D169" s="201" t="s">
        <v>154</v>
      </c>
      <c r="E169" s="212" t="s">
        <v>21</v>
      </c>
      <c r="F169" s="213" t="s">
        <v>241</v>
      </c>
      <c r="G169" s="211"/>
      <c r="H169" s="214">
        <v>0.96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154</v>
      </c>
      <c r="AU169" s="220" t="s">
        <v>152</v>
      </c>
      <c r="AV169" s="12" t="s">
        <v>152</v>
      </c>
      <c r="AW169" s="12" t="s">
        <v>37</v>
      </c>
      <c r="AX169" s="12" t="s">
        <v>73</v>
      </c>
      <c r="AY169" s="220" t="s">
        <v>143</v>
      </c>
    </row>
    <row r="170" spans="2:51" s="11" customFormat="1" ht="13.5">
      <c r="B170" s="199"/>
      <c r="C170" s="200"/>
      <c r="D170" s="201" t="s">
        <v>154</v>
      </c>
      <c r="E170" s="202" t="s">
        <v>21</v>
      </c>
      <c r="F170" s="203" t="s">
        <v>233</v>
      </c>
      <c r="G170" s="200"/>
      <c r="H170" s="202" t="s">
        <v>21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154</v>
      </c>
      <c r="AU170" s="209" t="s">
        <v>152</v>
      </c>
      <c r="AV170" s="11" t="s">
        <v>81</v>
      </c>
      <c r="AW170" s="11" t="s">
        <v>37</v>
      </c>
      <c r="AX170" s="11" t="s">
        <v>73</v>
      </c>
      <c r="AY170" s="209" t="s">
        <v>143</v>
      </c>
    </row>
    <row r="171" spans="2:51" s="12" customFormat="1" ht="13.5">
      <c r="B171" s="210"/>
      <c r="C171" s="211"/>
      <c r="D171" s="201" t="s">
        <v>154</v>
      </c>
      <c r="E171" s="212" t="s">
        <v>21</v>
      </c>
      <c r="F171" s="213" t="s">
        <v>242</v>
      </c>
      <c r="G171" s="211"/>
      <c r="H171" s="214">
        <v>2.06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154</v>
      </c>
      <c r="AU171" s="220" t="s">
        <v>152</v>
      </c>
      <c r="AV171" s="12" t="s">
        <v>152</v>
      </c>
      <c r="AW171" s="12" t="s">
        <v>37</v>
      </c>
      <c r="AX171" s="12" t="s">
        <v>73</v>
      </c>
      <c r="AY171" s="220" t="s">
        <v>143</v>
      </c>
    </row>
    <row r="172" spans="2:51" s="11" customFormat="1" ht="13.5">
      <c r="B172" s="199"/>
      <c r="C172" s="200"/>
      <c r="D172" s="201" t="s">
        <v>154</v>
      </c>
      <c r="E172" s="202" t="s">
        <v>21</v>
      </c>
      <c r="F172" s="203" t="s">
        <v>248</v>
      </c>
      <c r="G172" s="200"/>
      <c r="H172" s="202" t="s">
        <v>21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154</v>
      </c>
      <c r="AU172" s="209" t="s">
        <v>152</v>
      </c>
      <c r="AV172" s="11" t="s">
        <v>81</v>
      </c>
      <c r="AW172" s="11" t="s">
        <v>37</v>
      </c>
      <c r="AX172" s="11" t="s">
        <v>73</v>
      </c>
      <c r="AY172" s="209" t="s">
        <v>143</v>
      </c>
    </row>
    <row r="173" spans="2:51" s="12" customFormat="1" ht="13.5">
      <c r="B173" s="210"/>
      <c r="C173" s="211"/>
      <c r="D173" s="201" t="s">
        <v>154</v>
      </c>
      <c r="E173" s="212" t="s">
        <v>21</v>
      </c>
      <c r="F173" s="213" t="s">
        <v>263</v>
      </c>
      <c r="G173" s="211"/>
      <c r="H173" s="214">
        <v>7.14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154</v>
      </c>
      <c r="AU173" s="220" t="s">
        <v>152</v>
      </c>
      <c r="AV173" s="12" t="s">
        <v>152</v>
      </c>
      <c r="AW173" s="12" t="s">
        <v>37</v>
      </c>
      <c r="AX173" s="12" t="s">
        <v>73</v>
      </c>
      <c r="AY173" s="220" t="s">
        <v>143</v>
      </c>
    </row>
    <row r="174" spans="2:51" s="11" customFormat="1" ht="13.5">
      <c r="B174" s="199"/>
      <c r="C174" s="200"/>
      <c r="D174" s="201" t="s">
        <v>154</v>
      </c>
      <c r="E174" s="202" t="s">
        <v>21</v>
      </c>
      <c r="F174" s="203" t="s">
        <v>155</v>
      </c>
      <c r="G174" s="200"/>
      <c r="H174" s="202" t="s">
        <v>21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154</v>
      </c>
      <c r="AU174" s="209" t="s">
        <v>152</v>
      </c>
      <c r="AV174" s="11" t="s">
        <v>81</v>
      </c>
      <c r="AW174" s="11" t="s">
        <v>37</v>
      </c>
      <c r="AX174" s="11" t="s">
        <v>73</v>
      </c>
      <c r="AY174" s="209" t="s">
        <v>143</v>
      </c>
    </row>
    <row r="175" spans="2:51" s="12" customFormat="1" ht="13.5">
      <c r="B175" s="210"/>
      <c r="C175" s="211"/>
      <c r="D175" s="201" t="s">
        <v>154</v>
      </c>
      <c r="E175" s="212" t="s">
        <v>21</v>
      </c>
      <c r="F175" s="213" t="s">
        <v>264</v>
      </c>
      <c r="G175" s="211"/>
      <c r="H175" s="214">
        <v>15.57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154</v>
      </c>
      <c r="AU175" s="220" t="s">
        <v>152</v>
      </c>
      <c r="AV175" s="12" t="s">
        <v>152</v>
      </c>
      <c r="AW175" s="12" t="s">
        <v>37</v>
      </c>
      <c r="AX175" s="12" t="s">
        <v>73</v>
      </c>
      <c r="AY175" s="220" t="s">
        <v>143</v>
      </c>
    </row>
    <row r="176" spans="2:51" s="11" customFormat="1" ht="13.5">
      <c r="B176" s="199"/>
      <c r="C176" s="200"/>
      <c r="D176" s="201" t="s">
        <v>154</v>
      </c>
      <c r="E176" s="202" t="s">
        <v>21</v>
      </c>
      <c r="F176" s="203" t="s">
        <v>265</v>
      </c>
      <c r="G176" s="200"/>
      <c r="H176" s="202" t="s">
        <v>21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154</v>
      </c>
      <c r="AU176" s="209" t="s">
        <v>152</v>
      </c>
      <c r="AV176" s="11" t="s">
        <v>81</v>
      </c>
      <c r="AW176" s="11" t="s">
        <v>37</v>
      </c>
      <c r="AX176" s="11" t="s">
        <v>73</v>
      </c>
      <c r="AY176" s="209" t="s">
        <v>143</v>
      </c>
    </row>
    <row r="177" spans="2:51" s="12" customFormat="1" ht="13.5">
      <c r="B177" s="210"/>
      <c r="C177" s="211"/>
      <c r="D177" s="201" t="s">
        <v>154</v>
      </c>
      <c r="E177" s="212" t="s">
        <v>21</v>
      </c>
      <c r="F177" s="213" t="s">
        <v>229</v>
      </c>
      <c r="G177" s="211"/>
      <c r="H177" s="214">
        <v>17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154</v>
      </c>
      <c r="AU177" s="220" t="s">
        <v>152</v>
      </c>
      <c r="AV177" s="12" t="s">
        <v>152</v>
      </c>
      <c r="AW177" s="12" t="s">
        <v>37</v>
      </c>
      <c r="AX177" s="12" t="s">
        <v>73</v>
      </c>
      <c r="AY177" s="220" t="s">
        <v>143</v>
      </c>
    </row>
    <row r="178" spans="2:51" s="11" customFormat="1" ht="13.5">
      <c r="B178" s="199"/>
      <c r="C178" s="200"/>
      <c r="D178" s="201" t="s">
        <v>154</v>
      </c>
      <c r="E178" s="202" t="s">
        <v>21</v>
      </c>
      <c r="F178" s="203" t="s">
        <v>157</v>
      </c>
      <c r="G178" s="200"/>
      <c r="H178" s="202" t="s">
        <v>21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154</v>
      </c>
      <c r="AU178" s="209" t="s">
        <v>152</v>
      </c>
      <c r="AV178" s="11" t="s">
        <v>81</v>
      </c>
      <c r="AW178" s="11" t="s">
        <v>37</v>
      </c>
      <c r="AX178" s="11" t="s">
        <v>73</v>
      </c>
      <c r="AY178" s="209" t="s">
        <v>143</v>
      </c>
    </row>
    <row r="179" spans="2:51" s="12" customFormat="1" ht="13.5">
      <c r="B179" s="210"/>
      <c r="C179" s="211"/>
      <c r="D179" s="201" t="s">
        <v>154</v>
      </c>
      <c r="E179" s="212" t="s">
        <v>21</v>
      </c>
      <c r="F179" s="213" t="s">
        <v>266</v>
      </c>
      <c r="G179" s="211"/>
      <c r="H179" s="214">
        <v>17.14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154</v>
      </c>
      <c r="AU179" s="220" t="s">
        <v>152</v>
      </c>
      <c r="AV179" s="12" t="s">
        <v>152</v>
      </c>
      <c r="AW179" s="12" t="s">
        <v>37</v>
      </c>
      <c r="AX179" s="12" t="s">
        <v>73</v>
      </c>
      <c r="AY179" s="220" t="s">
        <v>143</v>
      </c>
    </row>
    <row r="180" spans="2:51" s="11" customFormat="1" ht="13.5">
      <c r="B180" s="199"/>
      <c r="C180" s="200"/>
      <c r="D180" s="201" t="s">
        <v>154</v>
      </c>
      <c r="E180" s="202" t="s">
        <v>21</v>
      </c>
      <c r="F180" s="203" t="s">
        <v>267</v>
      </c>
      <c r="G180" s="200"/>
      <c r="H180" s="202" t="s">
        <v>21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154</v>
      </c>
      <c r="AU180" s="209" t="s">
        <v>152</v>
      </c>
      <c r="AV180" s="11" t="s">
        <v>81</v>
      </c>
      <c r="AW180" s="11" t="s">
        <v>37</v>
      </c>
      <c r="AX180" s="11" t="s">
        <v>73</v>
      </c>
      <c r="AY180" s="209" t="s">
        <v>143</v>
      </c>
    </row>
    <row r="181" spans="2:51" s="12" customFormat="1" ht="13.5">
      <c r="B181" s="210"/>
      <c r="C181" s="211"/>
      <c r="D181" s="201" t="s">
        <v>154</v>
      </c>
      <c r="E181" s="212" t="s">
        <v>21</v>
      </c>
      <c r="F181" s="213" t="s">
        <v>268</v>
      </c>
      <c r="G181" s="211"/>
      <c r="H181" s="214">
        <v>8.04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154</v>
      </c>
      <c r="AU181" s="220" t="s">
        <v>152</v>
      </c>
      <c r="AV181" s="12" t="s">
        <v>152</v>
      </c>
      <c r="AW181" s="12" t="s">
        <v>37</v>
      </c>
      <c r="AX181" s="12" t="s">
        <v>73</v>
      </c>
      <c r="AY181" s="220" t="s">
        <v>143</v>
      </c>
    </row>
    <row r="182" spans="2:51" s="11" customFormat="1" ht="13.5">
      <c r="B182" s="199"/>
      <c r="C182" s="200"/>
      <c r="D182" s="201" t="s">
        <v>154</v>
      </c>
      <c r="E182" s="202" t="s">
        <v>21</v>
      </c>
      <c r="F182" s="203" t="s">
        <v>235</v>
      </c>
      <c r="G182" s="200"/>
      <c r="H182" s="202" t="s">
        <v>21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154</v>
      </c>
      <c r="AU182" s="209" t="s">
        <v>152</v>
      </c>
      <c r="AV182" s="11" t="s">
        <v>81</v>
      </c>
      <c r="AW182" s="11" t="s">
        <v>37</v>
      </c>
      <c r="AX182" s="11" t="s">
        <v>73</v>
      </c>
      <c r="AY182" s="209" t="s">
        <v>143</v>
      </c>
    </row>
    <row r="183" spans="2:51" s="12" customFormat="1" ht="13.5">
      <c r="B183" s="210"/>
      <c r="C183" s="211"/>
      <c r="D183" s="201" t="s">
        <v>154</v>
      </c>
      <c r="E183" s="212" t="s">
        <v>21</v>
      </c>
      <c r="F183" s="213" t="s">
        <v>269</v>
      </c>
      <c r="G183" s="211"/>
      <c r="H183" s="214">
        <v>2.09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154</v>
      </c>
      <c r="AU183" s="220" t="s">
        <v>152</v>
      </c>
      <c r="AV183" s="12" t="s">
        <v>152</v>
      </c>
      <c r="AW183" s="12" t="s">
        <v>37</v>
      </c>
      <c r="AX183" s="12" t="s">
        <v>73</v>
      </c>
      <c r="AY183" s="220" t="s">
        <v>143</v>
      </c>
    </row>
    <row r="184" spans="2:51" s="11" customFormat="1" ht="13.5">
      <c r="B184" s="199"/>
      <c r="C184" s="200"/>
      <c r="D184" s="201" t="s">
        <v>154</v>
      </c>
      <c r="E184" s="202" t="s">
        <v>21</v>
      </c>
      <c r="F184" s="203" t="s">
        <v>270</v>
      </c>
      <c r="G184" s="200"/>
      <c r="H184" s="202" t="s">
        <v>21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154</v>
      </c>
      <c r="AU184" s="209" t="s">
        <v>152</v>
      </c>
      <c r="AV184" s="11" t="s">
        <v>81</v>
      </c>
      <c r="AW184" s="11" t="s">
        <v>37</v>
      </c>
      <c r="AX184" s="11" t="s">
        <v>73</v>
      </c>
      <c r="AY184" s="209" t="s">
        <v>143</v>
      </c>
    </row>
    <row r="185" spans="2:51" s="12" customFormat="1" ht="13.5">
      <c r="B185" s="210"/>
      <c r="C185" s="211"/>
      <c r="D185" s="201" t="s">
        <v>154</v>
      </c>
      <c r="E185" s="212" t="s">
        <v>21</v>
      </c>
      <c r="F185" s="213" t="s">
        <v>241</v>
      </c>
      <c r="G185" s="211"/>
      <c r="H185" s="214">
        <v>0.96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154</v>
      </c>
      <c r="AU185" s="220" t="s">
        <v>152</v>
      </c>
      <c r="AV185" s="12" t="s">
        <v>152</v>
      </c>
      <c r="AW185" s="12" t="s">
        <v>37</v>
      </c>
      <c r="AX185" s="12" t="s">
        <v>73</v>
      </c>
      <c r="AY185" s="220" t="s">
        <v>143</v>
      </c>
    </row>
    <row r="186" spans="2:51" s="11" customFormat="1" ht="13.5">
      <c r="B186" s="199"/>
      <c r="C186" s="200"/>
      <c r="D186" s="201" t="s">
        <v>154</v>
      </c>
      <c r="E186" s="202" t="s">
        <v>21</v>
      </c>
      <c r="F186" s="203" t="s">
        <v>250</v>
      </c>
      <c r="G186" s="200"/>
      <c r="H186" s="202" t="s">
        <v>21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154</v>
      </c>
      <c r="AU186" s="209" t="s">
        <v>152</v>
      </c>
      <c r="AV186" s="11" t="s">
        <v>81</v>
      </c>
      <c r="AW186" s="11" t="s">
        <v>37</v>
      </c>
      <c r="AX186" s="11" t="s">
        <v>73</v>
      </c>
      <c r="AY186" s="209" t="s">
        <v>143</v>
      </c>
    </row>
    <row r="187" spans="2:51" s="12" customFormat="1" ht="13.5">
      <c r="B187" s="210"/>
      <c r="C187" s="211"/>
      <c r="D187" s="201" t="s">
        <v>154</v>
      </c>
      <c r="E187" s="212" t="s">
        <v>21</v>
      </c>
      <c r="F187" s="213" t="s">
        <v>271</v>
      </c>
      <c r="G187" s="211"/>
      <c r="H187" s="214">
        <v>7.2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154</v>
      </c>
      <c r="AU187" s="220" t="s">
        <v>152</v>
      </c>
      <c r="AV187" s="12" t="s">
        <v>152</v>
      </c>
      <c r="AW187" s="12" t="s">
        <v>37</v>
      </c>
      <c r="AX187" s="12" t="s">
        <v>73</v>
      </c>
      <c r="AY187" s="220" t="s">
        <v>143</v>
      </c>
    </row>
    <row r="188" spans="2:51" s="11" customFormat="1" ht="13.5">
      <c r="B188" s="199"/>
      <c r="C188" s="200"/>
      <c r="D188" s="201" t="s">
        <v>154</v>
      </c>
      <c r="E188" s="202" t="s">
        <v>21</v>
      </c>
      <c r="F188" s="203" t="s">
        <v>272</v>
      </c>
      <c r="G188" s="200"/>
      <c r="H188" s="202" t="s">
        <v>21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154</v>
      </c>
      <c r="AU188" s="209" t="s">
        <v>152</v>
      </c>
      <c r="AV188" s="11" t="s">
        <v>81</v>
      </c>
      <c r="AW188" s="11" t="s">
        <v>37</v>
      </c>
      <c r="AX188" s="11" t="s">
        <v>73</v>
      </c>
      <c r="AY188" s="209" t="s">
        <v>143</v>
      </c>
    </row>
    <row r="189" spans="2:51" s="12" customFormat="1" ht="13.5">
      <c r="B189" s="210"/>
      <c r="C189" s="211"/>
      <c r="D189" s="201" t="s">
        <v>154</v>
      </c>
      <c r="E189" s="212" t="s">
        <v>21</v>
      </c>
      <c r="F189" s="213" t="s">
        <v>229</v>
      </c>
      <c r="G189" s="211"/>
      <c r="H189" s="214">
        <v>17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154</v>
      </c>
      <c r="AU189" s="220" t="s">
        <v>152</v>
      </c>
      <c r="AV189" s="12" t="s">
        <v>152</v>
      </c>
      <c r="AW189" s="12" t="s">
        <v>37</v>
      </c>
      <c r="AX189" s="12" t="s">
        <v>73</v>
      </c>
      <c r="AY189" s="220" t="s">
        <v>143</v>
      </c>
    </row>
    <row r="190" spans="2:51" s="11" customFormat="1" ht="13.5">
      <c r="B190" s="199"/>
      <c r="C190" s="200"/>
      <c r="D190" s="201" t="s">
        <v>154</v>
      </c>
      <c r="E190" s="202" t="s">
        <v>21</v>
      </c>
      <c r="F190" s="203" t="s">
        <v>273</v>
      </c>
      <c r="G190" s="200"/>
      <c r="H190" s="202" t="s">
        <v>21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154</v>
      </c>
      <c r="AU190" s="209" t="s">
        <v>152</v>
      </c>
      <c r="AV190" s="11" t="s">
        <v>81</v>
      </c>
      <c r="AW190" s="11" t="s">
        <v>37</v>
      </c>
      <c r="AX190" s="11" t="s">
        <v>73</v>
      </c>
      <c r="AY190" s="209" t="s">
        <v>143</v>
      </c>
    </row>
    <row r="191" spans="2:51" s="12" customFormat="1" ht="13.5">
      <c r="B191" s="210"/>
      <c r="C191" s="211"/>
      <c r="D191" s="201" t="s">
        <v>154</v>
      </c>
      <c r="E191" s="212" t="s">
        <v>21</v>
      </c>
      <c r="F191" s="213" t="s">
        <v>274</v>
      </c>
      <c r="G191" s="211"/>
      <c r="H191" s="214">
        <v>15.5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154</v>
      </c>
      <c r="AU191" s="220" t="s">
        <v>152</v>
      </c>
      <c r="AV191" s="12" t="s">
        <v>152</v>
      </c>
      <c r="AW191" s="12" t="s">
        <v>37</v>
      </c>
      <c r="AX191" s="12" t="s">
        <v>73</v>
      </c>
      <c r="AY191" s="220" t="s">
        <v>143</v>
      </c>
    </row>
    <row r="192" spans="2:51" s="13" customFormat="1" ht="13.5">
      <c r="B192" s="221"/>
      <c r="C192" s="222"/>
      <c r="D192" s="201" t="s">
        <v>154</v>
      </c>
      <c r="E192" s="223" t="s">
        <v>21</v>
      </c>
      <c r="F192" s="224" t="s">
        <v>158</v>
      </c>
      <c r="G192" s="222"/>
      <c r="H192" s="225">
        <v>118.64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154</v>
      </c>
      <c r="AU192" s="231" t="s">
        <v>152</v>
      </c>
      <c r="AV192" s="13" t="s">
        <v>151</v>
      </c>
      <c r="AW192" s="13" t="s">
        <v>37</v>
      </c>
      <c r="AX192" s="13" t="s">
        <v>81</v>
      </c>
      <c r="AY192" s="231" t="s">
        <v>143</v>
      </c>
    </row>
    <row r="193" spans="2:65" s="1" customFormat="1" ht="25.5" customHeight="1">
      <c r="B193" s="40"/>
      <c r="C193" s="187" t="s">
        <v>275</v>
      </c>
      <c r="D193" s="187" t="s">
        <v>146</v>
      </c>
      <c r="E193" s="188" t="s">
        <v>276</v>
      </c>
      <c r="F193" s="189" t="s">
        <v>277</v>
      </c>
      <c r="G193" s="190" t="s">
        <v>149</v>
      </c>
      <c r="H193" s="191">
        <v>303.468</v>
      </c>
      <c r="I193" s="192"/>
      <c r="J193" s="193">
        <f>ROUND(I193*H193,2)</f>
        <v>0</v>
      </c>
      <c r="K193" s="189" t="s">
        <v>150</v>
      </c>
      <c r="L193" s="60"/>
      <c r="M193" s="194" t="s">
        <v>21</v>
      </c>
      <c r="N193" s="195" t="s">
        <v>45</v>
      </c>
      <c r="O193" s="41"/>
      <c r="P193" s="196">
        <f>O193*H193</f>
        <v>0</v>
      </c>
      <c r="Q193" s="196">
        <v>0</v>
      </c>
      <c r="R193" s="196">
        <f>Q193*H193</f>
        <v>0</v>
      </c>
      <c r="S193" s="196">
        <v>0.046</v>
      </c>
      <c r="T193" s="197">
        <f>S193*H193</f>
        <v>13.959528</v>
      </c>
      <c r="AR193" s="23" t="s">
        <v>151</v>
      </c>
      <c r="AT193" s="23" t="s">
        <v>146</v>
      </c>
      <c r="AU193" s="23" t="s">
        <v>152</v>
      </c>
      <c r="AY193" s="23" t="s">
        <v>143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23" t="s">
        <v>152</v>
      </c>
      <c r="BK193" s="198">
        <f>ROUND(I193*H193,2)</f>
        <v>0</v>
      </c>
      <c r="BL193" s="23" t="s">
        <v>151</v>
      </c>
      <c r="BM193" s="23" t="s">
        <v>278</v>
      </c>
    </row>
    <row r="194" spans="2:51" s="11" customFormat="1" ht="13.5">
      <c r="B194" s="199"/>
      <c r="C194" s="200"/>
      <c r="D194" s="201" t="s">
        <v>154</v>
      </c>
      <c r="E194" s="202" t="s">
        <v>21</v>
      </c>
      <c r="F194" s="203" t="s">
        <v>279</v>
      </c>
      <c r="G194" s="200"/>
      <c r="H194" s="202" t="s">
        <v>21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154</v>
      </c>
      <c r="AU194" s="209" t="s">
        <v>152</v>
      </c>
      <c r="AV194" s="11" t="s">
        <v>81</v>
      </c>
      <c r="AW194" s="11" t="s">
        <v>37</v>
      </c>
      <c r="AX194" s="11" t="s">
        <v>73</v>
      </c>
      <c r="AY194" s="209" t="s">
        <v>143</v>
      </c>
    </row>
    <row r="195" spans="2:51" s="12" customFormat="1" ht="13.5">
      <c r="B195" s="210"/>
      <c r="C195" s="211"/>
      <c r="D195" s="201" t="s">
        <v>154</v>
      </c>
      <c r="E195" s="212" t="s">
        <v>21</v>
      </c>
      <c r="F195" s="213" t="s">
        <v>280</v>
      </c>
      <c r="G195" s="211"/>
      <c r="H195" s="214">
        <v>48.625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154</v>
      </c>
      <c r="AU195" s="220" t="s">
        <v>152</v>
      </c>
      <c r="AV195" s="12" t="s">
        <v>152</v>
      </c>
      <c r="AW195" s="12" t="s">
        <v>37</v>
      </c>
      <c r="AX195" s="12" t="s">
        <v>73</v>
      </c>
      <c r="AY195" s="220" t="s">
        <v>143</v>
      </c>
    </row>
    <row r="196" spans="2:51" s="12" customFormat="1" ht="13.5">
      <c r="B196" s="210"/>
      <c r="C196" s="211"/>
      <c r="D196" s="201" t="s">
        <v>154</v>
      </c>
      <c r="E196" s="212" t="s">
        <v>21</v>
      </c>
      <c r="F196" s="213" t="s">
        <v>281</v>
      </c>
      <c r="G196" s="211"/>
      <c r="H196" s="214">
        <v>13.3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154</v>
      </c>
      <c r="AU196" s="220" t="s">
        <v>152</v>
      </c>
      <c r="AV196" s="12" t="s">
        <v>152</v>
      </c>
      <c r="AW196" s="12" t="s">
        <v>37</v>
      </c>
      <c r="AX196" s="12" t="s">
        <v>73</v>
      </c>
      <c r="AY196" s="220" t="s">
        <v>143</v>
      </c>
    </row>
    <row r="197" spans="2:51" s="12" customFormat="1" ht="13.5">
      <c r="B197" s="210"/>
      <c r="C197" s="211"/>
      <c r="D197" s="201" t="s">
        <v>154</v>
      </c>
      <c r="E197" s="212" t="s">
        <v>21</v>
      </c>
      <c r="F197" s="213" t="s">
        <v>282</v>
      </c>
      <c r="G197" s="211"/>
      <c r="H197" s="214">
        <v>-2.045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154</v>
      </c>
      <c r="AU197" s="220" t="s">
        <v>152</v>
      </c>
      <c r="AV197" s="12" t="s">
        <v>152</v>
      </c>
      <c r="AW197" s="12" t="s">
        <v>37</v>
      </c>
      <c r="AX197" s="12" t="s">
        <v>73</v>
      </c>
      <c r="AY197" s="220" t="s">
        <v>143</v>
      </c>
    </row>
    <row r="198" spans="2:51" s="12" customFormat="1" ht="13.5">
      <c r="B198" s="210"/>
      <c r="C198" s="211"/>
      <c r="D198" s="201" t="s">
        <v>154</v>
      </c>
      <c r="E198" s="212" t="s">
        <v>21</v>
      </c>
      <c r="F198" s="213" t="s">
        <v>283</v>
      </c>
      <c r="G198" s="211"/>
      <c r="H198" s="214">
        <v>-6.4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154</v>
      </c>
      <c r="AU198" s="220" t="s">
        <v>152</v>
      </c>
      <c r="AV198" s="12" t="s">
        <v>152</v>
      </c>
      <c r="AW198" s="12" t="s">
        <v>37</v>
      </c>
      <c r="AX198" s="12" t="s">
        <v>73</v>
      </c>
      <c r="AY198" s="220" t="s">
        <v>143</v>
      </c>
    </row>
    <row r="199" spans="2:51" s="12" customFormat="1" ht="13.5">
      <c r="B199" s="210"/>
      <c r="C199" s="211"/>
      <c r="D199" s="201" t="s">
        <v>154</v>
      </c>
      <c r="E199" s="212" t="s">
        <v>21</v>
      </c>
      <c r="F199" s="213" t="s">
        <v>284</v>
      </c>
      <c r="G199" s="211"/>
      <c r="H199" s="214">
        <v>-4.8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154</v>
      </c>
      <c r="AU199" s="220" t="s">
        <v>152</v>
      </c>
      <c r="AV199" s="12" t="s">
        <v>152</v>
      </c>
      <c r="AW199" s="12" t="s">
        <v>37</v>
      </c>
      <c r="AX199" s="12" t="s">
        <v>73</v>
      </c>
      <c r="AY199" s="220" t="s">
        <v>143</v>
      </c>
    </row>
    <row r="200" spans="2:51" s="11" customFormat="1" ht="13.5">
      <c r="B200" s="199"/>
      <c r="C200" s="200"/>
      <c r="D200" s="201" t="s">
        <v>154</v>
      </c>
      <c r="E200" s="202" t="s">
        <v>21</v>
      </c>
      <c r="F200" s="203" t="s">
        <v>155</v>
      </c>
      <c r="G200" s="200"/>
      <c r="H200" s="202" t="s">
        <v>21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154</v>
      </c>
      <c r="AU200" s="209" t="s">
        <v>152</v>
      </c>
      <c r="AV200" s="11" t="s">
        <v>81</v>
      </c>
      <c r="AW200" s="11" t="s">
        <v>37</v>
      </c>
      <c r="AX200" s="11" t="s">
        <v>73</v>
      </c>
      <c r="AY200" s="209" t="s">
        <v>143</v>
      </c>
    </row>
    <row r="201" spans="2:51" s="12" customFormat="1" ht="13.5">
      <c r="B201" s="210"/>
      <c r="C201" s="211"/>
      <c r="D201" s="201" t="s">
        <v>154</v>
      </c>
      <c r="E201" s="212" t="s">
        <v>21</v>
      </c>
      <c r="F201" s="213" t="s">
        <v>285</v>
      </c>
      <c r="G201" s="211"/>
      <c r="H201" s="214">
        <v>42.454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154</v>
      </c>
      <c r="AU201" s="220" t="s">
        <v>152</v>
      </c>
      <c r="AV201" s="12" t="s">
        <v>152</v>
      </c>
      <c r="AW201" s="12" t="s">
        <v>37</v>
      </c>
      <c r="AX201" s="12" t="s">
        <v>73</v>
      </c>
      <c r="AY201" s="220" t="s">
        <v>143</v>
      </c>
    </row>
    <row r="202" spans="2:51" s="12" customFormat="1" ht="13.5">
      <c r="B202" s="210"/>
      <c r="C202" s="211"/>
      <c r="D202" s="201" t="s">
        <v>154</v>
      </c>
      <c r="E202" s="212" t="s">
        <v>21</v>
      </c>
      <c r="F202" s="213" t="s">
        <v>286</v>
      </c>
      <c r="G202" s="211"/>
      <c r="H202" s="214">
        <v>-2.897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154</v>
      </c>
      <c r="AU202" s="220" t="s">
        <v>152</v>
      </c>
      <c r="AV202" s="12" t="s">
        <v>152</v>
      </c>
      <c r="AW202" s="12" t="s">
        <v>37</v>
      </c>
      <c r="AX202" s="12" t="s">
        <v>73</v>
      </c>
      <c r="AY202" s="220" t="s">
        <v>143</v>
      </c>
    </row>
    <row r="203" spans="2:51" s="12" customFormat="1" ht="13.5">
      <c r="B203" s="210"/>
      <c r="C203" s="211"/>
      <c r="D203" s="201" t="s">
        <v>154</v>
      </c>
      <c r="E203" s="212" t="s">
        <v>21</v>
      </c>
      <c r="F203" s="213" t="s">
        <v>287</v>
      </c>
      <c r="G203" s="211"/>
      <c r="H203" s="214">
        <v>-3.2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154</v>
      </c>
      <c r="AU203" s="220" t="s">
        <v>152</v>
      </c>
      <c r="AV203" s="12" t="s">
        <v>152</v>
      </c>
      <c r="AW203" s="12" t="s">
        <v>37</v>
      </c>
      <c r="AX203" s="12" t="s">
        <v>73</v>
      </c>
      <c r="AY203" s="220" t="s">
        <v>143</v>
      </c>
    </row>
    <row r="204" spans="2:51" s="11" customFormat="1" ht="13.5">
      <c r="B204" s="199"/>
      <c r="C204" s="200"/>
      <c r="D204" s="201" t="s">
        <v>154</v>
      </c>
      <c r="E204" s="202" t="s">
        <v>21</v>
      </c>
      <c r="F204" s="203" t="s">
        <v>265</v>
      </c>
      <c r="G204" s="200"/>
      <c r="H204" s="202" t="s">
        <v>21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154</v>
      </c>
      <c r="AU204" s="209" t="s">
        <v>152</v>
      </c>
      <c r="AV204" s="11" t="s">
        <v>81</v>
      </c>
      <c r="AW204" s="11" t="s">
        <v>37</v>
      </c>
      <c r="AX204" s="11" t="s">
        <v>73</v>
      </c>
      <c r="AY204" s="209" t="s">
        <v>143</v>
      </c>
    </row>
    <row r="205" spans="2:51" s="12" customFormat="1" ht="13.5">
      <c r="B205" s="210"/>
      <c r="C205" s="211"/>
      <c r="D205" s="201" t="s">
        <v>154</v>
      </c>
      <c r="E205" s="212" t="s">
        <v>21</v>
      </c>
      <c r="F205" s="213" t="s">
        <v>288</v>
      </c>
      <c r="G205" s="211"/>
      <c r="H205" s="214">
        <v>44.688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154</v>
      </c>
      <c r="AU205" s="220" t="s">
        <v>152</v>
      </c>
      <c r="AV205" s="12" t="s">
        <v>152</v>
      </c>
      <c r="AW205" s="12" t="s">
        <v>37</v>
      </c>
      <c r="AX205" s="12" t="s">
        <v>73</v>
      </c>
      <c r="AY205" s="220" t="s">
        <v>143</v>
      </c>
    </row>
    <row r="206" spans="2:51" s="12" customFormat="1" ht="13.5">
      <c r="B206" s="210"/>
      <c r="C206" s="211"/>
      <c r="D206" s="201" t="s">
        <v>154</v>
      </c>
      <c r="E206" s="212" t="s">
        <v>21</v>
      </c>
      <c r="F206" s="213" t="s">
        <v>289</v>
      </c>
      <c r="G206" s="211"/>
      <c r="H206" s="214">
        <v>-3.085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154</v>
      </c>
      <c r="AU206" s="220" t="s">
        <v>152</v>
      </c>
      <c r="AV206" s="12" t="s">
        <v>152</v>
      </c>
      <c r="AW206" s="12" t="s">
        <v>37</v>
      </c>
      <c r="AX206" s="12" t="s">
        <v>73</v>
      </c>
      <c r="AY206" s="220" t="s">
        <v>143</v>
      </c>
    </row>
    <row r="207" spans="2:51" s="12" customFormat="1" ht="13.5">
      <c r="B207" s="210"/>
      <c r="C207" s="211"/>
      <c r="D207" s="201" t="s">
        <v>154</v>
      </c>
      <c r="E207" s="212" t="s">
        <v>21</v>
      </c>
      <c r="F207" s="213" t="s">
        <v>287</v>
      </c>
      <c r="G207" s="211"/>
      <c r="H207" s="214">
        <v>-3.2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154</v>
      </c>
      <c r="AU207" s="220" t="s">
        <v>152</v>
      </c>
      <c r="AV207" s="12" t="s">
        <v>152</v>
      </c>
      <c r="AW207" s="12" t="s">
        <v>37</v>
      </c>
      <c r="AX207" s="12" t="s">
        <v>73</v>
      </c>
      <c r="AY207" s="220" t="s">
        <v>143</v>
      </c>
    </row>
    <row r="208" spans="2:51" s="11" customFormat="1" ht="13.5">
      <c r="B208" s="199"/>
      <c r="C208" s="200"/>
      <c r="D208" s="201" t="s">
        <v>154</v>
      </c>
      <c r="E208" s="202" t="s">
        <v>21</v>
      </c>
      <c r="F208" s="203" t="s">
        <v>157</v>
      </c>
      <c r="G208" s="200"/>
      <c r="H208" s="202" t="s">
        <v>21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154</v>
      </c>
      <c r="AU208" s="209" t="s">
        <v>152</v>
      </c>
      <c r="AV208" s="11" t="s">
        <v>81</v>
      </c>
      <c r="AW208" s="11" t="s">
        <v>37</v>
      </c>
      <c r="AX208" s="11" t="s">
        <v>73</v>
      </c>
      <c r="AY208" s="209" t="s">
        <v>143</v>
      </c>
    </row>
    <row r="209" spans="2:51" s="12" customFormat="1" ht="13.5">
      <c r="B209" s="210"/>
      <c r="C209" s="211"/>
      <c r="D209" s="201" t="s">
        <v>154</v>
      </c>
      <c r="E209" s="212" t="s">
        <v>21</v>
      </c>
      <c r="F209" s="213" t="s">
        <v>290</v>
      </c>
      <c r="G209" s="211"/>
      <c r="H209" s="214">
        <v>44.901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154</v>
      </c>
      <c r="AU209" s="220" t="s">
        <v>152</v>
      </c>
      <c r="AV209" s="12" t="s">
        <v>152</v>
      </c>
      <c r="AW209" s="12" t="s">
        <v>37</v>
      </c>
      <c r="AX209" s="12" t="s">
        <v>73</v>
      </c>
      <c r="AY209" s="220" t="s">
        <v>143</v>
      </c>
    </row>
    <row r="210" spans="2:51" s="12" customFormat="1" ht="13.5">
      <c r="B210" s="210"/>
      <c r="C210" s="211"/>
      <c r="D210" s="201" t="s">
        <v>154</v>
      </c>
      <c r="E210" s="212" t="s">
        <v>21</v>
      </c>
      <c r="F210" s="213" t="s">
        <v>291</v>
      </c>
      <c r="G210" s="211"/>
      <c r="H210" s="214">
        <v>-2.897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154</v>
      </c>
      <c r="AU210" s="220" t="s">
        <v>152</v>
      </c>
      <c r="AV210" s="12" t="s">
        <v>152</v>
      </c>
      <c r="AW210" s="12" t="s">
        <v>37</v>
      </c>
      <c r="AX210" s="12" t="s">
        <v>73</v>
      </c>
      <c r="AY210" s="220" t="s">
        <v>143</v>
      </c>
    </row>
    <row r="211" spans="2:51" s="12" customFormat="1" ht="13.5">
      <c r="B211" s="210"/>
      <c r="C211" s="211"/>
      <c r="D211" s="201" t="s">
        <v>154</v>
      </c>
      <c r="E211" s="212" t="s">
        <v>21</v>
      </c>
      <c r="F211" s="213" t="s">
        <v>287</v>
      </c>
      <c r="G211" s="211"/>
      <c r="H211" s="214">
        <v>-3.2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154</v>
      </c>
      <c r="AU211" s="220" t="s">
        <v>152</v>
      </c>
      <c r="AV211" s="12" t="s">
        <v>152</v>
      </c>
      <c r="AW211" s="12" t="s">
        <v>37</v>
      </c>
      <c r="AX211" s="12" t="s">
        <v>73</v>
      </c>
      <c r="AY211" s="220" t="s">
        <v>143</v>
      </c>
    </row>
    <row r="212" spans="2:51" s="11" customFormat="1" ht="13.5">
      <c r="B212" s="199"/>
      <c r="C212" s="200"/>
      <c r="D212" s="201" t="s">
        <v>154</v>
      </c>
      <c r="E212" s="202" t="s">
        <v>21</v>
      </c>
      <c r="F212" s="203" t="s">
        <v>292</v>
      </c>
      <c r="G212" s="200"/>
      <c r="H212" s="202" t="s">
        <v>21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154</v>
      </c>
      <c r="AU212" s="209" t="s">
        <v>152</v>
      </c>
      <c r="AV212" s="11" t="s">
        <v>81</v>
      </c>
      <c r="AW212" s="11" t="s">
        <v>37</v>
      </c>
      <c r="AX212" s="11" t="s">
        <v>73</v>
      </c>
      <c r="AY212" s="209" t="s">
        <v>143</v>
      </c>
    </row>
    <row r="213" spans="2:51" s="12" customFormat="1" ht="13.5">
      <c r="B213" s="210"/>
      <c r="C213" s="211"/>
      <c r="D213" s="201" t="s">
        <v>154</v>
      </c>
      <c r="E213" s="212" t="s">
        <v>21</v>
      </c>
      <c r="F213" s="213" t="s">
        <v>293</v>
      </c>
      <c r="G213" s="211"/>
      <c r="H213" s="214">
        <v>48.359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154</v>
      </c>
      <c r="AU213" s="220" t="s">
        <v>152</v>
      </c>
      <c r="AV213" s="12" t="s">
        <v>152</v>
      </c>
      <c r="AW213" s="12" t="s">
        <v>37</v>
      </c>
      <c r="AX213" s="12" t="s">
        <v>73</v>
      </c>
      <c r="AY213" s="220" t="s">
        <v>143</v>
      </c>
    </row>
    <row r="214" spans="2:51" s="12" customFormat="1" ht="13.5">
      <c r="B214" s="210"/>
      <c r="C214" s="211"/>
      <c r="D214" s="201" t="s">
        <v>154</v>
      </c>
      <c r="E214" s="212" t="s">
        <v>21</v>
      </c>
      <c r="F214" s="213" t="s">
        <v>294</v>
      </c>
      <c r="G214" s="211"/>
      <c r="H214" s="214">
        <v>13.3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154</v>
      </c>
      <c r="AU214" s="220" t="s">
        <v>152</v>
      </c>
      <c r="AV214" s="12" t="s">
        <v>152</v>
      </c>
      <c r="AW214" s="12" t="s">
        <v>37</v>
      </c>
      <c r="AX214" s="12" t="s">
        <v>73</v>
      </c>
      <c r="AY214" s="220" t="s">
        <v>143</v>
      </c>
    </row>
    <row r="215" spans="2:51" s="12" customFormat="1" ht="13.5">
      <c r="B215" s="210"/>
      <c r="C215" s="211"/>
      <c r="D215" s="201" t="s">
        <v>154</v>
      </c>
      <c r="E215" s="212" t="s">
        <v>21</v>
      </c>
      <c r="F215" s="213" t="s">
        <v>284</v>
      </c>
      <c r="G215" s="211"/>
      <c r="H215" s="214">
        <v>-4.8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154</v>
      </c>
      <c r="AU215" s="220" t="s">
        <v>152</v>
      </c>
      <c r="AV215" s="12" t="s">
        <v>152</v>
      </c>
      <c r="AW215" s="12" t="s">
        <v>37</v>
      </c>
      <c r="AX215" s="12" t="s">
        <v>73</v>
      </c>
      <c r="AY215" s="220" t="s">
        <v>143</v>
      </c>
    </row>
    <row r="216" spans="2:51" s="12" customFormat="1" ht="13.5">
      <c r="B216" s="210"/>
      <c r="C216" s="211"/>
      <c r="D216" s="201" t="s">
        <v>154</v>
      </c>
      <c r="E216" s="212" t="s">
        <v>21</v>
      </c>
      <c r="F216" s="213" t="s">
        <v>295</v>
      </c>
      <c r="G216" s="211"/>
      <c r="H216" s="214">
        <v>-4.8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154</v>
      </c>
      <c r="AU216" s="220" t="s">
        <v>152</v>
      </c>
      <c r="AV216" s="12" t="s">
        <v>152</v>
      </c>
      <c r="AW216" s="12" t="s">
        <v>37</v>
      </c>
      <c r="AX216" s="12" t="s">
        <v>73</v>
      </c>
      <c r="AY216" s="220" t="s">
        <v>143</v>
      </c>
    </row>
    <row r="217" spans="2:51" s="11" customFormat="1" ht="13.5">
      <c r="B217" s="199"/>
      <c r="C217" s="200"/>
      <c r="D217" s="201" t="s">
        <v>154</v>
      </c>
      <c r="E217" s="202" t="s">
        <v>21</v>
      </c>
      <c r="F217" s="203" t="s">
        <v>272</v>
      </c>
      <c r="G217" s="200"/>
      <c r="H217" s="202" t="s">
        <v>21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154</v>
      </c>
      <c r="AU217" s="209" t="s">
        <v>152</v>
      </c>
      <c r="AV217" s="11" t="s">
        <v>81</v>
      </c>
      <c r="AW217" s="11" t="s">
        <v>37</v>
      </c>
      <c r="AX217" s="11" t="s">
        <v>73</v>
      </c>
      <c r="AY217" s="209" t="s">
        <v>143</v>
      </c>
    </row>
    <row r="218" spans="2:51" s="12" customFormat="1" ht="13.5">
      <c r="B218" s="210"/>
      <c r="C218" s="211"/>
      <c r="D218" s="201" t="s">
        <v>154</v>
      </c>
      <c r="E218" s="212" t="s">
        <v>21</v>
      </c>
      <c r="F218" s="213" t="s">
        <v>288</v>
      </c>
      <c r="G218" s="211"/>
      <c r="H218" s="214">
        <v>44.688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154</v>
      </c>
      <c r="AU218" s="220" t="s">
        <v>152</v>
      </c>
      <c r="AV218" s="12" t="s">
        <v>152</v>
      </c>
      <c r="AW218" s="12" t="s">
        <v>37</v>
      </c>
      <c r="AX218" s="12" t="s">
        <v>73</v>
      </c>
      <c r="AY218" s="220" t="s">
        <v>143</v>
      </c>
    </row>
    <row r="219" spans="2:51" s="12" customFormat="1" ht="13.5">
      <c r="B219" s="210"/>
      <c r="C219" s="211"/>
      <c r="D219" s="201" t="s">
        <v>154</v>
      </c>
      <c r="E219" s="212" t="s">
        <v>21</v>
      </c>
      <c r="F219" s="213" t="s">
        <v>287</v>
      </c>
      <c r="G219" s="211"/>
      <c r="H219" s="214">
        <v>-3.2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154</v>
      </c>
      <c r="AU219" s="220" t="s">
        <v>152</v>
      </c>
      <c r="AV219" s="12" t="s">
        <v>152</v>
      </c>
      <c r="AW219" s="12" t="s">
        <v>37</v>
      </c>
      <c r="AX219" s="12" t="s">
        <v>73</v>
      </c>
      <c r="AY219" s="220" t="s">
        <v>143</v>
      </c>
    </row>
    <row r="220" spans="2:51" s="12" customFormat="1" ht="13.5">
      <c r="B220" s="210"/>
      <c r="C220" s="211"/>
      <c r="D220" s="201" t="s">
        <v>154</v>
      </c>
      <c r="E220" s="212" t="s">
        <v>21</v>
      </c>
      <c r="F220" s="213" t="s">
        <v>291</v>
      </c>
      <c r="G220" s="211"/>
      <c r="H220" s="214">
        <v>-2.897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154</v>
      </c>
      <c r="AU220" s="220" t="s">
        <v>152</v>
      </c>
      <c r="AV220" s="12" t="s">
        <v>152</v>
      </c>
      <c r="AW220" s="12" t="s">
        <v>37</v>
      </c>
      <c r="AX220" s="12" t="s">
        <v>73</v>
      </c>
      <c r="AY220" s="220" t="s">
        <v>143</v>
      </c>
    </row>
    <row r="221" spans="2:51" s="11" customFormat="1" ht="13.5">
      <c r="B221" s="199"/>
      <c r="C221" s="200"/>
      <c r="D221" s="201" t="s">
        <v>154</v>
      </c>
      <c r="E221" s="202" t="s">
        <v>21</v>
      </c>
      <c r="F221" s="203" t="s">
        <v>273</v>
      </c>
      <c r="G221" s="200"/>
      <c r="H221" s="202" t="s">
        <v>21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154</v>
      </c>
      <c r="AU221" s="209" t="s">
        <v>152</v>
      </c>
      <c r="AV221" s="11" t="s">
        <v>81</v>
      </c>
      <c r="AW221" s="11" t="s">
        <v>37</v>
      </c>
      <c r="AX221" s="11" t="s">
        <v>73</v>
      </c>
      <c r="AY221" s="209" t="s">
        <v>143</v>
      </c>
    </row>
    <row r="222" spans="2:51" s="12" customFormat="1" ht="13.5">
      <c r="B222" s="210"/>
      <c r="C222" s="211"/>
      <c r="D222" s="201" t="s">
        <v>154</v>
      </c>
      <c r="E222" s="212" t="s">
        <v>21</v>
      </c>
      <c r="F222" s="213" t="s">
        <v>296</v>
      </c>
      <c r="G222" s="211"/>
      <c r="H222" s="214">
        <v>42.347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154</v>
      </c>
      <c r="AU222" s="220" t="s">
        <v>152</v>
      </c>
      <c r="AV222" s="12" t="s">
        <v>152</v>
      </c>
      <c r="AW222" s="12" t="s">
        <v>37</v>
      </c>
      <c r="AX222" s="12" t="s">
        <v>73</v>
      </c>
      <c r="AY222" s="220" t="s">
        <v>143</v>
      </c>
    </row>
    <row r="223" spans="2:51" s="12" customFormat="1" ht="13.5">
      <c r="B223" s="210"/>
      <c r="C223" s="211"/>
      <c r="D223" s="201" t="s">
        <v>154</v>
      </c>
      <c r="E223" s="212" t="s">
        <v>21</v>
      </c>
      <c r="F223" s="213" t="s">
        <v>297</v>
      </c>
      <c r="G223" s="211"/>
      <c r="H223" s="214">
        <v>-2.393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154</v>
      </c>
      <c r="AU223" s="220" t="s">
        <v>152</v>
      </c>
      <c r="AV223" s="12" t="s">
        <v>152</v>
      </c>
      <c r="AW223" s="12" t="s">
        <v>37</v>
      </c>
      <c r="AX223" s="12" t="s">
        <v>73</v>
      </c>
      <c r="AY223" s="220" t="s">
        <v>143</v>
      </c>
    </row>
    <row r="224" spans="2:51" s="12" customFormat="1" ht="13.5">
      <c r="B224" s="210"/>
      <c r="C224" s="211"/>
      <c r="D224" s="201" t="s">
        <v>154</v>
      </c>
      <c r="E224" s="212" t="s">
        <v>21</v>
      </c>
      <c r="F224" s="213" t="s">
        <v>298</v>
      </c>
      <c r="G224" s="211"/>
      <c r="H224" s="214">
        <v>-1.224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154</v>
      </c>
      <c r="AU224" s="220" t="s">
        <v>152</v>
      </c>
      <c r="AV224" s="12" t="s">
        <v>152</v>
      </c>
      <c r="AW224" s="12" t="s">
        <v>37</v>
      </c>
      <c r="AX224" s="12" t="s">
        <v>73</v>
      </c>
      <c r="AY224" s="220" t="s">
        <v>143</v>
      </c>
    </row>
    <row r="225" spans="2:51" s="11" customFormat="1" ht="13.5">
      <c r="B225" s="199"/>
      <c r="C225" s="200"/>
      <c r="D225" s="201" t="s">
        <v>154</v>
      </c>
      <c r="E225" s="202" t="s">
        <v>21</v>
      </c>
      <c r="F225" s="203" t="s">
        <v>299</v>
      </c>
      <c r="G225" s="200"/>
      <c r="H225" s="202" t="s">
        <v>21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154</v>
      </c>
      <c r="AU225" s="209" t="s">
        <v>152</v>
      </c>
      <c r="AV225" s="11" t="s">
        <v>81</v>
      </c>
      <c r="AW225" s="11" t="s">
        <v>37</v>
      </c>
      <c r="AX225" s="11" t="s">
        <v>73</v>
      </c>
      <c r="AY225" s="209" t="s">
        <v>143</v>
      </c>
    </row>
    <row r="226" spans="2:51" s="12" customFormat="1" ht="13.5">
      <c r="B226" s="210"/>
      <c r="C226" s="211"/>
      <c r="D226" s="201" t="s">
        <v>154</v>
      </c>
      <c r="E226" s="212" t="s">
        <v>21</v>
      </c>
      <c r="F226" s="213" t="s">
        <v>300</v>
      </c>
      <c r="G226" s="211"/>
      <c r="H226" s="214">
        <v>4.392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154</v>
      </c>
      <c r="AU226" s="220" t="s">
        <v>152</v>
      </c>
      <c r="AV226" s="12" t="s">
        <v>152</v>
      </c>
      <c r="AW226" s="12" t="s">
        <v>37</v>
      </c>
      <c r="AX226" s="12" t="s">
        <v>73</v>
      </c>
      <c r="AY226" s="220" t="s">
        <v>143</v>
      </c>
    </row>
    <row r="227" spans="2:51" s="12" customFormat="1" ht="13.5">
      <c r="B227" s="210"/>
      <c r="C227" s="211"/>
      <c r="D227" s="201" t="s">
        <v>154</v>
      </c>
      <c r="E227" s="212" t="s">
        <v>21</v>
      </c>
      <c r="F227" s="213" t="s">
        <v>301</v>
      </c>
      <c r="G227" s="211"/>
      <c r="H227" s="214">
        <v>1.284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154</v>
      </c>
      <c r="AU227" s="220" t="s">
        <v>152</v>
      </c>
      <c r="AV227" s="12" t="s">
        <v>152</v>
      </c>
      <c r="AW227" s="12" t="s">
        <v>37</v>
      </c>
      <c r="AX227" s="12" t="s">
        <v>73</v>
      </c>
      <c r="AY227" s="220" t="s">
        <v>143</v>
      </c>
    </row>
    <row r="228" spans="2:51" s="12" customFormat="1" ht="13.5">
      <c r="B228" s="210"/>
      <c r="C228" s="211"/>
      <c r="D228" s="201" t="s">
        <v>154</v>
      </c>
      <c r="E228" s="212" t="s">
        <v>21</v>
      </c>
      <c r="F228" s="213" t="s">
        <v>302</v>
      </c>
      <c r="G228" s="211"/>
      <c r="H228" s="214">
        <v>1.308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154</v>
      </c>
      <c r="AU228" s="220" t="s">
        <v>152</v>
      </c>
      <c r="AV228" s="12" t="s">
        <v>152</v>
      </c>
      <c r="AW228" s="12" t="s">
        <v>37</v>
      </c>
      <c r="AX228" s="12" t="s">
        <v>73</v>
      </c>
      <c r="AY228" s="220" t="s">
        <v>143</v>
      </c>
    </row>
    <row r="229" spans="2:51" s="12" customFormat="1" ht="13.5">
      <c r="B229" s="210"/>
      <c r="C229" s="211"/>
      <c r="D229" s="201" t="s">
        <v>154</v>
      </c>
      <c r="E229" s="212" t="s">
        <v>21</v>
      </c>
      <c r="F229" s="213" t="s">
        <v>303</v>
      </c>
      <c r="G229" s="211"/>
      <c r="H229" s="214">
        <v>4.86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154</v>
      </c>
      <c r="AU229" s="220" t="s">
        <v>152</v>
      </c>
      <c r="AV229" s="12" t="s">
        <v>152</v>
      </c>
      <c r="AW229" s="12" t="s">
        <v>37</v>
      </c>
      <c r="AX229" s="12" t="s">
        <v>73</v>
      </c>
      <c r="AY229" s="220" t="s">
        <v>143</v>
      </c>
    </row>
    <row r="230" spans="2:51" s="13" customFormat="1" ht="13.5">
      <c r="B230" s="221"/>
      <c r="C230" s="222"/>
      <c r="D230" s="201" t="s">
        <v>154</v>
      </c>
      <c r="E230" s="223" t="s">
        <v>21</v>
      </c>
      <c r="F230" s="224" t="s">
        <v>158</v>
      </c>
      <c r="G230" s="222"/>
      <c r="H230" s="225">
        <v>303.468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154</v>
      </c>
      <c r="AU230" s="231" t="s">
        <v>152</v>
      </c>
      <c r="AV230" s="13" t="s">
        <v>151</v>
      </c>
      <c r="AW230" s="13" t="s">
        <v>37</v>
      </c>
      <c r="AX230" s="13" t="s">
        <v>81</v>
      </c>
      <c r="AY230" s="231" t="s">
        <v>143</v>
      </c>
    </row>
    <row r="231" spans="2:65" s="1" customFormat="1" ht="25.5" customHeight="1">
      <c r="B231" s="40"/>
      <c r="C231" s="187" t="s">
        <v>304</v>
      </c>
      <c r="D231" s="187" t="s">
        <v>146</v>
      </c>
      <c r="E231" s="188" t="s">
        <v>305</v>
      </c>
      <c r="F231" s="189" t="s">
        <v>306</v>
      </c>
      <c r="G231" s="190" t="s">
        <v>149</v>
      </c>
      <c r="H231" s="191">
        <v>15</v>
      </c>
      <c r="I231" s="192"/>
      <c r="J231" s="193">
        <f>ROUND(I231*H231,2)</f>
        <v>0</v>
      </c>
      <c r="K231" s="189" t="s">
        <v>150</v>
      </c>
      <c r="L231" s="60"/>
      <c r="M231" s="194" t="s">
        <v>21</v>
      </c>
      <c r="N231" s="195" t="s">
        <v>45</v>
      </c>
      <c r="O231" s="41"/>
      <c r="P231" s="196">
        <f>O231*H231</f>
        <v>0</v>
      </c>
      <c r="Q231" s="196">
        <v>0</v>
      </c>
      <c r="R231" s="196">
        <f>Q231*H231</f>
        <v>0</v>
      </c>
      <c r="S231" s="196">
        <v>0.068</v>
      </c>
      <c r="T231" s="197">
        <f>S231*H231</f>
        <v>1.02</v>
      </c>
      <c r="AR231" s="23" t="s">
        <v>151</v>
      </c>
      <c r="AT231" s="23" t="s">
        <v>146</v>
      </c>
      <c r="AU231" s="23" t="s">
        <v>152</v>
      </c>
      <c r="AY231" s="23" t="s">
        <v>143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23" t="s">
        <v>152</v>
      </c>
      <c r="BK231" s="198">
        <f>ROUND(I231*H231,2)</f>
        <v>0</v>
      </c>
      <c r="BL231" s="23" t="s">
        <v>151</v>
      </c>
      <c r="BM231" s="23" t="s">
        <v>307</v>
      </c>
    </row>
    <row r="232" spans="2:51" s="11" customFormat="1" ht="13.5">
      <c r="B232" s="199"/>
      <c r="C232" s="200"/>
      <c r="D232" s="201" t="s">
        <v>154</v>
      </c>
      <c r="E232" s="202" t="s">
        <v>21</v>
      </c>
      <c r="F232" s="203" t="s">
        <v>248</v>
      </c>
      <c r="G232" s="200"/>
      <c r="H232" s="202" t="s">
        <v>21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154</v>
      </c>
      <c r="AU232" s="209" t="s">
        <v>152</v>
      </c>
      <c r="AV232" s="11" t="s">
        <v>81</v>
      </c>
      <c r="AW232" s="11" t="s">
        <v>37</v>
      </c>
      <c r="AX232" s="11" t="s">
        <v>73</v>
      </c>
      <c r="AY232" s="209" t="s">
        <v>143</v>
      </c>
    </row>
    <row r="233" spans="2:51" s="12" customFormat="1" ht="13.5">
      <c r="B233" s="210"/>
      <c r="C233" s="211"/>
      <c r="D233" s="201" t="s">
        <v>154</v>
      </c>
      <c r="E233" s="212" t="s">
        <v>21</v>
      </c>
      <c r="F233" s="213" t="s">
        <v>308</v>
      </c>
      <c r="G233" s="211"/>
      <c r="H233" s="214">
        <v>0.42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154</v>
      </c>
      <c r="AU233" s="220" t="s">
        <v>152</v>
      </c>
      <c r="AV233" s="12" t="s">
        <v>152</v>
      </c>
      <c r="AW233" s="12" t="s">
        <v>37</v>
      </c>
      <c r="AX233" s="12" t="s">
        <v>73</v>
      </c>
      <c r="AY233" s="220" t="s">
        <v>143</v>
      </c>
    </row>
    <row r="234" spans="2:51" s="11" customFormat="1" ht="13.5">
      <c r="B234" s="199"/>
      <c r="C234" s="200"/>
      <c r="D234" s="201" t="s">
        <v>154</v>
      </c>
      <c r="E234" s="202" t="s">
        <v>21</v>
      </c>
      <c r="F234" s="203" t="s">
        <v>250</v>
      </c>
      <c r="G234" s="200"/>
      <c r="H234" s="202" t="s">
        <v>21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154</v>
      </c>
      <c r="AU234" s="209" t="s">
        <v>152</v>
      </c>
      <c r="AV234" s="11" t="s">
        <v>81</v>
      </c>
      <c r="AW234" s="11" t="s">
        <v>37</v>
      </c>
      <c r="AX234" s="11" t="s">
        <v>73</v>
      </c>
      <c r="AY234" s="209" t="s">
        <v>143</v>
      </c>
    </row>
    <row r="235" spans="2:51" s="12" customFormat="1" ht="13.5">
      <c r="B235" s="210"/>
      <c r="C235" s="211"/>
      <c r="D235" s="201" t="s">
        <v>154</v>
      </c>
      <c r="E235" s="212" t="s">
        <v>21</v>
      </c>
      <c r="F235" s="213" t="s">
        <v>308</v>
      </c>
      <c r="G235" s="211"/>
      <c r="H235" s="214">
        <v>0.42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154</v>
      </c>
      <c r="AU235" s="220" t="s">
        <v>152</v>
      </c>
      <c r="AV235" s="12" t="s">
        <v>152</v>
      </c>
      <c r="AW235" s="12" t="s">
        <v>37</v>
      </c>
      <c r="AX235" s="12" t="s">
        <v>73</v>
      </c>
      <c r="AY235" s="220" t="s">
        <v>143</v>
      </c>
    </row>
    <row r="236" spans="2:51" s="11" customFormat="1" ht="13.5">
      <c r="B236" s="199"/>
      <c r="C236" s="200"/>
      <c r="D236" s="201" t="s">
        <v>154</v>
      </c>
      <c r="E236" s="202" t="s">
        <v>21</v>
      </c>
      <c r="F236" s="203" t="s">
        <v>272</v>
      </c>
      <c r="G236" s="200"/>
      <c r="H236" s="202" t="s">
        <v>21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154</v>
      </c>
      <c r="AU236" s="209" t="s">
        <v>152</v>
      </c>
      <c r="AV236" s="11" t="s">
        <v>81</v>
      </c>
      <c r="AW236" s="11" t="s">
        <v>37</v>
      </c>
      <c r="AX236" s="11" t="s">
        <v>73</v>
      </c>
      <c r="AY236" s="209" t="s">
        <v>143</v>
      </c>
    </row>
    <row r="237" spans="2:51" s="12" customFormat="1" ht="13.5">
      <c r="B237" s="210"/>
      <c r="C237" s="211"/>
      <c r="D237" s="201" t="s">
        <v>154</v>
      </c>
      <c r="E237" s="212" t="s">
        <v>21</v>
      </c>
      <c r="F237" s="213" t="s">
        <v>309</v>
      </c>
      <c r="G237" s="211"/>
      <c r="H237" s="214">
        <v>1.32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154</v>
      </c>
      <c r="AU237" s="220" t="s">
        <v>152</v>
      </c>
      <c r="AV237" s="12" t="s">
        <v>152</v>
      </c>
      <c r="AW237" s="12" t="s">
        <v>37</v>
      </c>
      <c r="AX237" s="12" t="s">
        <v>73</v>
      </c>
      <c r="AY237" s="220" t="s">
        <v>143</v>
      </c>
    </row>
    <row r="238" spans="2:51" s="11" customFormat="1" ht="13.5">
      <c r="B238" s="199"/>
      <c r="C238" s="200"/>
      <c r="D238" s="201" t="s">
        <v>154</v>
      </c>
      <c r="E238" s="202" t="s">
        <v>21</v>
      </c>
      <c r="F238" s="203" t="s">
        <v>233</v>
      </c>
      <c r="G238" s="200"/>
      <c r="H238" s="202" t="s">
        <v>21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154</v>
      </c>
      <c r="AU238" s="209" t="s">
        <v>152</v>
      </c>
      <c r="AV238" s="11" t="s">
        <v>81</v>
      </c>
      <c r="AW238" s="11" t="s">
        <v>37</v>
      </c>
      <c r="AX238" s="11" t="s">
        <v>73</v>
      </c>
      <c r="AY238" s="209" t="s">
        <v>143</v>
      </c>
    </row>
    <row r="239" spans="2:51" s="12" customFormat="1" ht="13.5">
      <c r="B239" s="210"/>
      <c r="C239" s="211"/>
      <c r="D239" s="201" t="s">
        <v>154</v>
      </c>
      <c r="E239" s="212" t="s">
        <v>21</v>
      </c>
      <c r="F239" s="213" t="s">
        <v>310</v>
      </c>
      <c r="G239" s="211"/>
      <c r="H239" s="214">
        <v>7.06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154</v>
      </c>
      <c r="AU239" s="220" t="s">
        <v>152</v>
      </c>
      <c r="AV239" s="12" t="s">
        <v>152</v>
      </c>
      <c r="AW239" s="12" t="s">
        <v>37</v>
      </c>
      <c r="AX239" s="12" t="s">
        <v>73</v>
      </c>
      <c r="AY239" s="220" t="s">
        <v>143</v>
      </c>
    </row>
    <row r="240" spans="2:51" s="11" customFormat="1" ht="13.5">
      <c r="B240" s="199"/>
      <c r="C240" s="200"/>
      <c r="D240" s="201" t="s">
        <v>154</v>
      </c>
      <c r="E240" s="202" t="s">
        <v>21</v>
      </c>
      <c r="F240" s="203" t="s">
        <v>235</v>
      </c>
      <c r="G240" s="200"/>
      <c r="H240" s="202" t="s">
        <v>21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154</v>
      </c>
      <c r="AU240" s="209" t="s">
        <v>152</v>
      </c>
      <c r="AV240" s="11" t="s">
        <v>81</v>
      </c>
      <c r="AW240" s="11" t="s">
        <v>37</v>
      </c>
      <c r="AX240" s="11" t="s">
        <v>73</v>
      </c>
      <c r="AY240" s="209" t="s">
        <v>143</v>
      </c>
    </row>
    <row r="241" spans="2:51" s="12" customFormat="1" ht="13.5">
      <c r="B241" s="210"/>
      <c r="C241" s="211"/>
      <c r="D241" s="201" t="s">
        <v>154</v>
      </c>
      <c r="E241" s="212" t="s">
        <v>21</v>
      </c>
      <c r="F241" s="213" t="s">
        <v>311</v>
      </c>
      <c r="G241" s="211"/>
      <c r="H241" s="214">
        <v>5.78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154</v>
      </c>
      <c r="AU241" s="220" t="s">
        <v>152</v>
      </c>
      <c r="AV241" s="12" t="s">
        <v>152</v>
      </c>
      <c r="AW241" s="12" t="s">
        <v>37</v>
      </c>
      <c r="AX241" s="12" t="s">
        <v>73</v>
      </c>
      <c r="AY241" s="220" t="s">
        <v>143</v>
      </c>
    </row>
    <row r="242" spans="2:51" s="13" customFormat="1" ht="13.5">
      <c r="B242" s="221"/>
      <c r="C242" s="222"/>
      <c r="D242" s="201" t="s">
        <v>154</v>
      </c>
      <c r="E242" s="223" t="s">
        <v>21</v>
      </c>
      <c r="F242" s="224" t="s">
        <v>158</v>
      </c>
      <c r="G242" s="222"/>
      <c r="H242" s="225">
        <v>15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154</v>
      </c>
      <c r="AU242" s="231" t="s">
        <v>152</v>
      </c>
      <c r="AV242" s="13" t="s">
        <v>151</v>
      </c>
      <c r="AW242" s="13" t="s">
        <v>37</v>
      </c>
      <c r="AX242" s="13" t="s">
        <v>81</v>
      </c>
      <c r="AY242" s="231" t="s">
        <v>143</v>
      </c>
    </row>
    <row r="243" spans="2:63" s="10" customFormat="1" ht="29.85" customHeight="1">
      <c r="B243" s="171"/>
      <c r="C243" s="172"/>
      <c r="D243" s="173" t="s">
        <v>72</v>
      </c>
      <c r="E243" s="185" t="s">
        <v>312</v>
      </c>
      <c r="F243" s="185" t="s">
        <v>313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SUM(P244:P252)</f>
        <v>0</v>
      </c>
      <c r="Q243" s="179"/>
      <c r="R243" s="180">
        <f>SUM(R244:R252)</f>
        <v>0</v>
      </c>
      <c r="S243" s="179"/>
      <c r="T243" s="181">
        <f>SUM(T244:T252)</f>
        <v>0</v>
      </c>
      <c r="AR243" s="182" t="s">
        <v>81</v>
      </c>
      <c r="AT243" s="183" t="s">
        <v>72</v>
      </c>
      <c r="AU243" s="183" t="s">
        <v>81</v>
      </c>
      <c r="AY243" s="182" t="s">
        <v>143</v>
      </c>
      <c r="BK243" s="184">
        <f>SUM(BK244:BK252)</f>
        <v>0</v>
      </c>
    </row>
    <row r="244" spans="2:65" s="1" customFormat="1" ht="25.5" customHeight="1">
      <c r="B244" s="40"/>
      <c r="C244" s="187" t="s">
        <v>314</v>
      </c>
      <c r="D244" s="187" t="s">
        <v>146</v>
      </c>
      <c r="E244" s="188" t="s">
        <v>315</v>
      </c>
      <c r="F244" s="189" t="s">
        <v>316</v>
      </c>
      <c r="G244" s="190" t="s">
        <v>317</v>
      </c>
      <c r="H244" s="191">
        <v>29.259</v>
      </c>
      <c r="I244" s="192"/>
      <c r="J244" s="193">
        <f>ROUND(I244*H244,2)</f>
        <v>0</v>
      </c>
      <c r="K244" s="189" t="s">
        <v>150</v>
      </c>
      <c r="L244" s="60"/>
      <c r="M244" s="194" t="s">
        <v>21</v>
      </c>
      <c r="N244" s="195" t="s">
        <v>45</v>
      </c>
      <c r="O244" s="41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AR244" s="23" t="s">
        <v>151</v>
      </c>
      <c r="AT244" s="23" t="s">
        <v>146</v>
      </c>
      <c r="AU244" s="23" t="s">
        <v>152</v>
      </c>
      <c r="AY244" s="23" t="s">
        <v>143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23" t="s">
        <v>152</v>
      </c>
      <c r="BK244" s="198">
        <f>ROUND(I244*H244,2)</f>
        <v>0</v>
      </c>
      <c r="BL244" s="23" t="s">
        <v>151</v>
      </c>
      <c r="BM244" s="23" t="s">
        <v>318</v>
      </c>
    </row>
    <row r="245" spans="2:65" s="1" customFormat="1" ht="38.25" customHeight="1">
      <c r="B245" s="40"/>
      <c r="C245" s="187" t="s">
        <v>319</v>
      </c>
      <c r="D245" s="187" t="s">
        <v>146</v>
      </c>
      <c r="E245" s="188" t="s">
        <v>320</v>
      </c>
      <c r="F245" s="189" t="s">
        <v>321</v>
      </c>
      <c r="G245" s="190" t="s">
        <v>317</v>
      </c>
      <c r="H245" s="191">
        <v>292.59</v>
      </c>
      <c r="I245" s="192"/>
      <c r="J245" s="193">
        <f>ROUND(I245*H245,2)</f>
        <v>0</v>
      </c>
      <c r="K245" s="189" t="s">
        <v>150</v>
      </c>
      <c r="L245" s="60"/>
      <c r="M245" s="194" t="s">
        <v>21</v>
      </c>
      <c r="N245" s="195" t="s">
        <v>45</v>
      </c>
      <c r="O245" s="41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AR245" s="23" t="s">
        <v>151</v>
      </c>
      <c r="AT245" s="23" t="s">
        <v>146</v>
      </c>
      <c r="AU245" s="23" t="s">
        <v>152</v>
      </c>
      <c r="AY245" s="23" t="s">
        <v>143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23" t="s">
        <v>152</v>
      </c>
      <c r="BK245" s="198">
        <f>ROUND(I245*H245,2)</f>
        <v>0</v>
      </c>
      <c r="BL245" s="23" t="s">
        <v>151</v>
      </c>
      <c r="BM245" s="23" t="s">
        <v>322</v>
      </c>
    </row>
    <row r="246" spans="2:51" s="12" customFormat="1" ht="13.5">
      <c r="B246" s="210"/>
      <c r="C246" s="211"/>
      <c r="D246" s="201" t="s">
        <v>154</v>
      </c>
      <c r="E246" s="211"/>
      <c r="F246" s="213" t="s">
        <v>323</v>
      </c>
      <c r="G246" s="211"/>
      <c r="H246" s="214">
        <v>292.59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154</v>
      </c>
      <c r="AU246" s="220" t="s">
        <v>152</v>
      </c>
      <c r="AV246" s="12" t="s">
        <v>152</v>
      </c>
      <c r="AW246" s="12" t="s">
        <v>6</v>
      </c>
      <c r="AX246" s="12" t="s">
        <v>81</v>
      </c>
      <c r="AY246" s="220" t="s">
        <v>143</v>
      </c>
    </row>
    <row r="247" spans="2:65" s="1" customFormat="1" ht="25.5" customHeight="1">
      <c r="B247" s="40"/>
      <c r="C247" s="187" t="s">
        <v>324</v>
      </c>
      <c r="D247" s="187" t="s">
        <v>146</v>
      </c>
      <c r="E247" s="188" t="s">
        <v>325</v>
      </c>
      <c r="F247" s="189" t="s">
        <v>326</v>
      </c>
      <c r="G247" s="190" t="s">
        <v>317</v>
      </c>
      <c r="H247" s="191">
        <v>29.259</v>
      </c>
      <c r="I247" s="192"/>
      <c r="J247" s="193">
        <f>ROUND(I247*H247,2)</f>
        <v>0</v>
      </c>
      <c r="K247" s="189" t="s">
        <v>150</v>
      </c>
      <c r="L247" s="60"/>
      <c r="M247" s="194" t="s">
        <v>21</v>
      </c>
      <c r="N247" s="195" t="s">
        <v>45</v>
      </c>
      <c r="O247" s="41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AR247" s="23" t="s">
        <v>151</v>
      </c>
      <c r="AT247" s="23" t="s">
        <v>146</v>
      </c>
      <c r="AU247" s="23" t="s">
        <v>152</v>
      </c>
      <c r="AY247" s="23" t="s">
        <v>143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23" t="s">
        <v>152</v>
      </c>
      <c r="BK247" s="198">
        <f>ROUND(I247*H247,2)</f>
        <v>0</v>
      </c>
      <c r="BL247" s="23" t="s">
        <v>151</v>
      </c>
      <c r="BM247" s="23" t="s">
        <v>327</v>
      </c>
    </row>
    <row r="248" spans="2:65" s="1" customFormat="1" ht="25.5" customHeight="1">
      <c r="B248" s="40"/>
      <c r="C248" s="187" t="s">
        <v>328</v>
      </c>
      <c r="D248" s="187" t="s">
        <v>146</v>
      </c>
      <c r="E248" s="188" t="s">
        <v>329</v>
      </c>
      <c r="F248" s="189" t="s">
        <v>330</v>
      </c>
      <c r="G248" s="190" t="s">
        <v>317</v>
      </c>
      <c r="H248" s="191">
        <v>263.331</v>
      </c>
      <c r="I248" s="192"/>
      <c r="J248" s="193">
        <f>ROUND(I248*H248,2)</f>
        <v>0</v>
      </c>
      <c r="K248" s="189" t="s">
        <v>150</v>
      </c>
      <c r="L248" s="60"/>
      <c r="M248" s="194" t="s">
        <v>21</v>
      </c>
      <c r="N248" s="195" t="s">
        <v>45</v>
      </c>
      <c r="O248" s="41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AR248" s="23" t="s">
        <v>151</v>
      </c>
      <c r="AT248" s="23" t="s">
        <v>146</v>
      </c>
      <c r="AU248" s="23" t="s">
        <v>152</v>
      </c>
      <c r="AY248" s="23" t="s">
        <v>143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23" t="s">
        <v>152</v>
      </c>
      <c r="BK248" s="198">
        <f>ROUND(I248*H248,2)</f>
        <v>0</v>
      </c>
      <c r="BL248" s="23" t="s">
        <v>151</v>
      </c>
      <c r="BM248" s="23" t="s">
        <v>331</v>
      </c>
    </row>
    <row r="249" spans="2:51" s="12" customFormat="1" ht="13.5">
      <c r="B249" s="210"/>
      <c r="C249" s="211"/>
      <c r="D249" s="201" t="s">
        <v>154</v>
      </c>
      <c r="E249" s="211"/>
      <c r="F249" s="213" t="s">
        <v>332</v>
      </c>
      <c r="G249" s="211"/>
      <c r="H249" s="214">
        <v>263.331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154</v>
      </c>
      <c r="AU249" s="220" t="s">
        <v>152</v>
      </c>
      <c r="AV249" s="12" t="s">
        <v>152</v>
      </c>
      <c r="AW249" s="12" t="s">
        <v>6</v>
      </c>
      <c r="AX249" s="12" t="s">
        <v>81</v>
      </c>
      <c r="AY249" s="220" t="s">
        <v>143</v>
      </c>
    </row>
    <row r="250" spans="2:65" s="1" customFormat="1" ht="25.5" customHeight="1">
      <c r="B250" s="40"/>
      <c r="C250" s="187" t="s">
        <v>333</v>
      </c>
      <c r="D250" s="187" t="s">
        <v>146</v>
      </c>
      <c r="E250" s="188" t="s">
        <v>334</v>
      </c>
      <c r="F250" s="189" t="s">
        <v>335</v>
      </c>
      <c r="G250" s="190" t="s">
        <v>317</v>
      </c>
      <c r="H250" s="191">
        <v>5.941</v>
      </c>
      <c r="I250" s="192"/>
      <c r="J250" s="193">
        <f>ROUND(I250*H250,2)</f>
        <v>0</v>
      </c>
      <c r="K250" s="189" t="s">
        <v>150</v>
      </c>
      <c r="L250" s="60"/>
      <c r="M250" s="194" t="s">
        <v>21</v>
      </c>
      <c r="N250" s="195" t="s">
        <v>45</v>
      </c>
      <c r="O250" s="41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AR250" s="23" t="s">
        <v>151</v>
      </c>
      <c r="AT250" s="23" t="s">
        <v>146</v>
      </c>
      <c r="AU250" s="23" t="s">
        <v>152</v>
      </c>
      <c r="AY250" s="23" t="s">
        <v>143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23" t="s">
        <v>152</v>
      </c>
      <c r="BK250" s="198">
        <f>ROUND(I250*H250,2)</f>
        <v>0</v>
      </c>
      <c r="BL250" s="23" t="s">
        <v>151</v>
      </c>
      <c r="BM250" s="23" t="s">
        <v>336</v>
      </c>
    </row>
    <row r="251" spans="2:65" s="1" customFormat="1" ht="25.5" customHeight="1">
      <c r="B251" s="40"/>
      <c r="C251" s="187" t="s">
        <v>337</v>
      </c>
      <c r="D251" s="187" t="s">
        <v>146</v>
      </c>
      <c r="E251" s="188" t="s">
        <v>338</v>
      </c>
      <c r="F251" s="189" t="s">
        <v>339</v>
      </c>
      <c r="G251" s="190" t="s">
        <v>317</v>
      </c>
      <c r="H251" s="191">
        <v>4.327</v>
      </c>
      <c r="I251" s="192"/>
      <c r="J251" s="193">
        <f>ROUND(I251*H251,2)</f>
        <v>0</v>
      </c>
      <c r="K251" s="189" t="s">
        <v>150</v>
      </c>
      <c r="L251" s="60"/>
      <c r="M251" s="194" t="s">
        <v>21</v>
      </c>
      <c r="N251" s="195" t="s">
        <v>45</v>
      </c>
      <c r="O251" s="41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AR251" s="23" t="s">
        <v>151</v>
      </c>
      <c r="AT251" s="23" t="s">
        <v>146</v>
      </c>
      <c r="AU251" s="23" t="s">
        <v>152</v>
      </c>
      <c r="AY251" s="23" t="s">
        <v>143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23" t="s">
        <v>152</v>
      </c>
      <c r="BK251" s="198">
        <f>ROUND(I251*H251,2)</f>
        <v>0</v>
      </c>
      <c r="BL251" s="23" t="s">
        <v>151</v>
      </c>
      <c r="BM251" s="23" t="s">
        <v>340</v>
      </c>
    </row>
    <row r="252" spans="2:65" s="1" customFormat="1" ht="38.25" customHeight="1">
      <c r="B252" s="40"/>
      <c r="C252" s="187" t="s">
        <v>341</v>
      </c>
      <c r="D252" s="187" t="s">
        <v>146</v>
      </c>
      <c r="E252" s="188" t="s">
        <v>342</v>
      </c>
      <c r="F252" s="189" t="s">
        <v>343</v>
      </c>
      <c r="G252" s="190" t="s">
        <v>317</v>
      </c>
      <c r="H252" s="191">
        <v>18.991</v>
      </c>
      <c r="I252" s="192"/>
      <c r="J252" s="193">
        <f>ROUND(I252*H252,2)</f>
        <v>0</v>
      </c>
      <c r="K252" s="189" t="s">
        <v>150</v>
      </c>
      <c r="L252" s="60"/>
      <c r="M252" s="194" t="s">
        <v>21</v>
      </c>
      <c r="N252" s="195" t="s">
        <v>45</v>
      </c>
      <c r="O252" s="41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AR252" s="23" t="s">
        <v>151</v>
      </c>
      <c r="AT252" s="23" t="s">
        <v>146</v>
      </c>
      <c r="AU252" s="23" t="s">
        <v>152</v>
      </c>
      <c r="AY252" s="23" t="s">
        <v>143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23" t="s">
        <v>152</v>
      </c>
      <c r="BK252" s="198">
        <f>ROUND(I252*H252,2)</f>
        <v>0</v>
      </c>
      <c r="BL252" s="23" t="s">
        <v>151</v>
      </c>
      <c r="BM252" s="23" t="s">
        <v>344</v>
      </c>
    </row>
    <row r="253" spans="2:63" s="10" customFormat="1" ht="29.85" customHeight="1">
      <c r="B253" s="171"/>
      <c r="C253" s="172"/>
      <c r="D253" s="173" t="s">
        <v>72</v>
      </c>
      <c r="E253" s="185" t="s">
        <v>345</v>
      </c>
      <c r="F253" s="185" t="s">
        <v>346</v>
      </c>
      <c r="G253" s="172"/>
      <c r="H253" s="172"/>
      <c r="I253" s="175"/>
      <c r="J253" s="186">
        <f>BK253</f>
        <v>0</v>
      </c>
      <c r="K253" s="172"/>
      <c r="L253" s="177"/>
      <c r="M253" s="178"/>
      <c r="N253" s="179"/>
      <c r="O253" s="179"/>
      <c r="P253" s="180">
        <f>SUM(P254:P255)</f>
        <v>0</v>
      </c>
      <c r="Q253" s="179"/>
      <c r="R253" s="180">
        <f>SUM(R254:R255)</f>
        <v>0</v>
      </c>
      <c r="S253" s="179"/>
      <c r="T253" s="181">
        <f>SUM(T254:T255)</f>
        <v>0</v>
      </c>
      <c r="AR253" s="182" t="s">
        <v>81</v>
      </c>
      <c r="AT253" s="183" t="s">
        <v>72</v>
      </c>
      <c r="AU253" s="183" t="s">
        <v>81</v>
      </c>
      <c r="AY253" s="182" t="s">
        <v>143</v>
      </c>
      <c r="BK253" s="184">
        <f>SUM(BK254:BK255)</f>
        <v>0</v>
      </c>
    </row>
    <row r="254" spans="2:65" s="1" customFormat="1" ht="51" customHeight="1">
      <c r="B254" s="40"/>
      <c r="C254" s="187" t="s">
        <v>347</v>
      </c>
      <c r="D254" s="187" t="s">
        <v>146</v>
      </c>
      <c r="E254" s="188" t="s">
        <v>348</v>
      </c>
      <c r="F254" s="189" t="s">
        <v>349</v>
      </c>
      <c r="G254" s="190" t="s">
        <v>317</v>
      </c>
      <c r="H254" s="191">
        <v>14.6</v>
      </c>
      <c r="I254" s="192"/>
      <c r="J254" s="193">
        <f>ROUND(I254*H254,2)</f>
        <v>0</v>
      </c>
      <c r="K254" s="189" t="s">
        <v>150</v>
      </c>
      <c r="L254" s="60"/>
      <c r="M254" s="194" t="s">
        <v>21</v>
      </c>
      <c r="N254" s="195" t="s">
        <v>45</v>
      </c>
      <c r="O254" s="41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AR254" s="23" t="s">
        <v>151</v>
      </c>
      <c r="AT254" s="23" t="s">
        <v>146</v>
      </c>
      <c r="AU254" s="23" t="s">
        <v>152</v>
      </c>
      <c r="AY254" s="23" t="s">
        <v>143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23" t="s">
        <v>152</v>
      </c>
      <c r="BK254" s="198">
        <f>ROUND(I254*H254,2)</f>
        <v>0</v>
      </c>
      <c r="BL254" s="23" t="s">
        <v>151</v>
      </c>
      <c r="BM254" s="23" t="s">
        <v>350</v>
      </c>
    </row>
    <row r="255" spans="2:65" s="1" customFormat="1" ht="38.25" customHeight="1">
      <c r="B255" s="40"/>
      <c r="C255" s="187" t="s">
        <v>351</v>
      </c>
      <c r="D255" s="187" t="s">
        <v>146</v>
      </c>
      <c r="E255" s="188" t="s">
        <v>352</v>
      </c>
      <c r="F255" s="189" t="s">
        <v>353</v>
      </c>
      <c r="G255" s="190" t="s">
        <v>317</v>
      </c>
      <c r="H255" s="191">
        <v>14.6</v>
      </c>
      <c r="I255" s="192"/>
      <c r="J255" s="193">
        <f>ROUND(I255*H255,2)</f>
        <v>0</v>
      </c>
      <c r="K255" s="189" t="s">
        <v>150</v>
      </c>
      <c r="L255" s="60"/>
      <c r="M255" s="194" t="s">
        <v>21</v>
      </c>
      <c r="N255" s="195" t="s">
        <v>45</v>
      </c>
      <c r="O255" s="41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AR255" s="23" t="s">
        <v>151</v>
      </c>
      <c r="AT255" s="23" t="s">
        <v>146</v>
      </c>
      <c r="AU255" s="23" t="s">
        <v>152</v>
      </c>
      <c r="AY255" s="23" t="s">
        <v>143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23" t="s">
        <v>152</v>
      </c>
      <c r="BK255" s="198">
        <f>ROUND(I255*H255,2)</f>
        <v>0</v>
      </c>
      <c r="BL255" s="23" t="s">
        <v>151</v>
      </c>
      <c r="BM255" s="23" t="s">
        <v>354</v>
      </c>
    </row>
    <row r="256" spans="2:63" s="10" customFormat="1" ht="37.35" customHeight="1">
      <c r="B256" s="171"/>
      <c r="C256" s="172"/>
      <c r="D256" s="173" t="s">
        <v>72</v>
      </c>
      <c r="E256" s="174" t="s">
        <v>355</v>
      </c>
      <c r="F256" s="174" t="s">
        <v>356</v>
      </c>
      <c r="G256" s="172"/>
      <c r="H256" s="172"/>
      <c r="I256" s="175"/>
      <c r="J256" s="176">
        <f>BK256</f>
        <v>0</v>
      </c>
      <c r="K256" s="172"/>
      <c r="L256" s="177"/>
      <c r="M256" s="178"/>
      <c r="N256" s="179"/>
      <c r="O256" s="179"/>
      <c r="P256" s="180">
        <f>P257+P292+P315+P344+P352+P376+P379+P381+P385+P402+P408+P413+P424+P472+P517+P548+P565+P668+P705+P725</f>
        <v>0</v>
      </c>
      <c r="Q256" s="179"/>
      <c r="R256" s="180">
        <f>R257+R292+R315+R344+R352+R376+R379+R381+R385+R402+R408+R413+R424+R472+R517+R548+R565+R668+R705+R725</f>
        <v>7.690149289999999</v>
      </c>
      <c r="S256" s="179"/>
      <c r="T256" s="181">
        <f>T257+T292+T315+T344+T352+T376+T379+T381+T385+T402+T408+T413+T424+T472+T517+T548+T565+T668+T705+T725</f>
        <v>7.415575500000001</v>
      </c>
      <c r="AR256" s="182" t="s">
        <v>152</v>
      </c>
      <c r="AT256" s="183" t="s">
        <v>72</v>
      </c>
      <c r="AU256" s="183" t="s">
        <v>73</v>
      </c>
      <c r="AY256" s="182" t="s">
        <v>143</v>
      </c>
      <c r="BK256" s="184">
        <f>BK257+BK292+BK315+BK344+BK352+BK376+BK379+BK381+BK385+BK402+BK408+BK413+BK424+BK472+BK517+BK548+BK565+BK668+BK705+BK725</f>
        <v>0</v>
      </c>
    </row>
    <row r="257" spans="2:63" s="10" customFormat="1" ht="19.9" customHeight="1">
      <c r="B257" s="171"/>
      <c r="C257" s="172"/>
      <c r="D257" s="173" t="s">
        <v>72</v>
      </c>
      <c r="E257" s="185" t="s">
        <v>357</v>
      </c>
      <c r="F257" s="185" t="s">
        <v>358</v>
      </c>
      <c r="G257" s="172"/>
      <c r="H257" s="172"/>
      <c r="I257" s="175"/>
      <c r="J257" s="186">
        <f>BK257</f>
        <v>0</v>
      </c>
      <c r="K257" s="172"/>
      <c r="L257" s="177"/>
      <c r="M257" s="178"/>
      <c r="N257" s="179"/>
      <c r="O257" s="179"/>
      <c r="P257" s="180">
        <f>SUM(P258:P291)</f>
        <v>0</v>
      </c>
      <c r="Q257" s="179"/>
      <c r="R257" s="180">
        <f>SUM(R258:R291)</f>
        <v>0.03226856</v>
      </c>
      <c r="S257" s="179"/>
      <c r="T257" s="181">
        <f>SUM(T258:T291)</f>
        <v>0</v>
      </c>
      <c r="AR257" s="182" t="s">
        <v>152</v>
      </c>
      <c r="AT257" s="183" t="s">
        <v>72</v>
      </c>
      <c r="AU257" s="183" t="s">
        <v>81</v>
      </c>
      <c r="AY257" s="182" t="s">
        <v>143</v>
      </c>
      <c r="BK257" s="184">
        <f>SUM(BK258:BK291)</f>
        <v>0</v>
      </c>
    </row>
    <row r="258" spans="2:65" s="1" customFormat="1" ht="25.5" customHeight="1">
      <c r="B258" s="40"/>
      <c r="C258" s="187" t="s">
        <v>359</v>
      </c>
      <c r="D258" s="187" t="s">
        <v>146</v>
      </c>
      <c r="E258" s="188" t="s">
        <v>360</v>
      </c>
      <c r="F258" s="189" t="s">
        <v>361</v>
      </c>
      <c r="G258" s="190" t="s">
        <v>149</v>
      </c>
      <c r="H258" s="191">
        <v>5.94</v>
      </c>
      <c r="I258" s="192"/>
      <c r="J258" s="193">
        <f>ROUND(I258*H258,2)</f>
        <v>0</v>
      </c>
      <c r="K258" s="189" t="s">
        <v>150</v>
      </c>
      <c r="L258" s="60"/>
      <c r="M258" s="194" t="s">
        <v>21</v>
      </c>
      <c r="N258" s="195" t="s">
        <v>45</v>
      </c>
      <c r="O258" s="41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AR258" s="23" t="s">
        <v>223</v>
      </c>
      <c r="AT258" s="23" t="s">
        <v>146</v>
      </c>
      <c r="AU258" s="23" t="s">
        <v>152</v>
      </c>
      <c r="AY258" s="23" t="s">
        <v>143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23" t="s">
        <v>152</v>
      </c>
      <c r="BK258" s="198">
        <f>ROUND(I258*H258,2)</f>
        <v>0</v>
      </c>
      <c r="BL258" s="23" t="s">
        <v>223</v>
      </c>
      <c r="BM258" s="23" t="s">
        <v>362</v>
      </c>
    </row>
    <row r="259" spans="2:51" s="11" customFormat="1" ht="13.5">
      <c r="B259" s="199"/>
      <c r="C259" s="200"/>
      <c r="D259" s="201" t="s">
        <v>154</v>
      </c>
      <c r="E259" s="202" t="s">
        <v>21</v>
      </c>
      <c r="F259" s="203" t="s">
        <v>233</v>
      </c>
      <c r="G259" s="200"/>
      <c r="H259" s="202" t="s">
        <v>21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154</v>
      </c>
      <c r="AU259" s="209" t="s">
        <v>152</v>
      </c>
      <c r="AV259" s="11" t="s">
        <v>81</v>
      </c>
      <c r="AW259" s="11" t="s">
        <v>37</v>
      </c>
      <c r="AX259" s="11" t="s">
        <v>73</v>
      </c>
      <c r="AY259" s="209" t="s">
        <v>143</v>
      </c>
    </row>
    <row r="260" spans="2:51" s="12" customFormat="1" ht="13.5">
      <c r="B260" s="210"/>
      <c r="C260" s="211"/>
      <c r="D260" s="201" t="s">
        <v>154</v>
      </c>
      <c r="E260" s="212" t="s">
        <v>21</v>
      </c>
      <c r="F260" s="213" t="s">
        <v>363</v>
      </c>
      <c r="G260" s="211"/>
      <c r="H260" s="214">
        <v>2.07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154</v>
      </c>
      <c r="AU260" s="220" t="s">
        <v>152</v>
      </c>
      <c r="AV260" s="12" t="s">
        <v>152</v>
      </c>
      <c r="AW260" s="12" t="s">
        <v>37</v>
      </c>
      <c r="AX260" s="12" t="s">
        <v>73</v>
      </c>
      <c r="AY260" s="220" t="s">
        <v>143</v>
      </c>
    </row>
    <row r="261" spans="2:51" s="11" customFormat="1" ht="13.5">
      <c r="B261" s="199"/>
      <c r="C261" s="200"/>
      <c r="D261" s="201" t="s">
        <v>154</v>
      </c>
      <c r="E261" s="202" t="s">
        <v>21</v>
      </c>
      <c r="F261" s="203" t="s">
        <v>240</v>
      </c>
      <c r="G261" s="200"/>
      <c r="H261" s="202" t="s">
        <v>21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154</v>
      </c>
      <c r="AU261" s="209" t="s">
        <v>152</v>
      </c>
      <c r="AV261" s="11" t="s">
        <v>81</v>
      </c>
      <c r="AW261" s="11" t="s">
        <v>37</v>
      </c>
      <c r="AX261" s="11" t="s">
        <v>73</v>
      </c>
      <c r="AY261" s="209" t="s">
        <v>143</v>
      </c>
    </row>
    <row r="262" spans="2:51" s="12" customFormat="1" ht="13.5">
      <c r="B262" s="210"/>
      <c r="C262" s="211"/>
      <c r="D262" s="201" t="s">
        <v>154</v>
      </c>
      <c r="E262" s="212" t="s">
        <v>21</v>
      </c>
      <c r="F262" s="213" t="s">
        <v>364</v>
      </c>
      <c r="G262" s="211"/>
      <c r="H262" s="214">
        <v>0.9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154</v>
      </c>
      <c r="AU262" s="220" t="s">
        <v>152</v>
      </c>
      <c r="AV262" s="12" t="s">
        <v>152</v>
      </c>
      <c r="AW262" s="12" t="s">
        <v>37</v>
      </c>
      <c r="AX262" s="12" t="s">
        <v>73</v>
      </c>
      <c r="AY262" s="220" t="s">
        <v>143</v>
      </c>
    </row>
    <row r="263" spans="2:51" s="11" customFormat="1" ht="13.5">
      <c r="B263" s="199"/>
      <c r="C263" s="200"/>
      <c r="D263" s="201" t="s">
        <v>154</v>
      </c>
      <c r="E263" s="202" t="s">
        <v>21</v>
      </c>
      <c r="F263" s="203" t="s">
        <v>235</v>
      </c>
      <c r="G263" s="200"/>
      <c r="H263" s="202" t="s">
        <v>21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154</v>
      </c>
      <c r="AU263" s="209" t="s">
        <v>152</v>
      </c>
      <c r="AV263" s="11" t="s">
        <v>81</v>
      </c>
      <c r="AW263" s="11" t="s">
        <v>37</v>
      </c>
      <c r="AX263" s="11" t="s">
        <v>73</v>
      </c>
      <c r="AY263" s="209" t="s">
        <v>143</v>
      </c>
    </row>
    <row r="264" spans="2:51" s="12" customFormat="1" ht="13.5">
      <c r="B264" s="210"/>
      <c r="C264" s="211"/>
      <c r="D264" s="201" t="s">
        <v>154</v>
      </c>
      <c r="E264" s="212" t="s">
        <v>21</v>
      </c>
      <c r="F264" s="213" t="s">
        <v>363</v>
      </c>
      <c r="G264" s="211"/>
      <c r="H264" s="214">
        <v>2.07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154</v>
      </c>
      <c r="AU264" s="220" t="s">
        <v>152</v>
      </c>
      <c r="AV264" s="12" t="s">
        <v>152</v>
      </c>
      <c r="AW264" s="12" t="s">
        <v>37</v>
      </c>
      <c r="AX264" s="12" t="s">
        <v>73</v>
      </c>
      <c r="AY264" s="220" t="s">
        <v>143</v>
      </c>
    </row>
    <row r="265" spans="2:51" s="11" customFormat="1" ht="13.5">
      <c r="B265" s="199"/>
      <c r="C265" s="200"/>
      <c r="D265" s="201" t="s">
        <v>154</v>
      </c>
      <c r="E265" s="202" t="s">
        <v>21</v>
      </c>
      <c r="F265" s="203" t="s">
        <v>270</v>
      </c>
      <c r="G265" s="200"/>
      <c r="H265" s="202" t="s">
        <v>21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154</v>
      </c>
      <c r="AU265" s="209" t="s">
        <v>152</v>
      </c>
      <c r="AV265" s="11" t="s">
        <v>81</v>
      </c>
      <c r="AW265" s="11" t="s">
        <v>37</v>
      </c>
      <c r="AX265" s="11" t="s">
        <v>73</v>
      </c>
      <c r="AY265" s="209" t="s">
        <v>143</v>
      </c>
    </row>
    <row r="266" spans="2:51" s="12" customFormat="1" ht="13.5">
      <c r="B266" s="210"/>
      <c r="C266" s="211"/>
      <c r="D266" s="201" t="s">
        <v>154</v>
      </c>
      <c r="E266" s="212" t="s">
        <v>21</v>
      </c>
      <c r="F266" s="213" t="s">
        <v>364</v>
      </c>
      <c r="G266" s="211"/>
      <c r="H266" s="214">
        <v>0.9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154</v>
      </c>
      <c r="AU266" s="220" t="s">
        <v>152</v>
      </c>
      <c r="AV266" s="12" t="s">
        <v>152</v>
      </c>
      <c r="AW266" s="12" t="s">
        <v>37</v>
      </c>
      <c r="AX266" s="12" t="s">
        <v>73</v>
      </c>
      <c r="AY266" s="220" t="s">
        <v>143</v>
      </c>
    </row>
    <row r="267" spans="2:51" s="13" customFormat="1" ht="13.5">
      <c r="B267" s="221"/>
      <c r="C267" s="222"/>
      <c r="D267" s="201" t="s">
        <v>154</v>
      </c>
      <c r="E267" s="223" t="s">
        <v>21</v>
      </c>
      <c r="F267" s="224" t="s">
        <v>158</v>
      </c>
      <c r="G267" s="222"/>
      <c r="H267" s="225">
        <v>5.94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154</v>
      </c>
      <c r="AU267" s="231" t="s">
        <v>152</v>
      </c>
      <c r="AV267" s="13" t="s">
        <v>151</v>
      </c>
      <c r="AW267" s="13" t="s">
        <v>37</v>
      </c>
      <c r="AX267" s="13" t="s">
        <v>81</v>
      </c>
      <c r="AY267" s="231" t="s">
        <v>143</v>
      </c>
    </row>
    <row r="268" spans="2:65" s="1" customFormat="1" ht="25.5" customHeight="1">
      <c r="B268" s="40"/>
      <c r="C268" s="187" t="s">
        <v>365</v>
      </c>
      <c r="D268" s="187" t="s">
        <v>146</v>
      </c>
      <c r="E268" s="188" t="s">
        <v>366</v>
      </c>
      <c r="F268" s="189" t="s">
        <v>367</v>
      </c>
      <c r="G268" s="190" t="s">
        <v>149</v>
      </c>
      <c r="H268" s="191">
        <v>24.446</v>
      </c>
      <c r="I268" s="192"/>
      <c r="J268" s="193">
        <f>ROUND(I268*H268,2)</f>
        <v>0</v>
      </c>
      <c r="K268" s="189" t="s">
        <v>150</v>
      </c>
      <c r="L268" s="60"/>
      <c r="M268" s="194" t="s">
        <v>21</v>
      </c>
      <c r="N268" s="195" t="s">
        <v>45</v>
      </c>
      <c r="O268" s="41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AR268" s="23" t="s">
        <v>223</v>
      </c>
      <c r="AT268" s="23" t="s">
        <v>146</v>
      </c>
      <c r="AU268" s="23" t="s">
        <v>152</v>
      </c>
      <c r="AY268" s="23" t="s">
        <v>143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23" t="s">
        <v>152</v>
      </c>
      <c r="BK268" s="198">
        <f>ROUND(I268*H268,2)</f>
        <v>0</v>
      </c>
      <c r="BL268" s="23" t="s">
        <v>223</v>
      </c>
      <c r="BM268" s="23" t="s">
        <v>368</v>
      </c>
    </row>
    <row r="269" spans="2:51" s="11" customFormat="1" ht="13.5">
      <c r="B269" s="199"/>
      <c r="C269" s="200"/>
      <c r="D269" s="201" t="s">
        <v>154</v>
      </c>
      <c r="E269" s="202" t="s">
        <v>21</v>
      </c>
      <c r="F269" s="203" t="s">
        <v>240</v>
      </c>
      <c r="G269" s="200"/>
      <c r="H269" s="202" t="s">
        <v>21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154</v>
      </c>
      <c r="AU269" s="209" t="s">
        <v>152</v>
      </c>
      <c r="AV269" s="11" t="s">
        <v>81</v>
      </c>
      <c r="AW269" s="11" t="s">
        <v>37</v>
      </c>
      <c r="AX269" s="11" t="s">
        <v>73</v>
      </c>
      <c r="AY269" s="209" t="s">
        <v>143</v>
      </c>
    </row>
    <row r="270" spans="2:51" s="12" customFormat="1" ht="13.5">
      <c r="B270" s="210"/>
      <c r="C270" s="211"/>
      <c r="D270" s="201" t="s">
        <v>154</v>
      </c>
      <c r="E270" s="212" t="s">
        <v>21</v>
      </c>
      <c r="F270" s="213" t="s">
        <v>369</v>
      </c>
      <c r="G270" s="211"/>
      <c r="H270" s="214">
        <v>0.588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154</v>
      </c>
      <c r="AU270" s="220" t="s">
        <v>152</v>
      </c>
      <c r="AV270" s="12" t="s">
        <v>152</v>
      </c>
      <c r="AW270" s="12" t="s">
        <v>37</v>
      </c>
      <c r="AX270" s="12" t="s">
        <v>73</v>
      </c>
      <c r="AY270" s="220" t="s">
        <v>143</v>
      </c>
    </row>
    <row r="271" spans="2:51" s="11" customFormat="1" ht="13.5">
      <c r="B271" s="199"/>
      <c r="C271" s="200"/>
      <c r="D271" s="201" t="s">
        <v>154</v>
      </c>
      <c r="E271" s="202" t="s">
        <v>21</v>
      </c>
      <c r="F271" s="203" t="s">
        <v>233</v>
      </c>
      <c r="G271" s="200"/>
      <c r="H271" s="202" t="s">
        <v>21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154</v>
      </c>
      <c r="AU271" s="209" t="s">
        <v>152</v>
      </c>
      <c r="AV271" s="11" t="s">
        <v>81</v>
      </c>
      <c r="AW271" s="11" t="s">
        <v>37</v>
      </c>
      <c r="AX271" s="11" t="s">
        <v>73</v>
      </c>
      <c r="AY271" s="209" t="s">
        <v>143</v>
      </c>
    </row>
    <row r="272" spans="2:51" s="12" customFormat="1" ht="13.5">
      <c r="B272" s="210"/>
      <c r="C272" s="211"/>
      <c r="D272" s="201" t="s">
        <v>154</v>
      </c>
      <c r="E272" s="212" t="s">
        <v>21</v>
      </c>
      <c r="F272" s="213" t="s">
        <v>370</v>
      </c>
      <c r="G272" s="211"/>
      <c r="H272" s="214">
        <v>11.635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154</v>
      </c>
      <c r="AU272" s="220" t="s">
        <v>152</v>
      </c>
      <c r="AV272" s="12" t="s">
        <v>152</v>
      </c>
      <c r="AW272" s="12" t="s">
        <v>37</v>
      </c>
      <c r="AX272" s="12" t="s">
        <v>73</v>
      </c>
      <c r="AY272" s="220" t="s">
        <v>143</v>
      </c>
    </row>
    <row r="273" spans="2:51" s="11" customFormat="1" ht="13.5">
      <c r="B273" s="199"/>
      <c r="C273" s="200"/>
      <c r="D273" s="201" t="s">
        <v>154</v>
      </c>
      <c r="E273" s="202" t="s">
        <v>21</v>
      </c>
      <c r="F273" s="203" t="s">
        <v>270</v>
      </c>
      <c r="G273" s="200"/>
      <c r="H273" s="202" t="s">
        <v>21</v>
      </c>
      <c r="I273" s="204"/>
      <c r="J273" s="200"/>
      <c r="K273" s="200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154</v>
      </c>
      <c r="AU273" s="209" t="s">
        <v>152</v>
      </c>
      <c r="AV273" s="11" t="s">
        <v>81</v>
      </c>
      <c r="AW273" s="11" t="s">
        <v>37</v>
      </c>
      <c r="AX273" s="11" t="s">
        <v>73</v>
      </c>
      <c r="AY273" s="209" t="s">
        <v>143</v>
      </c>
    </row>
    <row r="274" spans="2:51" s="12" customFormat="1" ht="13.5">
      <c r="B274" s="210"/>
      <c r="C274" s="211"/>
      <c r="D274" s="201" t="s">
        <v>154</v>
      </c>
      <c r="E274" s="212" t="s">
        <v>21</v>
      </c>
      <c r="F274" s="213" t="s">
        <v>369</v>
      </c>
      <c r="G274" s="211"/>
      <c r="H274" s="214">
        <v>0.588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154</v>
      </c>
      <c r="AU274" s="220" t="s">
        <v>152</v>
      </c>
      <c r="AV274" s="12" t="s">
        <v>152</v>
      </c>
      <c r="AW274" s="12" t="s">
        <v>37</v>
      </c>
      <c r="AX274" s="12" t="s">
        <v>73</v>
      </c>
      <c r="AY274" s="220" t="s">
        <v>143</v>
      </c>
    </row>
    <row r="275" spans="2:51" s="11" customFormat="1" ht="13.5">
      <c r="B275" s="199"/>
      <c r="C275" s="200"/>
      <c r="D275" s="201" t="s">
        <v>154</v>
      </c>
      <c r="E275" s="202" t="s">
        <v>21</v>
      </c>
      <c r="F275" s="203" t="s">
        <v>235</v>
      </c>
      <c r="G275" s="200"/>
      <c r="H275" s="202" t="s">
        <v>21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154</v>
      </c>
      <c r="AU275" s="209" t="s">
        <v>152</v>
      </c>
      <c r="AV275" s="11" t="s">
        <v>81</v>
      </c>
      <c r="AW275" s="11" t="s">
        <v>37</v>
      </c>
      <c r="AX275" s="11" t="s">
        <v>73</v>
      </c>
      <c r="AY275" s="209" t="s">
        <v>143</v>
      </c>
    </row>
    <row r="276" spans="2:51" s="12" customFormat="1" ht="13.5">
      <c r="B276" s="210"/>
      <c r="C276" s="211"/>
      <c r="D276" s="201" t="s">
        <v>154</v>
      </c>
      <c r="E276" s="212" t="s">
        <v>21</v>
      </c>
      <c r="F276" s="213" t="s">
        <v>370</v>
      </c>
      <c r="G276" s="211"/>
      <c r="H276" s="214">
        <v>11.635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154</v>
      </c>
      <c r="AU276" s="220" t="s">
        <v>152</v>
      </c>
      <c r="AV276" s="12" t="s">
        <v>152</v>
      </c>
      <c r="AW276" s="12" t="s">
        <v>37</v>
      </c>
      <c r="AX276" s="12" t="s">
        <v>73</v>
      </c>
      <c r="AY276" s="220" t="s">
        <v>143</v>
      </c>
    </row>
    <row r="277" spans="2:51" s="13" customFormat="1" ht="13.5">
      <c r="B277" s="221"/>
      <c r="C277" s="222"/>
      <c r="D277" s="201" t="s">
        <v>154</v>
      </c>
      <c r="E277" s="223" t="s">
        <v>21</v>
      </c>
      <c r="F277" s="224" t="s">
        <v>158</v>
      </c>
      <c r="G277" s="222"/>
      <c r="H277" s="225">
        <v>24.446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154</v>
      </c>
      <c r="AU277" s="231" t="s">
        <v>152</v>
      </c>
      <c r="AV277" s="13" t="s">
        <v>151</v>
      </c>
      <c r="AW277" s="13" t="s">
        <v>37</v>
      </c>
      <c r="AX277" s="13" t="s">
        <v>81</v>
      </c>
      <c r="AY277" s="231" t="s">
        <v>143</v>
      </c>
    </row>
    <row r="278" spans="2:65" s="1" customFormat="1" ht="16.5" customHeight="1">
      <c r="B278" s="40"/>
      <c r="C278" s="232" t="s">
        <v>371</v>
      </c>
      <c r="D278" s="232" t="s">
        <v>209</v>
      </c>
      <c r="E278" s="233" t="s">
        <v>372</v>
      </c>
      <c r="F278" s="234" t="s">
        <v>373</v>
      </c>
      <c r="G278" s="235" t="s">
        <v>374</v>
      </c>
      <c r="H278" s="236">
        <v>30.386</v>
      </c>
      <c r="I278" s="237"/>
      <c r="J278" s="238">
        <f>ROUND(I278*H278,2)</f>
        <v>0</v>
      </c>
      <c r="K278" s="234" t="s">
        <v>150</v>
      </c>
      <c r="L278" s="239"/>
      <c r="M278" s="240" t="s">
        <v>21</v>
      </c>
      <c r="N278" s="241" t="s">
        <v>45</v>
      </c>
      <c r="O278" s="41"/>
      <c r="P278" s="196">
        <f>O278*H278</f>
        <v>0</v>
      </c>
      <c r="Q278" s="196">
        <v>0.001</v>
      </c>
      <c r="R278" s="196">
        <f>Q278*H278</f>
        <v>0.030386</v>
      </c>
      <c r="S278" s="196">
        <v>0</v>
      </c>
      <c r="T278" s="197">
        <f>S278*H278</f>
        <v>0</v>
      </c>
      <c r="AR278" s="23" t="s">
        <v>351</v>
      </c>
      <c r="AT278" s="23" t="s">
        <v>209</v>
      </c>
      <c r="AU278" s="23" t="s">
        <v>152</v>
      </c>
      <c r="AY278" s="23" t="s">
        <v>143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23" t="s">
        <v>152</v>
      </c>
      <c r="BK278" s="198">
        <f>ROUND(I278*H278,2)</f>
        <v>0</v>
      </c>
      <c r="BL278" s="23" t="s">
        <v>223</v>
      </c>
      <c r="BM278" s="23" t="s">
        <v>375</v>
      </c>
    </row>
    <row r="279" spans="2:51" s="12" customFormat="1" ht="13.5">
      <c r="B279" s="210"/>
      <c r="C279" s="211"/>
      <c r="D279" s="201" t="s">
        <v>154</v>
      </c>
      <c r="E279" s="212" t="s">
        <v>21</v>
      </c>
      <c r="F279" s="213" t="s">
        <v>376</v>
      </c>
      <c r="G279" s="211"/>
      <c r="H279" s="214">
        <v>30.386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154</v>
      </c>
      <c r="AU279" s="220" t="s">
        <v>152</v>
      </c>
      <c r="AV279" s="12" t="s">
        <v>152</v>
      </c>
      <c r="AW279" s="12" t="s">
        <v>37</v>
      </c>
      <c r="AX279" s="12" t="s">
        <v>81</v>
      </c>
      <c r="AY279" s="220" t="s">
        <v>143</v>
      </c>
    </row>
    <row r="280" spans="2:65" s="1" customFormat="1" ht="25.5" customHeight="1">
      <c r="B280" s="40"/>
      <c r="C280" s="187" t="s">
        <v>377</v>
      </c>
      <c r="D280" s="187" t="s">
        <v>146</v>
      </c>
      <c r="E280" s="188" t="s">
        <v>378</v>
      </c>
      <c r="F280" s="189" t="s">
        <v>379</v>
      </c>
      <c r="G280" s="190" t="s">
        <v>149</v>
      </c>
      <c r="H280" s="191">
        <v>30.386</v>
      </c>
      <c r="I280" s="192"/>
      <c r="J280" s="193">
        <f>ROUND(I280*H280,2)</f>
        <v>0</v>
      </c>
      <c r="K280" s="189" t="s">
        <v>150</v>
      </c>
      <c r="L280" s="60"/>
      <c r="M280" s="194" t="s">
        <v>21</v>
      </c>
      <c r="N280" s="195" t="s">
        <v>45</v>
      </c>
      <c r="O280" s="41"/>
      <c r="P280" s="196">
        <f>O280*H280</f>
        <v>0</v>
      </c>
      <c r="Q280" s="196">
        <v>0</v>
      </c>
      <c r="R280" s="196">
        <f>Q280*H280</f>
        <v>0</v>
      </c>
      <c r="S280" s="196">
        <v>0</v>
      </c>
      <c r="T280" s="197">
        <f>S280*H280</f>
        <v>0</v>
      </c>
      <c r="AR280" s="23" t="s">
        <v>223</v>
      </c>
      <c r="AT280" s="23" t="s">
        <v>146</v>
      </c>
      <c r="AU280" s="23" t="s">
        <v>152</v>
      </c>
      <c r="AY280" s="23" t="s">
        <v>143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23" t="s">
        <v>152</v>
      </c>
      <c r="BK280" s="198">
        <f>ROUND(I280*H280,2)</f>
        <v>0</v>
      </c>
      <c r="BL280" s="23" t="s">
        <v>223</v>
      </c>
      <c r="BM280" s="23" t="s">
        <v>380</v>
      </c>
    </row>
    <row r="281" spans="2:51" s="12" customFormat="1" ht="13.5">
      <c r="B281" s="210"/>
      <c r="C281" s="211"/>
      <c r="D281" s="201" t="s">
        <v>154</v>
      </c>
      <c r="E281" s="212" t="s">
        <v>21</v>
      </c>
      <c r="F281" s="213" t="s">
        <v>381</v>
      </c>
      <c r="G281" s="211"/>
      <c r="H281" s="214">
        <v>30.386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154</v>
      </c>
      <c r="AU281" s="220" t="s">
        <v>152</v>
      </c>
      <c r="AV281" s="12" t="s">
        <v>152</v>
      </c>
      <c r="AW281" s="12" t="s">
        <v>37</v>
      </c>
      <c r="AX281" s="12" t="s">
        <v>81</v>
      </c>
      <c r="AY281" s="220" t="s">
        <v>143</v>
      </c>
    </row>
    <row r="282" spans="2:65" s="1" customFormat="1" ht="25.5" customHeight="1">
      <c r="B282" s="40"/>
      <c r="C282" s="187" t="s">
        <v>382</v>
      </c>
      <c r="D282" s="187" t="s">
        <v>146</v>
      </c>
      <c r="E282" s="188" t="s">
        <v>383</v>
      </c>
      <c r="F282" s="189" t="s">
        <v>384</v>
      </c>
      <c r="G282" s="190" t="s">
        <v>246</v>
      </c>
      <c r="H282" s="191">
        <v>29.882</v>
      </c>
      <c r="I282" s="192"/>
      <c r="J282" s="193">
        <f>ROUND(I282*H282,2)</f>
        <v>0</v>
      </c>
      <c r="K282" s="189" t="s">
        <v>150</v>
      </c>
      <c r="L282" s="60"/>
      <c r="M282" s="194" t="s">
        <v>21</v>
      </c>
      <c r="N282" s="195" t="s">
        <v>45</v>
      </c>
      <c r="O282" s="41"/>
      <c r="P282" s="196">
        <f>O282*H282</f>
        <v>0</v>
      </c>
      <c r="Q282" s="196">
        <v>0</v>
      </c>
      <c r="R282" s="196">
        <f>Q282*H282</f>
        <v>0</v>
      </c>
      <c r="S282" s="196">
        <v>0</v>
      </c>
      <c r="T282" s="197">
        <f>S282*H282</f>
        <v>0</v>
      </c>
      <c r="AR282" s="23" t="s">
        <v>223</v>
      </c>
      <c r="AT282" s="23" t="s">
        <v>146</v>
      </c>
      <c r="AU282" s="23" t="s">
        <v>152</v>
      </c>
      <c r="AY282" s="23" t="s">
        <v>143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23" t="s">
        <v>152</v>
      </c>
      <c r="BK282" s="198">
        <f>ROUND(I282*H282,2)</f>
        <v>0</v>
      </c>
      <c r="BL282" s="23" t="s">
        <v>223</v>
      </c>
      <c r="BM282" s="23" t="s">
        <v>385</v>
      </c>
    </row>
    <row r="283" spans="2:51" s="12" customFormat="1" ht="13.5">
      <c r="B283" s="210"/>
      <c r="C283" s="211"/>
      <c r="D283" s="201" t="s">
        <v>154</v>
      </c>
      <c r="E283" s="212" t="s">
        <v>21</v>
      </c>
      <c r="F283" s="213" t="s">
        <v>386</v>
      </c>
      <c r="G283" s="211"/>
      <c r="H283" s="214">
        <v>11.52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154</v>
      </c>
      <c r="AU283" s="220" t="s">
        <v>152</v>
      </c>
      <c r="AV283" s="12" t="s">
        <v>152</v>
      </c>
      <c r="AW283" s="12" t="s">
        <v>37</v>
      </c>
      <c r="AX283" s="12" t="s">
        <v>73</v>
      </c>
      <c r="AY283" s="220" t="s">
        <v>143</v>
      </c>
    </row>
    <row r="284" spans="2:51" s="12" customFormat="1" ht="13.5">
      <c r="B284" s="210"/>
      <c r="C284" s="211"/>
      <c r="D284" s="201" t="s">
        <v>154</v>
      </c>
      <c r="E284" s="212" t="s">
        <v>21</v>
      </c>
      <c r="F284" s="213" t="s">
        <v>387</v>
      </c>
      <c r="G284" s="211"/>
      <c r="H284" s="214">
        <v>0.762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154</v>
      </c>
      <c r="AU284" s="220" t="s">
        <v>152</v>
      </c>
      <c r="AV284" s="12" t="s">
        <v>152</v>
      </c>
      <c r="AW284" s="12" t="s">
        <v>37</v>
      </c>
      <c r="AX284" s="12" t="s">
        <v>73</v>
      </c>
      <c r="AY284" s="220" t="s">
        <v>143</v>
      </c>
    </row>
    <row r="285" spans="2:51" s="12" customFormat="1" ht="13.5">
      <c r="B285" s="210"/>
      <c r="C285" s="211"/>
      <c r="D285" s="201" t="s">
        <v>154</v>
      </c>
      <c r="E285" s="212" t="s">
        <v>21</v>
      </c>
      <c r="F285" s="213" t="s">
        <v>388</v>
      </c>
      <c r="G285" s="211"/>
      <c r="H285" s="214">
        <v>16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154</v>
      </c>
      <c r="AU285" s="220" t="s">
        <v>152</v>
      </c>
      <c r="AV285" s="12" t="s">
        <v>152</v>
      </c>
      <c r="AW285" s="12" t="s">
        <v>37</v>
      </c>
      <c r="AX285" s="12" t="s">
        <v>73</v>
      </c>
      <c r="AY285" s="220" t="s">
        <v>143</v>
      </c>
    </row>
    <row r="286" spans="2:51" s="12" customFormat="1" ht="13.5">
      <c r="B286" s="210"/>
      <c r="C286" s="211"/>
      <c r="D286" s="201" t="s">
        <v>154</v>
      </c>
      <c r="E286" s="212" t="s">
        <v>21</v>
      </c>
      <c r="F286" s="213" t="s">
        <v>389</v>
      </c>
      <c r="G286" s="211"/>
      <c r="H286" s="214">
        <v>1.6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154</v>
      </c>
      <c r="AU286" s="220" t="s">
        <v>152</v>
      </c>
      <c r="AV286" s="12" t="s">
        <v>152</v>
      </c>
      <c r="AW286" s="12" t="s">
        <v>37</v>
      </c>
      <c r="AX286" s="12" t="s">
        <v>73</v>
      </c>
      <c r="AY286" s="220" t="s">
        <v>143</v>
      </c>
    </row>
    <row r="287" spans="2:51" s="13" customFormat="1" ht="13.5">
      <c r="B287" s="221"/>
      <c r="C287" s="222"/>
      <c r="D287" s="201" t="s">
        <v>154</v>
      </c>
      <c r="E287" s="223" t="s">
        <v>21</v>
      </c>
      <c r="F287" s="224" t="s">
        <v>158</v>
      </c>
      <c r="G287" s="222"/>
      <c r="H287" s="225">
        <v>29.882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154</v>
      </c>
      <c r="AU287" s="231" t="s">
        <v>152</v>
      </c>
      <c r="AV287" s="13" t="s">
        <v>151</v>
      </c>
      <c r="AW287" s="13" t="s">
        <v>37</v>
      </c>
      <c r="AX287" s="13" t="s">
        <v>81</v>
      </c>
      <c r="AY287" s="231" t="s">
        <v>143</v>
      </c>
    </row>
    <row r="288" spans="2:65" s="1" customFormat="1" ht="25.5" customHeight="1">
      <c r="B288" s="40"/>
      <c r="C288" s="187" t="s">
        <v>390</v>
      </c>
      <c r="D288" s="187" t="s">
        <v>146</v>
      </c>
      <c r="E288" s="188" t="s">
        <v>391</v>
      </c>
      <c r="F288" s="189" t="s">
        <v>392</v>
      </c>
      <c r="G288" s="190" t="s">
        <v>206</v>
      </c>
      <c r="H288" s="191">
        <v>8</v>
      </c>
      <c r="I288" s="192"/>
      <c r="J288" s="193">
        <f>ROUND(I288*H288,2)</f>
        <v>0</v>
      </c>
      <c r="K288" s="189" t="s">
        <v>150</v>
      </c>
      <c r="L288" s="60"/>
      <c r="M288" s="194" t="s">
        <v>21</v>
      </c>
      <c r="N288" s="195" t="s">
        <v>45</v>
      </c>
      <c r="O288" s="41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AR288" s="23" t="s">
        <v>223</v>
      </c>
      <c r="AT288" s="23" t="s">
        <v>146</v>
      </c>
      <c r="AU288" s="23" t="s">
        <v>152</v>
      </c>
      <c r="AY288" s="23" t="s">
        <v>143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23" t="s">
        <v>152</v>
      </c>
      <c r="BK288" s="198">
        <f>ROUND(I288*H288,2)</f>
        <v>0</v>
      </c>
      <c r="BL288" s="23" t="s">
        <v>223</v>
      </c>
      <c r="BM288" s="23" t="s">
        <v>393</v>
      </c>
    </row>
    <row r="289" spans="2:65" s="1" customFormat="1" ht="16.5" customHeight="1">
      <c r="B289" s="40"/>
      <c r="C289" s="232" t="s">
        <v>394</v>
      </c>
      <c r="D289" s="232" t="s">
        <v>209</v>
      </c>
      <c r="E289" s="233" t="s">
        <v>395</v>
      </c>
      <c r="F289" s="234" t="s">
        <v>396</v>
      </c>
      <c r="G289" s="235" t="s">
        <v>246</v>
      </c>
      <c r="H289" s="236">
        <v>31.376</v>
      </c>
      <c r="I289" s="237"/>
      <c r="J289" s="238">
        <f>ROUND(I289*H289,2)</f>
        <v>0</v>
      </c>
      <c r="K289" s="234" t="s">
        <v>150</v>
      </c>
      <c r="L289" s="239"/>
      <c r="M289" s="240" t="s">
        <v>21</v>
      </c>
      <c r="N289" s="241" t="s">
        <v>45</v>
      </c>
      <c r="O289" s="41"/>
      <c r="P289" s="196">
        <f>O289*H289</f>
        <v>0</v>
      </c>
      <c r="Q289" s="196">
        <v>6E-05</v>
      </c>
      <c r="R289" s="196">
        <f>Q289*H289</f>
        <v>0.0018825600000000001</v>
      </c>
      <c r="S289" s="196">
        <v>0</v>
      </c>
      <c r="T289" s="197">
        <f>S289*H289</f>
        <v>0</v>
      </c>
      <c r="AR289" s="23" t="s">
        <v>351</v>
      </c>
      <c r="AT289" s="23" t="s">
        <v>209</v>
      </c>
      <c r="AU289" s="23" t="s">
        <v>152</v>
      </c>
      <c r="AY289" s="23" t="s">
        <v>143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23" t="s">
        <v>152</v>
      </c>
      <c r="BK289" s="198">
        <f>ROUND(I289*H289,2)</f>
        <v>0</v>
      </c>
      <c r="BL289" s="23" t="s">
        <v>223</v>
      </c>
      <c r="BM289" s="23" t="s">
        <v>397</v>
      </c>
    </row>
    <row r="290" spans="2:51" s="12" customFormat="1" ht="13.5">
      <c r="B290" s="210"/>
      <c r="C290" s="211"/>
      <c r="D290" s="201" t="s">
        <v>154</v>
      </c>
      <c r="E290" s="212" t="s">
        <v>21</v>
      </c>
      <c r="F290" s="213" t="s">
        <v>398</v>
      </c>
      <c r="G290" s="211"/>
      <c r="H290" s="214">
        <v>31.376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154</v>
      </c>
      <c r="AU290" s="220" t="s">
        <v>152</v>
      </c>
      <c r="AV290" s="12" t="s">
        <v>152</v>
      </c>
      <c r="AW290" s="12" t="s">
        <v>37</v>
      </c>
      <c r="AX290" s="12" t="s">
        <v>81</v>
      </c>
      <c r="AY290" s="220" t="s">
        <v>143</v>
      </c>
    </row>
    <row r="291" spans="2:65" s="1" customFormat="1" ht="38.25" customHeight="1">
      <c r="B291" s="40"/>
      <c r="C291" s="187" t="s">
        <v>399</v>
      </c>
      <c r="D291" s="187" t="s">
        <v>146</v>
      </c>
      <c r="E291" s="188" t="s">
        <v>400</v>
      </c>
      <c r="F291" s="189" t="s">
        <v>401</v>
      </c>
      <c r="G291" s="190" t="s">
        <v>317</v>
      </c>
      <c r="H291" s="191">
        <v>0.032</v>
      </c>
      <c r="I291" s="192"/>
      <c r="J291" s="193">
        <f>ROUND(I291*H291,2)</f>
        <v>0</v>
      </c>
      <c r="K291" s="189" t="s">
        <v>150</v>
      </c>
      <c r="L291" s="60"/>
      <c r="M291" s="194" t="s">
        <v>21</v>
      </c>
      <c r="N291" s="195" t="s">
        <v>45</v>
      </c>
      <c r="O291" s="41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AR291" s="23" t="s">
        <v>223</v>
      </c>
      <c r="AT291" s="23" t="s">
        <v>146</v>
      </c>
      <c r="AU291" s="23" t="s">
        <v>152</v>
      </c>
      <c r="AY291" s="23" t="s">
        <v>143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23" t="s">
        <v>152</v>
      </c>
      <c r="BK291" s="198">
        <f>ROUND(I291*H291,2)</f>
        <v>0</v>
      </c>
      <c r="BL291" s="23" t="s">
        <v>223</v>
      </c>
      <c r="BM291" s="23" t="s">
        <v>402</v>
      </c>
    </row>
    <row r="292" spans="2:63" s="10" customFormat="1" ht="29.85" customHeight="1">
      <c r="B292" s="171"/>
      <c r="C292" s="172"/>
      <c r="D292" s="173" t="s">
        <v>72</v>
      </c>
      <c r="E292" s="185" t="s">
        <v>403</v>
      </c>
      <c r="F292" s="185" t="s">
        <v>404</v>
      </c>
      <c r="G292" s="172"/>
      <c r="H292" s="172"/>
      <c r="I292" s="175"/>
      <c r="J292" s="186">
        <f>BK292</f>
        <v>0</v>
      </c>
      <c r="K292" s="172"/>
      <c r="L292" s="177"/>
      <c r="M292" s="178"/>
      <c r="N292" s="179"/>
      <c r="O292" s="179"/>
      <c r="P292" s="180">
        <f>SUM(P293:P314)</f>
        <v>0</v>
      </c>
      <c r="Q292" s="179"/>
      <c r="R292" s="180">
        <f>SUM(R293:R314)</f>
        <v>0.01385</v>
      </c>
      <c r="S292" s="179"/>
      <c r="T292" s="181">
        <f>SUM(T293:T314)</f>
        <v>0.04718</v>
      </c>
      <c r="AR292" s="182" t="s">
        <v>152</v>
      </c>
      <c r="AT292" s="183" t="s">
        <v>72</v>
      </c>
      <c r="AU292" s="183" t="s">
        <v>81</v>
      </c>
      <c r="AY292" s="182" t="s">
        <v>143</v>
      </c>
      <c r="BK292" s="184">
        <f>SUM(BK293:BK314)</f>
        <v>0</v>
      </c>
    </row>
    <row r="293" spans="2:65" s="1" customFormat="1" ht="25.5" customHeight="1">
      <c r="B293" s="40"/>
      <c r="C293" s="187" t="s">
        <v>405</v>
      </c>
      <c r="D293" s="187" t="s">
        <v>146</v>
      </c>
      <c r="E293" s="188" t="s">
        <v>406</v>
      </c>
      <c r="F293" s="189" t="s">
        <v>407</v>
      </c>
      <c r="G293" s="190" t="s">
        <v>246</v>
      </c>
      <c r="H293" s="191">
        <v>16</v>
      </c>
      <c r="I293" s="192"/>
      <c r="J293" s="193">
        <f>ROUND(I293*H293,2)</f>
        <v>0</v>
      </c>
      <c r="K293" s="189" t="s">
        <v>150</v>
      </c>
      <c r="L293" s="60"/>
      <c r="M293" s="194" t="s">
        <v>21</v>
      </c>
      <c r="N293" s="195" t="s">
        <v>45</v>
      </c>
      <c r="O293" s="41"/>
      <c r="P293" s="196">
        <f>O293*H293</f>
        <v>0</v>
      </c>
      <c r="Q293" s="196">
        <v>0</v>
      </c>
      <c r="R293" s="196">
        <f>Q293*H293</f>
        <v>0</v>
      </c>
      <c r="S293" s="196">
        <v>0.00198</v>
      </c>
      <c r="T293" s="197">
        <f>S293*H293</f>
        <v>0.03168</v>
      </c>
      <c r="AR293" s="23" t="s">
        <v>223</v>
      </c>
      <c r="AT293" s="23" t="s">
        <v>146</v>
      </c>
      <c r="AU293" s="23" t="s">
        <v>152</v>
      </c>
      <c r="AY293" s="23" t="s">
        <v>143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23" t="s">
        <v>152</v>
      </c>
      <c r="BK293" s="198">
        <f>ROUND(I293*H293,2)</f>
        <v>0</v>
      </c>
      <c r="BL293" s="23" t="s">
        <v>223</v>
      </c>
      <c r="BM293" s="23" t="s">
        <v>408</v>
      </c>
    </row>
    <row r="294" spans="2:65" s="1" customFormat="1" ht="16.5" customHeight="1">
      <c r="B294" s="40"/>
      <c r="C294" s="187" t="s">
        <v>409</v>
      </c>
      <c r="D294" s="187" t="s">
        <v>146</v>
      </c>
      <c r="E294" s="188" t="s">
        <v>410</v>
      </c>
      <c r="F294" s="189" t="s">
        <v>411</v>
      </c>
      <c r="G294" s="190" t="s">
        <v>246</v>
      </c>
      <c r="H294" s="191">
        <v>3</v>
      </c>
      <c r="I294" s="192"/>
      <c r="J294" s="193">
        <f>ROUND(I294*H294,2)</f>
        <v>0</v>
      </c>
      <c r="K294" s="189" t="s">
        <v>150</v>
      </c>
      <c r="L294" s="60"/>
      <c r="M294" s="194" t="s">
        <v>21</v>
      </c>
      <c r="N294" s="195" t="s">
        <v>45</v>
      </c>
      <c r="O294" s="41"/>
      <c r="P294" s="196">
        <f>O294*H294</f>
        <v>0</v>
      </c>
      <c r="Q294" s="196">
        <v>0.00177</v>
      </c>
      <c r="R294" s="196">
        <f>Q294*H294</f>
        <v>0.0053100000000000005</v>
      </c>
      <c r="S294" s="196">
        <v>0</v>
      </c>
      <c r="T294" s="197">
        <f>S294*H294</f>
        <v>0</v>
      </c>
      <c r="AR294" s="23" t="s">
        <v>223</v>
      </c>
      <c r="AT294" s="23" t="s">
        <v>146</v>
      </c>
      <c r="AU294" s="23" t="s">
        <v>152</v>
      </c>
      <c r="AY294" s="23" t="s">
        <v>143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23" t="s">
        <v>152</v>
      </c>
      <c r="BK294" s="198">
        <f>ROUND(I294*H294,2)</f>
        <v>0</v>
      </c>
      <c r="BL294" s="23" t="s">
        <v>223</v>
      </c>
      <c r="BM294" s="23" t="s">
        <v>412</v>
      </c>
    </row>
    <row r="295" spans="2:51" s="11" customFormat="1" ht="13.5">
      <c r="B295" s="199"/>
      <c r="C295" s="200"/>
      <c r="D295" s="201" t="s">
        <v>154</v>
      </c>
      <c r="E295" s="202" t="s">
        <v>21</v>
      </c>
      <c r="F295" s="203" t="s">
        <v>413</v>
      </c>
      <c r="G295" s="200"/>
      <c r="H295" s="202" t="s">
        <v>21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154</v>
      </c>
      <c r="AU295" s="209" t="s">
        <v>152</v>
      </c>
      <c r="AV295" s="11" t="s">
        <v>81</v>
      </c>
      <c r="AW295" s="11" t="s">
        <v>37</v>
      </c>
      <c r="AX295" s="11" t="s">
        <v>73</v>
      </c>
      <c r="AY295" s="209" t="s">
        <v>143</v>
      </c>
    </row>
    <row r="296" spans="2:51" s="12" customFormat="1" ht="13.5">
      <c r="B296" s="210"/>
      <c r="C296" s="211"/>
      <c r="D296" s="201" t="s">
        <v>154</v>
      </c>
      <c r="E296" s="212" t="s">
        <v>21</v>
      </c>
      <c r="F296" s="213" t="s">
        <v>414</v>
      </c>
      <c r="G296" s="211"/>
      <c r="H296" s="214">
        <v>1.5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154</v>
      </c>
      <c r="AU296" s="220" t="s">
        <v>152</v>
      </c>
      <c r="AV296" s="12" t="s">
        <v>152</v>
      </c>
      <c r="AW296" s="12" t="s">
        <v>37</v>
      </c>
      <c r="AX296" s="12" t="s">
        <v>73</v>
      </c>
      <c r="AY296" s="220" t="s">
        <v>143</v>
      </c>
    </row>
    <row r="297" spans="2:51" s="11" customFormat="1" ht="13.5">
      <c r="B297" s="199"/>
      <c r="C297" s="200"/>
      <c r="D297" s="201" t="s">
        <v>154</v>
      </c>
      <c r="E297" s="202" t="s">
        <v>21</v>
      </c>
      <c r="F297" s="203" t="s">
        <v>415</v>
      </c>
      <c r="G297" s="200"/>
      <c r="H297" s="202" t="s">
        <v>21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154</v>
      </c>
      <c r="AU297" s="209" t="s">
        <v>152</v>
      </c>
      <c r="AV297" s="11" t="s">
        <v>81</v>
      </c>
      <c r="AW297" s="11" t="s">
        <v>37</v>
      </c>
      <c r="AX297" s="11" t="s">
        <v>73</v>
      </c>
      <c r="AY297" s="209" t="s">
        <v>143</v>
      </c>
    </row>
    <row r="298" spans="2:51" s="12" customFormat="1" ht="13.5">
      <c r="B298" s="210"/>
      <c r="C298" s="211"/>
      <c r="D298" s="201" t="s">
        <v>154</v>
      </c>
      <c r="E298" s="212" t="s">
        <v>21</v>
      </c>
      <c r="F298" s="213" t="s">
        <v>414</v>
      </c>
      <c r="G298" s="211"/>
      <c r="H298" s="214">
        <v>1.5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154</v>
      </c>
      <c r="AU298" s="220" t="s">
        <v>152</v>
      </c>
      <c r="AV298" s="12" t="s">
        <v>152</v>
      </c>
      <c r="AW298" s="12" t="s">
        <v>37</v>
      </c>
      <c r="AX298" s="12" t="s">
        <v>73</v>
      </c>
      <c r="AY298" s="220" t="s">
        <v>143</v>
      </c>
    </row>
    <row r="299" spans="2:51" s="13" customFormat="1" ht="13.5">
      <c r="B299" s="221"/>
      <c r="C299" s="222"/>
      <c r="D299" s="201" t="s">
        <v>154</v>
      </c>
      <c r="E299" s="223" t="s">
        <v>21</v>
      </c>
      <c r="F299" s="224" t="s">
        <v>158</v>
      </c>
      <c r="G299" s="222"/>
      <c r="H299" s="225">
        <v>3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154</v>
      </c>
      <c r="AU299" s="231" t="s">
        <v>152</v>
      </c>
      <c r="AV299" s="13" t="s">
        <v>151</v>
      </c>
      <c r="AW299" s="13" t="s">
        <v>37</v>
      </c>
      <c r="AX299" s="13" t="s">
        <v>81</v>
      </c>
      <c r="AY299" s="231" t="s">
        <v>143</v>
      </c>
    </row>
    <row r="300" spans="2:65" s="1" customFormat="1" ht="16.5" customHeight="1">
      <c r="B300" s="40"/>
      <c r="C300" s="187" t="s">
        <v>416</v>
      </c>
      <c r="D300" s="187" t="s">
        <v>146</v>
      </c>
      <c r="E300" s="188" t="s">
        <v>417</v>
      </c>
      <c r="F300" s="189" t="s">
        <v>418</v>
      </c>
      <c r="G300" s="190" t="s">
        <v>246</v>
      </c>
      <c r="H300" s="191">
        <v>10.5</v>
      </c>
      <c r="I300" s="192"/>
      <c r="J300" s="193">
        <f>ROUND(I300*H300,2)</f>
        <v>0</v>
      </c>
      <c r="K300" s="189" t="s">
        <v>150</v>
      </c>
      <c r="L300" s="60"/>
      <c r="M300" s="194" t="s">
        <v>21</v>
      </c>
      <c r="N300" s="195" t="s">
        <v>45</v>
      </c>
      <c r="O300" s="41"/>
      <c r="P300" s="196">
        <f>O300*H300</f>
        <v>0</v>
      </c>
      <c r="Q300" s="196">
        <v>0.00052</v>
      </c>
      <c r="R300" s="196">
        <f>Q300*H300</f>
        <v>0.00546</v>
      </c>
      <c r="S300" s="196">
        <v>0</v>
      </c>
      <c r="T300" s="197">
        <f>S300*H300</f>
        <v>0</v>
      </c>
      <c r="AR300" s="23" t="s">
        <v>223</v>
      </c>
      <c r="AT300" s="23" t="s">
        <v>146</v>
      </c>
      <c r="AU300" s="23" t="s">
        <v>152</v>
      </c>
      <c r="AY300" s="23" t="s">
        <v>143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23" t="s">
        <v>152</v>
      </c>
      <c r="BK300" s="198">
        <f>ROUND(I300*H300,2)</f>
        <v>0</v>
      </c>
      <c r="BL300" s="23" t="s">
        <v>223</v>
      </c>
      <c r="BM300" s="23" t="s">
        <v>419</v>
      </c>
    </row>
    <row r="301" spans="2:51" s="11" customFormat="1" ht="13.5">
      <c r="B301" s="199"/>
      <c r="C301" s="200"/>
      <c r="D301" s="201" t="s">
        <v>154</v>
      </c>
      <c r="E301" s="202" t="s">
        <v>21</v>
      </c>
      <c r="F301" s="203" t="s">
        <v>413</v>
      </c>
      <c r="G301" s="200"/>
      <c r="H301" s="202" t="s">
        <v>21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154</v>
      </c>
      <c r="AU301" s="209" t="s">
        <v>152</v>
      </c>
      <c r="AV301" s="11" t="s">
        <v>81</v>
      </c>
      <c r="AW301" s="11" t="s">
        <v>37</v>
      </c>
      <c r="AX301" s="11" t="s">
        <v>73</v>
      </c>
      <c r="AY301" s="209" t="s">
        <v>143</v>
      </c>
    </row>
    <row r="302" spans="2:51" s="12" customFormat="1" ht="13.5">
      <c r="B302" s="210"/>
      <c r="C302" s="211"/>
      <c r="D302" s="201" t="s">
        <v>154</v>
      </c>
      <c r="E302" s="212" t="s">
        <v>21</v>
      </c>
      <c r="F302" s="213" t="s">
        <v>171</v>
      </c>
      <c r="G302" s="211"/>
      <c r="H302" s="214">
        <v>5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154</v>
      </c>
      <c r="AU302" s="220" t="s">
        <v>152</v>
      </c>
      <c r="AV302" s="12" t="s">
        <v>152</v>
      </c>
      <c r="AW302" s="12" t="s">
        <v>37</v>
      </c>
      <c r="AX302" s="12" t="s">
        <v>73</v>
      </c>
      <c r="AY302" s="220" t="s">
        <v>143</v>
      </c>
    </row>
    <row r="303" spans="2:51" s="11" customFormat="1" ht="13.5">
      <c r="B303" s="199"/>
      <c r="C303" s="200"/>
      <c r="D303" s="201" t="s">
        <v>154</v>
      </c>
      <c r="E303" s="202" t="s">
        <v>21</v>
      </c>
      <c r="F303" s="203" t="s">
        <v>420</v>
      </c>
      <c r="G303" s="200"/>
      <c r="H303" s="202" t="s">
        <v>21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154</v>
      </c>
      <c r="AU303" s="209" t="s">
        <v>152</v>
      </c>
      <c r="AV303" s="11" t="s">
        <v>81</v>
      </c>
      <c r="AW303" s="11" t="s">
        <v>37</v>
      </c>
      <c r="AX303" s="11" t="s">
        <v>73</v>
      </c>
      <c r="AY303" s="209" t="s">
        <v>143</v>
      </c>
    </row>
    <row r="304" spans="2:51" s="12" customFormat="1" ht="13.5">
      <c r="B304" s="210"/>
      <c r="C304" s="211"/>
      <c r="D304" s="201" t="s">
        <v>154</v>
      </c>
      <c r="E304" s="212" t="s">
        <v>21</v>
      </c>
      <c r="F304" s="213" t="s">
        <v>421</v>
      </c>
      <c r="G304" s="211"/>
      <c r="H304" s="214">
        <v>5.5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154</v>
      </c>
      <c r="AU304" s="220" t="s">
        <v>152</v>
      </c>
      <c r="AV304" s="12" t="s">
        <v>152</v>
      </c>
      <c r="AW304" s="12" t="s">
        <v>37</v>
      </c>
      <c r="AX304" s="12" t="s">
        <v>73</v>
      </c>
      <c r="AY304" s="220" t="s">
        <v>143</v>
      </c>
    </row>
    <row r="305" spans="2:51" s="13" customFormat="1" ht="13.5">
      <c r="B305" s="221"/>
      <c r="C305" s="222"/>
      <c r="D305" s="201" t="s">
        <v>154</v>
      </c>
      <c r="E305" s="223" t="s">
        <v>21</v>
      </c>
      <c r="F305" s="224" t="s">
        <v>158</v>
      </c>
      <c r="G305" s="222"/>
      <c r="H305" s="225">
        <v>10.5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154</v>
      </c>
      <c r="AU305" s="231" t="s">
        <v>152</v>
      </c>
      <c r="AV305" s="13" t="s">
        <v>151</v>
      </c>
      <c r="AW305" s="13" t="s">
        <v>37</v>
      </c>
      <c r="AX305" s="13" t="s">
        <v>81</v>
      </c>
      <c r="AY305" s="231" t="s">
        <v>143</v>
      </c>
    </row>
    <row r="306" spans="2:65" s="1" customFormat="1" ht="16.5" customHeight="1">
      <c r="B306" s="40"/>
      <c r="C306" s="187" t="s">
        <v>422</v>
      </c>
      <c r="D306" s="187" t="s">
        <v>146</v>
      </c>
      <c r="E306" s="188" t="s">
        <v>423</v>
      </c>
      <c r="F306" s="189" t="s">
        <v>424</v>
      </c>
      <c r="G306" s="190" t="s">
        <v>246</v>
      </c>
      <c r="H306" s="191">
        <v>4</v>
      </c>
      <c r="I306" s="192"/>
      <c r="J306" s="193">
        <f>ROUND(I306*H306,2)</f>
        <v>0</v>
      </c>
      <c r="K306" s="189" t="s">
        <v>150</v>
      </c>
      <c r="L306" s="60"/>
      <c r="M306" s="194" t="s">
        <v>21</v>
      </c>
      <c r="N306" s="195" t="s">
        <v>45</v>
      </c>
      <c r="O306" s="41"/>
      <c r="P306" s="196">
        <f>O306*H306</f>
        <v>0</v>
      </c>
      <c r="Q306" s="196">
        <v>0.00077</v>
      </c>
      <c r="R306" s="196">
        <f>Q306*H306</f>
        <v>0.00308</v>
      </c>
      <c r="S306" s="196">
        <v>0</v>
      </c>
      <c r="T306" s="197">
        <f>S306*H306</f>
        <v>0</v>
      </c>
      <c r="AR306" s="23" t="s">
        <v>223</v>
      </c>
      <c r="AT306" s="23" t="s">
        <v>146</v>
      </c>
      <c r="AU306" s="23" t="s">
        <v>152</v>
      </c>
      <c r="AY306" s="23" t="s">
        <v>143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23" t="s">
        <v>152</v>
      </c>
      <c r="BK306" s="198">
        <f>ROUND(I306*H306,2)</f>
        <v>0</v>
      </c>
      <c r="BL306" s="23" t="s">
        <v>223</v>
      </c>
      <c r="BM306" s="23" t="s">
        <v>425</v>
      </c>
    </row>
    <row r="307" spans="2:51" s="11" customFormat="1" ht="13.5">
      <c r="B307" s="199"/>
      <c r="C307" s="200"/>
      <c r="D307" s="201" t="s">
        <v>154</v>
      </c>
      <c r="E307" s="202" t="s">
        <v>21</v>
      </c>
      <c r="F307" s="203" t="s">
        <v>413</v>
      </c>
      <c r="G307" s="200"/>
      <c r="H307" s="202" t="s">
        <v>21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154</v>
      </c>
      <c r="AU307" s="209" t="s">
        <v>152</v>
      </c>
      <c r="AV307" s="11" t="s">
        <v>81</v>
      </c>
      <c r="AW307" s="11" t="s">
        <v>37</v>
      </c>
      <c r="AX307" s="11" t="s">
        <v>73</v>
      </c>
      <c r="AY307" s="209" t="s">
        <v>143</v>
      </c>
    </row>
    <row r="308" spans="2:51" s="12" customFormat="1" ht="13.5">
      <c r="B308" s="210"/>
      <c r="C308" s="211"/>
      <c r="D308" s="201" t="s">
        <v>154</v>
      </c>
      <c r="E308" s="212" t="s">
        <v>21</v>
      </c>
      <c r="F308" s="213" t="s">
        <v>152</v>
      </c>
      <c r="G308" s="211"/>
      <c r="H308" s="214">
        <v>2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154</v>
      </c>
      <c r="AU308" s="220" t="s">
        <v>152</v>
      </c>
      <c r="AV308" s="12" t="s">
        <v>152</v>
      </c>
      <c r="AW308" s="12" t="s">
        <v>37</v>
      </c>
      <c r="AX308" s="12" t="s">
        <v>73</v>
      </c>
      <c r="AY308" s="220" t="s">
        <v>143</v>
      </c>
    </row>
    <row r="309" spans="2:51" s="11" customFormat="1" ht="13.5">
      <c r="B309" s="199"/>
      <c r="C309" s="200"/>
      <c r="D309" s="201" t="s">
        <v>154</v>
      </c>
      <c r="E309" s="202" t="s">
        <v>21</v>
      </c>
      <c r="F309" s="203" t="s">
        <v>420</v>
      </c>
      <c r="G309" s="200"/>
      <c r="H309" s="202" t="s">
        <v>21</v>
      </c>
      <c r="I309" s="204"/>
      <c r="J309" s="200"/>
      <c r="K309" s="200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154</v>
      </c>
      <c r="AU309" s="209" t="s">
        <v>152</v>
      </c>
      <c r="AV309" s="11" t="s">
        <v>81</v>
      </c>
      <c r="AW309" s="11" t="s">
        <v>37</v>
      </c>
      <c r="AX309" s="11" t="s">
        <v>73</v>
      </c>
      <c r="AY309" s="209" t="s">
        <v>143</v>
      </c>
    </row>
    <row r="310" spans="2:51" s="12" customFormat="1" ht="13.5">
      <c r="B310" s="210"/>
      <c r="C310" s="211"/>
      <c r="D310" s="201" t="s">
        <v>154</v>
      </c>
      <c r="E310" s="212" t="s">
        <v>21</v>
      </c>
      <c r="F310" s="213" t="s">
        <v>152</v>
      </c>
      <c r="G310" s="211"/>
      <c r="H310" s="214">
        <v>2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154</v>
      </c>
      <c r="AU310" s="220" t="s">
        <v>152</v>
      </c>
      <c r="AV310" s="12" t="s">
        <v>152</v>
      </c>
      <c r="AW310" s="12" t="s">
        <v>37</v>
      </c>
      <c r="AX310" s="12" t="s">
        <v>73</v>
      </c>
      <c r="AY310" s="220" t="s">
        <v>143</v>
      </c>
    </row>
    <row r="311" spans="2:51" s="13" customFormat="1" ht="13.5">
      <c r="B311" s="221"/>
      <c r="C311" s="222"/>
      <c r="D311" s="201" t="s">
        <v>154</v>
      </c>
      <c r="E311" s="223" t="s">
        <v>21</v>
      </c>
      <c r="F311" s="224" t="s">
        <v>158</v>
      </c>
      <c r="G311" s="222"/>
      <c r="H311" s="225">
        <v>4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154</v>
      </c>
      <c r="AU311" s="231" t="s">
        <v>152</v>
      </c>
      <c r="AV311" s="13" t="s">
        <v>151</v>
      </c>
      <c r="AW311" s="13" t="s">
        <v>37</v>
      </c>
      <c r="AX311" s="13" t="s">
        <v>81</v>
      </c>
      <c r="AY311" s="231" t="s">
        <v>143</v>
      </c>
    </row>
    <row r="312" spans="2:65" s="1" customFormat="1" ht="16.5" customHeight="1">
      <c r="B312" s="40"/>
      <c r="C312" s="187" t="s">
        <v>426</v>
      </c>
      <c r="D312" s="187" t="s">
        <v>146</v>
      </c>
      <c r="E312" s="188" t="s">
        <v>427</v>
      </c>
      <c r="F312" s="189" t="s">
        <v>428</v>
      </c>
      <c r="G312" s="190" t="s">
        <v>206</v>
      </c>
      <c r="H312" s="191">
        <v>5</v>
      </c>
      <c r="I312" s="192"/>
      <c r="J312" s="193">
        <f>ROUND(I312*H312,2)</f>
        <v>0</v>
      </c>
      <c r="K312" s="189" t="s">
        <v>150</v>
      </c>
      <c r="L312" s="60"/>
      <c r="M312" s="194" t="s">
        <v>21</v>
      </c>
      <c r="N312" s="195" t="s">
        <v>45</v>
      </c>
      <c r="O312" s="41"/>
      <c r="P312" s="196">
        <f>O312*H312</f>
        <v>0</v>
      </c>
      <c r="Q312" s="196">
        <v>0</v>
      </c>
      <c r="R312" s="196">
        <f>Q312*H312</f>
        <v>0</v>
      </c>
      <c r="S312" s="196">
        <v>0.0031</v>
      </c>
      <c r="T312" s="197">
        <f>S312*H312</f>
        <v>0.0155</v>
      </c>
      <c r="AR312" s="23" t="s">
        <v>223</v>
      </c>
      <c r="AT312" s="23" t="s">
        <v>146</v>
      </c>
      <c r="AU312" s="23" t="s">
        <v>152</v>
      </c>
      <c r="AY312" s="23" t="s">
        <v>143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23" t="s">
        <v>152</v>
      </c>
      <c r="BK312" s="198">
        <f>ROUND(I312*H312,2)</f>
        <v>0</v>
      </c>
      <c r="BL312" s="23" t="s">
        <v>223</v>
      </c>
      <c r="BM312" s="23" t="s">
        <v>429</v>
      </c>
    </row>
    <row r="313" spans="2:65" s="1" customFormat="1" ht="16.5" customHeight="1">
      <c r="B313" s="40"/>
      <c r="C313" s="187" t="s">
        <v>430</v>
      </c>
      <c r="D313" s="187" t="s">
        <v>146</v>
      </c>
      <c r="E313" s="188" t="s">
        <v>431</v>
      </c>
      <c r="F313" s="189" t="s">
        <v>432</v>
      </c>
      <c r="G313" s="190" t="s">
        <v>246</v>
      </c>
      <c r="H313" s="191">
        <v>17.5</v>
      </c>
      <c r="I313" s="192"/>
      <c r="J313" s="193">
        <f>ROUND(I313*H313,2)</f>
        <v>0</v>
      </c>
      <c r="K313" s="189" t="s">
        <v>150</v>
      </c>
      <c r="L313" s="60"/>
      <c r="M313" s="194" t="s">
        <v>21</v>
      </c>
      <c r="N313" s="195" t="s">
        <v>45</v>
      </c>
      <c r="O313" s="41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AR313" s="23" t="s">
        <v>223</v>
      </c>
      <c r="AT313" s="23" t="s">
        <v>146</v>
      </c>
      <c r="AU313" s="23" t="s">
        <v>152</v>
      </c>
      <c r="AY313" s="23" t="s">
        <v>143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23" t="s">
        <v>152</v>
      </c>
      <c r="BK313" s="198">
        <f>ROUND(I313*H313,2)</f>
        <v>0</v>
      </c>
      <c r="BL313" s="23" t="s">
        <v>223</v>
      </c>
      <c r="BM313" s="23" t="s">
        <v>433</v>
      </c>
    </row>
    <row r="314" spans="2:65" s="1" customFormat="1" ht="38.25" customHeight="1">
      <c r="B314" s="40"/>
      <c r="C314" s="187" t="s">
        <v>434</v>
      </c>
      <c r="D314" s="187" t="s">
        <v>146</v>
      </c>
      <c r="E314" s="188" t="s">
        <v>435</v>
      </c>
      <c r="F314" s="189" t="s">
        <v>436</v>
      </c>
      <c r="G314" s="190" t="s">
        <v>317</v>
      </c>
      <c r="H314" s="191">
        <v>0.014</v>
      </c>
      <c r="I314" s="192"/>
      <c r="J314" s="193">
        <f>ROUND(I314*H314,2)</f>
        <v>0</v>
      </c>
      <c r="K314" s="189" t="s">
        <v>150</v>
      </c>
      <c r="L314" s="60"/>
      <c r="M314" s="194" t="s">
        <v>21</v>
      </c>
      <c r="N314" s="195" t="s">
        <v>45</v>
      </c>
      <c r="O314" s="41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AR314" s="23" t="s">
        <v>223</v>
      </c>
      <c r="AT314" s="23" t="s">
        <v>146</v>
      </c>
      <c r="AU314" s="23" t="s">
        <v>152</v>
      </c>
      <c r="AY314" s="23" t="s">
        <v>143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23" t="s">
        <v>152</v>
      </c>
      <c r="BK314" s="198">
        <f>ROUND(I314*H314,2)</f>
        <v>0</v>
      </c>
      <c r="BL314" s="23" t="s">
        <v>223</v>
      </c>
      <c r="BM314" s="23" t="s">
        <v>437</v>
      </c>
    </row>
    <row r="315" spans="2:63" s="10" customFormat="1" ht="29.85" customHeight="1">
      <c r="B315" s="171"/>
      <c r="C315" s="172"/>
      <c r="D315" s="173" t="s">
        <v>72</v>
      </c>
      <c r="E315" s="185" t="s">
        <v>438</v>
      </c>
      <c r="F315" s="185" t="s">
        <v>439</v>
      </c>
      <c r="G315" s="172"/>
      <c r="H315" s="172"/>
      <c r="I315" s="175"/>
      <c r="J315" s="186">
        <f>BK315</f>
        <v>0</v>
      </c>
      <c r="K315" s="172"/>
      <c r="L315" s="177"/>
      <c r="M315" s="178"/>
      <c r="N315" s="179"/>
      <c r="O315" s="179"/>
      <c r="P315" s="180">
        <f>SUM(P316:P343)</f>
        <v>0</v>
      </c>
      <c r="Q315" s="179"/>
      <c r="R315" s="180">
        <f>SUM(R316:R343)</f>
        <v>0.025606000000000004</v>
      </c>
      <c r="S315" s="179"/>
      <c r="T315" s="181">
        <f>SUM(T316:T343)</f>
        <v>0.0084</v>
      </c>
      <c r="AR315" s="182" t="s">
        <v>152</v>
      </c>
      <c r="AT315" s="183" t="s">
        <v>72</v>
      </c>
      <c r="AU315" s="183" t="s">
        <v>81</v>
      </c>
      <c r="AY315" s="182" t="s">
        <v>143</v>
      </c>
      <c r="BK315" s="184">
        <f>SUM(BK316:BK343)</f>
        <v>0</v>
      </c>
    </row>
    <row r="316" spans="2:65" s="1" customFormat="1" ht="16.5" customHeight="1">
      <c r="B316" s="40"/>
      <c r="C316" s="187" t="s">
        <v>440</v>
      </c>
      <c r="D316" s="187" t="s">
        <v>146</v>
      </c>
      <c r="E316" s="188" t="s">
        <v>441</v>
      </c>
      <c r="F316" s="189" t="s">
        <v>442</v>
      </c>
      <c r="G316" s="190" t="s">
        <v>246</v>
      </c>
      <c r="H316" s="191">
        <v>30</v>
      </c>
      <c r="I316" s="192"/>
      <c r="J316" s="193">
        <f>ROUND(I316*H316,2)</f>
        <v>0</v>
      </c>
      <c r="K316" s="189" t="s">
        <v>150</v>
      </c>
      <c r="L316" s="60"/>
      <c r="M316" s="194" t="s">
        <v>21</v>
      </c>
      <c r="N316" s="195" t="s">
        <v>45</v>
      </c>
      <c r="O316" s="41"/>
      <c r="P316" s="196">
        <f>O316*H316</f>
        <v>0</v>
      </c>
      <c r="Q316" s="196">
        <v>0</v>
      </c>
      <c r="R316" s="196">
        <f>Q316*H316</f>
        <v>0</v>
      </c>
      <c r="S316" s="196">
        <v>0.00028</v>
      </c>
      <c r="T316" s="197">
        <f>S316*H316</f>
        <v>0.0084</v>
      </c>
      <c r="AR316" s="23" t="s">
        <v>223</v>
      </c>
      <c r="AT316" s="23" t="s">
        <v>146</v>
      </c>
      <c r="AU316" s="23" t="s">
        <v>152</v>
      </c>
      <c r="AY316" s="23" t="s">
        <v>143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23" t="s">
        <v>152</v>
      </c>
      <c r="BK316" s="198">
        <f>ROUND(I316*H316,2)</f>
        <v>0</v>
      </c>
      <c r="BL316" s="23" t="s">
        <v>223</v>
      </c>
      <c r="BM316" s="23" t="s">
        <v>443</v>
      </c>
    </row>
    <row r="317" spans="2:65" s="1" customFormat="1" ht="25.5" customHeight="1">
      <c r="B317" s="40"/>
      <c r="C317" s="187" t="s">
        <v>444</v>
      </c>
      <c r="D317" s="187" t="s">
        <v>146</v>
      </c>
      <c r="E317" s="188" t="s">
        <v>445</v>
      </c>
      <c r="F317" s="189" t="s">
        <v>446</v>
      </c>
      <c r="G317" s="190" t="s">
        <v>246</v>
      </c>
      <c r="H317" s="191">
        <v>26</v>
      </c>
      <c r="I317" s="192"/>
      <c r="J317" s="193">
        <f>ROUND(I317*H317,2)</f>
        <v>0</v>
      </c>
      <c r="K317" s="189" t="s">
        <v>150</v>
      </c>
      <c r="L317" s="60"/>
      <c r="M317" s="194" t="s">
        <v>21</v>
      </c>
      <c r="N317" s="195" t="s">
        <v>45</v>
      </c>
      <c r="O317" s="41"/>
      <c r="P317" s="196">
        <f>O317*H317</f>
        <v>0</v>
      </c>
      <c r="Q317" s="196">
        <v>0.00042</v>
      </c>
      <c r="R317" s="196">
        <f>Q317*H317</f>
        <v>0.010920000000000001</v>
      </c>
      <c r="S317" s="196">
        <v>0</v>
      </c>
      <c r="T317" s="197">
        <f>S317*H317</f>
        <v>0</v>
      </c>
      <c r="AR317" s="23" t="s">
        <v>223</v>
      </c>
      <c r="AT317" s="23" t="s">
        <v>146</v>
      </c>
      <c r="AU317" s="23" t="s">
        <v>152</v>
      </c>
      <c r="AY317" s="23" t="s">
        <v>143</v>
      </c>
      <c r="BE317" s="198">
        <f>IF(N317="základní",J317,0)</f>
        <v>0</v>
      </c>
      <c r="BF317" s="198">
        <f>IF(N317="snížená",J317,0)</f>
        <v>0</v>
      </c>
      <c r="BG317" s="198">
        <f>IF(N317="zákl. přenesená",J317,0)</f>
        <v>0</v>
      </c>
      <c r="BH317" s="198">
        <f>IF(N317="sníž. přenesená",J317,0)</f>
        <v>0</v>
      </c>
      <c r="BI317" s="198">
        <f>IF(N317="nulová",J317,0)</f>
        <v>0</v>
      </c>
      <c r="BJ317" s="23" t="s">
        <v>152</v>
      </c>
      <c r="BK317" s="198">
        <f>ROUND(I317*H317,2)</f>
        <v>0</v>
      </c>
      <c r="BL317" s="23" t="s">
        <v>223</v>
      </c>
      <c r="BM317" s="23" t="s">
        <v>447</v>
      </c>
    </row>
    <row r="318" spans="2:51" s="11" customFormat="1" ht="13.5">
      <c r="B318" s="199"/>
      <c r="C318" s="200"/>
      <c r="D318" s="201" t="s">
        <v>154</v>
      </c>
      <c r="E318" s="202" t="s">
        <v>21</v>
      </c>
      <c r="F318" s="203" t="s">
        <v>413</v>
      </c>
      <c r="G318" s="200"/>
      <c r="H318" s="202" t="s">
        <v>21</v>
      </c>
      <c r="I318" s="204"/>
      <c r="J318" s="200"/>
      <c r="K318" s="200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154</v>
      </c>
      <c r="AU318" s="209" t="s">
        <v>152</v>
      </c>
      <c r="AV318" s="11" t="s">
        <v>81</v>
      </c>
      <c r="AW318" s="11" t="s">
        <v>37</v>
      </c>
      <c r="AX318" s="11" t="s">
        <v>73</v>
      </c>
      <c r="AY318" s="209" t="s">
        <v>143</v>
      </c>
    </row>
    <row r="319" spans="2:51" s="11" customFormat="1" ht="13.5">
      <c r="B319" s="199"/>
      <c r="C319" s="200"/>
      <c r="D319" s="201" t="s">
        <v>154</v>
      </c>
      <c r="E319" s="202" t="s">
        <v>21</v>
      </c>
      <c r="F319" s="203" t="s">
        <v>448</v>
      </c>
      <c r="G319" s="200"/>
      <c r="H319" s="202" t="s">
        <v>21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154</v>
      </c>
      <c r="AU319" s="209" t="s">
        <v>152</v>
      </c>
      <c r="AV319" s="11" t="s">
        <v>81</v>
      </c>
      <c r="AW319" s="11" t="s">
        <v>37</v>
      </c>
      <c r="AX319" s="11" t="s">
        <v>73</v>
      </c>
      <c r="AY319" s="209" t="s">
        <v>143</v>
      </c>
    </row>
    <row r="320" spans="2:51" s="12" customFormat="1" ht="13.5">
      <c r="B320" s="210"/>
      <c r="C320" s="211"/>
      <c r="D320" s="201" t="s">
        <v>154</v>
      </c>
      <c r="E320" s="212" t="s">
        <v>21</v>
      </c>
      <c r="F320" s="213" t="s">
        <v>449</v>
      </c>
      <c r="G320" s="211"/>
      <c r="H320" s="214">
        <v>8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154</v>
      </c>
      <c r="AU320" s="220" t="s">
        <v>152</v>
      </c>
      <c r="AV320" s="12" t="s">
        <v>152</v>
      </c>
      <c r="AW320" s="12" t="s">
        <v>37</v>
      </c>
      <c r="AX320" s="12" t="s">
        <v>73</v>
      </c>
      <c r="AY320" s="220" t="s">
        <v>143</v>
      </c>
    </row>
    <row r="321" spans="2:51" s="11" customFormat="1" ht="13.5">
      <c r="B321" s="199"/>
      <c r="C321" s="200"/>
      <c r="D321" s="201" t="s">
        <v>154</v>
      </c>
      <c r="E321" s="202" t="s">
        <v>21</v>
      </c>
      <c r="F321" s="203" t="s">
        <v>450</v>
      </c>
      <c r="G321" s="200"/>
      <c r="H321" s="202" t="s">
        <v>21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154</v>
      </c>
      <c r="AU321" s="209" t="s">
        <v>152</v>
      </c>
      <c r="AV321" s="11" t="s">
        <v>81</v>
      </c>
      <c r="AW321" s="11" t="s">
        <v>37</v>
      </c>
      <c r="AX321" s="11" t="s">
        <v>73</v>
      </c>
      <c r="AY321" s="209" t="s">
        <v>143</v>
      </c>
    </row>
    <row r="322" spans="2:51" s="12" customFormat="1" ht="13.5">
      <c r="B322" s="210"/>
      <c r="C322" s="211"/>
      <c r="D322" s="201" t="s">
        <v>154</v>
      </c>
      <c r="E322" s="212" t="s">
        <v>21</v>
      </c>
      <c r="F322" s="213" t="s">
        <v>451</v>
      </c>
      <c r="G322" s="211"/>
      <c r="H322" s="214">
        <v>4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154</v>
      </c>
      <c r="AU322" s="220" t="s">
        <v>152</v>
      </c>
      <c r="AV322" s="12" t="s">
        <v>152</v>
      </c>
      <c r="AW322" s="12" t="s">
        <v>37</v>
      </c>
      <c r="AX322" s="12" t="s">
        <v>73</v>
      </c>
      <c r="AY322" s="220" t="s">
        <v>143</v>
      </c>
    </row>
    <row r="323" spans="2:51" s="11" customFormat="1" ht="13.5">
      <c r="B323" s="199"/>
      <c r="C323" s="200"/>
      <c r="D323" s="201" t="s">
        <v>154</v>
      </c>
      <c r="E323" s="202" t="s">
        <v>21</v>
      </c>
      <c r="F323" s="203" t="s">
        <v>452</v>
      </c>
      <c r="G323" s="200"/>
      <c r="H323" s="202" t="s">
        <v>21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154</v>
      </c>
      <c r="AU323" s="209" t="s">
        <v>152</v>
      </c>
      <c r="AV323" s="11" t="s">
        <v>81</v>
      </c>
      <c r="AW323" s="11" t="s">
        <v>37</v>
      </c>
      <c r="AX323" s="11" t="s">
        <v>73</v>
      </c>
      <c r="AY323" s="209" t="s">
        <v>143</v>
      </c>
    </row>
    <row r="324" spans="2:51" s="12" customFormat="1" ht="13.5">
      <c r="B324" s="210"/>
      <c r="C324" s="211"/>
      <c r="D324" s="201" t="s">
        <v>154</v>
      </c>
      <c r="E324" s="212" t="s">
        <v>21</v>
      </c>
      <c r="F324" s="213" t="s">
        <v>81</v>
      </c>
      <c r="G324" s="211"/>
      <c r="H324" s="214">
        <v>1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154</v>
      </c>
      <c r="AU324" s="220" t="s">
        <v>152</v>
      </c>
      <c r="AV324" s="12" t="s">
        <v>152</v>
      </c>
      <c r="AW324" s="12" t="s">
        <v>37</v>
      </c>
      <c r="AX324" s="12" t="s">
        <v>73</v>
      </c>
      <c r="AY324" s="220" t="s">
        <v>143</v>
      </c>
    </row>
    <row r="325" spans="2:51" s="11" customFormat="1" ht="13.5">
      <c r="B325" s="199"/>
      <c r="C325" s="200"/>
      <c r="D325" s="201" t="s">
        <v>154</v>
      </c>
      <c r="E325" s="202" t="s">
        <v>21</v>
      </c>
      <c r="F325" s="203" t="s">
        <v>420</v>
      </c>
      <c r="G325" s="200"/>
      <c r="H325" s="202" t="s">
        <v>21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154</v>
      </c>
      <c r="AU325" s="209" t="s">
        <v>152</v>
      </c>
      <c r="AV325" s="11" t="s">
        <v>81</v>
      </c>
      <c r="AW325" s="11" t="s">
        <v>37</v>
      </c>
      <c r="AX325" s="11" t="s">
        <v>73</v>
      </c>
      <c r="AY325" s="209" t="s">
        <v>143</v>
      </c>
    </row>
    <row r="326" spans="2:51" s="11" customFormat="1" ht="13.5">
      <c r="B326" s="199"/>
      <c r="C326" s="200"/>
      <c r="D326" s="201" t="s">
        <v>154</v>
      </c>
      <c r="E326" s="202" t="s">
        <v>21</v>
      </c>
      <c r="F326" s="203" t="s">
        <v>448</v>
      </c>
      <c r="G326" s="200"/>
      <c r="H326" s="202" t="s">
        <v>21</v>
      </c>
      <c r="I326" s="204"/>
      <c r="J326" s="200"/>
      <c r="K326" s="200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154</v>
      </c>
      <c r="AU326" s="209" t="s">
        <v>152</v>
      </c>
      <c r="AV326" s="11" t="s">
        <v>81</v>
      </c>
      <c r="AW326" s="11" t="s">
        <v>37</v>
      </c>
      <c r="AX326" s="11" t="s">
        <v>73</v>
      </c>
      <c r="AY326" s="209" t="s">
        <v>143</v>
      </c>
    </row>
    <row r="327" spans="2:51" s="12" customFormat="1" ht="13.5">
      <c r="B327" s="210"/>
      <c r="C327" s="211"/>
      <c r="D327" s="201" t="s">
        <v>154</v>
      </c>
      <c r="E327" s="212" t="s">
        <v>21</v>
      </c>
      <c r="F327" s="213" t="s">
        <v>449</v>
      </c>
      <c r="G327" s="211"/>
      <c r="H327" s="214">
        <v>8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154</v>
      </c>
      <c r="AU327" s="220" t="s">
        <v>152</v>
      </c>
      <c r="AV327" s="12" t="s">
        <v>152</v>
      </c>
      <c r="AW327" s="12" t="s">
        <v>37</v>
      </c>
      <c r="AX327" s="12" t="s">
        <v>73</v>
      </c>
      <c r="AY327" s="220" t="s">
        <v>143</v>
      </c>
    </row>
    <row r="328" spans="2:51" s="11" customFormat="1" ht="13.5">
      <c r="B328" s="199"/>
      <c r="C328" s="200"/>
      <c r="D328" s="201" t="s">
        <v>154</v>
      </c>
      <c r="E328" s="202" t="s">
        <v>21</v>
      </c>
      <c r="F328" s="203" t="s">
        <v>450</v>
      </c>
      <c r="G328" s="200"/>
      <c r="H328" s="202" t="s">
        <v>21</v>
      </c>
      <c r="I328" s="204"/>
      <c r="J328" s="200"/>
      <c r="K328" s="200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154</v>
      </c>
      <c r="AU328" s="209" t="s">
        <v>152</v>
      </c>
      <c r="AV328" s="11" t="s">
        <v>81</v>
      </c>
      <c r="AW328" s="11" t="s">
        <v>37</v>
      </c>
      <c r="AX328" s="11" t="s">
        <v>73</v>
      </c>
      <c r="AY328" s="209" t="s">
        <v>143</v>
      </c>
    </row>
    <row r="329" spans="2:51" s="12" customFormat="1" ht="13.5">
      <c r="B329" s="210"/>
      <c r="C329" s="211"/>
      <c r="D329" s="201" t="s">
        <v>154</v>
      </c>
      <c r="E329" s="212" t="s">
        <v>21</v>
      </c>
      <c r="F329" s="213" t="s">
        <v>451</v>
      </c>
      <c r="G329" s="211"/>
      <c r="H329" s="214">
        <v>4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154</v>
      </c>
      <c r="AU329" s="220" t="s">
        <v>152</v>
      </c>
      <c r="AV329" s="12" t="s">
        <v>152</v>
      </c>
      <c r="AW329" s="12" t="s">
        <v>37</v>
      </c>
      <c r="AX329" s="12" t="s">
        <v>73</v>
      </c>
      <c r="AY329" s="220" t="s">
        <v>143</v>
      </c>
    </row>
    <row r="330" spans="2:51" s="11" customFormat="1" ht="13.5">
      <c r="B330" s="199"/>
      <c r="C330" s="200"/>
      <c r="D330" s="201" t="s">
        <v>154</v>
      </c>
      <c r="E330" s="202" t="s">
        <v>21</v>
      </c>
      <c r="F330" s="203" t="s">
        <v>452</v>
      </c>
      <c r="G330" s="200"/>
      <c r="H330" s="202" t="s">
        <v>21</v>
      </c>
      <c r="I330" s="204"/>
      <c r="J330" s="200"/>
      <c r="K330" s="200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154</v>
      </c>
      <c r="AU330" s="209" t="s">
        <v>152</v>
      </c>
      <c r="AV330" s="11" t="s">
        <v>81</v>
      </c>
      <c r="AW330" s="11" t="s">
        <v>37</v>
      </c>
      <c r="AX330" s="11" t="s">
        <v>73</v>
      </c>
      <c r="AY330" s="209" t="s">
        <v>143</v>
      </c>
    </row>
    <row r="331" spans="2:51" s="12" customFormat="1" ht="13.5">
      <c r="B331" s="210"/>
      <c r="C331" s="211"/>
      <c r="D331" s="201" t="s">
        <v>154</v>
      </c>
      <c r="E331" s="212" t="s">
        <v>21</v>
      </c>
      <c r="F331" s="213" t="s">
        <v>81</v>
      </c>
      <c r="G331" s="211"/>
      <c r="H331" s="214">
        <v>1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154</v>
      </c>
      <c r="AU331" s="220" t="s">
        <v>152</v>
      </c>
      <c r="AV331" s="12" t="s">
        <v>152</v>
      </c>
      <c r="AW331" s="12" t="s">
        <v>37</v>
      </c>
      <c r="AX331" s="12" t="s">
        <v>73</v>
      </c>
      <c r="AY331" s="220" t="s">
        <v>143</v>
      </c>
    </row>
    <row r="332" spans="2:51" s="13" customFormat="1" ht="13.5">
      <c r="B332" s="221"/>
      <c r="C332" s="222"/>
      <c r="D332" s="201" t="s">
        <v>154</v>
      </c>
      <c r="E332" s="223" t="s">
        <v>21</v>
      </c>
      <c r="F332" s="224" t="s">
        <v>158</v>
      </c>
      <c r="G332" s="222"/>
      <c r="H332" s="225">
        <v>26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154</v>
      </c>
      <c r="AU332" s="231" t="s">
        <v>152</v>
      </c>
      <c r="AV332" s="13" t="s">
        <v>151</v>
      </c>
      <c r="AW332" s="13" t="s">
        <v>37</v>
      </c>
      <c r="AX332" s="13" t="s">
        <v>81</v>
      </c>
      <c r="AY332" s="231" t="s">
        <v>143</v>
      </c>
    </row>
    <row r="333" spans="2:65" s="1" customFormat="1" ht="16.5" customHeight="1">
      <c r="B333" s="40"/>
      <c r="C333" s="232" t="s">
        <v>222</v>
      </c>
      <c r="D333" s="232" t="s">
        <v>209</v>
      </c>
      <c r="E333" s="233" t="s">
        <v>453</v>
      </c>
      <c r="F333" s="234" t="s">
        <v>454</v>
      </c>
      <c r="G333" s="235" t="s">
        <v>246</v>
      </c>
      <c r="H333" s="236">
        <v>17.6</v>
      </c>
      <c r="I333" s="237"/>
      <c r="J333" s="238">
        <f>ROUND(I333*H333,2)</f>
        <v>0</v>
      </c>
      <c r="K333" s="234" t="s">
        <v>150</v>
      </c>
      <c r="L333" s="239"/>
      <c r="M333" s="240" t="s">
        <v>21</v>
      </c>
      <c r="N333" s="241" t="s">
        <v>45</v>
      </c>
      <c r="O333" s="41"/>
      <c r="P333" s="196">
        <f>O333*H333</f>
        <v>0</v>
      </c>
      <c r="Q333" s="196">
        <v>0.00011</v>
      </c>
      <c r="R333" s="196">
        <f>Q333*H333</f>
        <v>0.0019360000000000002</v>
      </c>
      <c r="S333" s="196">
        <v>0</v>
      </c>
      <c r="T333" s="197">
        <f>S333*H333</f>
        <v>0</v>
      </c>
      <c r="AR333" s="23" t="s">
        <v>351</v>
      </c>
      <c r="AT333" s="23" t="s">
        <v>209</v>
      </c>
      <c r="AU333" s="23" t="s">
        <v>152</v>
      </c>
      <c r="AY333" s="23" t="s">
        <v>143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23" t="s">
        <v>152</v>
      </c>
      <c r="BK333" s="198">
        <f>ROUND(I333*H333,2)</f>
        <v>0</v>
      </c>
      <c r="BL333" s="23" t="s">
        <v>223</v>
      </c>
      <c r="BM333" s="23" t="s">
        <v>455</v>
      </c>
    </row>
    <row r="334" spans="2:51" s="12" customFormat="1" ht="13.5">
      <c r="B334" s="210"/>
      <c r="C334" s="211"/>
      <c r="D334" s="201" t="s">
        <v>154</v>
      </c>
      <c r="E334" s="212" t="s">
        <v>21</v>
      </c>
      <c r="F334" s="213" t="s">
        <v>456</v>
      </c>
      <c r="G334" s="211"/>
      <c r="H334" s="214">
        <v>17.6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154</v>
      </c>
      <c r="AU334" s="220" t="s">
        <v>152</v>
      </c>
      <c r="AV334" s="12" t="s">
        <v>152</v>
      </c>
      <c r="AW334" s="12" t="s">
        <v>37</v>
      </c>
      <c r="AX334" s="12" t="s">
        <v>81</v>
      </c>
      <c r="AY334" s="220" t="s">
        <v>143</v>
      </c>
    </row>
    <row r="335" spans="2:65" s="1" customFormat="1" ht="16.5" customHeight="1">
      <c r="B335" s="40"/>
      <c r="C335" s="232" t="s">
        <v>457</v>
      </c>
      <c r="D335" s="232" t="s">
        <v>209</v>
      </c>
      <c r="E335" s="233" t="s">
        <v>458</v>
      </c>
      <c r="F335" s="234" t="s">
        <v>459</v>
      </c>
      <c r="G335" s="235" t="s">
        <v>246</v>
      </c>
      <c r="H335" s="236">
        <v>8.8</v>
      </c>
      <c r="I335" s="237"/>
      <c r="J335" s="238">
        <f>ROUND(I335*H335,2)</f>
        <v>0</v>
      </c>
      <c r="K335" s="234" t="s">
        <v>150</v>
      </c>
      <c r="L335" s="239"/>
      <c r="M335" s="240" t="s">
        <v>21</v>
      </c>
      <c r="N335" s="241" t="s">
        <v>45</v>
      </c>
      <c r="O335" s="41"/>
      <c r="P335" s="196">
        <f>O335*H335</f>
        <v>0</v>
      </c>
      <c r="Q335" s="196">
        <v>0.00017</v>
      </c>
      <c r="R335" s="196">
        <f>Q335*H335</f>
        <v>0.0014960000000000002</v>
      </c>
      <c r="S335" s="196">
        <v>0</v>
      </c>
      <c r="T335" s="197">
        <f>S335*H335</f>
        <v>0</v>
      </c>
      <c r="AR335" s="23" t="s">
        <v>351</v>
      </c>
      <c r="AT335" s="23" t="s">
        <v>209</v>
      </c>
      <c r="AU335" s="23" t="s">
        <v>152</v>
      </c>
      <c r="AY335" s="23" t="s">
        <v>143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23" t="s">
        <v>152</v>
      </c>
      <c r="BK335" s="198">
        <f>ROUND(I335*H335,2)</f>
        <v>0</v>
      </c>
      <c r="BL335" s="23" t="s">
        <v>223</v>
      </c>
      <c r="BM335" s="23" t="s">
        <v>460</v>
      </c>
    </row>
    <row r="336" spans="2:51" s="12" customFormat="1" ht="13.5">
      <c r="B336" s="210"/>
      <c r="C336" s="211"/>
      <c r="D336" s="201" t="s">
        <v>154</v>
      </c>
      <c r="E336" s="212" t="s">
        <v>21</v>
      </c>
      <c r="F336" s="213" t="s">
        <v>461</v>
      </c>
      <c r="G336" s="211"/>
      <c r="H336" s="214">
        <v>8.8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154</v>
      </c>
      <c r="AU336" s="220" t="s">
        <v>152</v>
      </c>
      <c r="AV336" s="12" t="s">
        <v>152</v>
      </c>
      <c r="AW336" s="12" t="s">
        <v>37</v>
      </c>
      <c r="AX336" s="12" t="s">
        <v>81</v>
      </c>
      <c r="AY336" s="220" t="s">
        <v>143</v>
      </c>
    </row>
    <row r="337" spans="2:65" s="1" customFormat="1" ht="16.5" customHeight="1">
      <c r="B337" s="40"/>
      <c r="C337" s="232" t="s">
        <v>462</v>
      </c>
      <c r="D337" s="232" t="s">
        <v>209</v>
      </c>
      <c r="E337" s="233" t="s">
        <v>463</v>
      </c>
      <c r="F337" s="234" t="s">
        <v>464</v>
      </c>
      <c r="G337" s="235" t="s">
        <v>246</v>
      </c>
      <c r="H337" s="236">
        <v>2.2</v>
      </c>
      <c r="I337" s="237"/>
      <c r="J337" s="238">
        <f>ROUND(I337*H337,2)</f>
        <v>0</v>
      </c>
      <c r="K337" s="234" t="s">
        <v>150</v>
      </c>
      <c r="L337" s="239"/>
      <c r="M337" s="240" t="s">
        <v>21</v>
      </c>
      <c r="N337" s="241" t="s">
        <v>45</v>
      </c>
      <c r="O337" s="41"/>
      <c r="P337" s="196">
        <f>O337*H337</f>
        <v>0</v>
      </c>
      <c r="Q337" s="196">
        <v>0.00027</v>
      </c>
      <c r="R337" s="196">
        <f>Q337*H337</f>
        <v>0.000594</v>
      </c>
      <c r="S337" s="196">
        <v>0</v>
      </c>
      <c r="T337" s="197">
        <f>S337*H337</f>
        <v>0</v>
      </c>
      <c r="AR337" s="23" t="s">
        <v>351</v>
      </c>
      <c r="AT337" s="23" t="s">
        <v>209</v>
      </c>
      <c r="AU337" s="23" t="s">
        <v>152</v>
      </c>
      <c r="AY337" s="23" t="s">
        <v>143</v>
      </c>
      <c r="BE337" s="198">
        <f>IF(N337="základní",J337,0)</f>
        <v>0</v>
      </c>
      <c r="BF337" s="198">
        <f>IF(N337="snížená",J337,0)</f>
        <v>0</v>
      </c>
      <c r="BG337" s="198">
        <f>IF(N337="zákl. přenesená",J337,0)</f>
        <v>0</v>
      </c>
      <c r="BH337" s="198">
        <f>IF(N337="sníž. přenesená",J337,0)</f>
        <v>0</v>
      </c>
      <c r="BI337" s="198">
        <f>IF(N337="nulová",J337,0)</f>
        <v>0</v>
      </c>
      <c r="BJ337" s="23" t="s">
        <v>152</v>
      </c>
      <c r="BK337" s="198">
        <f>ROUND(I337*H337,2)</f>
        <v>0</v>
      </c>
      <c r="BL337" s="23" t="s">
        <v>223</v>
      </c>
      <c r="BM337" s="23" t="s">
        <v>465</v>
      </c>
    </row>
    <row r="338" spans="2:51" s="12" customFormat="1" ht="13.5">
      <c r="B338" s="210"/>
      <c r="C338" s="211"/>
      <c r="D338" s="201" t="s">
        <v>154</v>
      </c>
      <c r="E338" s="212" t="s">
        <v>21</v>
      </c>
      <c r="F338" s="213" t="s">
        <v>466</v>
      </c>
      <c r="G338" s="211"/>
      <c r="H338" s="214">
        <v>2.2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154</v>
      </c>
      <c r="AU338" s="220" t="s">
        <v>152</v>
      </c>
      <c r="AV338" s="12" t="s">
        <v>152</v>
      </c>
      <c r="AW338" s="12" t="s">
        <v>37</v>
      </c>
      <c r="AX338" s="12" t="s">
        <v>81</v>
      </c>
      <c r="AY338" s="220" t="s">
        <v>143</v>
      </c>
    </row>
    <row r="339" spans="2:65" s="1" customFormat="1" ht="25.5" customHeight="1">
      <c r="B339" s="40"/>
      <c r="C339" s="187" t="s">
        <v>467</v>
      </c>
      <c r="D339" s="187" t="s">
        <v>146</v>
      </c>
      <c r="E339" s="188" t="s">
        <v>468</v>
      </c>
      <c r="F339" s="189" t="s">
        <v>469</v>
      </c>
      <c r="G339" s="190" t="s">
        <v>470</v>
      </c>
      <c r="H339" s="191">
        <v>2</v>
      </c>
      <c r="I339" s="192"/>
      <c r="J339" s="193">
        <f>ROUND(I339*H339,2)</f>
        <v>0</v>
      </c>
      <c r="K339" s="189" t="s">
        <v>150</v>
      </c>
      <c r="L339" s="60"/>
      <c r="M339" s="194" t="s">
        <v>21</v>
      </c>
      <c r="N339" s="195" t="s">
        <v>45</v>
      </c>
      <c r="O339" s="41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AR339" s="23" t="s">
        <v>223</v>
      </c>
      <c r="AT339" s="23" t="s">
        <v>146</v>
      </c>
      <c r="AU339" s="23" t="s">
        <v>152</v>
      </c>
      <c r="AY339" s="23" t="s">
        <v>143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23" t="s">
        <v>152</v>
      </c>
      <c r="BK339" s="198">
        <f>ROUND(I339*H339,2)</f>
        <v>0</v>
      </c>
      <c r="BL339" s="23" t="s">
        <v>223</v>
      </c>
      <c r="BM339" s="23" t="s">
        <v>471</v>
      </c>
    </row>
    <row r="340" spans="2:65" s="1" customFormat="1" ht="25.5" customHeight="1">
      <c r="B340" s="40"/>
      <c r="C340" s="187" t="s">
        <v>472</v>
      </c>
      <c r="D340" s="187" t="s">
        <v>146</v>
      </c>
      <c r="E340" s="188" t="s">
        <v>473</v>
      </c>
      <c r="F340" s="189" t="s">
        <v>474</v>
      </c>
      <c r="G340" s="190" t="s">
        <v>470</v>
      </c>
      <c r="H340" s="191">
        <v>2</v>
      </c>
      <c r="I340" s="192"/>
      <c r="J340" s="193">
        <f>ROUND(I340*H340,2)</f>
        <v>0</v>
      </c>
      <c r="K340" s="189" t="s">
        <v>150</v>
      </c>
      <c r="L340" s="60"/>
      <c r="M340" s="194" t="s">
        <v>21</v>
      </c>
      <c r="N340" s="195" t="s">
        <v>45</v>
      </c>
      <c r="O340" s="41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7">
        <f>S340*H340</f>
        <v>0</v>
      </c>
      <c r="AR340" s="23" t="s">
        <v>223</v>
      </c>
      <c r="AT340" s="23" t="s">
        <v>146</v>
      </c>
      <c r="AU340" s="23" t="s">
        <v>152</v>
      </c>
      <c r="AY340" s="23" t="s">
        <v>143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23" t="s">
        <v>152</v>
      </c>
      <c r="BK340" s="198">
        <f>ROUND(I340*H340,2)</f>
        <v>0</v>
      </c>
      <c r="BL340" s="23" t="s">
        <v>223</v>
      </c>
      <c r="BM340" s="23" t="s">
        <v>475</v>
      </c>
    </row>
    <row r="341" spans="2:65" s="1" customFormat="1" ht="25.5" customHeight="1">
      <c r="B341" s="40"/>
      <c r="C341" s="187" t="s">
        <v>476</v>
      </c>
      <c r="D341" s="187" t="s">
        <v>146</v>
      </c>
      <c r="E341" s="188" t="s">
        <v>477</v>
      </c>
      <c r="F341" s="189" t="s">
        <v>478</v>
      </c>
      <c r="G341" s="190" t="s">
        <v>246</v>
      </c>
      <c r="H341" s="191">
        <v>26</v>
      </c>
      <c r="I341" s="192"/>
      <c r="J341" s="193">
        <f>ROUND(I341*H341,2)</f>
        <v>0</v>
      </c>
      <c r="K341" s="189" t="s">
        <v>150</v>
      </c>
      <c r="L341" s="60"/>
      <c r="M341" s="194" t="s">
        <v>21</v>
      </c>
      <c r="N341" s="195" t="s">
        <v>45</v>
      </c>
      <c r="O341" s="41"/>
      <c r="P341" s="196">
        <f>O341*H341</f>
        <v>0</v>
      </c>
      <c r="Q341" s="196">
        <v>0.0004</v>
      </c>
      <c r="R341" s="196">
        <f>Q341*H341</f>
        <v>0.010400000000000001</v>
      </c>
      <c r="S341" s="196">
        <v>0</v>
      </c>
      <c r="T341" s="197">
        <f>S341*H341</f>
        <v>0</v>
      </c>
      <c r="AR341" s="23" t="s">
        <v>223</v>
      </c>
      <c r="AT341" s="23" t="s">
        <v>146</v>
      </c>
      <c r="AU341" s="23" t="s">
        <v>152</v>
      </c>
      <c r="AY341" s="23" t="s">
        <v>143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23" t="s">
        <v>152</v>
      </c>
      <c r="BK341" s="198">
        <f>ROUND(I341*H341,2)</f>
        <v>0</v>
      </c>
      <c r="BL341" s="23" t="s">
        <v>223</v>
      </c>
      <c r="BM341" s="23" t="s">
        <v>479</v>
      </c>
    </row>
    <row r="342" spans="2:65" s="1" customFormat="1" ht="25.5" customHeight="1">
      <c r="B342" s="40"/>
      <c r="C342" s="187" t="s">
        <v>480</v>
      </c>
      <c r="D342" s="187" t="s">
        <v>146</v>
      </c>
      <c r="E342" s="188" t="s">
        <v>481</v>
      </c>
      <c r="F342" s="189" t="s">
        <v>482</v>
      </c>
      <c r="G342" s="190" t="s">
        <v>246</v>
      </c>
      <c r="H342" s="191">
        <v>26</v>
      </c>
      <c r="I342" s="192"/>
      <c r="J342" s="193">
        <f>ROUND(I342*H342,2)</f>
        <v>0</v>
      </c>
      <c r="K342" s="189" t="s">
        <v>150</v>
      </c>
      <c r="L342" s="60"/>
      <c r="M342" s="194" t="s">
        <v>21</v>
      </c>
      <c r="N342" s="195" t="s">
        <v>45</v>
      </c>
      <c r="O342" s="41"/>
      <c r="P342" s="196">
        <f>O342*H342</f>
        <v>0</v>
      </c>
      <c r="Q342" s="196">
        <v>1E-05</v>
      </c>
      <c r="R342" s="196">
        <f>Q342*H342</f>
        <v>0.00026000000000000003</v>
      </c>
      <c r="S342" s="196">
        <v>0</v>
      </c>
      <c r="T342" s="197">
        <f>S342*H342</f>
        <v>0</v>
      </c>
      <c r="AR342" s="23" t="s">
        <v>223</v>
      </c>
      <c r="AT342" s="23" t="s">
        <v>146</v>
      </c>
      <c r="AU342" s="23" t="s">
        <v>152</v>
      </c>
      <c r="AY342" s="23" t="s">
        <v>143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23" t="s">
        <v>152</v>
      </c>
      <c r="BK342" s="198">
        <f>ROUND(I342*H342,2)</f>
        <v>0</v>
      </c>
      <c r="BL342" s="23" t="s">
        <v>223</v>
      </c>
      <c r="BM342" s="23" t="s">
        <v>483</v>
      </c>
    </row>
    <row r="343" spans="2:65" s="1" customFormat="1" ht="38.25" customHeight="1">
      <c r="B343" s="40"/>
      <c r="C343" s="187" t="s">
        <v>484</v>
      </c>
      <c r="D343" s="187" t="s">
        <v>146</v>
      </c>
      <c r="E343" s="188" t="s">
        <v>485</v>
      </c>
      <c r="F343" s="189" t="s">
        <v>486</v>
      </c>
      <c r="G343" s="190" t="s">
        <v>317</v>
      </c>
      <c r="H343" s="191">
        <v>0.026</v>
      </c>
      <c r="I343" s="192"/>
      <c r="J343" s="193">
        <f>ROUND(I343*H343,2)</f>
        <v>0</v>
      </c>
      <c r="K343" s="189" t="s">
        <v>150</v>
      </c>
      <c r="L343" s="60"/>
      <c r="M343" s="194" t="s">
        <v>21</v>
      </c>
      <c r="N343" s="195" t="s">
        <v>45</v>
      </c>
      <c r="O343" s="41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AR343" s="23" t="s">
        <v>223</v>
      </c>
      <c r="AT343" s="23" t="s">
        <v>146</v>
      </c>
      <c r="AU343" s="23" t="s">
        <v>152</v>
      </c>
      <c r="AY343" s="23" t="s">
        <v>143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23" t="s">
        <v>152</v>
      </c>
      <c r="BK343" s="198">
        <f>ROUND(I343*H343,2)</f>
        <v>0</v>
      </c>
      <c r="BL343" s="23" t="s">
        <v>223</v>
      </c>
      <c r="BM343" s="23" t="s">
        <v>487</v>
      </c>
    </row>
    <row r="344" spans="2:63" s="10" customFormat="1" ht="29.85" customHeight="1">
      <c r="B344" s="171"/>
      <c r="C344" s="172"/>
      <c r="D344" s="173" t="s">
        <v>72</v>
      </c>
      <c r="E344" s="185" t="s">
        <v>488</v>
      </c>
      <c r="F344" s="185" t="s">
        <v>489</v>
      </c>
      <c r="G344" s="172"/>
      <c r="H344" s="172"/>
      <c r="I344" s="175"/>
      <c r="J344" s="186">
        <f>BK344</f>
        <v>0</v>
      </c>
      <c r="K344" s="172"/>
      <c r="L344" s="177"/>
      <c r="M344" s="178"/>
      <c r="N344" s="179"/>
      <c r="O344" s="179"/>
      <c r="P344" s="180">
        <f>SUM(P345:P351)</f>
        <v>0</v>
      </c>
      <c r="Q344" s="179"/>
      <c r="R344" s="180">
        <f>SUM(R345:R351)</f>
        <v>0.004039999999999999</v>
      </c>
      <c r="S344" s="179"/>
      <c r="T344" s="181">
        <f>SUM(T345:T351)</f>
        <v>0.0086</v>
      </c>
      <c r="AR344" s="182" t="s">
        <v>152</v>
      </c>
      <c r="AT344" s="183" t="s">
        <v>72</v>
      </c>
      <c r="AU344" s="183" t="s">
        <v>81</v>
      </c>
      <c r="AY344" s="182" t="s">
        <v>143</v>
      </c>
      <c r="BK344" s="184">
        <f>SUM(BK345:BK351)</f>
        <v>0</v>
      </c>
    </row>
    <row r="345" spans="2:65" s="1" customFormat="1" ht="16.5" customHeight="1">
      <c r="B345" s="40"/>
      <c r="C345" s="187" t="s">
        <v>490</v>
      </c>
      <c r="D345" s="187" t="s">
        <v>146</v>
      </c>
      <c r="E345" s="188" t="s">
        <v>491</v>
      </c>
      <c r="F345" s="189" t="s">
        <v>492</v>
      </c>
      <c r="G345" s="190" t="s">
        <v>246</v>
      </c>
      <c r="H345" s="191">
        <v>4</v>
      </c>
      <c r="I345" s="192"/>
      <c r="J345" s="193">
        <f aca="true" t="shared" si="10" ref="J345:J351">ROUND(I345*H345,2)</f>
        <v>0</v>
      </c>
      <c r="K345" s="189" t="s">
        <v>150</v>
      </c>
      <c r="L345" s="60"/>
      <c r="M345" s="194" t="s">
        <v>21</v>
      </c>
      <c r="N345" s="195" t="s">
        <v>45</v>
      </c>
      <c r="O345" s="41"/>
      <c r="P345" s="196">
        <f aca="true" t="shared" si="11" ref="P345:P351">O345*H345</f>
        <v>0</v>
      </c>
      <c r="Q345" s="196">
        <v>0.00011</v>
      </c>
      <c r="R345" s="196">
        <f aca="true" t="shared" si="12" ref="R345:R351">Q345*H345</f>
        <v>0.00044</v>
      </c>
      <c r="S345" s="196">
        <v>0.00215</v>
      </c>
      <c r="T345" s="197">
        <f aca="true" t="shared" si="13" ref="T345:T351">S345*H345</f>
        <v>0.0086</v>
      </c>
      <c r="AR345" s="23" t="s">
        <v>223</v>
      </c>
      <c r="AT345" s="23" t="s">
        <v>146</v>
      </c>
      <c r="AU345" s="23" t="s">
        <v>152</v>
      </c>
      <c r="AY345" s="23" t="s">
        <v>143</v>
      </c>
      <c r="BE345" s="198">
        <f aca="true" t="shared" si="14" ref="BE345:BE351">IF(N345="základní",J345,0)</f>
        <v>0</v>
      </c>
      <c r="BF345" s="198">
        <f aca="true" t="shared" si="15" ref="BF345:BF351">IF(N345="snížená",J345,0)</f>
        <v>0</v>
      </c>
      <c r="BG345" s="198">
        <f aca="true" t="shared" si="16" ref="BG345:BG351">IF(N345="zákl. přenesená",J345,0)</f>
        <v>0</v>
      </c>
      <c r="BH345" s="198">
        <f aca="true" t="shared" si="17" ref="BH345:BH351">IF(N345="sníž. přenesená",J345,0)</f>
        <v>0</v>
      </c>
      <c r="BI345" s="198">
        <f aca="true" t="shared" si="18" ref="BI345:BI351">IF(N345="nulová",J345,0)</f>
        <v>0</v>
      </c>
      <c r="BJ345" s="23" t="s">
        <v>152</v>
      </c>
      <c r="BK345" s="198">
        <f aca="true" t="shared" si="19" ref="BK345:BK351">ROUND(I345*H345,2)</f>
        <v>0</v>
      </c>
      <c r="BL345" s="23" t="s">
        <v>223</v>
      </c>
      <c r="BM345" s="23" t="s">
        <v>493</v>
      </c>
    </row>
    <row r="346" spans="2:65" s="1" customFormat="1" ht="25.5" customHeight="1">
      <c r="B346" s="40"/>
      <c r="C346" s="187" t="s">
        <v>494</v>
      </c>
      <c r="D346" s="187" t="s">
        <v>146</v>
      </c>
      <c r="E346" s="188" t="s">
        <v>495</v>
      </c>
      <c r="F346" s="189" t="s">
        <v>496</v>
      </c>
      <c r="G346" s="190" t="s">
        <v>246</v>
      </c>
      <c r="H346" s="191">
        <v>4</v>
      </c>
      <c r="I346" s="192"/>
      <c r="J346" s="193">
        <f t="shared" si="10"/>
        <v>0</v>
      </c>
      <c r="K346" s="189" t="s">
        <v>150</v>
      </c>
      <c r="L346" s="60"/>
      <c r="M346" s="194" t="s">
        <v>21</v>
      </c>
      <c r="N346" s="195" t="s">
        <v>45</v>
      </c>
      <c r="O346" s="41"/>
      <c r="P346" s="196">
        <f t="shared" si="11"/>
        <v>0</v>
      </c>
      <c r="Q346" s="196">
        <v>0.0006</v>
      </c>
      <c r="R346" s="196">
        <f t="shared" si="12"/>
        <v>0.0024</v>
      </c>
      <c r="S346" s="196">
        <v>0</v>
      </c>
      <c r="T346" s="197">
        <f t="shared" si="13"/>
        <v>0</v>
      </c>
      <c r="AR346" s="23" t="s">
        <v>223</v>
      </c>
      <c r="AT346" s="23" t="s">
        <v>146</v>
      </c>
      <c r="AU346" s="23" t="s">
        <v>152</v>
      </c>
      <c r="AY346" s="23" t="s">
        <v>143</v>
      </c>
      <c r="BE346" s="198">
        <f t="shared" si="14"/>
        <v>0</v>
      </c>
      <c r="BF346" s="198">
        <f t="shared" si="15"/>
        <v>0</v>
      </c>
      <c r="BG346" s="198">
        <f t="shared" si="16"/>
        <v>0</v>
      </c>
      <c r="BH346" s="198">
        <f t="shared" si="17"/>
        <v>0</v>
      </c>
      <c r="BI346" s="198">
        <f t="shared" si="18"/>
        <v>0</v>
      </c>
      <c r="BJ346" s="23" t="s">
        <v>152</v>
      </c>
      <c r="BK346" s="198">
        <f t="shared" si="19"/>
        <v>0</v>
      </c>
      <c r="BL346" s="23" t="s">
        <v>223</v>
      </c>
      <c r="BM346" s="23" t="s">
        <v>497</v>
      </c>
    </row>
    <row r="347" spans="2:65" s="1" customFormat="1" ht="25.5" customHeight="1">
      <c r="B347" s="40"/>
      <c r="C347" s="187" t="s">
        <v>498</v>
      </c>
      <c r="D347" s="187" t="s">
        <v>146</v>
      </c>
      <c r="E347" s="188" t="s">
        <v>499</v>
      </c>
      <c r="F347" s="189" t="s">
        <v>500</v>
      </c>
      <c r="G347" s="190" t="s">
        <v>470</v>
      </c>
      <c r="H347" s="191">
        <v>2</v>
      </c>
      <c r="I347" s="192"/>
      <c r="J347" s="193">
        <f t="shared" si="10"/>
        <v>0</v>
      </c>
      <c r="K347" s="189" t="s">
        <v>150</v>
      </c>
      <c r="L347" s="60"/>
      <c r="M347" s="194" t="s">
        <v>21</v>
      </c>
      <c r="N347" s="195" t="s">
        <v>45</v>
      </c>
      <c r="O347" s="41"/>
      <c r="P347" s="196">
        <f t="shared" si="11"/>
        <v>0</v>
      </c>
      <c r="Q347" s="196">
        <v>0.0006</v>
      </c>
      <c r="R347" s="196">
        <f t="shared" si="12"/>
        <v>0.0012</v>
      </c>
      <c r="S347" s="196">
        <v>0</v>
      </c>
      <c r="T347" s="197">
        <f t="shared" si="13"/>
        <v>0</v>
      </c>
      <c r="AR347" s="23" t="s">
        <v>223</v>
      </c>
      <c r="AT347" s="23" t="s">
        <v>146</v>
      </c>
      <c r="AU347" s="23" t="s">
        <v>152</v>
      </c>
      <c r="AY347" s="23" t="s">
        <v>143</v>
      </c>
      <c r="BE347" s="198">
        <f t="shared" si="14"/>
        <v>0</v>
      </c>
      <c r="BF347" s="198">
        <f t="shared" si="15"/>
        <v>0</v>
      </c>
      <c r="BG347" s="198">
        <f t="shared" si="16"/>
        <v>0</v>
      </c>
      <c r="BH347" s="198">
        <f t="shared" si="17"/>
        <v>0</v>
      </c>
      <c r="BI347" s="198">
        <f t="shared" si="18"/>
        <v>0</v>
      </c>
      <c r="BJ347" s="23" t="s">
        <v>152</v>
      </c>
      <c r="BK347" s="198">
        <f t="shared" si="19"/>
        <v>0</v>
      </c>
      <c r="BL347" s="23" t="s">
        <v>223</v>
      </c>
      <c r="BM347" s="23" t="s">
        <v>501</v>
      </c>
    </row>
    <row r="348" spans="2:65" s="1" customFormat="1" ht="16.5" customHeight="1">
      <c r="B348" s="40"/>
      <c r="C348" s="187" t="s">
        <v>502</v>
      </c>
      <c r="D348" s="187" t="s">
        <v>146</v>
      </c>
      <c r="E348" s="188" t="s">
        <v>503</v>
      </c>
      <c r="F348" s="189" t="s">
        <v>504</v>
      </c>
      <c r="G348" s="190" t="s">
        <v>206</v>
      </c>
      <c r="H348" s="191">
        <v>4</v>
      </c>
      <c r="I348" s="192"/>
      <c r="J348" s="193">
        <f t="shared" si="10"/>
        <v>0</v>
      </c>
      <c r="K348" s="189" t="s">
        <v>150</v>
      </c>
      <c r="L348" s="60"/>
      <c r="M348" s="194" t="s">
        <v>21</v>
      </c>
      <c r="N348" s="195" t="s">
        <v>45</v>
      </c>
      <c r="O348" s="41"/>
      <c r="P348" s="196">
        <f t="shared" si="11"/>
        <v>0</v>
      </c>
      <c r="Q348" s="196">
        <v>0</v>
      </c>
      <c r="R348" s="196">
        <f t="shared" si="12"/>
        <v>0</v>
      </c>
      <c r="S348" s="196">
        <v>0</v>
      </c>
      <c r="T348" s="197">
        <f t="shared" si="13"/>
        <v>0</v>
      </c>
      <c r="AR348" s="23" t="s">
        <v>223</v>
      </c>
      <c r="AT348" s="23" t="s">
        <v>146</v>
      </c>
      <c r="AU348" s="23" t="s">
        <v>152</v>
      </c>
      <c r="AY348" s="23" t="s">
        <v>143</v>
      </c>
      <c r="BE348" s="198">
        <f t="shared" si="14"/>
        <v>0</v>
      </c>
      <c r="BF348" s="198">
        <f t="shared" si="15"/>
        <v>0</v>
      </c>
      <c r="BG348" s="198">
        <f t="shared" si="16"/>
        <v>0</v>
      </c>
      <c r="BH348" s="198">
        <f t="shared" si="17"/>
        <v>0</v>
      </c>
      <c r="BI348" s="198">
        <f t="shared" si="18"/>
        <v>0</v>
      </c>
      <c r="BJ348" s="23" t="s">
        <v>152</v>
      </c>
      <c r="BK348" s="198">
        <f t="shared" si="19"/>
        <v>0</v>
      </c>
      <c r="BL348" s="23" t="s">
        <v>223</v>
      </c>
      <c r="BM348" s="23" t="s">
        <v>505</v>
      </c>
    </row>
    <row r="349" spans="2:65" s="1" customFormat="1" ht="16.5" customHeight="1">
      <c r="B349" s="40"/>
      <c r="C349" s="187" t="s">
        <v>506</v>
      </c>
      <c r="D349" s="187" t="s">
        <v>146</v>
      </c>
      <c r="E349" s="188" t="s">
        <v>507</v>
      </c>
      <c r="F349" s="189" t="s">
        <v>508</v>
      </c>
      <c r="G349" s="190" t="s">
        <v>246</v>
      </c>
      <c r="H349" s="191">
        <v>4</v>
      </c>
      <c r="I349" s="192"/>
      <c r="J349" s="193">
        <f t="shared" si="10"/>
        <v>0</v>
      </c>
      <c r="K349" s="189" t="s">
        <v>150</v>
      </c>
      <c r="L349" s="60"/>
      <c r="M349" s="194" t="s">
        <v>21</v>
      </c>
      <c r="N349" s="195" t="s">
        <v>45</v>
      </c>
      <c r="O349" s="41"/>
      <c r="P349" s="196">
        <f t="shared" si="11"/>
        <v>0</v>
      </c>
      <c r="Q349" s="196">
        <v>0</v>
      </c>
      <c r="R349" s="196">
        <f t="shared" si="12"/>
        <v>0</v>
      </c>
      <c r="S349" s="196">
        <v>0</v>
      </c>
      <c r="T349" s="197">
        <f t="shared" si="13"/>
        <v>0</v>
      </c>
      <c r="AR349" s="23" t="s">
        <v>223</v>
      </c>
      <c r="AT349" s="23" t="s">
        <v>146</v>
      </c>
      <c r="AU349" s="23" t="s">
        <v>152</v>
      </c>
      <c r="AY349" s="23" t="s">
        <v>143</v>
      </c>
      <c r="BE349" s="198">
        <f t="shared" si="14"/>
        <v>0</v>
      </c>
      <c r="BF349" s="198">
        <f t="shared" si="15"/>
        <v>0</v>
      </c>
      <c r="BG349" s="198">
        <f t="shared" si="16"/>
        <v>0</v>
      </c>
      <c r="BH349" s="198">
        <f t="shared" si="17"/>
        <v>0</v>
      </c>
      <c r="BI349" s="198">
        <f t="shared" si="18"/>
        <v>0</v>
      </c>
      <c r="BJ349" s="23" t="s">
        <v>152</v>
      </c>
      <c r="BK349" s="198">
        <f t="shared" si="19"/>
        <v>0</v>
      </c>
      <c r="BL349" s="23" t="s">
        <v>223</v>
      </c>
      <c r="BM349" s="23" t="s">
        <v>509</v>
      </c>
    </row>
    <row r="350" spans="2:65" s="1" customFormat="1" ht="16.5" customHeight="1">
      <c r="B350" s="40"/>
      <c r="C350" s="187" t="s">
        <v>510</v>
      </c>
      <c r="D350" s="187" t="s">
        <v>146</v>
      </c>
      <c r="E350" s="188" t="s">
        <v>511</v>
      </c>
      <c r="F350" s="189" t="s">
        <v>512</v>
      </c>
      <c r="G350" s="190" t="s">
        <v>206</v>
      </c>
      <c r="H350" s="191">
        <v>2</v>
      </c>
      <c r="I350" s="192"/>
      <c r="J350" s="193">
        <f t="shared" si="10"/>
        <v>0</v>
      </c>
      <c r="K350" s="189" t="s">
        <v>150</v>
      </c>
      <c r="L350" s="60"/>
      <c r="M350" s="194" t="s">
        <v>21</v>
      </c>
      <c r="N350" s="195" t="s">
        <v>45</v>
      </c>
      <c r="O350" s="41"/>
      <c r="P350" s="196">
        <f t="shared" si="11"/>
        <v>0</v>
      </c>
      <c r="Q350" s="196">
        <v>0</v>
      </c>
      <c r="R350" s="196">
        <f t="shared" si="12"/>
        <v>0</v>
      </c>
      <c r="S350" s="196">
        <v>0</v>
      </c>
      <c r="T350" s="197">
        <f t="shared" si="13"/>
        <v>0</v>
      </c>
      <c r="AR350" s="23" t="s">
        <v>223</v>
      </c>
      <c r="AT350" s="23" t="s">
        <v>146</v>
      </c>
      <c r="AU350" s="23" t="s">
        <v>152</v>
      </c>
      <c r="AY350" s="23" t="s">
        <v>143</v>
      </c>
      <c r="BE350" s="198">
        <f t="shared" si="14"/>
        <v>0</v>
      </c>
      <c r="BF350" s="198">
        <f t="shared" si="15"/>
        <v>0</v>
      </c>
      <c r="BG350" s="198">
        <f t="shared" si="16"/>
        <v>0</v>
      </c>
      <c r="BH350" s="198">
        <f t="shared" si="17"/>
        <v>0</v>
      </c>
      <c r="BI350" s="198">
        <f t="shared" si="18"/>
        <v>0</v>
      </c>
      <c r="BJ350" s="23" t="s">
        <v>152</v>
      </c>
      <c r="BK350" s="198">
        <f t="shared" si="19"/>
        <v>0</v>
      </c>
      <c r="BL350" s="23" t="s">
        <v>223</v>
      </c>
      <c r="BM350" s="23" t="s">
        <v>513</v>
      </c>
    </row>
    <row r="351" spans="2:65" s="1" customFormat="1" ht="38.25" customHeight="1">
      <c r="B351" s="40"/>
      <c r="C351" s="187" t="s">
        <v>514</v>
      </c>
      <c r="D351" s="187" t="s">
        <v>146</v>
      </c>
      <c r="E351" s="188" t="s">
        <v>515</v>
      </c>
      <c r="F351" s="189" t="s">
        <v>516</v>
      </c>
      <c r="G351" s="190" t="s">
        <v>317</v>
      </c>
      <c r="H351" s="191">
        <v>0.004</v>
      </c>
      <c r="I351" s="192"/>
      <c r="J351" s="193">
        <f t="shared" si="10"/>
        <v>0</v>
      </c>
      <c r="K351" s="189" t="s">
        <v>150</v>
      </c>
      <c r="L351" s="60"/>
      <c r="M351" s="194" t="s">
        <v>21</v>
      </c>
      <c r="N351" s="195" t="s">
        <v>45</v>
      </c>
      <c r="O351" s="41"/>
      <c r="P351" s="196">
        <f t="shared" si="11"/>
        <v>0</v>
      </c>
      <c r="Q351" s="196">
        <v>0</v>
      </c>
      <c r="R351" s="196">
        <f t="shared" si="12"/>
        <v>0</v>
      </c>
      <c r="S351" s="196">
        <v>0</v>
      </c>
      <c r="T351" s="197">
        <f t="shared" si="13"/>
        <v>0</v>
      </c>
      <c r="AR351" s="23" t="s">
        <v>223</v>
      </c>
      <c r="AT351" s="23" t="s">
        <v>146</v>
      </c>
      <c r="AU351" s="23" t="s">
        <v>152</v>
      </c>
      <c r="AY351" s="23" t="s">
        <v>143</v>
      </c>
      <c r="BE351" s="198">
        <f t="shared" si="14"/>
        <v>0</v>
      </c>
      <c r="BF351" s="198">
        <f t="shared" si="15"/>
        <v>0</v>
      </c>
      <c r="BG351" s="198">
        <f t="shared" si="16"/>
        <v>0</v>
      </c>
      <c r="BH351" s="198">
        <f t="shared" si="17"/>
        <v>0</v>
      </c>
      <c r="BI351" s="198">
        <f t="shared" si="18"/>
        <v>0</v>
      </c>
      <c r="BJ351" s="23" t="s">
        <v>152</v>
      </c>
      <c r="BK351" s="198">
        <f t="shared" si="19"/>
        <v>0</v>
      </c>
      <c r="BL351" s="23" t="s">
        <v>223</v>
      </c>
      <c r="BM351" s="23" t="s">
        <v>517</v>
      </c>
    </row>
    <row r="352" spans="2:63" s="10" customFormat="1" ht="29.85" customHeight="1">
      <c r="B352" s="171"/>
      <c r="C352" s="172"/>
      <c r="D352" s="173" t="s">
        <v>72</v>
      </c>
      <c r="E352" s="185" t="s">
        <v>518</v>
      </c>
      <c r="F352" s="185" t="s">
        <v>519</v>
      </c>
      <c r="G352" s="172"/>
      <c r="H352" s="172"/>
      <c r="I352" s="175"/>
      <c r="J352" s="186">
        <f>BK352</f>
        <v>0</v>
      </c>
      <c r="K352" s="172"/>
      <c r="L352" s="177"/>
      <c r="M352" s="178"/>
      <c r="N352" s="179"/>
      <c r="O352" s="179"/>
      <c r="P352" s="180">
        <f>SUM(P353:P375)</f>
        <v>0</v>
      </c>
      <c r="Q352" s="179"/>
      <c r="R352" s="180">
        <f>SUM(R353:R375)</f>
        <v>0.13798999999999997</v>
      </c>
      <c r="S352" s="179"/>
      <c r="T352" s="181">
        <f>SUM(T353:T375)</f>
        <v>0.16404000000000002</v>
      </c>
      <c r="AR352" s="182" t="s">
        <v>152</v>
      </c>
      <c r="AT352" s="183" t="s">
        <v>72</v>
      </c>
      <c r="AU352" s="183" t="s">
        <v>81</v>
      </c>
      <c r="AY352" s="182" t="s">
        <v>143</v>
      </c>
      <c r="BK352" s="184">
        <f>SUM(BK353:BK375)</f>
        <v>0</v>
      </c>
    </row>
    <row r="353" spans="2:65" s="1" customFormat="1" ht="16.5" customHeight="1">
      <c r="B353" s="40"/>
      <c r="C353" s="187" t="s">
        <v>520</v>
      </c>
      <c r="D353" s="187" t="s">
        <v>146</v>
      </c>
      <c r="E353" s="188" t="s">
        <v>521</v>
      </c>
      <c r="F353" s="189" t="s">
        <v>522</v>
      </c>
      <c r="G353" s="190" t="s">
        <v>470</v>
      </c>
      <c r="H353" s="191">
        <v>3</v>
      </c>
      <c r="I353" s="192"/>
      <c r="J353" s="193">
        <f aca="true" t="shared" si="20" ref="J353:J375">ROUND(I353*H353,2)</f>
        <v>0</v>
      </c>
      <c r="K353" s="189" t="s">
        <v>150</v>
      </c>
      <c r="L353" s="60"/>
      <c r="M353" s="194" t="s">
        <v>21</v>
      </c>
      <c r="N353" s="195" t="s">
        <v>45</v>
      </c>
      <c r="O353" s="41"/>
      <c r="P353" s="196">
        <f aca="true" t="shared" si="21" ref="P353:P375">O353*H353</f>
        <v>0</v>
      </c>
      <c r="Q353" s="196">
        <v>0</v>
      </c>
      <c r="R353" s="196">
        <f aca="true" t="shared" si="22" ref="R353:R375">Q353*H353</f>
        <v>0</v>
      </c>
      <c r="S353" s="196">
        <v>0.01933</v>
      </c>
      <c r="T353" s="197">
        <f aca="true" t="shared" si="23" ref="T353:T375">S353*H353</f>
        <v>0.05799</v>
      </c>
      <c r="AR353" s="23" t="s">
        <v>223</v>
      </c>
      <c r="AT353" s="23" t="s">
        <v>146</v>
      </c>
      <c r="AU353" s="23" t="s">
        <v>152</v>
      </c>
      <c r="AY353" s="23" t="s">
        <v>143</v>
      </c>
      <c r="BE353" s="198">
        <f aca="true" t="shared" si="24" ref="BE353:BE375">IF(N353="základní",J353,0)</f>
        <v>0</v>
      </c>
      <c r="BF353" s="198">
        <f aca="true" t="shared" si="25" ref="BF353:BF375">IF(N353="snížená",J353,0)</f>
        <v>0</v>
      </c>
      <c r="BG353" s="198">
        <f aca="true" t="shared" si="26" ref="BG353:BG375">IF(N353="zákl. přenesená",J353,0)</f>
        <v>0</v>
      </c>
      <c r="BH353" s="198">
        <f aca="true" t="shared" si="27" ref="BH353:BH375">IF(N353="sníž. přenesená",J353,0)</f>
        <v>0</v>
      </c>
      <c r="BI353" s="198">
        <f aca="true" t="shared" si="28" ref="BI353:BI375">IF(N353="nulová",J353,0)</f>
        <v>0</v>
      </c>
      <c r="BJ353" s="23" t="s">
        <v>152</v>
      </c>
      <c r="BK353" s="198">
        <f aca="true" t="shared" si="29" ref="BK353:BK375">ROUND(I353*H353,2)</f>
        <v>0</v>
      </c>
      <c r="BL353" s="23" t="s">
        <v>223</v>
      </c>
      <c r="BM353" s="23" t="s">
        <v>523</v>
      </c>
    </row>
    <row r="354" spans="2:65" s="1" customFormat="1" ht="25.5" customHeight="1">
      <c r="B354" s="40"/>
      <c r="C354" s="187" t="s">
        <v>524</v>
      </c>
      <c r="D354" s="187" t="s">
        <v>146</v>
      </c>
      <c r="E354" s="188" t="s">
        <v>525</v>
      </c>
      <c r="F354" s="189" t="s">
        <v>526</v>
      </c>
      <c r="G354" s="190" t="s">
        <v>470</v>
      </c>
      <c r="H354" s="191">
        <v>2</v>
      </c>
      <c r="I354" s="192"/>
      <c r="J354" s="193">
        <f t="shared" si="20"/>
        <v>0</v>
      </c>
      <c r="K354" s="189" t="s">
        <v>150</v>
      </c>
      <c r="L354" s="60"/>
      <c r="M354" s="194" t="s">
        <v>21</v>
      </c>
      <c r="N354" s="195" t="s">
        <v>45</v>
      </c>
      <c r="O354" s="41"/>
      <c r="P354" s="196">
        <f t="shared" si="21"/>
        <v>0</v>
      </c>
      <c r="Q354" s="196">
        <v>0.01382</v>
      </c>
      <c r="R354" s="196">
        <f t="shared" si="22"/>
        <v>0.02764</v>
      </c>
      <c r="S354" s="196">
        <v>0</v>
      </c>
      <c r="T354" s="197">
        <f t="shared" si="23"/>
        <v>0</v>
      </c>
      <c r="AR354" s="23" t="s">
        <v>223</v>
      </c>
      <c r="AT354" s="23" t="s">
        <v>146</v>
      </c>
      <c r="AU354" s="23" t="s">
        <v>152</v>
      </c>
      <c r="AY354" s="23" t="s">
        <v>143</v>
      </c>
      <c r="BE354" s="198">
        <f t="shared" si="24"/>
        <v>0</v>
      </c>
      <c r="BF354" s="198">
        <f t="shared" si="25"/>
        <v>0</v>
      </c>
      <c r="BG354" s="198">
        <f t="shared" si="26"/>
        <v>0</v>
      </c>
      <c r="BH354" s="198">
        <f t="shared" si="27"/>
        <v>0</v>
      </c>
      <c r="BI354" s="198">
        <f t="shared" si="28"/>
        <v>0</v>
      </c>
      <c r="BJ354" s="23" t="s">
        <v>152</v>
      </c>
      <c r="BK354" s="198">
        <f t="shared" si="29"/>
        <v>0</v>
      </c>
      <c r="BL354" s="23" t="s">
        <v>223</v>
      </c>
      <c r="BM354" s="23" t="s">
        <v>527</v>
      </c>
    </row>
    <row r="355" spans="2:65" s="1" customFormat="1" ht="16.5" customHeight="1">
      <c r="B355" s="40"/>
      <c r="C355" s="187" t="s">
        <v>528</v>
      </c>
      <c r="D355" s="187" t="s">
        <v>146</v>
      </c>
      <c r="E355" s="188" t="s">
        <v>529</v>
      </c>
      <c r="F355" s="189" t="s">
        <v>530</v>
      </c>
      <c r="G355" s="190" t="s">
        <v>470</v>
      </c>
      <c r="H355" s="191">
        <v>3</v>
      </c>
      <c r="I355" s="192"/>
      <c r="J355" s="193">
        <f t="shared" si="20"/>
        <v>0</v>
      </c>
      <c r="K355" s="189" t="s">
        <v>150</v>
      </c>
      <c r="L355" s="60"/>
      <c r="M355" s="194" t="s">
        <v>21</v>
      </c>
      <c r="N355" s="195" t="s">
        <v>45</v>
      </c>
      <c r="O355" s="41"/>
      <c r="P355" s="196">
        <f t="shared" si="21"/>
        <v>0</v>
      </c>
      <c r="Q355" s="196">
        <v>0</v>
      </c>
      <c r="R355" s="196">
        <f t="shared" si="22"/>
        <v>0</v>
      </c>
      <c r="S355" s="196">
        <v>0.01946</v>
      </c>
      <c r="T355" s="197">
        <f t="shared" si="23"/>
        <v>0.05838</v>
      </c>
      <c r="AR355" s="23" t="s">
        <v>223</v>
      </c>
      <c r="AT355" s="23" t="s">
        <v>146</v>
      </c>
      <c r="AU355" s="23" t="s">
        <v>152</v>
      </c>
      <c r="AY355" s="23" t="s">
        <v>143</v>
      </c>
      <c r="BE355" s="198">
        <f t="shared" si="24"/>
        <v>0</v>
      </c>
      <c r="BF355" s="198">
        <f t="shared" si="25"/>
        <v>0</v>
      </c>
      <c r="BG355" s="198">
        <f t="shared" si="26"/>
        <v>0</v>
      </c>
      <c r="BH355" s="198">
        <f t="shared" si="27"/>
        <v>0</v>
      </c>
      <c r="BI355" s="198">
        <f t="shared" si="28"/>
        <v>0</v>
      </c>
      <c r="BJ355" s="23" t="s">
        <v>152</v>
      </c>
      <c r="BK355" s="198">
        <f t="shared" si="29"/>
        <v>0</v>
      </c>
      <c r="BL355" s="23" t="s">
        <v>223</v>
      </c>
      <c r="BM355" s="23" t="s">
        <v>531</v>
      </c>
    </row>
    <row r="356" spans="2:65" s="1" customFormat="1" ht="25.5" customHeight="1">
      <c r="B356" s="40"/>
      <c r="C356" s="187" t="s">
        <v>532</v>
      </c>
      <c r="D356" s="187" t="s">
        <v>146</v>
      </c>
      <c r="E356" s="188" t="s">
        <v>533</v>
      </c>
      <c r="F356" s="189" t="s">
        <v>534</v>
      </c>
      <c r="G356" s="190" t="s">
        <v>470</v>
      </c>
      <c r="H356" s="191">
        <v>2</v>
      </c>
      <c r="I356" s="192"/>
      <c r="J356" s="193">
        <f t="shared" si="20"/>
        <v>0</v>
      </c>
      <c r="K356" s="189" t="s">
        <v>150</v>
      </c>
      <c r="L356" s="60"/>
      <c r="M356" s="194" t="s">
        <v>21</v>
      </c>
      <c r="N356" s="195" t="s">
        <v>45</v>
      </c>
      <c r="O356" s="41"/>
      <c r="P356" s="196">
        <f t="shared" si="21"/>
        <v>0</v>
      </c>
      <c r="Q356" s="196">
        <v>0.01375</v>
      </c>
      <c r="R356" s="196">
        <f t="shared" si="22"/>
        <v>0.0275</v>
      </c>
      <c r="S356" s="196">
        <v>0</v>
      </c>
      <c r="T356" s="197">
        <f t="shared" si="23"/>
        <v>0</v>
      </c>
      <c r="AR356" s="23" t="s">
        <v>223</v>
      </c>
      <c r="AT356" s="23" t="s">
        <v>146</v>
      </c>
      <c r="AU356" s="23" t="s">
        <v>152</v>
      </c>
      <c r="AY356" s="23" t="s">
        <v>143</v>
      </c>
      <c r="BE356" s="198">
        <f t="shared" si="24"/>
        <v>0</v>
      </c>
      <c r="BF356" s="198">
        <f t="shared" si="25"/>
        <v>0</v>
      </c>
      <c r="BG356" s="198">
        <f t="shared" si="26"/>
        <v>0</v>
      </c>
      <c r="BH356" s="198">
        <f t="shared" si="27"/>
        <v>0</v>
      </c>
      <c r="BI356" s="198">
        <f t="shared" si="28"/>
        <v>0</v>
      </c>
      <c r="BJ356" s="23" t="s">
        <v>152</v>
      </c>
      <c r="BK356" s="198">
        <f t="shared" si="29"/>
        <v>0</v>
      </c>
      <c r="BL356" s="23" t="s">
        <v>223</v>
      </c>
      <c r="BM356" s="23" t="s">
        <v>535</v>
      </c>
    </row>
    <row r="357" spans="2:65" s="1" customFormat="1" ht="16.5" customHeight="1">
      <c r="B357" s="40"/>
      <c r="C357" s="187" t="s">
        <v>536</v>
      </c>
      <c r="D357" s="187" t="s">
        <v>146</v>
      </c>
      <c r="E357" s="188" t="s">
        <v>537</v>
      </c>
      <c r="F357" s="189" t="s">
        <v>538</v>
      </c>
      <c r="G357" s="190" t="s">
        <v>470</v>
      </c>
      <c r="H357" s="191">
        <v>1</v>
      </c>
      <c r="I357" s="192"/>
      <c r="J357" s="193">
        <f t="shared" si="20"/>
        <v>0</v>
      </c>
      <c r="K357" s="189" t="s">
        <v>150</v>
      </c>
      <c r="L357" s="60"/>
      <c r="M357" s="194" t="s">
        <v>21</v>
      </c>
      <c r="N357" s="195" t="s">
        <v>45</v>
      </c>
      <c r="O357" s="41"/>
      <c r="P357" s="196">
        <f t="shared" si="21"/>
        <v>0</v>
      </c>
      <c r="Q357" s="196">
        <v>0</v>
      </c>
      <c r="R357" s="196">
        <f t="shared" si="22"/>
        <v>0</v>
      </c>
      <c r="S357" s="196">
        <v>0.0329</v>
      </c>
      <c r="T357" s="197">
        <f t="shared" si="23"/>
        <v>0.0329</v>
      </c>
      <c r="AR357" s="23" t="s">
        <v>223</v>
      </c>
      <c r="AT357" s="23" t="s">
        <v>146</v>
      </c>
      <c r="AU357" s="23" t="s">
        <v>152</v>
      </c>
      <c r="AY357" s="23" t="s">
        <v>143</v>
      </c>
      <c r="BE357" s="198">
        <f t="shared" si="24"/>
        <v>0</v>
      </c>
      <c r="BF357" s="198">
        <f t="shared" si="25"/>
        <v>0</v>
      </c>
      <c r="BG357" s="198">
        <f t="shared" si="26"/>
        <v>0</v>
      </c>
      <c r="BH357" s="198">
        <f t="shared" si="27"/>
        <v>0</v>
      </c>
      <c r="BI357" s="198">
        <f t="shared" si="28"/>
        <v>0</v>
      </c>
      <c r="BJ357" s="23" t="s">
        <v>152</v>
      </c>
      <c r="BK357" s="198">
        <f t="shared" si="29"/>
        <v>0</v>
      </c>
      <c r="BL357" s="23" t="s">
        <v>223</v>
      </c>
      <c r="BM357" s="23" t="s">
        <v>539</v>
      </c>
    </row>
    <row r="358" spans="2:65" s="1" customFormat="1" ht="25.5" customHeight="1">
      <c r="B358" s="40"/>
      <c r="C358" s="187" t="s">
        <v>540</v>
      </c>
      <c r="D358" s="187" t="s">
        <v>146</v>
      </c>
      <c r="E358" s="188" t="s">
        <v>541</v>
      </c>
      <c r="F358" s="189" t="s">
        <v>542</v>
      </c>
      <c r="G358" s="190" t="s">
        <v>470</v>
      </c>
      <c r="H358" s="191">
        <v>1</v>
      </c>
      <c r="I358" s="192"/>
      <c r="J358" s="193">
        <f t="shared" si="20"/>
        <v>0</v>
      </c>
      <c r="K358" s="189" t="s">
        <v>150</v>
      </c>
      <c r="L358" s="60"/>
      <c r="M358" s="194" t="s">
        <v>21</v>
      </c>
      <c r="N358" s="195" t="s">
        <v>45</v>
      </c>
      <c r="O358" s="41"/>
      <c r="P358" s="196">
        <f t="shared" si="21"/>
        <v>0</v>
      </c>
      <c r="Q358" s="196">
        <v>0.01779</v>
      </c>
      <c r="R358" s="196">
        <f t="shared" si="22"/>
        <v>0.01779</v>
      </c>
      <c r="S358" s="196">
        <v>0</v>
      </c>
      <c r="T358" s="197">
        <f t="shared" si="23"/>
        <v>0</v>
      </c>
      <c r="AR358" s="23" t="s">
        <v>223</v>
      </c>
      <c r="AT358" s="23" t="s">
        <v>146</v>
      </c>
      <c r="AU358" s="23" t="s">
        <v>152</v>
      </c>
      <c r="AY358" s="23" t="s">
        <v>143</v>
      </c>
      <c r="BE358" s="198">
        <f t="shared" si="24"/>
        <v>0</v>
      </c>
      <c r="BF358" s="198">
        <f t="shared" si="25"/>
        <v>0</v>
      </c>
      <c r="BG358" s="198">
        <f t="shared" si="26"/>
        <v>0</v>
      </c>
      <c r="BH358" s="198">
        <f t="shared" si="27"/>
        <v>0</v>
      </c>
      <c r="BI358" s="198">
        <f t="shared" si="28"/>
        <v>0</v>
      </c>
      <c r="BJ358" s="23" t="s">
        <v>152</v>
      </c>
      <c r="BK358" s="198">
        <f t="shared" si="29"/>
        <v>0</v>
      </c>
      <c r="BL358" s="23" t="s">
        <v>223</v>
      </c>
      <c r="BM358" s="23" t="s">
        <v>543</v>
      </c>
    </row>
    <row r="359" spans="2:65" s="1" customFormat="1" ht="25.5" customHeight="1">
      <c r="B359" s="40"/>
      <c r="C359" s="187" t="s">
        <v>544</v>
      </c>
      <c r="D359" s="187" t="s">
        <v>146</v>
      </c>
      <c r="E359" s="188" t="s">
        <v>545</v>
      </c>
      <c r="F359" s="189" t="s">
        <v>546</v>
      </c>
      <c r="G359" s="190" t="s">
        <v>470</v>
      </c>
      <c r="H359" s="191">
        <v>1</v>
      </c>
      <c r="I359" s="192"/>
      <c r="J359" s="193">
        <f t="shared" si="20"/>
        <v>0</v>
      </c>
      <c r="K359" s="189" t="s">
        <v>150</v>
      </c>
      <c r="L359" s="60"/>
      <c r="M359" s="194" t="s">
        <v>21</v>
      </c>
      <c r="N359" s="195" t="s">
        <v>45</v>
      </c>
      <c r="O359" s="41"/>
      <c r="P359" s="196">
        <f t="shared" si="21"/>
        <v>0</v>
      </c>
      <c r="Q359" s="196">
        <v>0.01534</v>
      </c>
      <c r="R359" s="196">
        <f t="shared" si="22"/>
        <v>0.01534</v>
      </c>
      <c r="S359" s="196">
        <v>0</v>
      </c>
      <c r="T359" s="197">
        <f t="shared" si="23"/>
        <v>0</v>
      </c>
      <c r="AR359" s="23" t="s">
        <v>223</v>
      </c>
      <c r="AT359" s="23" t="s">
        <v>146</v>
      </c>
      <c r="AU359" s="23" t="s">
        <v>152</v>
      </c>
      <c r="AY359" s="23" t="s">
        <v>143</v>
      </c>
      <c r="BE359" s="198">
        <f t="shared" si="24"/>
        <v>0</v>
      </c>
      <c r="BF359" s="198">
        <f t="shared" si="25"/>
        <v>0</v>
      </c>
      <c r="BG359" s="198">
        <f t="shared" si="26"/>
        <v>0</v>
      </c>
      <c r="BH359" s="198">
        <f t="shared" si="27"/>
        <v>0</v>
      </c>
      <c r="BI359" s="198">
        <f t="shared" si="28"/>
        <v>0</v>
      </c>
      <c r="BJ359" s="23" t="s">
        <v>152</v>
      </c>
      <c r="BK359" s="198">
        <f t="shared" si="29"/>
        <v>0</v>
      </c>
      <c r="BL359" s="23" t="s">
        <v>223</v>
      </c>
      <c r="BM359" s="23" t="s">
        <v>547</v>
      </c>
    </row>
    <row r="360" spans="2:65" s="1" customFormat="1" ht="16.5" customHeight="1">
      <c r="B360" s="40"/>
      <c r="C360" s="232" t="s">
        <v>548</v>
      </c>
      <c r="D360" s="232" t="s">
        <v>209</v>
      </c>
      <c r="E360" s="233" t="s">
        <v>549</v>
      </c>
      <c r="F360" s="234" t="s">
        <v>550</v>
      </c>
      <c r="G360" s="235" t="s">
        <v>206</v>
      </c>
      <c r="H360" s="236">
        <v>1</v>
      </c>
      <c r="I360" s="237"/>
      <c r="J360" s="238">
        <f t="shared" si="20"/>
        <v>0</v>
      </c>
      <c r="K360" s="234" t="s">
        <v>150</v>
      </c>
      <c r="L360" s="239"/>
      <c r="M360" s="240" t="s">
        <v>21</v>
      </c>
      <c r="N360" s="241" t="s">
        <v>45</v>
      </c>
      <c r="O360" s="41"/>
      <c r="P360" s="196">
        <f t="shared" si="21"/>
        <v>0</v>
      </c>
      <c r="Q360" s="196">
        <v>0.0025</v>
      </c>
      <c r="R360" s="196">
        <f t="shared" si="22"/>
        <v>0.0025</v>
      </c>
      <c r="S360" s="196">
        <v>0</v>
      </c>
      <c r="T360" s="197">
        <f t="shared" si="23"/>
        <v>0</v>
      </c>
      <c r="AR360" s="23" t="s">
        <v>351</v>
      </c>
      <c r="AT360" s="23" t="s">
        <v>209</v>
      </c>
      <c r="AU360" s="23" t="s">
        <v>152</v>
      </c>
      <c r="AY360" s="23" t="s">
        <v>143</v>
      </c>
      <c r="BE360" s="198">
        <f t="shared" si="24"/>
        <v>0</v>
      </c>
      <c r="BF360" s="198">
        <f t="shared" si="25"/>
        <v>0</v>
      </c>
      <c r="BG360" s="198">
        <f t="shared" si="26"/>
        <v>0</v>
      </c>
      <c r="BH360" s="198">
        <f t="shared" si="27"/>
        <v>0</v>
      </c>
      <c r="BI360" s="198">
        <f t="shared" si="28"/>
        <v>0</v>
      </c>
      <c r="BJ360" s="23" t="s">
        <v>152</v>
      </c>
      <c r="BK360" s="198">
        <f t="shared" si="29"/>
        <v>0</v>
      </c>
      <c r="BL360" s="23" t="s">
        <v>223</v>
      </c>
      <c r="BM360" s="23" t="s">
        <v>551</v>
      </c>
    </row>
    <row r="361" spans="2:65" s="1" customFormat="1" ht="16.5" customHeight="1">
      <c r="B361" s="40"/>
      <c r="C361" s="232" t="s">
        <v>552</v>
      </c>
      <c r="D361" s="232" t="s">
        <v>209</v>
      </c>
      <c r="E361" s="233" t="s">
        <v>553</v>
      </c>
      <c r="F361" s="234" t="s">
        <v>554</v>
      </c>
      <c r="G361" s="235" t="s">
        <v>206</v>
      </c>
      <c r="H361" s="236">
        <v>1</v>
      </c>
      <c r="I361" s="237"/>
      <c r="J361" s="238">
        <f t="shared" si="20"/>
        <v>0</v>
      </c>
      <c r="K361" s="234" t="s">
        <v>150</v>
      </c>
      <c r="L361" s="239"/>
      <c r="M361" s="240" t="s">
        <v>21</v>
      </c>
      <c r="N361" s="241" t="s">
        <v>45</v>
      </c>
      <c r="O361" s="41"/>
      <c r="P361" s="196">
        <f t="shared" si="21"/>
        <v>0</v>
      </c>
      <c r="Q361" s="196">
        <v>0.0035</v>
      </c>
      <c r="R361" s="196">
        <f t="shared" si="22"/>
        <v>0.0035</v>
      </c>
      <c r="S361" s="196">
        <v>0</v>
      </c>
      <c r="T361" s="197">
        <f t="shared" si="23"/>
        <v>0</v>
      </c>
      <c r="AR361" s="23" t="s">
        <v>351</v>
      </c>
      <c r="AT361" s="23" t="s">
        <v>209</v>
      </c>
      <c r="AU361" s="23" t="s">
        <v>152</v>
      </c>
      <c r="AY361" s="23" t="s">
        <v>143</v>
      </c>
      <c r="BE361" s="198">
        <f t="shared" si="24"/>
        <v>0</v>
      </c>
      <c r="BF361" s="198">
        <f t="shared" si="25"/>
        <v>0</v>
      </c>
      <c r="BG361" s="198">
        <f t="shared" si="26"/>
        <v>0</v>
      </c>
      <c r="BH361" s="198">
        <f t="shared" si="27"/>
        <v>0</v>
      </c>
      <c r="BI361" s="198">
        <f t="shared" si="28"/>
        <v>0</v>
      </c>
      <c r="BJ361" s="23" t="s">
        <v>152</v>
      </c>
      <c r="BK361" s="198">
        <f t="shared" si="29"/>
        <v>0</v>
      </c>
      <c r="BL361" s="23" t="s">
        <v>223</v>
      </c>
      <c r="BM361" s="23" t="s">
        <v>555</v>
      </c>
    </row>
    <row r="362" spans="2:65" s="1" customFormat="1" ht="16.5" customHeight="1">
      <c r="B362" s="40"/>
      <c r="C362" s="232" t="s">
        <v>556</v>
      </c>
      <c r="D362" s="232" t="s">
        <v>209</v>
      </c>
      <c r="E362" s="233" t="s">
        <v>557</v>
      </c>
      <c r="F362" s="234" t="s">
        <v>558</v>
      </c>
      <c r="G362" s="235" t="s">
        <v>206</v>
      </c>
      <c r="H362" s="236">
        <v>1</v>
      </c>
      <c r="I362" s="237"/>
      <c r="J362" s="238">
        <f t="shared" si="20"/>
        <v>0</v>
      </c>
      <c r="K362" s="234" t="s">
        <v>150</v>
      </c>
      <c r="L362" s="239"/>
      <c r="M362" s="240" t="s">
        <v>21</v>
      </c>
      <c r="N362" s="241" t="s">
        <v>45</v>
      </c>
      <c r="O362" s="41"/>
      <c r="P362" s="196">
        <f t="shared" si="21"/>
        <v>0</v>
      </c>
      <c r="Q362" s="196">
        <v>0.0013</v>
      </c>
      <c r="R362" s="196">
        <f t="shared" si="22"/>
        <v>0.0013</v>
      </c>
      <c r="S362" s="196">
        <v>0</v>
      </c>
      <c r="T362" s="197">
        <f t="shared" si="23"/>
        <v>0</v>
      </c>
      <c r="AR362" s="23" t="s">
        <v>351</v>
      </c>
      <c r="AT362" s="23" t="s">
        <v>209</v>
      </c>
      <c r="AU362" s="23" t="s">
        <v>152</v>
      </c>
      <c r="AY362" s="23" t="s">
        <v>143</v>
      </c>
      <c r="BE362" s="198">
        <f t="shared" si="24"/>
        <v>0</v>
      </c>
      <c r="BF362" s="198">
        <f t="shared" si="25"/>
        <v>0</v>
      </c>
      <c r="BG362" s="198">
        <f t="shared" si="26"/>
        <v>0</v>
      </c>
      <c r="BH362" s="198">
        <f t="shared" si="27"/>
        <v>0</v>
      </c>
      <c r="BI362" s="198">
        <f t="shared" si="28"/>
        <v>0</v>
      </c>
      <c r="BJ362" s="23" t="s">
        <v>152</v>
      </c>
      <c r="BK362" s="198">
        <f t="shared" si="29"/>
        <v>0</v>
      </c>
      <c r="BL362" s="23" t="s">
        <v>223</v>
      </c>
      <c r="BM362" s="23" t="s">
        <v>559</v>
      </c>
    </row>
    <row r="363" spans="2:65" s="1" customFormat="1" ht="25.5" customHeight="1">
      <c r="B363" s="40"/>
      <c r="C363" s="187" t="s">
        <v>560</v>
      </c>
      <c r="D363" s="187" t="s">
        <v>146</v>
      </c>
      <c r="E363" s="188" t="s">
        <v>561</v>
      </c>
      <c r="F363" s="189" t="s">
        <v>562</v>
      </c>
      <c r="G363" s="190" t="s">
        <v>470</v>
      </c>
      <c r="H363" s="191">
        <v>2</v>
      </c>
      <c r="I363" s="192"/>
      <c r="J363" s="193">
        <f t="shared" si="20"/>
        <v>0</v>
      </c>
      <c r="K363" s="189" t="s">
        <v>150</v>
      </c>
      <c r="L363" s="60"/>
      <c r="M363" s="194" t="s">
        <v>21</v>
      </c>
      <c r="N363" s="195" t="s">
        <v>45</v>
      </c>
      <c r="O363" s="41"/>
      <c r="P363" s="196">
        <f t="shared" si="21"/>
        <v>0</v>
      </c>
      <c r="Q363" s="196">
        <v>0.00493</v>
      </c>
      <c r="R363" s="196">
        <f t="shared" si="22"/>
        <v>0.00986</v>
      </c>
      <c r="S363" s="196">
        <v>0</v>
      </c>
      <c r="T363" s="197">
        <f t="shared" si="23"/>
        <v>0</v>
      </c>
      <c r="AR363" s="23" t="s">
        <v>223</v>
      </c>
      <c r="AT363" s="23" t="s">
        <v>146</v>
      </c>
      <c r="AU363" s="23" t="s">
        <v>152</v>
      </c>
      <c r="AY363" s="23" t="s">
        <v>143</v>
      </c>
      <c r="BE363" s="198">
        <f t="shared" si="24"/>
        <v>0</v>
      </c>
      <c r="BF363" s="198">
        <f t="shared" si="25"/>
        <v>0</v>
      </c>
      <c r="BG363" s="198">
        <f t="shared" si="26"/>
        <v>0</v>
      </c>
      <c r="BH363" s="198">
        <f t="shared" si="27"/>
        <v>0</v>
      </c>
      <c r="BI363" s="198">
        <f t="shared" si="28"/>
        <v>0</v>
      </c>
      <c r="BJ363" s="23" t="s">
        <v>152</v>
      </c>
      <c r="BK363" s="198">
        <f t="shared" si="29"/>
        <v>0</v>
      </c>
      <c r="BL363" s="23" t="s">
        <v>223</v>
      </c>
      <c r="BM363" s="23" t="s">
        <v>563</v>
      </c>
    </row>
    <row r="364" spans="2:65" s="1" customFormat="1" ht="16.5" customHeight="1">
      <c r="B364" s="40"/>
      <c r="C364" s="187" t="s">
        <v>564</v>
      </c>
      <c r="D364" s="187" t="s">
        <v>146</v>
      </c>
      <c r="E364" s="188" t="s">
        <v>565</v>
      </c>
      <c r="F364" s="189" t="s">
        <v>566</v>
      </c>
      <c r="G364" s="190" t="s">
        <v>206</v>
      </c>
      <c r="H364" s="191">
        <v>15</v>
      </c>
      <c r="I364" s="192"/>
      <c r="J364" s="193">
        <f t="shared" si="20"/>
        <v>0</v>
      </c>
      <c r="K364" s="189" t="s">
        <v>150</v>
      </c>
      <c r="L364" s="60"/>
      <c r="M364" s="194" t="s">
        <v>21</v>
      </c>
      <c r="N364" s="195" t="s">
        <v>45</v>
      </c>
      <c r="O364" s="41"/>
      <c r="P364" s="196">
        <f t="shared" si="21"/>
        <v>0</v>
      </c>
      <c r="Q364" s="196">
        <v>0</v>
      </c>
      <c r="R364" s="196">
        <f t="shared" si="22"/>
        <v>0</v>
      </c>
      <c r="S364" s="196">
        <v>0.00049</v>
      </c>
      <c r="T364" s="197">
        <f t="shared" si="23"/>
        <v>0.00735</v>
      </c>
      <c r="AR364" s="23" t="s">
        <v>223</v>
      </c>
      <c r="AT364" s="23" t="s">
        <v>146</v>
      </c>
      <c r="AU364" s="23" t="s">
        <v>152</v>
      </c>
      <c r="AY364" s="23" t="s">
        <v>143</v>
      </c>
      <c r="BE364" s="198">
        <f t="shared" si="24"/>
        <v>0</v>
      </c>
      <c r="BF364" s="198">
        <f t="shared" si="25"/>
        <v>0</v>
      </c>
      <c r="BG364" s="198">
        <f t="shared" si="26"/>
        <v>0</v>
      </c>
      <c r="BH364" s="198">
        <f t="shared" si="27"/>
        <v>0</v>
      </c>
      <c r="BI364" s="198">
        <f t="shared" si="28"/>
        <v>0</v>
      </c>
      <c r="BJ364" s="23" t="s">
        <v>152</v>
      </c>
      <c r="BK364" s="198">
        <f t="shared" si="29"/>
        <v>0</v>
      </c>
      <c r="BL364" s="23" t="s">
        <v>223</v>
      </c>
      <c r="BM364" s="23" t="s">
        <v>567</v>
      </c>
    </row>
    <row r="365" spans="2:65" s="1" customFormat="1" ht="16.5" customHeight="1">
      <c r="B365" s="40"/>
      <c r="C365" s="187" t="s">
        <v>568</v>
      </c>
      <c r="D365" s="187" t="s">
        <v>146</v>
      </c>
      <c r="E365" s="188" t="s">
        <v>569</v>
      </c>
      <c r="F365" s="189" t="s">
        <v>570</v>
      </c>
      <c r="G365" s="190" t="s">
        <v>470</v>
      </c>
      <c r="H365" s="191">
        <v>12</v>
      </c>
      <c r="I365" s="192"/>
      <c r="J365" s="193">
        <f t="shared" si="20"/>
        <v>0</v>
      </c>
      <c r="K365" s="189" t="s">
        <v>150</v>
      </c>
      <c r="L365" s="60"/>
      <c r="M365" s="194" t="s">
        <v>21</v>
      </c>
      <c r="N365" s="195" t="s">
        <v>45</v>
      </c>
      <c r="O365" s="41"/>
      <c r="P365" s="196">
        <f t="shared" si="21"/>
        <v>0</v>
      </c>
      <c r="Q365" s="196">
        <v>0.00189</v>
      </c>
      <c r="R365" s="196">
        <f t="shared" si="22"/>
        <v>0.02268</v>
      </c>
      <c r="S365" s="196">
        <v>0</v>
      </c>
      <c r="T365" s="197">
        <f t="shared" si="23"/>
        <v>0</v>
      </c>
      <c r="AR365" s="23" t="s">
        <v>223</v>
      </c>
      <c r="AT365" s="23" t="s">
        <v>146</v>
      </c>
      <c r="AU365" s="23" t="s">
        <v>152</v>
      </c>
      <c r="AY365" s="23" t="s">
        <v>143</v>
      </c>
      <c r="BE365" s="198">
        <f t="shared" si="24"/>
        <v>0</v>
      </c>
      <c r="BF365" s="198">
        <f t="shared" si="25"/>
        <v>0</v>
      </c>
      <c r="BG365" s="198">
        <f t="shared" si="26"/>
        <v>0</v>
      </c>
      <c r="BH365" s="198">
        <f t="shared" si="27"/>
        <v>0</v>
      </c>
      <c r="BI365" s="198">
        <f t="shared" si="28"/>
        <v>0</v>
      </c>
      <c r="BJ365" s="23" t="s">
        <v>152</v>
      </c>
      <c r="BK365" s="198">
        <f t="shared" si="29"/>
        <v>0</v>
      </c>
      <c r="BL365" s="23" t="s">
        <v>223</v>
      </c>
      <c r="BM365" s="23" t="s">
        <v>571</v>
      </c>
    </row>
    <row r="366" spans="2:65" s="1" customFormat="1" ht="16.5" customHeight="1">
      <c r="B366" s="40"/>
      <c r="C366" s="187" t="s">
        <v>572</v>
      </c>
      <c r="D366" s="187" t="s">
        <v>146</v>
      </c>
      <c r="E366" s="188" t="s">
        <v>573</v>
      </c>
      <c r="F366" s="189" t="s">
        <v>574</v>
      </c>
      <c r="G366" s="190" t="s">
        <v>470</v>
      </c>
      <c r="H366" s="191">
        <v>2</v>
      </c>
      <c r="I366" s="192"/>
      <c r="J366" s="193">
        <f t="shared" si="20"/>
        <v>0</v>
      </c>
      <c r="K366" s="189" t="s">
        <v>150</v>
      </c>
      <c r="L366" s="60"/>
      <c r="M366" s="194" t="s">
        <v>21</v>
      </c>
      <c r="N366" s="195" t="s">
        <v>45</v>
      </c>
      <c r="O366" s="41"/>
      <c r="P366" s="196">
        <f t="shared" si="21"/>
        <v>0</v>
      </c>
      <c r="Q366" s="196">
        <v>0</v>
      </c>
      <c r="R366" s="196">
        <f t="shared" si="22"/>
        <v>0</v>
      </c>
      <c r="S366" s="196">
        <v>0.00156</v>
      </c>
      <c r="T366" s="197">
        <f t="shared" si="23"/>
        <v>0.00312</v>
      </c>
      <c r="AR366" s="23" t="s">
        <v>223</v>
      </c>
      <c r="AT366" s="23" t="s">
        <v>146</v>
      </c>
      <c r="AU366" s="23" t="s">
        <v>152</v>
      </c>
      <c r="AY366" s="23" t="s">
        <v>143</v>
      </c>
      <c r="BE366" s="198">
        <f t="shared" si="24"/>
        <v>0</v>
      </c>
      <c r="BF366" s="198">
        <f t="shared" si="25"/>
        <v>0</v>
      </c>
      <c r="BG366" s="198">
        <f t="shared" si="26"/>
        <v>0</v>
      </c>
      <c r="BH366" s="198">
        <f t="shared" si="27"/>
        <v>0</v>
      </c>
      <c r="BI366" s="198">
        <f t="shared" si="28"/>
        <v>0</v>
      </c>
      <c r="BJ366" s="23" t="s">
        <v>152</v>
      </c>
      <c r="BK366" s="198">
        <f t="shared" si="29"/>
        <v>0</v>
      </c>
      <c r="BL366" s="23" t="s">
        <v>223</v>
      </c>
      <c r="BM366" s="23" t="s">
        <v>575</v>
      </c>
    </row>
    <row r="367" spans="2:65" s="1" customFormat="1" ht="16.5" customHeight="1">
      <c r="B367" s="40"/>
      <c r="C367" s="187" t="s">
        <v>576</v>
      </c>
      <c r="D367" s="187" t="s">
        <v>146</v>
      </c>
      <c r="E367" s="188" t="s">
        <v>577</v>
      </c>
      <c r="F367" s="189" t="s">
        <v>578</v>
      </c>
      <c r="G367" s="190" t="s">
        <v>470</v>
      </c>
      <c r="H367" s="191">
        <v>5</v>
      </c>
      <c r="I367" s="192"/>
      <c r="J367" s="193">
        <f t="shared" si="20"/>
        <v>0</v>
      </c>
      <c r="K367" s="189" t="s">
        <v>150</v>
      </c>
      <c r="L367" s="60"/>
      <c r="M367" s="194" t="s">
        <v>21</v>
      </c>
      <c r="N367" s="195" t="s">
        <v>45</v>
      </c>
      <c r="O367" s="41"/>
      <c r="P367" s="196">
        <f t="shared" si="21"/>
        <v>0</v>
      </c>
      <c r="Q367" s="196">
        <v>0</v>
      </c>
      <c r="R367" s="196">
        <f t="shared" si="22"/>
        <v>0</v>
      </c>
      <c r="S367" s="196">
        <v>0.00086</v>
      </c>
      <c r="T367" s="197">
        <f t="shared" si="23"/>
        <v>0.0043</v>
      </c>
      <c r="AR367" s="23" t="s">
        <v>223</v>
      </c>
      <c r="AT367" s="23" t="s">
        <v>146</v>
      </c>
      <c r="AU367" s="23" t="s">
        <v>152</v>
      </c>
      <c r="AY367" s="23" t="s">
        <v>143</v>
      </c>
      <c r="BE367" s="198">
        <f t="shared" si="24"/>
        <v>0</v>
      </c>
      <c r="BF367" s="198">
        <f t="shared" si="25"/>
        <v>0</v>
      </c>
      <c r="BG367" s="198">
        <f t="shared" si="26"/>
        <v>0</v>
      </c>
      <c r="BH367" s="198">
        <f t="shared" si="27"/>
        <v>0</v>
      </c>
      <c r="BI367" s="198">
        <f t="shared" si="28"/>
        <v>0</v>
      </c>
      <c r="BJ367" s="23" t="s">
        <v>152</v>
      </c>
      <c r="BK367" s="198">
        <f t="shared" si="29"/>
        <v>0</v>
      </c>
      <c r="BL367" s="23" t="s">
        <v>223</v>
      </c>
      <c r="BM367" s="23" t="s">
        <v>579</v>
      </c>
    </row>
    <row r="368" spans="2:65" s="1" customFormat="1" ht="25.5" customHeight="1">
      <c r="B368" s="40"/>
      <c r="C368" s="187" t="s">
        <v>580</v>
      </c>
      <c r="D368" s="187" t="s">
        <v>146</v>
      </c>
      <c r="E368" s="188" t="s">
        <v>581</v>
      </c>
      <c r="F368" s="189" t="s">
        <v>582</v>
      </c>
      <c r="G368" s="190" t="s">
        <v>470</v>
      </c>
      <c r="H368" s="191">
        <v>2</v>
      </c>
      <c r="I368" s="192"/>
      <c r="J368" s="193">
        <f t="shared" si="20"/>
        <v>0</v>
      </c>
      <c r="K368" s="189" t="s">
        <v>150</v>
      </c>
      <c r="L368" s="60"/>
      <c r="M368" s="194" t="s">
        <v>21</v>
      </c>
      <c r="N368" s="195" t="s">
        <v>45</v>
      </c>
      <c r="O368" s="41"/>
      <c r="P368" s="196">
        <f t="shared" si="21"/>
        <v>0</v>
      </c>
      <c r="Q368" s="196">
        <v>0.0018</v>
      </c>
      <c r="R368" s="196">
        <f t="shared" si="22"/>
        <v>0.0036</v>
      </c>
      <c r="S368" s="196">
        <v>0</v>
      </c>
      <c r="T368" s="197">
        <f t="shared" si="23"/>
        <v>0</v>
      </c>
      <c r="AR368" s="23" t="s">
        <v>223</v>
      </c>
      <c r="AT368" s="23" t="s">
        <v>146</v>
      </c>
      <c r="AU368" s="23" t="s">
        <v>152</v>
      </c>
      <c r="AY368" s="23" t="s">
        <v>143</v>
      </c>
      <c r="BE368" s="198">
        <f t="shared" si="24"/>
        <v>0</v>
      </c>
      <c r="BF368" s="198">
        <f t="shared" si="25"/>
        <v>0</v>
      </c>
      <c r="BG368" s="198">
        <f t="shared" si="26"/>
        <v>0</v>
      </c>
      <c r="BH368" s="198">
        <f t="shared" si="27"/>
        <v>0</v>
      </c>
      <c r="BI368" s="198">
        <f t="shared" si="28"/>
        <v>0</v>
      </c>
      <c r="BJ368" s="23" t="s">
        <v>152</v>
      </c>
      <c r="BK368" s="198">
        <f t="shared" si="29"/>
        <v>0</v>
      </c>
      <c r="BL368" s="23" t="s">
        <v>223</v>
      </c>
      <c r="BM368" s="23" t="s">
        <v>583</v>
      </c>
    </row>
    <row r="369" spans="2:65" s="1" customFormat="1" ht="16.5" customHeight="1">
      <c r="B369" s="40"/>
      <c r="C369" s="187" t="s">
        <v>584</v>
      </c>
      <c r="D369" s="187" t="s">
        <v>146</v>
      </c>
      <c r="E369" s="188" t="s">
        <v>585</v>
      </c>
      <c r="F369" s="189" t="s">
        <v>586</v>
      </c>
      <c r="G369" s="190" t="s">
        <v>470</v>
      </c>
      <c r="H369" s="191">
        <v>2</v>
      </c>
      <c r="I369" s="192"/>
      <c r="J369" s="193">
        <f t="shared" si="20"/>
        <v>0</v>
      </c>
      <c r="K369" s="189" t="s">
        <v>150</v>
      </c>
      <c r="L369" s="60"/>
      <c r="M369" s="194" t="s">
        <v>21</v>
      </c>
      <c r="N369" s="195" t="s">
        <v>45</v>
      </c>
      <c r="O369" s="41"/>
      <c r="P369" s="196">
        <f t="shared" si="21"/>
        <v>0</v>
      </c>
      <c r="Q369" s="196">
        <v>0.0018</v>
      </c>
      <c r="R369" s="196">
        <f t="shared" si="22"/>
        <v>0.0036</v>
      </c>
      <c r="S369" s="196">
        <v>0</v>
      </c>
      <c r="T369" s="197">
        <f t="shared" si="23"/>
        <v>0</v>
      </c>
      <c r="AR369" s="23" t="s">
        <v>223</v>
      </c>
      <c r="AT369" s="23" t="s">
        <v>146</v>
      </c>
      <c r="AU369" s="23" t="s">
        <v>152</v>
      </c>
      <c r="AY369" s="23" t="s">
        <v>143</v>
      </c>
      <c r="BE369" s="198">
        <f t="shared" si="24"/>
        <v>0</v>
      </c>
      <c r="BF369" s="198">
        <f t="shared" si="25"/>
        <v>0</v>
      </c>
      <c r="BG369" s="198">
        <f t="shared" si="26"/>
        <v>0</v>
      </c>
      <c r="BH369" s="198">
        <f t="shared" si="27"/>
        <v>0</v>
      </c>
      <c r="BI369" s="198">
        <f t="shared" si="28"/>
        <v>0</v>
      </c>
      <c r="BJ369" s="23" t="s">
        <v>152</v>
      </c>
      <c r="BK369" s="198">
        <f t="shared" si="29"/>
        <v>0</v>
      </c>
      <c r="BL369" s="23" t="s">
        <v>223</v>
      </c>
      <c r="BM369" s="23" t="s">
        <v>587</v>
      </c>
    </row>
    <row r="370" spans="2:65" s="1" customFormat="1" ht="16.5" customHeight="1">
      <c r="B370" s="40"/>
      <c r="C370" s="187" t="s">
        <v>588</v>
      </c>
      <c r="D370" s="187" t="s">
        <v>146</v>
      </c>
      <c r="E370" s="188" t="s">
        <v>589</v>
      </c>
      <c r="F370" s="189" t="s">
        <v>590</v>
      </c>
      <c r="G370" s="190" t="s">
        <v>470</v>
      </c>
      <c r="H370" s="191">
        <v>1</v>
      </c>
      <c r="I370" s="192"/>
      <c r="J370" s="193">
        <f t="shared" si="20"/>
        <v>0</v>
      </c>
      <c r="K370" s="189" t="s">
        <v>150</v>
      </c>
      <c r="L370" s="60"/>
      <c r="M370" s="194" t="s">
        <v>21</v>
      </c>
      <c r="N370" s="195" t="s">
        <v>45</v>
      </c>
      <c r="O370" s="41"/>
      <c r="P370" s="196">
        <f t="shared" si="21"/>
        <v>0</v>
      </c>
      <c r="Q370" s="196">
        <v>0.00196</v>
      </c>
      <c r="R370" s="196">
        <f t="shared" si="22"/>
        <v>0.00196</v>
      </c>
      <c r="S370" s="196">
        <v>0</v>
      </c>
      <c r="T370" s="197">
        <f t="shared" si="23"/>
        <v>0</v>
      </c>
      <c r="AR370" s="23" t="s">
        <v>223</v>
      </c>
      <c r="AT370" s="23" t="s">
        <v>146</v>
      </c>
      <c r="AU370" s="23" t="s">
        <v>152</v>
      </c>
      <c r="AY370" s="23" t="s">
        <v>143</v>
      </c>
      <c r="BE370" s="198">
        <f t="shared" si="24"/>
        <v>0</v>
      </c>
      <c r="BF370" s="198">
        <f t="shared" si="25"/>
        <v>0</v>
      </c>
      <c r="BG370" s="198">
        <f t="shared" si="26"/>
        <v>0</v>
      </c>
      <c r="BH370" s="198">
        <f t="shared" si="27"/>
        <v>0</v>
      </c>
      <c r="BI370" s="198">
        <f t="shared" si="28"/>
        <v>0</v>
      </c>
      <c r="BJ370" s="23" t="s">
        <v>152</v>
      </c>
      <c r="BK370" s="198">
        <f t="shared" si="29"/>
        <v>0</v>
      </c>
      <c r="BL370" s="23" t="s">
        <v>223</v>
      </c>
      <c r="BM370" s="23" t="s">
        <v>591</v>
      </c>
    </row>
    <row r="371" spans="2:65" s="1" customFormat="1" ht="16.5" customHeight="1">
      <c r="B371" s="40"/>
      <c r="C371" s="232" t="s">
        <v>592</v>
      </c>
      <c r="D371" s="232" t="s">
        <v>209</v>
      </c>
      <c r="E371" s="233" t="s">
        <v>593</v>
      </c>
      <c r="F371" s="234" t="s">
        <v>594</v>
      </c>
      <c r="G371" s="235" t="s">
        <v>206</v>
      </c>
      <c r="H371" s="236">
        <v>2</v>
      </c>
      <c r="I371" s="237"/>
      <c r="J371" s="238">
        <f t="shared" si="20"/>
        <v>0</v>
      </c>
      <c r="K371" s="234" t="s">
        <v>21</v>
      </c>
      <c r="L371" s="239"/>
      <c r="M371" s="240" t="s">
        <v>21</v>
      </c>
      <c r="N371" s="241" t="s">
        <v>45</v>
      </c>
      <c r="O371" s="41"/>
      <c r="P371" s="196">
        <f t="shared" si="21"/>
        <v>0</v>
      </c>
      <c r="Q371" s="196">
        <v>0</v>
      </c>
      <c r="R371" s="196">
        <f t="shared" si="22"/>
        <v>0</v>
      </c>
      <c r="S371" s="196">
        <v>0</v>
      </c>
      <c r="T371" s="197">
        <f t="shared" si="23"/>
        <v>0</v>
      </c>
      <c r="AR371" s="23" t="s">
        <v>351</v>
      </c>
      <c r="AT371" s="23" t="s">
        <v>209</v>
      </c>
      <c r="AU371" s="23" t="s">
        <v>152</v>
      </c>
      <c r="AY371" s="23" t="s">
        <v>143</v>
      </c>
      <c r="BE371" s="198">
        <f t="shared" si="24"/>
        <v>0</v>
      </c>
      <c r="BF371" s="198">
        <f t="shared" si="25"/>
        <v>0</v>
      </c>
      <c r="BG371" s="198">
        <f t="shared" si="26"/>
        <v>0</v>
      </c>
      <c r="BH371" s="198">
        <f t="shared" si="27"/>
        <v>0</v>
      </c>
      <c r="BI371" s="198">
        <f t="shared" si="28"/>
        <v>0</v>
      </c>
      <c r="BJ371" s="23" t="s">
        <v>152</v>
      </c>
      <c r="BK371" s="198">
        <f t="shared" si="29"/>
        <v>0</v>
      </c>
      <c r="BL371" s="23" t="s">
        <v>223</v>
      </c>
      <c r="BM371" s="23" t="s">
        <v>595</v>
      </c>
    </row>
    <row r="372" spans="2:65" s="1" customFormat="1" ht="16.5" customHeight="1">
      <c r="B372" s="40"/>
      <c r="C372" s="232" t="s">
        <v>596</v>
      </c>
      <c r="D372" s="232" t="s">
        <v>209</v>
      </c>
      <c r="E372" s="233" t="s">
        <v>597</v>
      </c>
      <c r="F372" s="234" t="s">
        <v>598</v>
      </c>
      <c r="G372" s="235" t="s">
        <v>599</v>
      </c>
      <c r="H372" s="236">
        <v>2</v>
      </c>
      <c r="I372" s="237"/>
      <c r="J372" s="238">
        <f t="shared" si="20"/>
        <v>0</v>
      </c>
      <c r="K372" s="234" t="s">
        <v>21</v>
      </c>
      <c r="L372" s="239"/>
      <c r="M372" s="240" t="s">
        <v>21</v>
      </c>
      <c r="N372" s="241" t="s">
        <v>45</v>
      </c>
      <c r="O372" s="41"/>
      <c r="P372" s="196">
        <f t="shared" si="21"/>
        <v>0</v>
      </c>
      <c r="Q372" s="196">
        <v>0</v>
      </c>
      <c r="R372" s="196">
        <f t="shared" si="22"/>
        <v>0</v>
      </c>
      <c r="S372" s="196">
        <v>0</v>
      </c>
      <c r="T372" s="197">
        <f t="shared" si="23"/>
        <v>0</v>
      </c>
      <c r="AR372" s="23" t="s">
        <v>351</v>
      </c>
      <c r="AT372" s="23" t="s">
        <v>209</v>
      </c>
      <c r="AU372" s="23" t="s">
        <v>152</v>
      </c>
      <c r="AY372" s="23" t="s">
        <v>143</v>
      </c>
      <c r="BE372" s="198">
        <f t="shared" si="24"/>
        <v>0</v>
      </c>
      <c r="BF372" s="198">
        <f t="shared" si="25"/>
        <v>0</v>
      </c>
      <c r="BG372" s="198">
        <f t="shared" si="26"/>
        <v>0</v>
      </c>
      <c r="BH372" s="198">
        <f t="shared" si="27"/>
        <v>0</v>
      </c>
      <c r="BI372" s="198">
        <f t="shared" si="28"/>
        <v>0</v>
      </c>
      <c r="BJ372" s="23" t="s">
        <v>152</v>
      </c>
      <c r="BK372" s="198">
        <f t="shared" si="29"/>
        <v>0</v>
      </c>
      <c r="BL372" s="23" t="s">
        <v>223</v>
      </c>
      <c r="BM372" s="23" t="s">
        <v>600</v>
      </c>
    </row>
    <row r="373" spans="2:65" s="1" customFormat="1" ht="25.5" customHeight="1">
      <c r="B373" s="40"/>
      <c r="C373" s="187" t="s">
        <v>601</v>
      </c>
      <c r="D373" s="187" t="s">
        <v>146</v>
      </c>
      <c r="E373" s="188" t="s">
        <v>602</v>
      </c>
      <c r="F373" s="189" t="s">
        <v>603</v>
      </c>
      <c r="G373" s="190" t="s">
        <v>206</v>
      </c>
      <c r="H373" s="191">
        <v>4</v>
      </c>
      <c r="I373" s="192"/>
      <c r="J373" s="193">
        <f t="shared" si="20"/>
        <v>0</v>
      </c>
      <c r="K373" s="189" t="s">
        <v>150</v>
      </c>
      <c r="L373" s="60"/>
      <c r="M373" s="194" t="s">
        <v>21</v>
      </c>
      <c r="N373" s="195" t="s">
        <v>45</v>
      </c>
      <c r="O373" s="41"/>
      <c r="P373" s="196">
        <f t="shared" si="21"/>
        <v>0</v>
      </c>
      <c r="Q373" s="196">
        <v>0.00018</v>
      </c>
      <c r="R373" s="196">
        <f t="shared" si="22"/>
        <v>0.00072</v>
      </c>
      <c r="S373" s="196">
        <v>0</v>
      </c>
      <c r="T373" s="197">
        <f t="shared" si="23"/>
        <v>0</v>
      </c>
      <c r="AR373" s="23" t="s">
        <v>223</v>
      </c>
      <c r="AT373" s="23" t="s">
        <v>146</v>
      </c>
      <c r="AU373" s="23" t="s">
        <v>152</v>
      </c>
      <c r="AY373" s="23" t="s">
        <v>143</v>
      </c>
      <c r="BE373" s="198">
        <f t="shared" si="24"/>
        <v>0</v>
      </c>
      <c r="BF373" s="198">
        <f t="shared" si="25"/>
        <v>0</v>
      </c>
      <c r="BG373" s="198">
        <f t="shared" si="26"/>
        <v>0</v>
      </c>
      <c r="BH373" s="198">
        <f t="shared" si="27"/>
        <v>0</v>
      </c>
      <c r="BI373" s="198">
        <f t="shared" si="28"/>
        <v>0</v>
      </c>
      <c r="BJ373" s="23" t="s">
        <v>152</v>
      </c>
      <c r="BK373" s="198">
        <f t="shared" si="29"/>
        <v>0</v>
      </c>
      <c r="BL373" s="23" t="s">
        <v>223</v>
      </c>
      <c r="BM373" s="23" t="s">
        <v>604</v>
      </c>
    </row>
    <row r="374" spans="2:65" s="1" customFormat="1" ht="38.25" customHeight="1">
      <c r="B374" s="40"/>
      <c r="C374" s="187" t="s">
        <v>605</v>
      </c>
      <c r="D374" s="187" t="s">
        <v>146</v>
      </c>
      <c r="E374" s="188" t="s">
        <v>606</v>
      </c>
      <c r="F374" s="189" t="s">
        <v>607</v>
      </c>
      <c r="G374" s="190" t="s">
        <v>317</v>
      </c>
      <c r="H374" s="191">
        <v>0.138</v>
      </c>
      <c r="I374" s="192"/>
      <c r="J374" s="193">
        <f t="shared" si="20"/>
        <v>0</v>
      </c>
      <c r="K374" s="189" t="s">
        <v>150</v>
      </c>
      <c r="L374" s="60"/>
      <c r="M374" s="194" t="s">
        <v>21</v>
      </c>
      <c r="N374" s="195" t="s">
        <v>45</v>
      </c>
      <c r="O374" s="41"/>
      <c r="P374" s="196">
        <f t="shared" si="21"/>
        <v>0</v>
      </c>
      <c r="Q374" s="196">
        <v>0</v>
      </c>
      <c r="R374" s="196">
        <f t="shared" si="22"/>
        <v>0</v>
      </c>
      <c r="S374" s="196">
        <v>0</v>
      </c>
      <c r="T374" s="197">
        <f t="shared" si="23"/>
        <v>0</v>
      </c>
      <c r="AR374" s="23" t="s">
        <v>223</v>
      </c>
      <c r="AT374" s="23" t="s">
        <v>146</v>
      </c>
      <c r="AU374" s="23" t="s">
        <v>152</v>
      </c>
      <c r="AY374" s="23" t="s">
        <v>143</v>
      </c>
      <c r="BE374" s="198">
        <f t="shared" si="24"/>
        <v>0</v>
      </c>
      <c r="BF374" s="198">
        <f t="shared" si="25"/>
        <v>0</v>
      </c>
      <c r="BG374" s="198">
        <f t="shared" si="26"/>
        <v>0</v>
      </c>
      <c r="BH374" s="198">
        <f t="shared" si="27"/>
        <v>0</v>
      </c>
      <c r="BI374" s="198">
        <f t="shared" si="28"/>
        <v>0</v>
      </c>
      <c r="BJ374" s="23" t="s">
        <v>152</v>
      </c>
      <c r="BK374" s="198">
        <f t="shared" si="29"/>
        <v>0</v>
      </c>
      <c r="BL374" s="23" t="s">
        <v>223</v>
      </c>
      <c r="BM374" s="23" t="s">
        <v>608</v>
      </c>
    </row>
    <row r="375" spans="2:65" s="1" customFormat="1" ht="25.5" customHeight="1">
      <c r="B375" s="40"/>
      <c r="C375" s="187" t="s">
        <v>609</v>
      </c>
      <c r="D375" s="187" t="s">
        <v>146</v>
      </c>
      <c r="E375" s="188" t="s">
        <v>610</v>
      </c>
      <c r="F375" s="189" t="s">
        <v>611</v>
      </c>
      <c r="G375" s="190" t="s">
        <v>599</v>
      </c>
      <c r="H375" s="191">
        <v>2</v>
      </c>
      <c r="I375" s="192"/>
      <c r="J375" s="193">
        <f t="shared" si="20"/>
        <v>0</v>
      </c>
      <c r="K375" s="189" t="s">
        <v>21</v>
      </c>
      <c r="L375" s="60"/>
      <c r="M375" s="194" t="s">
        <v>21</v>
      </c>
      <c r="N375" s="195" t="s">
        <v>45</v>
      </c>
      <c r="O375" s="41"/>
      <c r="P375" s="196">
        <f t="shared" si="21"/>
        <v>0</v>
      </c>
      <c r="Q375" s="196">
        <v>0</v>
      </c>
      <c r="R375" s="196">
        <f t="shared" si="22"/>
        <v>0</v>
      </c>
      <c r="S375" s="196">
        <v>0</v>
      </c>
      <c r="T375" s="197">
        <f t="shared" si="23"/>
        <v>0</v>
      </c>
      <c r="AR375" s="23" t="s">
        <v>223</v>
      </c>
      <c r="AT375" s="23" t="s">
        <v>146</v>
      </c>
      <c r="AU375" s="23" t="s">
        <v>152</v>
      </c>
      <c r="AY375" s="23" t="s">
        <v>143</v>
      </c>
      <c r="BE375" s="198">
        <f t="shared" si="24"/>
        <v>0</v>
      </c>
      <c r="BF375" s="198">
        <f t="shared" si="25"/>
        <v>0</v>
      </c>
      <c r="BG375" s="198">
        <f t="shared" si="26"/>
        <v>0</v>
      </c>
      <c r="BH375" s="198">
        <f t="shared" si="27"/>
        <v>0</v>
      </c>
      <c r="BI375" s="198">
        <f t="shared" si="28"/>
        <v>0</v>
      </c>
      <c r="BJ375" s="23" t="s">
        <v>152</v>
      </c>
      <c r="BK375" s="198">
        <f t="shared" si="29"/>
        <v>0</v>
      </c>
      <c r="BL375" s="23" t="s">
        <v>223</v>
      </c>
      <c r="BM375" s="23" t="s">
        <v>612</v>
      </c>
    </row>
    <row r="376" spans="2:63" s="10" customFormat="1" ht="29.85" customHeight="1">
      <c r="B376" s="171"/>
      <c r="C376" s="172"/>
      <c r="D376" s="173" t="s">
        <v>72</v>
      </c>
      <c r="E376" s="185" t="s">
        <v>613</v>
      </c>
      <c r="F376" s="185" t="s">
        <v>614</v>
      </c>
      <c r="G376" s="172"/>
      <c r="H376" s="172"/>
      <c r="I376" s="175"/>
      <c r="J376" s="186">
        <f>BK376</f>
        <v>0</v>
      </c>
      <c r="K376" s="172"/>
      <c r="L376" s="177"/>
      <c r="M376" s="178"/>
      <c r="N376" s="179"/>
      <c r="O376" s="179"/>
      <c r="P376" s="180">
        <f>SUM(P377:P378)</f>
        <v>0</v>
      </c>
      <c r="Q376" s="179"/>
      <c r="R376" s="180">
        <f>SUM(R377:R378)</f>
        <v>0.024</v>
      </c>
      <c r="S376" s="179"/>
      <c r="T376" s="181">
        <f>SUM(T377:T378)</f>
        <v>0</v>
      </c>
      <c r="AR376" s="182" t="s">
        <v>152</v>
      </c>
      <c r="AT376" s="183" t="s">
        <v>72</v>
      </c>
      <c r="AU376" s="183" t="s">
        <v>81</v>
      </c>
      <c r="AY376" s="182" t="s">
        <v>143</v>
      </c>
      <c r="BK376" s="184">
        <f>SUM(BK377:BK378)</f>
        <v>0</v>
      </c>
    </row>
    <row r="377" spans="2:65" s="1" customFormat="1" ht="25.5" customHeight="1">
      <c r="B377" s="40"/>
      <c r="C377" s="187" t="s">
        <v>615</v>
      </c>
      <c r="D377" s="187" t="s">
        <v>146</v>
      </c>
      <c r="E377" s="188" t="s">
        <v>616</v>
      </c>
      <c r="F377" s="189" t="s">
        <v>617</v>
      </c>
      <c r="G377" s="190" t="s">
        <v>470</v>
      </c>
      <c r="H377" s="191">
        <v>2</v>
      </c>
      <c r="I377" s="192"/>
      <c r="J377" s="193">
        <f>ROUND(I377*H377,2)</f>
        <v>0</v>
      </c>
      <c r="K377" s="189" t="s">
        <v>150</v>
      </c>
      <c r="L377" s="60"/>
      <c r="M377" s="194" t="s">
        <v>21</v>
      </c>
      <c r="N377" s="195" t="s">
        <v>45</v>
      </c>
      <c r="O377" s="41"/>
      <c r="P377" s="196">
        <f>O377*H377</f>
        <v>0</v>
      </c>
      <c r="Q377" s="196">
        <v>0.012</v>
      </c>
      <c r="R377" s="196">
        <f>Q377*H377</f>
        <v>0.024</v>
      </c>
      <c r="S377" s="196">
        <v>0</v>
      </c>
      <c r="T377" s="197">
        <f>S377*H377</f>
        <v>0</v>
      </c>
      <c r="AR377" s="23" t="s">
        <v>223</v>
      </c>
      <c r="AT377" s="23" t="s">
        <v>146</v>
      </c>
      <c r="AU377" s="23" t="s">
        <v>152</v>
      </c>
      <c r="AY377" s="23" t="s">
        <v>143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23" t="s">
        <v>152</v>
      </c>
      <c r="BK377" s="198">
        <f>ROUND(I377*H377,2)</f>
        <v>0</v>
      </c>
      <c r="BL377" s="23" t="s">
        <v>223</v>
      </c>
      <c r="BM377" s="23" t="s">
        <v>618</v>
      </c>
    </row>
    <row r="378" spans="2:65" s="1" customFormat="1" ht="38.25" customHeight="1">
      <c r="B378" s="40"/>
      <c r="C378" s="187" t="s">
        <v>619</v>
      </c>
      <c r="D378" s="187" t="s">
        <v>146</v>
      </c>
      <c r="E378" s="188" t="s">
        <v>620</v>
      </c>
      <c r="F378" s="189" t="s">
        <v>621</v>
      </c>
      <c r="G378" s="190" t="s">
        <v>317</v>
      </c>
      <c r="H378" s="191">
        <v>0.024</v>
      </c>
      <c r="I378" s="192"/>
      <c r="J378" s="193">
        <f>ROUND(I378*H378,2)</f>
        <v>0</v>
      </c>
      <c r="K378" s="189" t="s">
        <v>150</v>
      </c>
      <c r="L378" s="60"/>
      <c r="M378" s="194" t="s">
        <v>21</v>
      </c>
      <c r="N378" s="195" t="s">
        <v>45</v>
      </c>
      <c r="O378" s="41"/>
      <c r="P378" s="196">
        <f>O378*H378</f>
        <v>0</v>
      </c>
      <c r="Q378" s="196">
        <v>0</v>
      </c>
      <c r="R378" s="196">
        <f>Q378*H378</f>
        <v>0</v>
      </c>
      <c r="S378" s="196">
        <v>0</v>
      </c>
      <c r="T378" s="197">
        <f>S378*H378</f>
        <v>0</v>
      </c>
      <c r="AR378" s="23" t="s">
        <v>223</v>
      </c>
      <c r="AT378" s="23" t="s">
        <v>146</v>
      </c>
      <c r="AU378" s="23" t="s">
        <v>152</v>
      </c>
      <c r="AY378" s="23" t="s">
        <v>143</v>
      </c>
      <c r="BE378" s="198">
        <f>IF(N378="základní",J378,0)</f>
        <v>0</v>
      </c>
      <c r="BF378" s="198">
        <f>IF(N378="snížená",J378,0)</f>
        <v>0</v>
      </c>
      <c r="BG378" s="198">
        <f>IF(N378="zákl. přenesená",J378,0)</f>
        <v>0</v>
      </c>
      <c r="BH378" s="198">
        <f>IF(N378="sníž. přenesená",J378,0)</f>
        <v>0</v>
      </c>
      <c r="BI378" s="198">
        <f>IF(N378="nulová",J378,0)</f>
        <v>0</v>
      </c>
      <c r="BJ378" s="23" t="s">
        <v>152</v>
      </c>
      <c r="BK378" s="198">
        <f>ROUND(I378*H378,2)</f>
        <v>0</v>
      </c>
      <c r="BL378" s="23" t="s">
        <v>223</v>
      </c>
      <c r="BM378" s="23" t="s">
        <v>622</v>
      </c>
    </row>
    <row r="379" spans="2:63" s="10" customFormat="1" ht="29.85" customHeight="1">
      <c r="B379" s="171"/>
      <c r="C379" s="172"/>
      <c r="D379" s="173" t="s">
        <v>72</v>
      </c>
      <c r="E379" s="185" t="s">
        <v>623</v>
      </c>
      <c r="F379" s="185" t="s">
        <v>624</v>
      </c>
      <c r="G379" s="172"/>
      <c r="H379" s="172"/>
      <c r="I379" s="175"/>
      <c r="J379" s="186">
        <f>BK379</f>
        <v>0</v>
      </c>
      <c r="K379" s="172"/>
      <c r="L379" s="177"/>
      <c r="M379" s="178"/>
      <c r="N379" s="179"/>
      <c r="O379" s="179"/>
      <c r="P379" s="180">
        <f>P380</f>
        <v>0</v>
      </c>
      <c r="Q379" s="179"/>
      <c r="R379" s="180">
        <f>R380</f>
        <v>0</v>
      </c>
      <c r="S379" s="179"/>
      <c r="T379" s="181">
        <f>T380</f>
        <v>0</v>
      </c>
      <c r="AR379" s="182" t="s">
        <v>152</v>
      </c>
      <c r="AT379" s="183" t="s">
        <v>72</v>
      </c>
      <c r="AU379" s="183" t="s">
        <v>81</v>
      </c>
      <c r="AY379" s="182" t="s">
        <v>143</v>
      </c>
      <c r="BK379" s="184">
        <f>BK380</f>
        <v>0</v>
      </c>
    </row>
    <row r="380" spans="2:65" s="1" customFormat="1" ht="25.5" customHeight="1">
      <c r="B380" s="40"/>
      <c r="C380" s="187" t="s">
        <v>625</v>
      </c>
      <c r="D380" s="187" t="s">
        <v>146</v>
      </c>
      <c r="E380" s="188" t="s">
        <v>626</v>
      </c>
      <c r="F380" s="189" t="s">
        <v>627</v>
      </c>
      <c r="G380" s="190" t="s">
        <v>246</v>
      </c>
      <c r="H380" s="191">
        <v>100</v>
      </c>
      <c r="I380" s="192"/>
      <c r="J380" s="193">
        <f>ROUND(I380*H380,2)</f>
        <v>0</v>
      </c>
      <c r="K380" s="189" t="s">
        <v>150</v>
      </c>
      <c r="L380" s="60"/>
      <c r="M380" s="194" t="s">
        <v>21</v>
      </c>
      <c r="N380" s="195" t="s">
        <v>45</v>
      </c>
      <c r="O380" s="41"/>
      <c r="P380" s="196">
        <f>O380*H380</f>
        <v>0</v>
      </c>
      <c r="Q380" s="196">
        <v>0</v>
      </c>
      <c r="R380" s="196">
        <f>Q380*H380</f>
        <v>0</v>
      </c>
      <c r="S380" s="196">
        <v>0</v>
      </c>
      <c r="T380" s="197">
        <f>S380*H380</f>
        <v>0</v>
      </c>
      <c r="AR380" s="23" t="s">
        <v>223</v>
      </c>
      <c r="AT380" s="23" t="s">
        <v>146</v>
      </c>
      <c r="AU380" s="23" t="s">
        <v>152</v>
      </c>
      <c r="AY380" s="23" t="s">
        <v>143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23" t="s">
        <v>152</v>
      </c>
      <c r="BK380" s="198">
        <f>ROUND(I380*H380,2)</f>
        <v>0</v>
      </c>
      <c r="BL380" s="23" t="s">
        <v>223</v>
      </c>
      <c r="BM380" s="23" t="s">
        <v>628</v>
      </c>
    </row>
    <row r="381" spans="2:63" s="10" customFormat="1" ht="29.85" customHeight="1">
      <c r="B381" s="171"/>
      <c r="C381" s="172"/>
      <c r="D381" s="173" t="s">
        <v>72</v>
      </c>
      <c r="E381" s="185" t="s">
        <v>629</v>
      </c>
      <c r="F381" s="185" t="s">
        <v>630</v>
      </c>
      <c r="G381" s="172"/>
      <c r="H381" s="172"/>
      <c r="I381" s="175"/>
      <c r="J381" s="186">
        <f>BK381</f>
        <v>0</v>
      </c>
      <c r="K381" s="172"/>
      <c r="L381" s="177"/>
      <c r="M381" s="178"/>
      <c r="N381" s="179"/>
      <c r="O381" s="179"/>
      <c r="P381" s="180">
        <f>SUM(P382:P384)</f>
        <v>0</v>
      </c>
      <c r="Q381" s="179"/>
      <c r="R381" s="180">
        <f>SUM(R382:R384)</f>
        <v>0.00231</v>
      </c>
      <c r="S381" s="179"/>
      <c r="T381" s="181">
        <f>SUM(T382:T384)</f>
        <v>0</v>
      </c>
      <c r="AR381" s="182" t="s">
        <v>152</v>
      </c>
      <c r="AT381" s="183" t="s">
        <v>72</v>
      </c>
      <c r="AU381" s="183" t="s">
        <v>81</v>
      </c>
      <c r="AY381" s="182" t="s">
        <v>143</v>
      </c>
      <c r="BK381" s="184">
        <f>SUM(BK382:BK384)</f>
        <v>0</v>
      </c>
    </row>
    <row r="382" spans="2:65" s="1" customFormat="1" ht="16.5" customHeight="1">
      <c r="B382" s="40"/>
      <c r="C382" s="187" t="s">
        <v>631</v>
      </c>
      <c r="D382" s="187" t="s">
        <v>146</v>
      </c>
      <c r="E382" s="188" t="s">
        <v>632</v>
      </c>
      <c r="F382" s="189" t="s">
        <v>633</v>
      </c>
      <c r="G382" s="190" t="s">
        <v>206</v>
      </c>
      <c r="H382" s="191">
        <v>14</v>
      </c>
      <c r="I382" s="192"/>
      <c r="J382" s="193">
        <f>ROUND(I382*H382,2)</f>
        <v>0</v>
      </c>
      <c r="K382" s="189" t="s">
        <v>150</v>
      </c>
      <c r="L382" s="60"/>
      <c r="M382" s="194" t="s">
        <v>21</v>
      </c>
      <c r="N382" s="195" t="s">
        <v>45</v>
      </c>
      <c r="O382" s="41"/>
      <c r="P382" s="196">
        <f>O382*H382</f>
        <v>0</v>
      </c>
      <c r="Q382" s="196">
        <v>2E-05</v>
      </c>
      <c r="R382" s="196">
        <f>Q382*H382</f>
        <v>0.00028000000000000003</v>
      </c>
      <c r="S382" s="196">
        <v>0</v>
      </c>
      <c r="T382" s="197">
        <f>S382*H382</f>
        <v>0</v>
      </c>
      <c r="AR382" s="23" t="s">
        <v>223</v>
      </c>
      <c r="AT382" s="23" t="s">
        <v>146</v>
      </c>
      <c r="AU382" s="23" t="s">
        <v>152</v>
      </c>
      <c r="AY382" s="23" t="s">
        <v>143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23" t="s">
        <v>152</v>
      </c>
      <c r="BK382" s="198">
        <f>ROUND(I382*H382,2)</f>
        <v>0</v>
      </c>
      <c r="BL382" s="23" t="s">
        <v>223</v>
      </c>
      <c r="BM382" s="23" t="s">
        <v>634</v>
      </c>
    </row>
    <row r="383" spans="2:65" s="1" customFormat="1" ht="25.5" customHeight="1">
      <c r="B383" s="40"/>
      <c r="C383" s="187" t="s">
        <v>635</v>
      </c>
      <c r="D383" s="187" t="s">
        <v>146</v>
      </c>
      <c r="E383" s="188" t="s">
        <v>636</v>
      </c>
      <c r="F383" s="189" t="s">
        <v>637</v>
      </c>
      <c r="G383" s="190" t="s">
        <v>206</v>
      </c>
      <c r="H383" s="191">
        <v>7</v>
      </c>
      <c r="I383" s="192"/>
      <c r="J383" s="193">
        <f>ROUND(I383*H383,2)</f>
        <v>0</v>
      </c>
      <c r="K383" s="189" t="s">
        <v>150</v>
      </c>
      <c r="L383" s="60"/>
      <c r="M383" s="194" t="s">
        <v>21</v>
      </c>
      <c r="N383" s="195" t="s">
        <v>45</v>
      </c>
      <c r="O383" s="41"/>
      <c r="P383" s="196">
        <f>O383*H383</f>
        <v>0</v>
      </c>
      <c r="Q383" s="196">
        <v>0.00029</v>
      </c>
      <c r="R383" s="196">
        <f>Q383*H383</f>
        <v>0.00203</v>
      </c>
      <c r="S383" s="196">
        <v>0</v>
      </c>
      <c r="T383" s="197">
        <f>S383*H383</f>
        <v>0</v>
      </c>
      <c r="AR383" s="23" t="s">
        <v>223</v>
      </c>
      <c r="AT383" s="23" t="s">
        <v>146</v>
      </c>
      <c r="AU383" s="23" t="s">
        <v>152</v>
      </c>
      <c r="AY383" s="23" t="s">
        <v>143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23" t="s">
        <v>152</v>
      </c>
      <c r="BK383" s="198">
        <f>ROUND(I383*H383,2)</f>
        <v>0</v>
      </c>
      <c r="BL383" s="23" t="s">
        <v>223</v>
      </c>
      <c r="BM383" s="23" t="s">
        <v>638</v>
      </c>
    </row>
    <row r="384" spans="2:65" s="1" customFormat="1" ht="38.25" customHeight="1">
      <c r="B384" s="40"/>
      <c r="C384" s="187" t="s">
        <v>639</v>
      </c>
      <c r="D384" s="187" t="s">
        <v>146</v>
      </c>
      <c r="E384" s="188" t="s">
        <v>640</v>
      </c>
      <c r="F384" s="189" t="s">
        <v>641</v>
      </c>
      <c r="G384" s="190" t="s">
        <v>317</v>
      </c>
      <c r="H384" s="191">
        <v>0.002</v>
      </c>
      <c r="I384" s="192"/>
      <c r="J384" s="193">
        <f>ROUND(I384*H384,2)</f>
        <v>0</v>
      </c>
      <c r="K384" s="189" t="s">
        <v>150</v>
      </c>
      <c r="L384" s="60"/>
      <c r="M384" s="194" t="s">
        <v>21</v>
      </c>
      <c r="N384" s="195" t="s">
        <v>45</v>
      </c>
      <c r="O384" s="41"/>
      <c r="P384" s="196">
        <f>O384*H384</f>
        <v>0</v>
      </c>
      <c r="Q384" s="196">
        <v>0</v>
      </c>
      <c r="R384" s="196">
        <f>Q384*H384</f>
        <v>0</v>
      </c>
      <c r="S384" s="196">
        <v>0</v>
      </c>
      <c r="T384" s="197">
        <f>S384*H384</f>
        <v>0</v>
      </c>
      <c r="AR384" s="23" t="s">
        <v>223</v>
      </c>
      <c r="AT384" s="23" t="s">
        <v>146</v>
      </c>
      <c r="AU384" s="23" t="s">
        <v>152</v>
      </c>
      <c r="AY384" s="23" t="s">
        <v>143</v>
      </c>
      <c r="BE384" s="198">
        <f>IF(N384="základní",J384,0)</f>
        <v>0</v>
      </c>
      <c r="BF384" s="198">
        <f>IF(N384="snížená",J384,0)</f>
        <v>0</v>
      </c>
      <c r="BG384" s="198">
        <f>IF(N384="zákl. přenesená",J384,0)</f>
        <v>0</v>
      </c>
      <c r="BH384" s="198">
        <f>IF(N384="sníž. přenesená",J384,0)</f>
        <v>0</v>
      </c>
      <c r="BI384" s="198">
        <f>IF(N384="nulová",J384,0)</f>
        <v>0</v>
      </c>
      <c r="BJ384" s="23" t="s">
        <v>152</v>
      </c>
      <c r="BK384" s="198">
        <f>ROUND(I384*H384,2)</f>
        <v>0</v>
      </c>
      <c r="BL384" s="23" t="s">
        <v>223</v>
      </c>
      <c r="BM384" s="23" t="s">
        <v>642</v>
      </c>
    </row>
    <row r="385" spans="2:63" s="10" customFormat="1" ht="29.85" customHeight="1">
      <c r="B385" s="171"/>
      <c r="C385" s="172"/>
      <c r="D385" s="173" t="s">
        <v>72</v>
      </c>
      <c r="E385" s="185" t="s">
        <v>643</v>
      </c>
      <c r="F385" s="185" t="s">
        <v>644</v>
      </c>
      <c r="G385" s="172"/>
      <c r="H385" s="172"/>
      <c r="I385" s="175"/>
      <c r="J385" s="186">
        <f>BK385</f>
        <v>0</v>
      </c>
      <c r="K385" s="172"/>
      <c r="L385" s="177"/>
      <c r="M385" s="178"/>
      <c r="N385" s="179"/>
      <c r="O385" s="179"/>
      <c r="P385" s="180">
        <f>SUM(P386:P401)</f>
        <v>0</v>
      </c>
      <c r="Q385" s="179"/>
      <c r="R385" s="180">
        <f>SUM(R386:R401)</f>
        <v>0.31129519999999994</v>
      </c>
      <c r="S385" s="179"/>
      <c r="T385" s="181">
        <f>SUM(T386:T401)</f>
        <v>0.28467600000000004</v>
      </c>
      <c r="AR385" s="182" t="s">
        <v>152</v>
      </c>
      <c r="AT385" s="183" t="s">
        <v>72</v>
      </c>
      <c r="AU385" s="183" t="s">
        <v>81</v>
      </c>
      <c r="AY385" s="182" t="s">
        <v>143</v>
      </c>
      <c r="BK385" s="184">
        <f>SUM(BK386:BK401)</f>
        <v>0</v>
      </c>
    </row>
    <row r="386" spans="2:65" s="1" customFormat="1" ht="25.5" customHeight="1">
      <c r="B386" s="40"/>
      <c r="C386" s="187" t="s">
        <v>645</v>
      </c>
      <c r="D386" s="187" t="s">
        <v>146</v>
      </c>
      <c r="E386" s="188" t="s">
        <v>646</v>
      </c>
      <c r="F386" s="189" t="s">
        <v>647</v>
      </c>
      <c r="G386" s="190" t="s">
        <v>206</v>
      </c>
      <c r="H386" s="191">
        <v>7</v>
      </c>
      <c r="I386" s="192"/>
      <c r="J386" s="193">
        <f>ROUND(I386*H386,2)</f>
        <v>0</v>
      </c>
      <c r="K386" s="189" t="s">
        <v>150</v>
      </c>
      <c r="L386" s="60"/>
      <c r="M386" s="194" t="s">
        <v>21</v>
      </c>
      <c r="N386" s="195" t="s">
        <v>45</v>
      </c>
      <c r="O386" s="41"/>
      <c r="P386" s="196">
        <f>O386*H386</f>
        <v>0</v>
      </c>
      <c r="Q386" s="196">
        <v>0</v>
      </c>
      <c r="R386" s="196">
        <f>Q386*H386</f>
        <v>0</v>
      </c>
      <c r="S386" s="196">
        <v>0</v>
      </c>
      <c r="T386" s="197">
        <f>S386*H386</f>
        <v>0</v>
      </c>
      <c r="AR386" s="23" t="s">
        <v>223</v>
      </c>
      <c r="AT386" s="23" t="s">
        <v>146</v>
      </c>
      <c r="AU386" s="23" t="s">
        <v>152</v>
      </c>
      <c r="AY386" s="23" t="s">
        <v>143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23" t="s">
        <v>152</v>
      </c>
      <c r="BK386" s="198">
        <f>ROUND(I386*H386,2)</f>
        <v>0</v>
      </c>
      <c r="BL386" s="23" t="s">
        <v>223</v>
      </c>
      <c r="BM386" s="23" t="s">
        <v>648</v>
      </c>
    </row>
    <row r="387" spans="2:65" s="1" customFormat="1" ht="25.5" customHeight="1">
      <c r="B387" s="40"/>
      <c r="C387" s="187" t="s">
        <v>649</v>
      </c>
      <c r="D387" s="187" t="s">
        <v>146</v>
      </c>
      <c r="E387" s="188" t="s">
        <v>650</v>
      </c>
      <c r="F387" s="189" t="s">
        <v>651</v>
      </c>
      <c r="G387" s="190" t="s">
        <v>149</v>
      </c>
      <c r="H387" s="191">
        <v>11.52</v>
      </c>
      <c r="I387" s="192"/>
      <c r="J387" s="193">
        <f>ROUND(I387*H387,2)</f>
        <v>0</v>
      </c>
      <c r="K387" s="189" t="s">
        <v>150</v>
      </c>
      <c r="L387" s="60"/>
      <c r="M387" s="194" t="s">
        <v>21</v>
      </c>
      <c r="N387" s="195" t="s">
        <v>45</v>
      </c>
      <c r="O387" s="41"/>
      <c r="P387" s="196">
        <f>O387*H387</f>
        <v>0</v>
      </c>
      <c r="Q387" s="196">
        <v>0.02562</v>
      </c>
      <c r="R387" s="196">
        <f>Q387*H387</f>
        <v>0.29514239999999997</v>
      </c>
      <c r="S387" s="196">
        <v>0</v>
      </c>
      <c r="T387" s="197">
        <f>S387*H387</f>
        <v>0</v>
      </c>
      <c r="AR387" s="23" t="s">
        <v>223</v>
      </c>
      <c r="AT387" s="23" t="s">
        <v>146</v>
      </c>
      <c r="AU387" s="23" t="s">
        <v>152</v>
      </c>
      <c r="AY387" s="23" t="s">
        <v>143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23" t="s">
        <v>152</v>
      </c>
      <c r="BK387" s="198">
        <f>ROUND(I387*H387,2)</f>
        <v>0</v>
      </c>
      <c r="BL387" s="23" t="s">
        <v>223</v>
      </c>
      <c r="BM387" s="23" t="s">
        <v>652</v>
      </c>
    </row>
    <row r="388" spans="2:51" s="12" customFormat="1" ht="13.5">
      <c r="B388" s="210"/>
      <c r="C388" s="211"/>
      <c r="D388" s="201" t="s">
        <v>154</v>
      </c>
      <c r="E388" s="212" t="s">
        <v>21</v>
      </c>
      <c r="F388" s="213" t="s">
        <v>653</v>
      </c>
      <c r="G388" s="211"/>
      <c r="H388" s="214">
        <v>2.52</v>
      </c>
      <c r="I388" s="215"/>
      <c r="J388" s="211"/>
      <c r="K388" s="211"/>
      <c r="L388" s="216"/>
      <c r="M388" s="217"/>
      <c r="N388" s="218"/>
      <c r="O388" s="218"/>
      <c r="P388" s="218"/>
      <c r="Q388" s="218"/>
      <c r="R388" s="218"/>
      <c r="S388" s="218"/>
      <c r="T388" s="219"/>
      <c r="AT388" s="220" t="s">
        <v>154</v>
      </c>
      <c r="AU388" s="220" t="s">
        <v>152</v>
      </c>
      <c r="AV388" s="12" t="s">
        <v>152</v>
      </c>
      <c r="AW388" s="12" t="s">
        <v>37</v>
      </c>
      <c r="AX388" s="12" t="s">
        <v>73</v>
      </c>
      <c r="AY388" s="220" t="s">
        <v>143</v>
      </c>
    </row>
    <row r="389" spans="2:51" s="12" customFormat="1" ht="13.5">
      <c r="B389" s="210"/>
      <c r="C389" s="211"/>
      <c r="D389" s="201" t="s">
        <v>154</v>
      </c>
      <c r="E389" s="212" t="s">
        <v>21</v>
      </c>
      <c r="F389" s="213" t="s">
        <v>654</v>
      </c>
      <c r="G389" s="211"/>
      <c r="H389" s="214">
        <v>9</v>
      </c>
      <c r="I389" s="215"/>
      <c r="J389" s="211"/>
      <c r="K389" s="211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154</v>
      </c>
      <c r="AU389" s="220" t="s">
        <v>152</v>
      </c>
      <c r="AV389" s="12" t="s">
        <v>152</v>
      </c>
      <c r="AW389" s="12" t="s">
        <v>37</v>
      </c>
      <c r="AX389" s="12" t="s">
        <v>73</v>
      </c>
      <c r="AY389" s="220" t="s">
        <v>143</v>
      </c>
    </row>
    <row r="390" spans="2:51" s="13" customFormat="1" ht="13.5">
      <c r="B390" s="221"/>
      <c r="C390" s="222"/>
      <c r="D390" s="201" t="s">
        <v>154</v>
      </c>
      <c r="E390" s="223" t="s">
        <v>21</v>
      </c>
      <c r="F390" s="224" t="s">
        <v>158</v>
      </c>
      <c r="G390" s="222"/>
      <c r="H390" s="225">
        <v>11.52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154</v>
      </c>
      <c r="AU390" s="231" t="s">
        <v>152</v>
      </c>
      <c r="AV390" s="13" t="s">
        <v>151</v>
      </c>
      <c r="AW390" s="13" t="s">
        <v>37</v>
      </c>
      <c r="AX390" s="13" t="s">
        <v>81</v>
      </c>
      <c r="AY390" s="231" t="s">
        <v>143</v>
      </c>
    </row>
    <row r="391" spans="2:65" s="1" customFormat="1" ht="16.5" customHeight="1">
      <c r="B391" s="40"/>
      <c r="C391" s="187" t="s">
        <v>655</v>
      </c>
      <c r="D391" s="187" t="s">
        <v>146</v>
      </c>
      <c r="E391" s="188" t="s">
        <v>656</v>
      </c>
      <c r="F391" s="189" t="s">
        <v>657</v>
      </c>
      <c r="G391" s="190" t="s">
        <v>149</v>
      </c>
      <c r="H391" s="191">
        <v>11.52</v>
      </c>
      <c r="I391" s="192"/>
      <c r="J391" s="193">
        <f aca="true" t="shared" si="30" ref="J391:J401">ROUND(I391*H391,2)</f>
        <v>0</v>
      </c>
      <c r="K391" s="189" t="s">
        <v>150</v>
      </c>
      <c r="L391" s="60"/>
      <c r="M391" s="194" t="s">
        <v>21</v>
      </c>
      <c r="N391" s="195" t="s">
        <v>45</v>
      </c>
      <c r="O391" s="41"/>
      <c r="P391" s="196">
        <f aca="true" t="shared" si="31" ref="P391:P401">O391*H391</f>
        <v>0</v>
      </c>
      <c r="Q391" s="196">
        <v>0</v>
      </c>
      <c r="R391" s="196">
        <f aca="true" t="shared" si="32" ref="R391:R401">Q391*H391</f>
        <v>0</v>
      </c>
      <c r="S391" s="196">
        <v>0.0238</v>
      </c>
      <c r="T391" s="197">
        <f aca="true" t="shared" si="33" ref="T391:T401">S391*H391</f>
        <v>0.27417600000000003</v>
      </c>
      <c r="AR391" s="23" t="s">
        <v>223</v>
      </c>
      <c r="AT391" s="23" t="s">
        <v>146</v>
      </c>
      <c r="AU391" s="23" t="s">
        <v>152</v>
      </c>
      <c r="AY391" s="23" t="s">
        <v>143</v>
      </c>
      <c r="BE391" s="198">
        <f aca="true" t="shared" si="34" ref="BE391:BE401">IF(N391="základní",J391,0)</f>
        <v>0</v>
      </c>
      <c r="BF391" s="198">
        <f aca="true" t="shared" si="35" ref="BF391:BF401">IF(N391="snížená",J391,0)</f>
        <v>0</v>
      </c>
      <c r="BG391" s="198">
        <f aca="true" t="shared" si="36" ref="BG391:BG401">IF(N391="zákl. přenesená",J391,0)</f>
        <v>0</v>
      </c>
      <c r="BH391" s="198">
        <f aca="true" t="shared" si="37" ref="BH391:BH401">IF(N391="sníž. přenesená",J391,0)</f>
        <v>0</v>
      </c>
      <c r="BI391" s="198">
        <f aca="true" t="shared" si="38" ref="BI391:BI401">IF(N391="nulová",J391,0)</f>
        <v>0</v>
      </c>
      <c r="BJ391" s="23" t="s">
        <v>152</v>
      </c>
      <c r="BK391" s="198">
        <f aca="true" t="shared" si="39" ref="BK391:BK401">ROUND(I391*H391,2)</f>
        <v>0</v>
      </c>
      <c r="BL391" s="23" t="s">
        <v>223</v>
      </c>
      <c r="BM391" s="23" t="s">
        <v>658</v>
      </c>
    </row>
    <row r="392" spans="2:65" s="1" customFormat="1" ht="16.5" customHeight="1">
      <c r="B392" s="40"/>
      <c r="C392" s="187" t="s">
        <v>659</v>
      </c>
      <c r="D392" s="187" t="s">
        <v>146</v>
      </c>
      <c r="E392" s="188" t="s">
        <v>660</v>
      </c>
      <c r="F392" s="189" t="s">
        <v>661</v>
      </c>
      <c r="G392" s="190" t="s">
        <v>149</v>
      </c>
      <c r="H392" s="191">
        <v>11.52</v>
      </c>
      <c r="I392" s="192"/>
      <c r="J392" s="193">
        <f t="shared" si="30"/>
        <v>0</v>
      </c>
      <c r="K392" s="189" t="s">
        <v>150</v>
      </c>
      <c r="L392" s="60"/>
      <c r="M392" s="194" t="s">
        <v>21</v>
      </c>
      <c r="N392" s="195" t="s">
        <v>45</v>
      </c>
      <c r="O392" s="41"/>
      <c r="P392" s="196">
        <f t="shared" si="31"/>
        <v>0</v>
      </c>
      <c r="Q392" s="196">
        <v>0</v>
      </c>
      <c r="R392" s="196">
        <f t="shared" si="32"/>
        <v>0</v>
      </c>
      <c r="S392" s="196">
        <v>0</v>
      </c>
      <c r="T392" s="197">
        <f t="shared" si="33"/>
        <v>0</v>
      </c>
      <c r="AR392" s="23" t="s">
        <v>223</v>
      </c>
      <c r="AT392" s="23" t="s">
        <v>146</v>
      </c>
      <c r="AU392" s="23" t="s">
        <v>152</v>
      </c>
      <c r="AY392" s="23" t="s">
        <v>143</v>
      </c>
      <c r="BE392" s="198">
        <f t="shared" si="34"/>
        <v>0</v>
      </c>
      <c r="BF392" s="198">
        <f t="shared" si="35"/>
        <v>0</v>
      </c>
      <c r="BG392" s="198">
        <f t="shared" si="36"/>
        <v>0</v>
      </c>
      <c r="BH392" s="198">
        <f t="shared" si="37"/>
        <v>0</v>
      </c>
      <c r="BI392" s="198">
        <f t="shared" si="38"/>
        <v>0</v>
      </c>
      <c r="BJ392" s="23" t="s">
        <v>152</v>
      </c>
      <c r="BK392" s="198">
        <f t="shared" si="39"/>
        <v>0</v>
      </c>
      <c r="BL392" s="23" t="s">
        <v>223</v>
      </c>
      <c r="BM392" s="23" t="s">
        <v>662</v>
      </c>
    </row>
    <row r="393" spans="2:65" s="1" customFormat="1" ht="16.5" customHeight="1">
      <c r="B393" s="40"/>
      <c r="C393" s="187" t="s">
        <v>663</v>
      </c>
      <c r="D393" s="187" t="s">
        <v>146</v>
      </c>
      <c r="E393" s="188" t="s">
        <v>664</v>
      </c>
      <c r="F393" s="189" t="s">
        <v>665</v>
      </c>
      <c r="G393" s="190" t="s">
        <v>149</v>
      </c>
      <c r="H393" s="191">
        <v>11.52</v>
      </c>
      <c r="I393" s="192"/>
      <c r="J393" s="193">
        <f t="shared" si="30"/>
        <v>0</v>
      </c>
      <c r="K393" s="189" t="s">
        <v>150</v>
      </c>
      <c r="L393" s="60"/>
      <c r="M393" s="194" t="s">
        <v>21</v>
      </c>
      <c r="N393" s="195" t="s">
        <v>45</v>
      </c>
      <c r="O393" s="41"/>
      <c r="P393" s="196">
        <f t="shared" si="31"/>
        <v>0</v>
      </c>
      <c r="Q393" s="196">
        <v>0.00139</v>
      </c>
      <c r="R393" s="196">
        <f t="shared" si="32"/>
        <v>0.0160128</v>
      </c>
      <c r="S393" s="196">
        <v>0</v>
      </c>
      <c r="T393" s="197">
        <f t="shared" si="33"/>
        <v>0</v>
      </c>
      <c r="AR393" s="23" t="s">
        <v>223</v>
      </c>
      <c r="AT393" s="23" t="s">
        <v>146</v>
      </c>
      <c r="AU393" s="23" t="s">
        <v>152</v>
      </c>
      <c r="AY393" s="23" t="s">
        <v>143</v>
      </c>
      <c r="BE393" s="198">
        <f t="shared" si="34"/>
        <v>0</v>
      </c>
      <c r="BF393" s="198">
        <f t="shared" si="35"/>
        <v>0</v>
      </c>
      <c r="BG393" s="198">
        <f t="shared" si="36"/>
        <v>0</v>
      </c>
      <c r="BH393" s="198">
        <f t="shared" si="37"/>
        <v>0</v>
      </c>
      <c r="BI393" s="198">
        <f t="shared" si="38"/>
        <v>0</v>
      </c>
      <c r="BJ393" s="23" t="s">
        <v>152</v>
      </c>
      <c r="BK393" s="198">
        <f t="shared" si="39"/>
        <v>0</v>
      </c>
      <c r="BL393" s="23" t="s">
        <v>223</v>
      </c>
      <c r="BM393" s="23" t="s">
        <v>666</v>
      </c>
    </row>
    <row r="394" spans="2:65" s="1" customFormat="1" ht="25.5" customHeight="1">
      <c r="B394" s="40"/>
      <c r="C394" s="187" t="s">
        <v>667</v>
      </c>
      <c r="D394" s="187" t="s">
        <v>146</v>
      </c>
      <c r="E394" s="188" t="s">
        <v>668</v>
      </c>
      <c r="F394" s="189" t="s">
        <v>669</v>
      </c>
      <c r="G394" s="190" t="s">
        <v>149</v>
      </c>
      <c r="H394" s="191">
        <v>11.52</v>
      </c>
      <c r="I394" s="192"/>
      <c r="J394" s="193">
        <f t="shared" si="30"/>
        <v>0</v>
      </c>
      <c r="K394" s="189" t="s">
        <v>150</v>
      </c>
      <c r="L394" s="60"/>
      <c r="M394" s="194" t="s">
        <v>21</v>
      </c>
      <c r="N394" s="195" t="s">
        <v>45</v>
      </c>
      <c r="O394" s="41"/>
      <c r="P394" s="196">
        <f t="shared" si="31"/>
        <v>0</v>
      </c>
      <c r="Q394" s="196">
        <v>0</v>
      </c>
      <c r="R394" s="196">
        <f t="shared" si="32"/>
        <v>0</v>
      </c>
      <c r="S394" s="196">
        <v>0</v>
      </c>
      <c r="T394" s="197">
        <f t="shared" si="33"/>
        <v>0</v>
      </c>
      <c r="AR394" s="23" t="s">
        <v>223</v>
      </c>
      <c r="AT394" s="23" t="s">
        <v>146</v>
      </c>
      <c r="AU394" s="23" t="s">
        <v>152</v>
      </c>
      <c r="AY394" s="23" t="s">
        <v>143</v>
      </c>
      <c r="BE394" s="198">
        <f t="shared" si="34"/>
        <v>0</v>
      </c>
      <c r="BF394" s="198">
        <f t="shared" si="35"/>
        <v>0</v>
      </c>
      <c r="BG394" s="198">
        <f t="shared" si="36"/>
        <v>0</v>
      </c>
      <c r="BH394" s="198">
        <f t="shared" si="37"/>
        <v>0</v>
      </c>
      <c r="BI394" s="198">
        <f t="shared" si="38"/>
        <v>0</v>
      </c>
      <c r="BJ394" s="23" t="s">
        <v>152</v>
      </c>
      <c r="BK394" s="198">
        <f t="shared" si="39"/>
        <v>0</v>
      </c>
      <c r="BL394" s="23" t="s">
        <v>223</v>
      </c>
      <c r="BM394" s="23" t="s">
        <v>670</v>
      </c>
    </row>
    <row r="395" spans="2:65" s="1" customFormat="1" ht="25.5" customHeight="1">
      <c r="B395" s="40"/>
      <c r="C395" s="187" t="s">
        <v>671</v>
      </c>
      <c r="D395" s="187" t="s">
        <v>146</v>
      </c>
      <c r="E395" s="188" t="s">
        <v>672</v>
      </c>
      <c r="F395" s="189" t="s">
        <v>673</v>
      </c>
      <c r="G395" s="190" t="s">
        <v>149</v>
      </c>
      <c r="H395" s="191">
        <v>11.52</v>
      </c>
      <c r="I395" s="192"/>
      <c r="J395" s="193">
        <f t="shared" si="30"/>
        <v>0</v>
      </c>
      <c r="K395" s="189" t="s">
        <v>150</v>
      </c>
      <c r="L395" s="60"/>
      <c r="M395" s="194" t="s">
        <v>21</v>
      </c>
      <c r="N395" s="195" t="s">
        <v>45</v>
      </c>
      <c r="O395" s="41"/>
      <c r="P395" s="196">
        <f t="shared" si="31"/>
        <v>0</v>
      </c>
      <c r="Q395" s="196">
        <v>0</v>
      </c>
      <c r="R395" s="196">
        <f t="shared" si="32"/>
        <v>0</v>
      </c>
      <c r="S395" s="196">
        <v>0</v>
      </c>
      <c r="T395" s="197">
        <f t="shared" si="33"/>
        <v>0</v>
      </c>
      <c r="AR395" s="23" t="s">
        <v>223</v>
      </c>
      <c r="AT395" s="23" t="s">
        <v>146</v>
      </c>
      <c r="AU395" s="23" t="s">
        <v>152</v>
      </c>
      <c r="AY395" s="23" t="s">
        <v>143</v>
      </c>
      <c r="BE395" s="198">
        <f t="shared" si="34"/>
        <v>0</v>
      </c>
      <c r="BF395" s="198">
        <f t="shared" si="35"/>
        <v>0</v>
      </c>
      <c r="BG395" s="198">
        <f t="shared" si="36"/>
        <v>0</v>
      </c>
      <c r="BH395" s="198">
        <f t="shared" si="37"/>
        <v>0</v>
      </c>
      <c r="BI395" s="198">
        <f t="shared" si="38"/>
        <v>0</v>
      </c>
      <c r="BJ395" s="23" t="s">
        <v>152</v>
      </c>
      <c r="BK395" s="198">
        <f t="shared" si="39"/>
        <v>0</v>
      </c>
      <c r="BL395" s="23" t="s">
        <v>223</v>
      </c>
      <c r="BM395" s="23" t="s">
        <v>674</v>
      </c>
    </row>
    <row r="396" spans="2:65" s="1" customFormat="1" ht="16.5" customHeight="1">
      <c r="B396" s="40"/>
      <c r="C396" s="187" t="s">
        <v>675</v>
      </c>
      <c r="D396" s="187" t="s">
        <v>146</v>
      </c>
      <c r="E396" s="188" t="s">
        <v>676</v>
      </c>
      <c r="F396" s="189" t="s">
        <v>677</v>
      </c>
      <c r="G396" s="190" t="s">
        <v>206</v>
      </c>
      <c r="H396" s="191">
        <v>7</v>
      </c>
      <c r="I396" s="192"/>
      <c r="J396" s="193">
        <f t="shared" si="30"/>
        <v>0</v>
      </c>
      <c r="K396" s="189" t="s">
        <v>150</v>
      </c>
      <c r="L396" s="60"/>
      <c r="M396" s="194" t="s">
        <v>21</v>
      </c>
      <c r="N396" s="195" t="s">
        <v>45</v>
      </c>
      <c r="O396" s="41"/>
      <c r="P396" s="196">
        <f t="shared" si="31"/>
        <v>0</v>
      </c>
      <c r="Q396" s="196">
        <v>0</v>
      </c>
      <c r="R396" s="196">
        <f t="shared" si="32"/>
        <v>0</v>
      </c>
      <c r="S396" s="196">
        <v>0</v>
      </c>
      <c r="T396" s="197">
        <f t="shared" si="33"/>
        <v>0</v>
      </c>
      <c r="AR396" s="23" t="s">
        <v>223</v>
      </c>
      <c r="AT396" s="23" t="s">
        <v>146</v>
      </c>
      <c r="AU396" s="23" t="s">
        <v>152</v>
      </c>
      <c r="AY396" s="23" t="s">
        <v>143</v>
      </c>
      <c r="BE396" s="198">
        <f t="shared" si="34"/>
        <v>0</v>
      </c>
      <c r="BF396" s="198">
        <f t="shared" si="35"/>
        <v>0</v>
      </c>
      <c r="BG396" s="198">
        <f t="shared" si="36"/>
        <v>0</v>
      </c>
      <c r="BH396" s="198">
        <f t="shared" si="37"/>
        <v>0</v>
      </c>
      <c r="BI396" s="198">
        <f t="shared" si="38"/>
        <v>0</v>
      </c>
      <c r="BJ396" s="23" t="s">
        <v>152</v>
      </c>
      <c r="BK396" s="198">
        <f t="shared" si="39"/>
        <v>0</v>
      </c>
      <c r="BL396" s="23" t="s">
        <v>223</v>
      </c>
      <c r="BM396" s="23" t="s">
        <v>678</v>
      </c>
    </row>
    <row r="397" spans="2:65" s="1" customFormat="1" ht="25.5" customHeight="1">
      <c r="B397" s="40"/>
      <c r="C397" s="187" t="s">
        <v>679</v>
      </c>
      <c r="D397" s="187" t="s">
        <v>146</v>
      </c>
      <c r="E397" s="188" t="s">
        <v>680</v>
      </c>
      <c r="F397" s="189" t="s">
        <v>681</v>
      </c>
      <c r="G397" s="190" t="s">
        <v>149</v>
      </c>
      <c r="H397" s="191">
        <v>11.52</v>
      </c>
      <c r="I397" s="192"/>
      <c r="J397" s="193">
        <f t="shared" si="30"/>
        <v>0</v>
      </c>
      <c r="K397" s="189" t="s">
        <v>150</v>
      </c>
      <c r="L397" s="60"/>
      <c r="M397" s="194" t="s">
        <v>21</v>
      </c>
      <c r="N397" s="195" t="s">
        <v>45</v>
      </c>
      <c r="O397" s="41"/>
      <c r="P397" s="196">
        <f t="shared" si="31"/>
        <v>0</v>
      </c>
      <c r="Q397" s="196">
        <v>0</v>
      </c>
      <c r="R397" s="196">
        <f t="shared" si="32"/>
        <v>0</v>
      </c>
      <c r="S397" s="196">
        <v>0</v>
      </c>
      <c r="T397" s="197">
        <f t="shared" si="33"/>
        <v>0</v>
      </c>
      <c r="AR397" s="23" t="s">
        <v>223</v>
      </c>
      <c r="AT397" s="23" t="s">
        <v>146</v>
      </c>
      <c r="AU397" s="23" t="s">
        <v>152</v>
      </c>
      <c r="AY397" s="23" t="s">
        <v>143</v>
      </c>
      <c r="BE397" s="198">
        <f t="shared" si="34"/>
        <v>0</v>
      </c>
      <c r="BF397" s="198">
        <f t="shared" si="35"/>
        <v>0</v>
      </c>
      <c r="BG397" s="198">
        <f t="shared" si="36"/>
        <v>0</v>
      </c>
      <c r="BH397" s="198">
        <f t="shared" si="37"/>
        <v>0</v>
      </c>
      <c r="BI397" s="198">
        <f t="shared" si="38"/>
        <v>0</v>
      </c>
      <c r="BJ397" s="23" t="s">
        <v>152</v>
      </c>
      <c r="BK397" s="198">
        <f t="shared" si="39"/>
        <v>0</v>
      </c>
      <c r="BL397" s="23" t="s">
        <v>223</v>
      </c>
      <c r="BM397" s="23" t="s">
        <v>682</v>
      </c>
    </row>
    <row r="398" spans="2:65" s="1" customFormat="1" ht="25.5" customHeight="1">
      <c r="B398" s="40"/>
      <c r="C398" s="187" t="s">
        <v>683</v>
      </c>
      <c r="D398" s="187" t="s">
        <v>146</v>
      </c>
      <c r="E398" s="188" t="s">
        <v>684</v>
      </c>
      <c r="F398" s="189" t="s">
        <v>685</v>
      </c>
      <c r="G398" s="190" t="s">
        <v>206</v>
      </c>
      <c r="H398" s="191">
        <v>14</v>
      </c>
      <c r="I398" s="192"/>
      <c r="J398" s="193">
        <f t="shared" si="30"/>
        <v>0</v>
      </c>
      <c r="K398" s="189" t="s">
        <v>150</v>
      </c>
      <c r="L398" s="60"/>
      <c r="M398" s="194" t="s">
        <v>21</v>
      </c>
      <c r="N398" s="195" t="s">
        <v>45</v>
      </c>
      <c r="O398" s="41"/>
      <c r="P398" s="196">
        <f t="shared" si="31"/>
        <v>0</v>
      </c>
      <c r="Q398" s="196">
        <v>1E-05</v>
      </c>
      <c r="R398" s="196">
        <f t="shared" si="32"/>
        <v>0.00014000000000000001</v>
      </c>
      <c r="S398" s="196">
        <v>0.00075</v>
      </c>
      <c r="T398" s="197">
        <f t="shared" si="33"/>
        <v>0.0105</v>
      </c>
      <c r="AR398" s="23" t="s">
        <v>223</v>
      </c>
      <c r="AT398" s="23" t="s">
        <v>146</v>
      </c>
      <c r="AU398" s="23" t="s">
        <v>152</v>
      </c>
      <c r="AY398" s="23" t="s">
        <v>143</v>
      </c>
      <c r="BE398" s="198">
        <f t="shared" si="34"/>
        <v>0</v>
      </c>
      <c r="BF398" s="198">
        <f t="shared" si="35"/>
        <v>0</v>
      </c>
      <c r="BG398" s="198">
        <f t="shared" si="36"/>
        <v>0</v>
      </c>
      <c r="BH398" s="198">
        <f t="shared" si="37"/>
        <v>0</v>
      </c>
      <c r="BI398" s="198">
        <f t="shared" si="38"/>
        <v>0</v>
      </c>
      <c r="BJ398" s="23" t="s">
        <v>152</v>
      </c>
      <c r="BK398" s="198">
        <f t="shared" si="39"/>
        <v>0</v>
      </c>
      <c r="BL398" s="23" t="s">
        <v>223</v>
      </c>
      <c r="BM398" s="23" t="s">
        <v>686</v>
      </c>
    </row>
    <row r="399" spans="2:65" s="1" customFormat="1" ht="25.5" customHeight="1">
      <c r="B399" s="40"/>
      <c r="C399" s="187" t="s">
        <v>687</v>
      </c>
      <c r="D399" s="187" t="s">
        <v>146</v>
      </c>
      <c r="E399" s="188" t="s">
        <v>688</v>
      </c>
      <c r="F399" s="189" t="s">
        <v>689</v>
      </c>
      <c r="G399" s="190" t="s">
        <v>149</v>
      </c>
      <c r="H399" s="191">
        <v>11.52</v>
      </c>
      <c r="I399" s="192"/>
      <c r="J399" s="193">
        <f t="shared" si="30"/>
        <v>0</v>
      </c>
      <c r="K399" s="189" t="s">
        <v>150</v>
      </c>
      <c r="L399" s="60"/>
      <c r="M399" s="194" t="s">
        <v>21</v>
      </c>
      <c r="N399" s="195" t="s">
        <v>45</v>
      </c>
      <c r="O399" s="41"/>
      <c r="P399" s="196">
        <f t="shared" si="31"/>
        <v>0</v>
      </c>
      <c r="Q399" s="196">
        <v>0</v>
      </c>
      <c r="R399" s="196">
        <f t="shared" si="32"/>
        <v>0</v>
      </c>
      <c r="S399" s="196">
        <v>0</v>
      </c>
      <c r="T399" s="197">
        <f t="shared" si="33"/>
        <v>0</v>
      </c>
      <c r="AR399" s="23" t="s">
        <v>223</v>
      </c>
      <c r="AT399" s="23" t="s">
        <v>146</v>
      </c>
      <c r="AU399" s="23" t="s">
        <v>152</v>
      </c>
      <c r="AY399" s="23" t="s">
        <v>143</v>
      </c>
      <c r="BE399" s="198">
        <f t="shared" si="34"/>
        <v>0</v>
      </c>
      <c r="BF399" s="198">
        <f t="shared" si="35"/>
        <v>0</v>
      </c>
      <c r="BG399" s="198">
        <f t="shared" si="36"/>
        <v>0</v>
      </c>
      <c r="BH399" s="198">
        <f t="shared" si="37"/>
        <v>0</v>
      </c>
      <c r="BI399" s="198">
        <f t="shared" si="38"/>
        <v>0</v>
      </c>
      <c r="BJ399" s="23" t="s">
        <v>152</v>
      </c>
      <c r="BK399" s="198">
        <f t="shared" si="39"/>
        <v>0</v>
      </c>
      <c r="BL399" s="23" t="s">
        <v>223</v>
      </c>
      <c r="BM399" s="23" t="s">
        <v>690</v>
      </c>
    </row>
    <row r="400" spans="2:65" s="1" customFormat="1" ht="25.5" customHeight="1">
      <c r="B400" s="40"/>
      <c r="C400" s="187" t="s">
        <v>691</v>
      </c>
      <c r="D400" s="187" t="s">
        <v>146</v>
      </c>
      <c r="E400" s="188" t="s">
        <v>692</v>
      </c>
      <c r="F400" s="189" t="s">
        <v>693</v>
      </c>
      <c r="G400" s="190" t="s">
        <v>317</v>
      </c>
      <c r="H400" s="191">
        <v>0.213</v>
      </c>
      <c r="I400" s="192"/>
      <c r="J400" s="193">
        <f t="shared" si="30"/>
        <v>0</v>
      </c>
      <c r="K400" s="189" t="s">
        <v>150</v>
      </c>
      <c r="L400" s="60"/>
      <c r="M400" s="194" t="s">
        <v>21</v>
      </c>
      <c r="N400" s="195" t="s">
        <v>45</v>
      </c>
      <c r="O400" s="41"/>
      <c r="P400" s="196">
        <f t="shared" si="31"/>
        <v>0</v>
      </c>
      <c r="Q400" s="196">
        <v>0</v>
      </c>
      <c r="R400" s="196">
        <f t="shared" si="32"/>
        <v>0</v>
      </c>
      <c r="S400" s="196">
        <v>0</v>
      </c>
      <c r="T400" s="197">
        <f t="shared" si="33"/>
        <v>0</v>
      </c>
      <c r="AR400" s="23" t="s">
        <v>223</v>
      </c>
      <c r="AT400" s="23" t="s">
        <v>146</v>
      </c>
      <c r="AU400" s="23" t="s">
        <v>152</v>
      </c>
      <c r="AY400" s="23" t="s">
        <v>143</v>
      </c>
      <c r="BE400" s="198">
        <f t="shared" si="34"/>
        <v>0</v>
      </c>
      <c r="BF400" s="198">
        <f t="shared" si="35"/>
        <v>0</v>
      </c>
      <c r="BG400" s="198">
        <f t="shared" si="36"/>
        <v>0</v>
      </c>
      <c r="BH400" s="198">
        <f t="shared" si="37"/>
        <v>0</v>
      </c>
      <c r="BI400" s="198">
        <f t="shared" si="38"/>
        <v>0</v>
      </c>
      <c r="BJ400" s="23" t="s">
        <v>152</v>
      </c>
      <c r="BK400" s="198">
        <f t="shared" si="39"/>
        <v>0</v>
      </c>
      <c r="BL400" s="23" t="s">
        <v>223</v>
      </c>
      <c r="BM400" s="23" t="s">
        <v>694</v>
      </c>
    </row>
    <row r="401" spans="2:65" s="1" customFormat="1" ht="38.25" customHeight="1">
      <c r="B401" s="40"/>
      <c r="C401" s="187" t="s">
        <v>695</v>
      </c>
      <c r="D401" s="187" t="s">
        <v>146</v>
      </c>
      <c r="E401" s="188" t="s">
        <v>696</v>
      </c>
      <c r="F401" s="189" t="s">
        <v>697</v>
      </c>
      <c r="G401" s="190" t="s">
        <v>317</v>
      </c>
      <c r="H401" s="191">
        <v>0.311</v>
      </c>
      <c r="I401" s="192"/>
      <c r="J401" s="193">
        <f t="shared" si="30"/>
        <v>0</v>
      </c>
      <c r="K401" s="189" t="s">
        <v>150</v>
      </c>
      <c r="L401" s="60"/>
      <c r="M401" s="194" t="s">
        <v>21</v>
      </c>
      <c r="N401" s="195" t="s">
        <v>45</v>
      </c>
      <c r="O401" s="41"/>
      <c r="P401" s="196">
        <f t="shared" si="31"/>
        <v>0</v>
      </c>
      <c r="Q401" s="196">
        <v>0</v>
      </c>
      <c r="R401" s="196">
        <f t="shared" si="32"/>
        <v>0</v>
      </c>
      <c r="S401" s="196">
        <v>0</v>
      </c>
      <c r="T401" s="197">
        <f t="shared" si="33"/>
        <v>0</v>
      </c>
      <c r="AR401" s="23" t="s">
        <v>223</v>
      </c>
      <c r="AT401" s="23" t="s">
        <v>146</v>
      </c>
      <c r="AU401" s="23" t="s">
        <v>152</v>
      </c>
      <c r="AY401" s="23" t="s">
        <v>143</v>
      </c>
      <c r="BE401" s="198">
        <f t="shared" si="34"/>
        <v>0</v>
      </c>
      <c r="BF401" s="198">
        <f t="shared" si="35"/>
        <v>0</v>
      </c>
      <c r="BG401" s="198">
        <f t="shared" si="36"/>
        <v>0</v>
      </c>
      <c r="BH401" s="198">
        <f t="shared" si="37"/>
        <v>0</v>
      </c>
      <c r="BI401" s="198">
        <f t="shared" si="38"/>
        <v>0</v>
      </c>
      <c r="BJ401" s="23" t="s">
        <v>152</v>
      </c>
      <c r="BK401" s="198">
        <f t="shared" si="39"/>
        <v>0</v>
      </c>
      <c r="BL401" s="23" t="s">
        <v>223</v>
      </c>
      <c r="BM401" s="23" t="s">
        <v>698</v>
      </c>
    </row>
    <row r="402" spans="2:63" s="10" customFormat="1" ht="29.85" customHeight="1">
      <c r="B402" s="171"/>
      <c r="C402" s="172"/>
      <c r="D402" s="173" t="s">
        <v>72</v>
      </c>
      <c r="E402" s="185" t="s">
        <v>699</v>
      </c>
      <c r="F402" s="185" t="s">
        <v>700</v>
      </c>
      <c r="G402" s="172"/>
      <c r="H402" s="172"/>
      <c r="I402" s="175"/>
      <c r="J402" s="186">
        <f>BK402</f>
        <v>0</v>
      </c>
      <c r="K402" s="172"/>
      <c r="L402" s="177"/>
      <c r="M402" s="178"/>
      <c r="N402" s="179"/>
      <c r="O402" s="179"/>
      <c r="P402" s="180">
        <f>SUM(P403:P407)</f>
        <v>0</v>
      </c>
      <c r="Q402" s="179"/>
      <c r="R402" s="180">
        <f>SUM(R403:R407)</f>
        <v>0</v>
      </c>
      <c r="S402" s="179"/>
      <c r="T402" s="181">
        <f>SUM(T403:T407)</f>
        <v>0</v>
      </c>
      <c r="AR402" s="182" t="s">
        <v>152</v>
      </c>
      <c r="AT402" s="183" t="s">
        <v>72</v>
      </c>
      <c r="AU402" s="183" t="s">
        <v>81</v>
      </c>
      <c r="AY402" s="182" t="s">
        <v>143</v>
      </c>
      <c r="BK402" s="184">
        <f>SUM(BK403:BK407)</f>
        <v>0</v>
      </c>
    </row>
    <row r="403" spans="2:65" s="1" customFormat="1" ht="25.5" customHeight="1">
      <c r="B403" s="40"/>
      <c r="C403" s="187" t="s">
        <v>701</v>
      </c>
      <c r="D403" s="187" t="s">
        <v>146</v>
      </c>
      <c r="E403" s="188" t="s">
        <v>702</v>
      </c>
      <c r="F403" s="189" t="s">
        <v>703</v>
      </c>
      <c r="G403" s="190" t="s">
        <v>470</v>
      </c>
      <c r="H403" s="191">
        <v>1</v>
      </c>
      <c r="I403" s="192"/>
      <c r="J403" s="193">
        <f>ROUND(I403*H403,2)</f>
        <v>0</v>
      </c>
      <c r="K403" s="189" t="s">
        <v>21</v>
      </c>
      <c r="L403" s="60"/>
      <c r="M403" s="194" t="s">
        <v>21</v>
      </c>
      <c r="N403" s="195" t="s">
        <v>45</v>
      </c>
      <c r="O403" s="41"/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7">
        <f>S403*H403</f>
        <v>0</v>
      </c>
      <c r="AR403" s="23" t="s">
        <v>223</v>
      </c>
      <c r="AT403" s="23" t="s">
        <v>146</v>
      </c>
      <c r="AU403" s="23" t="s">
        <v>152</v>
      </c>
      <c r="AY403" s="23" t="s">
        <v>143</v>
      </c>
      <c r="BE403" s="198">
        <f>IF(N403="základní",J403,0)</f>
        <v>0</v>
      </c>
      <c r="BF403" s="198">
        <f>IF(N403="snížená",J403,0)</f>
        <v>0</v>
      </c>
      <c r="BG403" s="198">
        <f>IF(N403="zákl. přenesená",J403,0)</f>
        <v>0</v>
      </c>
      <c r="BH403" s="198">
        <f>IF(N403="sníž. přenesená",J403,0)</f>
        <v>0</v>
      </c>
      <c r="BI403" s="198">
        <f>IF(N403="nulová",J403,0)</f>
        <v>0</v>
      </c>
      <c r="BJ403" s="23" t="s">
        <v>152</v>
      </c>
      <c r="BK403" s="198">
        <f>ROUND(I403*H403,2)</f>
        <v>0</v>
      </c>
      <c r="BL403" s="23" t="s">
        <v>223</v>
      </c>
      <c r="BM403" s="23" t="s">
        <v>704</v>
      </c>
    </row>
    <row r="404" spans="2:65" s="1" customFormat="1" ht="16.5" customHeight="1">
      <c r="B404" s="40"/>
      <c r="C404" s="187" t="s">
        <v>705</v>
      </c>
      <c r="D404" s="187" t="s">
        <v>146</v>
      </c>
      <c r="E404" s="188" t="s">
        <v>706</v>
      </c>
      <c r="F404" s="189" t="s">
        <v>707</v>
      </c>
      <c r="G404" s="190" t="s">
        <v>470</v>
      </c>
      <c r="H404" s="191">
        <v>1</v>
      </c>
      <c r="I404" s="192"/>
      <c r="J404" s="193">
        <f>ROUND(I404*H404,2)</f>
        <v>0</v>
      </c>
      <c r="K404" s="189" t="s">
        <v>21</v>
      </c>
      <c r="L404" s="60"/>
      <c r="M404" s="194" t="s">
        <v>21</v>
      </c>
      <c r="N404" s="195" t="s">
        <v>45</v>
      </c>
      <c r="O404" s="41"/>
      <c r="P404" s="196">
        <f>O404*H404</f>
        <v>0</v>
      </c>
      <c r="Q404" s="196">
        <v>0</v>
      </c>
      <c r="R404" s="196">
        <f>Q404*H404</f>
        <v>0</v>
      </c>
      <c r="S404" s="196">
        <v>0</v>
      </c>
      <c r="T404" s="197">
        <f>S404*H404</f>
        <v>0</v>
      </c>
      <c r="AR404" s="23" t="s">
        <v>223</v>
      </c>
      <c r="AT404" s="23" t="s">
        <v>146</v>
      </c>
      <c r="AU404" s="23" t="s">
        <v>152</v>
      </c>
      <c r="AY404" s="23" t="s">
        <v>143</v>
      </c>
      <c r="BE404" s="198">
        <f>IF(N404="základní",J404,0)</f>
        <v>0</v>
      </c>
      <c r="BF404" s="198">
        <f>IF(N404="snížená",J404,0)</f>
        <v>0</v>
      </c>
      <c r="BG404" s="198">
        <f>IF(N404="zákl. přenesená",J404,0)</f>
        <v>0</v>
      </c>
      <c r="BH404" s="198">
        <f>IF(N404="sníž. přenesená",J404,0)</f>
        <v>0</v>
      </c>
      <c r="BI404" s="198">
        <f>IF(N404="nulová",J404,0)</f>
        <v>0</v>
      </c>
      <c r="BJ404" s="23" t="s">
        <v>152</v>
      </c>
      <c r="BK404" s="198">
        <f>ROUND(I404*H404,2)</f>
        <v>0</v>
      </c>
      <c r="BL404" s="23" t="s">
        <v>223</v>
      </c>
      <c r="BM404" s="23" t="s">
        <v>708</v>
      </c>
    </row>
    <row r="405" spans="2:65" s="1" customFormat="1" ht="16.5" customHeight="1">
      <c r="B405" s="40"/>
      <c r="C405" s="187" t="s">
        <v>709</v>
      </c>
      <c r="D405" s="187" t="s">
        <v>146</v>
      </c>
      <c r="E405" s="188" t="s">
        <v>710</v>
      </c>
      <c r="F405" s="189" t="s">
        <v>711</v>
      </c>
      <c r="G405" s="190" t="s">
        <v>470</v>
      </c>
      <c r="H405" s="191">
        <v>1</v>
      </c>
      <c r="I405" s="192"/>
      <c r="J405" s="193">
        <f>ROUND(I405*H405,2)</f>
        <v>0</v>
      </c>
      <c r="K405" s="189" t="s">
        <v>21</v>
      </c>
      <c r="L405" s="60"/>
      <c r="M405" s="194" t="s">
        <v>21</v>
      </c>
      <c r="N405" s="195" t="s">
        <v>45</v>
      </c>
      <c r="O405" s="41"/>
      <c r="P405" s="196">
        <f>O405*H405</f>
        <v>0</v>
      </c>
      <c r="Q405" s="196">
        <v>0</v>
      </c>
      <c r="R405" s="196">
        <f>Q405*H405</f>
        <v>0</v>
      </c>
      <c r="S405" s="196">
        <v>0</v>
      </c>
      <c r="T405" s="197">
        <f>S405*H405</f>
        <v>0</v>
      </c>
      <c r="AR405" s="23" t="s">
        <v>223</v>
      </c>
      <c r="AT405" s="23" t="s">
        <v>146</v>
      </c>
      <c r="AU405" s="23" t="s">
        <v>152</v>
      </c>
      <c r="AY405" s="23" t="s">
        <v>143</v>
      </c>
      <c r="BE405" s="198">
        <f>IF(N405="základní",J405,0)</f>
        <v>0</v>
      </c>
      <c r="BF405" s="198">
        <f>IF(N405="snížená",J405,0)</f>
        <v>0</v>
      </c>
      <c r="BG405" s="198">
        <f>IF(N405="zákl. přenesená",J405,0)</f>
        <v>0</v>
      </c>
      <c r="BH405" s="198">
        <f>IF(N405="sníž. přenesená",J405,0)</f>
        <v>0</v>
      </c>
      <c r="BI405" s="198">
        <f>IF(N405="nulová",J405,0)</f>
        <v>0</v>
      </c>
      <c r="BJ405" s="23" t="s">
        <v>152</v>
      </c>
      <c r="BK405" s="198">
        <f>ROUND(I405*H405,2)</f>
        <v>0</v>
      </c>
      <c r="BL405" s="23" t="s">
        <v>223</v>
      </c>
      <c r="BM405" s="23" t="s">
        <v>712</v>
      </c>
    </row>
    <row r="406" spans="2:65" s="1" customFormat="1" ht="16.5" customHeight="1">
      <c r="B406" s="40"/>
      <c r="C406" s="187" t="s">
        <v>713</v>
      </c>
      <c r="D406" s="187" t="s">
        <v>146</v>
      </c>
      <c r="E406" s="188" t="s">
        <v>714</v>
      </c>
      <c r="F406" s="189" t="s">
        <v>715</v>
      </c>
      <c r="G406" s="190" t="s">
        <v>470</v>
      </c>
      <c r="H406" s="191">
        <v>1</v>
      </c>
      <c r="I406" s="192"/>
      <c r="J406" s="193">
        <f>ROUND(I406*H406,2)</f>
        <v>0</v>
      </c>
      <c r="K406" s="189" t="s">
        <v>21</v>
      </c>
      <c r="L406" s="60"/>
      <c r="M406" s="194" t="s">
        <v>21</v>
      </c>
      <c r="N406" s="195" t="s">
        <v>45</v>
      </c>
      <c r="O406" s="41"/>
      <c r="P406" s="196">
        <f>O406*H406</f>
        <v>0</v>
      </c>
      <c r="Q406" s="196">
        <v>0</v>
      </c>
      <c r="R406" s="196">
        <f>Q406*H406</f>
        <v>0</v>
      </c>
      <c r="S406" s="196">
        <v>0</v>
      </c>
      <c r="T406" s="197">
        <f>S406*H406</f>
        <v>0</v>
      </c>
      <c r="AR406" s="23" t="s">
        <v>223</v>
      </c>
      <c r="AT406" s="23" t="s">
        <v>146</v>
      </c>
      <c r="AU406" s="23" t="s">
        <v>152</v>
      </c>
      <c r="AY406" s="23" t="s">
        <v>143</v>
      </c>
      <c r="BE406" s="198">
        <f>IF(N406="základní",J406,0)</f>
        <v>0</v>
      </c>
      <c r="BF406" s="198">
        <f>IF(N406="snížená",J406,0)</f>
        <v>0</v>
      </c>
      <c r="BG406" s="198">
        <f>IF(N406="zákl. přenesená",J406,0)</f>
        <v>0</v>
      </c>
      <c r="BH406" s="198">
        <f>IF(N406="sníž. přenesená",J406,0)</f>
        <v>0</v>
      </c>
      <c r="BI406" s="198">
        <f>IF(N406="nulová",J406,0)</f>
        <v>0</v>
      </c>
      <c r="BJ406" s="23" t="s">
        <v>152</v>
      </c>
      <c r="BK406" s="198">
        <f>ROUND(I406*H406,2)</f>
        <v>0</v>
      </c>
      <c r="BL406" s="23" t="s">
        <v>223</v>
      </c>
      <c r="BM406" s="23" t="s">
        <v>716</v>
      </c>
    </row>
    <row r="407" spans="2:65" s="1" customFormat="1" ht="16.5" customHeight="1">
      <c r="B407" s="40"/>
      <c r="C407" s="187" t="s">
        <v>717</v>
      </c>
      <c r="D407" s="187" t="s">
        <v>146</v>
      </c>
      <c r="E407" s="188" t="s">
        <v>718</v>
      </c>
      <c r="F407" s="189" t="s">
        <v>719</v>
      </c>
      <c r="G407" s="190" t="s">
        <v>470</v>
      </c>
      <c r="H407" s="191">
        <v>1</v>
      </c>
      <c r="I407" s="192"/>
      <c r="J407" s="193">
        <f>ROUND(I407*H407,2)</f>
        <v>0</v>
      </c>
      <c r="K407" s="189" t="s">
        <v>21</v>
      </c>
      <c r="L407" s="60"/>
      <c r="M407" s="194" t="s">
        <v>21</v>
      </c>
      <c r="N407" s="195" t="s">
        <v>45</v>
      </c>
      <c r="O407" s="41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AR407" s="23" t="s">
        <v>223</v>
      </c>
      <c r="AT407" s="23" t="s">
        <v>146</v>
      </c>
      <c r="AU407" s="23" t="s">
        <v>152</v>
      </c>
      <c r="AY407" s="23" t="s">
        <v>143</v>
      </c>
      <c r="BE407" s="198">
        <f>IF(N407="základní",J407,0)</f>
        <v>0</v>
      </c>
      <c r="BF407" s="198">
        <f>IF(N407="snížená",J407,0)</f>
        <v>0</v>
      </c>
      <c r="BG407" s="198">
        <f>IF(N407="zákl. přenesená",J407,0)</f>
        <v>0</v>
      </c>
      <c r="BH407" s="198">
        <f>IF(N407="sníž. přenesená",J407,0)</f>
        <v>0</v>
      </c>
      <c r="BI407" s="198">
        <f>IF(N407="nulová",J407,0)</f>
        <v>0</v>
      </c>
      <c r="BJ407" s="23" t="s">
        <v>152</v>
      </c>
      <c r="BK407" s="198">
        <f>ROUND(I407*H407,2)</f>
        <v>0</v>
      </c>
      <c r="BL407" s="23" t="s">
        <v>223</v>
      </c>
      <c r="BM407" s="23" t="s">
        <v>720</v>
      </c>
    </row>
    <row r="408" spans="2:63" s="10" customFormat="1" ht="29.85" customHeight="1">
      <c r="B408" s="171"/>
      <c r="C408" s="172"/>
      <c r="D408" s="173" t="s">
        <v>72</v>
      </c>
      <c r="E408" s="185" t="s">
        <v>721</v>
      </c>
      <c r="F408" s="185" t="s">
        <v>722</v>
      </c>
      <c r="G408" s="172"/>
      <c r="H408" s="172"/>
      <c r="I408" s="175"/>
      <c r="J408" s="186">
        <f>BK408</f>
        <v>0</v>
      </c>
      <c r="K408" s="172"/>
      <c r="L408" s="177"/>
      <c r="M408" s="178"/>
      <c r="N408" s="179"/>
      <c r="O408" s="179"/>
      <c r="P408" s="180">
        <f>SUM(P409:P412)</f>
        <v>0</v>
      </c>
      <c r="Q408" s="179"/>
      <c r="R408" s="180">
        <f>SUM(R409:R412)</f>
        <v>0.02</v>
      </c>
      <c r="S408" s="179"/>
      <c r="T408" s="181">
        <f>SUM(T409:T412)</f>
        <v>0.008</v>
      </c>
      <c r="AR408" s="182" t="s">
        <v>152</v>
      </c>
      <c r="AT408" s="183" t="s">
        <v>72</v>
      </c>
      <c r="AU408" s="183" t="s">
        <v>81</v>
      </c>
      <c r="AY408" s="182" t="s">
        <v>143</v>
      </c>
      <c r="BK408" s="184">
        <f>SUM(BK409:BK412)</f>
        <v>0</v>
      </c>
    </row>
    <row r="409" spans="2:65" s="1" customFormat="1" ht="25.5" customHeight="1">
      <c r="B409" s="40"/>
      <c r="C409" s="187" t="s">
        <v>723</v>
      </c>
      <c r="D409" s="187" t="s">
        <v>146</v>
      </c>
      <c r="E409" s="188" t="s">
        <v>724</v>
      </c>
      <c r="F409" s="189" t="s">
        <v>725</v>
      </c>
      <c r="G409" s="190" t="s">
        <v>206</v>
      </c>
      <c r="H409" s="191">
        <v>4</v>
      </c>
      <c r="I409" s="192"/>
      <c r="J409" s="193">
        <f>ROUND(I409*H409,2)</f>
        <v>0</v>
      </c>
      <c r="K409" s="189" t="s">
        <v>150</v>
      </c>
      <c r="L409" s="60"/>
      <c r="M409" s="194" t="s">
        <v>21</v>
      </c>
      <c r="N409" s="195" t="s">
        <v>45</v>
      </c>
      <c r="O409" s="41"/>
      <c r="P409" s="196">
        <f>O409*H409</f>
        <v>0</v>
      </c>
      <c r="Q409" s="196">
        <v>0</v>
      </c>
      <c r="R409" s="196">
        <f>Q409*H409</f>
        <v>0</v>
      </c>
      <c r="S409" s="196">
        <v>0</v>
      </c>
      <c r="T409" s="197">
        <f>S409*H409</f>
        <v>0</v>
      </c>
      <c r="AR409" s="23" t="s">
        <v>223</v>
      </c>
      <c r="AT409" s="23" t="s">
        <v>146</v>
      </c>
      <c r="AU409" s="23" t="s">
        <v>152</v>
      </c>
      <c r="AY409" s="23" t="s">
        <v>143</v>
      </c>
      <c r="BE409" s="198">
        <f>IF(N409="základní",J409,0)</f>
        <v>0</v>
      </c>
      <c r="BF409" s="198">
        <f>IF(N409="snížená",J409,0)</f>
        <v>0</v>
      </c>
      <c r="BG409" s="198">
        <f>IF(N409="zákl. přenesená",J409,0)</f>
        <v>0</v>
      </c>
      <c r="BH409" s="198">
        <f>IF(N409="sníž. přenesená",J409,0)</f>
        <v>0</v>
      </c>
      <c r="BI409" s="198">
        <f>IF(N409="nulová",J409,0)</f>
        <v>0</v>
      </c>
      <c r="BJ409" s="23" t="s">
        <v>152</v>
      </c>
      <c r="BK409" s="198">
        <f>ROUND(I409*H409,2)</f>
        <v>0</v>
      </c>
      <c r="BL409" s="23" t="s">
        <v>223</v>
      </c>
      <c r="BM409" s="23" t="s">
        <v>726</v>
      </c>
    </row>
    <row r="410" spans="2:65" s="1" customFormat="1" ht="16.5" customHeight="1">
      <c r="B410" s="40"/>
      <c r="C410" s="232" t="s">
        <v>727</v>
      </c>
      <c r="D410" s="232" t="s">
        <v>209</v>
      </c>
      <c r="E410" s="233" t="s">
        <v>728</v>
      </c>
      <c r="F410" s="234" t="s">
        <v>729</v>
      </c>
      <c r="G410" s="235" t="s">
        <v>206</v>
      </c>
      <c r="H410" s="236">
        <v>4</v>
      </c>
      <c r="I410" s="237"/>
      <c r="J410" s="238">
        <f>ROUND(I410*H410,2)</f>
        <v>0</v>
      </c>
      <c r="K410" s="234" t="s">
        <v>21</v>
      </c>
      <c r="L410" s="239"/>
      <c r="M410" s="240" t="s">
        <v>21</v>
      </c>
      <c r="N410" s="241" t="s">
        <v>45</v>
      </c>
      <c r="O410" s="41"/>
      <c r="P410" s="196">
        <f>O410*H410</f>
        <v>0</v>
      </c>
      <c r="Q410" s="196">
        <v>0.005</v>
      </c>
      <c r="R410" s="196">
        <f>Q410*H410</f>
        <v>0.02</v>
      </c>
      <c r="S410" s="196">
        <v>0</v>
      </c>
      <c r="T410" s="197">
        <f>S410*H410</f>
        <v>0</v>
      </c>
      <c r="AR410" s="23" t="s">
        <v>351</v>
      </c>
      <c r="AT410" s="23" t="s">
        <v>209</v>
      </c>
      <c r="AU410" s="23" t="s">
        <v>152</v>
      </c>
      <c r="AY410" s="23" t="s">
        <v>143</v>
      </c>
      <c r="BE410" s="198">
        <f>IF(N410="základní",J410,0)</f>
        <v>0</v>
      </c>
      <c r="BF410" s="198">
        <f>IF(N410="snížená",J410,0)</f>
        <v>0</v>
      </c>
      <c r="BG410" s="198">
        <f>IF(N410="zákl. přenesená",J410,0)</f>
        <v>0</v>
      </c>
      <c r="BH410" s="198">
        <f>IF(N410="sníž. přenesená",J410,0)</f>
        <v>0</v>
      </c>
      <c r="BI410" s="198">
        <f>IF(N410="nulová",J410,0)</f>
        <v>0</v>
      </c>
      <c r="BJ410" s="23" t="s">
        <v>152</v>
      </c>
      <c r="BK410" s="198">
        <f>ROUND(I410*H410,2)</f>
        <v>0</v>
      </c>
      <c r="BL410" s="23" t="s">
        <v>223</v>
      </c>
      <c r="BM410" s="23" t="s">
        <v>730</v>
      </c>
    </row>
    <row r="411" spans="2:65" s="1" customFormat="1" ht="25.5" customHeight="1">
      <c r="B411" s="40"/>
      <c r="C411" s="187" t="s">
        <v>731</v>
      </c>
      <c r="D411" s="187" t="s">
        <v>146</v>
      </c>
      <c r="E411" s="188" t="s">
        <v>732</v>
      </c>
      <c r="F411" s="189" t="s">
        <v>733</v>
      </c>
      <c r="G411" s="190" t="s">
        <v>206</v>
      </c>
      <c r="H411" s="191">
        <v>4</v>
      </c>
      <c r="I411" s="192"/>
      <c r="J411" s="193">
        <f>ROUND(I411*H411,2)</f>
        <v>0</v>
      </c>
      <c r="K411" s="189" t="s">
        <v>150</v>
      </c>
      <c r="L411" s="60"/>
      <c r="M411" s="194" t="s">
        <v>21</v>
      </c>
      <c r="N411" s="195" t="s">
        <v>45</v>
      </c>
      <c r="O411" s="41"/>
      <c r="P411" s="196">
        <f>O411*H411</f>
        <v>0</v>
      </c>
      <c r="Q411" s="196">
        <v>0</v>
      </c>
      <c r="R411" s="196">
        <f>Q411*H411</f>
        <v>0</v>
      </c>
      <c r="S411" s="196">
        <v>0.002</v>
      </c>
      <c r="T411" s="197">
        <f>S411*H411</f>
        <v>0.008</v>
      </c>
      <c r="AR411" s="23" t="s">
        <v>223</v>
      </c>
      <c r="AT411" s="23" t="s">
        <v>146</v>
      </c>
      <c r="AU411" s="23" t="s">
        <v>152</v>
      </c>
      <c r="AY411" s="23" t="s">
        <v>143</v>
      </c>
      <c r="BE411" s="198">
        <f>IF(N411="základní",J411,0)</f>
        <v>0</v>
      </c>
      <c r="BF411" s="198">
        <f>IF(N411="snížená",J411,0)</f>
        <v>0</v>
      </c>
      <c r="BG411" s="198">
        <f>IF(N411="zákl. přenesená",J411,0)</f>
        <v>0</v>
      </c>
      <c r="BH411" s="198">
        <f>IF(N411="sníž. přenesená",J411,0)</f>
        <v>0</v>
      </c>
      <c r="BI411" s="198">
        <f>IF(N411="nulová",J411,0)</f>
        <v>0</v>
      </c>
      <c r="BJ411" s="23" t="s">
        <v>152</v>
      </c>
      <c r="BK411" s="198">
        <f>ROUND(I411*H411,2)</f>
        <v>0</v>
      </c>
      <c r="BL411" s="23" t="s">
        <v>223</v>
      </c>
      <c r="BM411" s="23" t="s">
        <v>734</v>
      </c>
    </row>
    <row r="412" spans="2:65" s="1" customFormat="1" ht="38.25" customHeight="1">
      <c r="B412" s="40"/>
      <c r="C412" s="187" t="s">
        <v>735</v>
      </c>
      <c r="D412" s="187" t="s">
        <v>146</v>
      </c>
      <c r="E412" s="188" t="s">
        <v>736</v>
      </c>
      <c r="F412" s="189" t="s">
        <v>737</v>
      </c>
      <c r="G412" s="190" t="s">
        <v>317</v>
      </c>
      <c r="H412" s="191">
        <v>0.02</v>
      </c>
      <c r="I412" s="192"/>
      <c r="J412" s="193">
        <f>ROUND(I412*H412,2)</f>
        <v>0</v>
      </c>
      <c r="K412" s="189" t="s">
        <v>150</v>
      </c>
      <c r="L412" s="60"/>
      <c r="M412" s="194" t="s">
        <v>21</v>
      </c>
      <c r="N412" s="195" t="s">
        <v>45</v>
      </c>
      <c r="O412" s="41"/>
      <c r="P412" s="196">
        <f>O412*H412</f>
        <v>0</v>
      </c>
      <c r="Q412" s="196">
        <v>0</v>
      </c>
      <c r="R412" s="196">
        <f>Q412*H412</f>
        <v>0</v>
      </c>
      <c r="S412" s="196">
        <v>0</v>
      </c>
      <c r="T412" s="197">
        <f>S412*H412</f>
        <v>0</v>
      </c>
      <c r="AR412" s="23" t="s">
        <v>223</v>
      </c>
      <c r="AT412" s="23" t="s">
        <v>146</v>
      </c>
      <c r="AU412" s="23" t="s">
        <v>152</v>
      </c>
      <c r="AY412" s="23" t="s">
        <v>143</v>
      </c>
      <c r="BE412" s="198">
        <f>IF(N412="základní",J412,0)</f>
        <v>0</v>
      </c>
      <c r="BF412" s="198">
        <f>IF(N412="snížená",J412,0)</f>
        <v>0</v>
      </c>
      <c r="BG412" s="198">
        <f>IF(N412="zákl. přenesená",J412,0)</f>
        <v>0</v>
      </c>
      <c r="BH412" s="198">
        <f>IF(N412="sníž. přenesená",J412,0)</f>
        <v>0</v>
      </c>
      <c r="BI412" s="198">
        <f>IF(N412="nulová",J412,0)</f>
        <v>0</v>
      </c>
      <c r="BJ412" s="23" t="s">
        <v>152</v>
      </c>
      <c r="BK412" s="198">
        <f>ROUND(I412*H412,2)</f>
        <v>0</v>
      </c>
      <c r="BL412" s="23" t="s">
        <v>223</v>
      </c>
      <c r="BM412" s="23" t="s">
        <v>738</v>
      </c>
    </row>
    <row r="413" spans="2:63" s="10" customFormat="1" ht="29.85" customHeight="1">
      <c r="B413" s="171"/>
      <c r="C413" s="172"/>
      <c r="D413" s="173" t="s">
        <v>72</v>
      </c>
      <c r="E413" s="185" t="s">
        <v>739</v>
      </c>
      <c r="F413" s="185" t="s">
        <v>740</v>
      </c>
      <c r="G413" s="172"/>
      <c r="H413" s="172"/>
      <c r="I413" s="175"/>
      <c r="J413" s="186">
        <f>BK413</f>
        <v>0</v>
      </c>
      <c r="K413" s="172"/>
      <c r="L413" s="177"/>
      <c r="M413" s="178"/>
      <c r="N413" s="179"/>
      <c r="O413" s="179"/>
      <c r="P413" s="180">
        <f>SUM(P414:P423)</f>
        <v>0</v>
      </c>
      <c r="Q413" s="179"/>
      <c r="R413" s="180">
        <f>SUM(R414:R423)</f>
        <v>1.4056265799999998</v>
      </c>
      <c r="S413" s="179"/>
      <c r="T413" s="181">
        <f>SUM(T414:T423)</f>
        <v>2.4663</v>
      </c>
      <c r="AR413" s="182" t="s">
        <v>152</v>
      </c>
      <c r="AT413" s="183" t="s">
        <v>72</v>
      </c>
      <c r="AU413" s="183" t="s">
        <v>81</v>
      </c>
      <c r="AY413" s="182" t="s">
        <v>143</v>
      </c>
      <c r="BK413" s="184">
        <f>SUM(BK414:BK423)</f>
        <v>0</v>
      </c>
    </row>
    <row r="414" spans="2:65" s="1" customFormat="1" ht="25.5" customHeight="1">
      <c r="B414" s="40"/>
      <c r="C414" s="187" t="s">
        <v>741</v>
      </c>
      <c r="D414" s="187" t="s">
        <v>146</v>
      </c>
      <c r="E414" s="188" t="s">
        <v>742</v>
      </c>
      <c r="F414" s="189" t="s">
        <v>743</v>
      </c>
      <c r="G414" s="190" t="s">
        <v>149</v>
      </c>
      <c r="H414" s="191">
        <v>164.42</v>
      </c>
      <c r="I414" s="192"/>
      <c r="J414" s="193">
        <f>ROUND(I414*H414,2)</f>
        <v>0</v>
      </c>
      <c r="K414" s="189" t="s">
        <v>150</v>
      </c>
      <c r="L414" s="60"/>
      <c r="M414" s="194" t="s">
        <v>21</v>
      </c>
      <c r="N414" s="195" t="s">
        <v>45</v>
      </c>
      <c r="O414" s="41"/>
      <c r="P414" s="196">
        <f>O414*H414</f>
        <v>0</v>
      </c>
      <c r="Q414" s="196">
        <v>0</v>
      </c>
      <c r="R414" s="196">
        <f>Q414*H414</f>
        <v>0</v>
      </c>
      <c r="S414" s="196">
        <v>0</v>
      </c>
      <c r="T414" s="197">
        <f>S414*H414</f>
        <v>0</v>
      </c>
      <c r="AR414" s="23" t="s">
        <v>223</v>
      </c>
      <c r="AT414" s="23" t="s">
        <v>146</v>
      </c>
      <c r="AU414" s="23" t="s">
        <v>152</v>
      </c>
      <c r="AY414" s="23" t="s">
        <v>143</v>
      </c>
      <c r="BE414" s="198">
        <f>IF(N414="základní",J414,0)</f>
        <v>0</v>
      </c>
      <c r="BF414" s="198">
        <f>IF(N414="snížená",J414,0)</f>
        <v>0</v>
      </c>
      <c r="BG414" s="198">
        <f>IF(N414="zákl. přenesená",J414,0)</f>
        <v>0</v>
      </c>
      <c r="BH414" s="198">
        <f>IF(N414="sníž. přenesená",J414,0)</f>
        <v>0</v>
      </c>
      <c r="BI414" s="198">
        <f>IF(N414="nulová",J414,0)</f>
        <v>0</v>
      </c>
      <c r="BJ414" s="23" t="s">
        <v>152</v>
      </c>
      <c r="BK414" s="198">
        <f>ROUND(I414*H414,2)</f>
        <v>0</v>
      </c>
      <c r="BL414" s="23" t="s">
        <v>223</v>
      </c>
      <c r="BM414" s="23" t="s">
        <v>744</v>
      </c>
    </row>
    <row r="415" spans="2:51" s="12" customFormat="1" ht="13.5">
      <c r="B415" s="210"/>
      <c r="C415" s="211"/>
      <c r="D415" s="201" t="s">
        <v>154</v>
      </c>
      <c r="E415" s="212" t="s">
        <v>21</v>
      </c>
      <c r="F415" s="213" t="s">
        <v>745</v>
      </c>
      <c r="G415" s="211"/>
      <c r="H415" s="214">
        <v>164.42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154</v>
      </c>
      <c r="AU415" s="220" t="s">
        <v>152</v>
      </c>
      <c r="AV415" s="12" t="s">
        <v>152</v>
      </c>
      <c r="AW415" s="12" t="s">
        <v>37</v>
      </c>
      <c r="AX415" s="12" t="s">
        <v>81</v>
      </c>
      <c r="AY415" s="220" t="s">
        <v>143</v>
      </c>
    </row>
    <row r="416" spans="2:65" s="1" customFormat="1" ht="25.5" customHeight="1">
      <c r="B416" s="40"/>
      <c r="C416" s="187" t="s">
        <v>746</v>
      </c>
      <c r="D416" s="187" t="s">
        <v>146</v>
      </c>
      <c r="E416" s="188" t="s">
        <v>747</v>
      </c>
      <c r="F416" s="189" t="s">
        <v>748</v>
      </c>
      <c r="G416" s="190" t="s">
        <v>149</v>
      </c>
      <c r="H416" s="191">
        <v>82.21</v>
      </c>
      <c r="I416" s="192"/>
      <c r="J416" s="193">
        <f>ROUND(I416*H416,2)</f>
        <v>0</v>
      </c>
      <c r="K416" s="189" t="s">
        <v>150</v>
      </c>
      <c r="L416" s="60"/>
      <c r="M416" s="194" t="s">
        <v>21</v>
      </c>
      <c r="N416" s="195" t="s">
        <v>45</v>
      </c>
      <c r="O416" s="41"/>
      <c r="P416" s="196">
        <f>O416*H416</f>
        <v>0</v>
      </c>
      <c r="Q416" s="196">
        <v>0</v>
      </c>
      <c r="R416" s="196">
        <f>Q416*H416</f>
        <v>0</v>
      </c>
      <c r="S416" s="196">
        <v>0.03</v>
      </c>
      <c r="T416" s="197">
        <f>S416*H416</f>
        <v>2.4663</v>
      </c>
      <c r="AR416" s="23" t="s">
        <v>223</v>
      </c>
      <c r="AT416" s="23" t="s">
        <v>146</v>
      </c>
      <c r="AU416" s="23" t="s">
        <v>152</v>
      </c>
      <c r="AY416" s="23" t="s">
        <v>143</v>
      </c>
      <c r="BE416" s="198">
        <f>IF(N416="základní",J416,0)</f>
        <v>0</v>
      </c>
      <c r="BF416" s="198">
        <f>IF(N416="snížená",J416,0)</f>
        <v>0</v>
      </c>
      <c r="BG416" s="198">
        <f>IF(N416="zákl. přenesená",J416,0)</f>
        <v>0</v>
      </c>
      <c r="BH416" s="198">
        <f>IF(N416="sníž. přenesená",J416,0)</f>
        <v>0</v>
      </c>
      <c r="BI416" s="198">
        <f>IF(N416="nulová",J416,0)</f>
        <v>0</v>
      </c>
      <c r="BJ416" s="23" t="s">
        <v>152</v>
      </c>
      <c r="BK416" s="198">
        <f>ROUND(I416*H416,2)</f>
        <v>0</v>
      </c>
      <c r="BL416" s="23" t="s">
        <v>223</v>
      </c>
      <c r="BM416" s="23" t="s">
        <v>749</v>
      </c>
    </row>
    <row r="417" spans="2:51" s="12" customFormat="1" ht="13.5">
      <c r="B417" s="210"/>
      <c r="C417" s="211"/>
      <c r="D417" s="201" t="s">
        <v>154</v>
      </c>
      <c r="E417" s="212" t="s">
        <v>21</v>
      </c>
      <c r="F417" s="213" t="s">
        <v>750</v>
      </c>
      <c r="G417" s="211"/>
      <c r="H417" s="214">
        <v>82.21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154</v>
      </c>
      <c r="AU417" s="220" t="s">
        <v>152</v>
      </c>
      <c r="AV417" s="12" t="s">
        <v>152</v>
      </c>
      <c r="AW417" s="12" t="s">
        <v>37</v>
      </c>
      <c r="AX417" s="12" t="s">
        <v>81</v>
      </c>
      <c r="AY417" s="220" t="s">
        <v>143</v>
      </c>
    </row>
    <row r="418" spans="2:51" s="11" customFormat="1" ht="13.5">
      <c r="B418" s="199"/>
      <c r="C418" s="200"/>
      <c r="D418" s="201" t="s">
        <v>154</v>
      </c>
      <c r="E418" s="202" t="s">
        <v>21</v>
      </c>
      <c r="F418" s="203" t="s">
        <v>751</v>
      </c>
      <c r="G418" s="200"/>
      <c r="H418" s="202" t="s">
        <v>21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154</v>
      </c>
      <c r="AU418" s="209" t="s">
        <v>152</v>
      </c>
      <c r="AV418" s="11" t="s">
        <v>81</v>
      </c>
      <c r="AW418" s="11" t="s">
        <v>37</v>
      </c>
      <c r="AX418" s="11" t="s">
        <v>73</v>
      </c>
      <c r="AY418" s="209" t="s">
        <v>143</v>
      </c>
    </row>
    <row r="419" spans="2:65" s="1" customFormat="1" ht="16.5" customHeight="1">
      <c r="B419" s="40"/>
      <c r="C419" s="187" t="s">
        <v>752</v>
      </c>
      <c r="D419" s="187" t="s">
        <v>146</v>
      </c>
      <c r="E419" s="188" t="s">
        <v>753</v>
      </c>
      <c r="F419" s="189" t="s">
        <v>754</v>
      </c>
      <c r="G419" s="190" t="s">
        <v>149</v>
      </c>
      <c r="H419" s="191">
        <v>164.42</v>
      </c>
      <c r="I419" s="192"/>
      <c r="J419" s="193">
        <f>ROUND(I419*H419,2)</f>
        <v>0</v>
      </c>
      <c r="K419" s="189" t="s">
        <v>150</v>
      </c>
      <c r="L419" s="60"/>
      <c r="M419" s="194" t="s">
        <v>21</v>
      </c>
      <c r="N419" s="195" t="s">
        <v>45</v>
      </c>
      <c r="O419" s="41"/>
      <c r="P419" s="196">
        <f>O419*H419</f>
        <v>0</v>
      </c>
      <c r="Q419" s="196">
        <v>0.0002</v>
      </c>
      <c r="R419" s="196">
        <f>Q419*H419</f>
        <v>0.032884</v>
      </c>
      <c r="S419" s="196">
        <v>0</v>
      </c>
      <c r="T419" s="197">
        <f>S419*H419</f>
        <v>0</v>
      </c>
      <c r="AR419" s="23" t="s">
        <v>223</v>
      </c>
      <c r="AT419" s="23" t="s">
        <v>146</v>
      </c>
      <c r="AU419" s="23" t="s">
        <v>152</v>
      </c>
      <c r="AY419" s="23" t="s">
        <v>143</v>
      </c>
      <c r="BE419" s="198">
        <f>IF(N419="základní",J419,0)</f>
        <v>0</v>
      </c>
      <c r="BF419" s="198">
        <f>IF(N419="snížená",J419,0)</f>
        <v>0</v>
      </c>
      <c r="BG419" s="198">
        <f>IF(N419="zákl. přenesená",J419,0)</f>
        <v>0</v>
      </c>
      <c r="BH419" s="198">
        <f>IF(N419="sníž. přenesená",J419,0)</f>
        <v>0</v>
      </c>
      <c r="BI419" s="198">
        <f>IF(N419="nulová",J419,0)</f>
        <v>0</v>
      </c>
      <c r="BJ419" s="23" t="s">
        <v>152</v>
      </c>
      <c r="BK419" s="198">
        <f>ROUND(I419*H419,2)</f>
        <v>0</v>
      </c>
      <c r="BL419" s="23" t="s">
        <v>223</v>
      </c>
      <c r="BM419" s="23" t="s">
        <v>755</v>
      </c>
    </row>
    <row r="420" spans="2:65" s="1" customFormat="1" ht="16.5" customHeight="1">
      <c r="B420" s="40"/>
      <c r="C420" s="232" t="s">
        <v>756</v>
      </c>
      <c r="D420" s="232" t="s">
        <v>209</v>
      </c>
      <c r="E420" s="233" t="s">
        <v>757</v>
      </c>
      <c r="F420" s="234" t="s">
        <v>758</v>
      </c>
      <c r="G420" s="235" t="s">
        <v>149</v>
      </c>
      <c r="H420" s="236">
        <v>90.431</v>
      </c>
      <c r="I420" s="237"/>
      <c r="J420" s="238">
        <f>ROUND(I420*H420,2)</f>
        <v>0</v>
      </c>
      <c r="K420" s="234" t="s">
        <v>150</v>
      </c>
      <c r="L420" s="239"/>
      <c r="M420" s="240" t="s">
        <v>21</v>
      </c>
      <c r="N420" s="241" t="s">
        <v>45</v>
      </c>
      <c r="O420" s="41"/>
      <c r="P420" s="196">
        <f>O420*H420</f>
        <v>0</v>
      </c>
      <c r="Q420" s="196">
        <v>0.0072</v>
      </c>
      <c r="R420" s="196">
        <f>Q420*H420</f>
        <v>0.6511032</v>
      </c>
      <c r="S420" s="196">
        <v>0</v>
      </c>
      <c r="T420" s="197">
        <f>S420*H420</f>
        <v>0</v>
      </c>
      <c r="AR420" s="23" t="s">
        <v>351</v>
      </c>
      <c r="AT420" s="23" t="s">
        <v>209</v>
      </c>
      <c r="AU420" s="23" t="s">
        <v>152</v>
      </c>
      <c r="AY420" s="23" t="s">
        <v>143</v>
      </c>
      <c r="BE420" s="198">
        <f>IF(N420="základní",J420,0)</f>
        <v>0</v>
      </c>
      <c r="BF420" s="198">
        <f>IF(N420="snížená",J420,0)</f>
        <v>0</v>
      </c>
      <c r="BG420" s="198">
        <f>IF(N420="zákl. přenesená",J420,0)</f>
        <v>0</v>
      </c>
      <c r="BH420" s="198">
        <f>IF(N420="sníž. přenesená",J420,0)</f>
        <v>0</v>
      </c>
      <c r="BI420" s="198">
        <f>IF(N420="nulová",J420,0)</f>
        <v>0</v>
      </c>
      <c r="BJ420" s="23" t="s">
        <v>152</v>
      </c>
      <c r="BK420" s="198">
        <f>ROUND(I420*H420,2)</f>
        <v>0</v>
      </c>
      <c r="BL420" s="23" t="s">
        <v>223</v>
      </c>
      <c r="BM420" s="23" t="s">
        <v>759</v>
      </c>
    </row>
    <row r="421" spans="2:51" s="12" customFormat="1" ht="13.5">
      <c r="B421" s="210"/>
      <c r="C421" s="211"/>
      <c r="D421" s="201" t="s">
        <v>154</v>
      </c>
      <c r="E421" s="212" t="s">
        <v>21</v>
      </c>
      <c r="F421" s="213" t="s">
        <v>760</v>
      </c>
      <c r="G421" s="211"/>
      <c r="H421" s="214">
        <v>90.431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154</v>
      </c>
      <c r="AU421" s="220" t="s">
        <v>152</v>
      </c>
      <c r="AV421" s="12" t="s">
        <v>152</v>
      </c>
      <c r="AW421" s="12" t="s">
        <v>37</v>
      </c>
      <c r="AX421" s="12" t="s">
        <v>81</v>
      </c>
      <c r="AY421" s="220" t="s">
        <v>143</v>
      </c>
    </row>
    <row r="422" spans="2:65" s="1" customFormat="1" ht="16.5" customHeight="1">
      <c r="B422" s="40"/>
      <c r="C422" s="232" t="s">
        <v>761</v>
      </c>
      <c r="D422" s="232" t="s">
        <v>209</v>
      </c>
      <c r="E422" s="233" t="s">
        <v>762</v>
      </c>
      <c r="F422" s="234" t="s">
        <v>763</v>
      </c>
      <c r="G422" s="235" t="s">
        <v>149</v>
      </c>
      <c r="H422" s="236">
        <v>90.431</v>
      </c>
      <c r="I422" s="237"/>
      <c r="J422" s="238">
        <f>ROUND(I422*H422,2)</f>
        <v>0</v>
      </c>
      <c r="K422" s="234" t="s">
        <v>150</v>
      </c>
      <c r="L422" s="239"/>
      <c r="M422" s="240" t="s">
        <v>21</v>
      </c>
      <c r="N422" s="241" t="s">
        <v>45</v>
      </c>
      <c r="O422" s="41"/>
      <c r="P422" s="196">
        <f>O422*H422</f>
        <v>0</v>
      </c>
      <c r="Q422" s="196">
        <v>0.00798</v>
      </c>
      <c r="R422" s="196">
        <f>Q422*H422</f>
        <v>0.7216393799999999</v>
      </c>
      <c r="S422" s="196">
        <v>0</v>
      </c>
      <c r="T422" s="197">
        <f>S422*H422</f>
        <v>0</v>
      </c>
      <c r="AR422" s="23" t="s">
        <v>351</v>
      </c>
      <c r="AT422" s="23" t="s">
        <v>209</v>
      </c>
      <c r="AU422" s="23" t="s">
        <v>152</v>
      </c>
      <c r="AY422" s="23" t="s">
        <v>143</v>
      </c>
      <c r="BE422" s="198">
        <f>IF(N422="základní",J422,0)</f>
        <v>0</v>
      </c>
      <c r="BF422" s="198">
        <f>IF(N422="snížená",J422,0)</f>
        <v>0</v>
      </c>
      <c r="BG422" s="198">
        <f>IF(N422="zákl. přenesená",J422,0)</f>
        <v>0</v>
      </c>
      <c r="BH422" s="198">
        <f>IF(N422="sníž. přenesená",J422,0)</f>
        <v>0</v>
      </c>
      <c r="BI422" s="198">
        <f>IF(N422="nulová",J422,0)</f>
        <v>0</v>
      </c>
      <c r="BJ422" s="23" t="s">
        <v>152</v>
      </c>
      <c r="BK422" s="198">
        <f>ROUND(I422*H422,2)</f>
        <v>0</v>
      </c>
      <c r="BL422" s="23" t="s">
        <v>223</v>
      </c>
      <c r="BM422" s="23" t="s">
        <v>764</v>
      </c>
    </row>
    <row r="423" spans="2:65" s="1" customFormat="1" ht="38.25" customHeight="1">
      <c r="B423" s="40"/>
      <c r="C423" s="187" t="s">
        <v>765</v>
      </c>
      <c r="D423" s="187" t="s">
        <v>146</v>
      </c>
      <c r="E423" s="188" t="s">
        <v>766</v>
      </c>
      <c r="F423" s="189" t="s">
        <v>767</v>
      </c>
      <c r="G423" s="190" t="s">
        <v>317</v>
      </c>
      <c r="H423" s="191">
        <v>1.406</v>
      </c>
      <c r="I423" s="192"/>
      <c r="J423" s="193">
        <f>ROUND(I423*H423,2)</f>
        <v>0</v>
      </c>
      <c r="K423" s="189" t="s">
        <v>150</v>
      </c>
      <c r="L423" s="60"/>
      <c r="M423" s="194" t="s">
        <v>21</v>
      </c>
      <c r="N423" s="195" t="s">
        <v>45</v>
      </c>
      <c r="O423" s="41"/>
      <c r="P423" s="196">
        <f>O423*H423</f>
        <v>0</v>
      </c>
      <c r="Q423" s="196">
        <v>0</v>
      </c>
      <c r="R423" s="196">
        <f>Q423*H423</f>
        <v>0</v>
      </c>
      <c r="S423" s="196">
        <v>0</v>
      </c>
      <c r="T423" s="197">
        <f>S423*H423</f>
        <v>0</v>
      </c>
      <c r="AR423" s="23" t="s">
        <v>223</v>
      </c>
      <c r="AT423" s="23" t="s">
        <v>146</v>
      </c>
      <c r="AU423" s="23" t="s">
        <v>152</v>
      </c>
      <c r="AY423" s="23" t="s">
        <v>143</v>
      </c>
      <c r="BE423" s="198">
        <f>IF(N423="základní",J423,0)</f>
        <v>0</v>
      </c>
      <c r="BF423" s="198">
        <f>IF(N423="snížená",J423,0)</f>
        <v>0</v>
      </c>
      <c r="BG423" s="198">
        <f>IF(N423="zákl. přenesená",J423,0)</f>
        <v>0</v>
      </c>
      <c r="BH423" s="198">
        <f>IF(N423="sníž. přenesená",J423,0)</f>
        <v>0</v>
      </c>
      <c r="BI423" s="198">
        <f>IF(N423="nulová",J423,0)</f>
        <v>0</v>
      </c>
      <c r="BJ423" s="23" t="s">
        <v>152</v>
      </c>
      <c r="BK423" s="198">
        <f>ROUND(I423*H423,2)</f>
        <v>0</v>
      </c>
      <c r="BL423" s="23" t="s">
        <v>223</v>
      </c>
      <c r="BM423" s="23" t="s">
        <v>768</v>
      </c>
    </row>
    <row r="424" spans="2:63" s="10" customFormat="1" ht="29.85" customHeight="1">
      <c r="B424" s="171"/>
      <c r="C424" s="172"/>
      <c r="D424" s="173" t="s">
        <v>72</v>
      </c>
      <c r="E424" s="185" t="s">
        <v>769</v>
      </c>
      <c r="F424" s="185" t="s">
        <v>770</v>
      </c>
      <c r="G424" s="172"/>
      <c r="H424" s="172"/>
      <c r="I424" s="175"/>
      <c r="J424" s="186">
        <f>BK424</f>
        <v>0</v>
      </c>
      <c r="K424" s="172"/>
      <c r="L424" s="177"/>
      <c r="M424" s="178"/>
      <c r="N424" s="179"/>
      <c r="O424" s="179"/>
      <c r="P424" s="180">
        <f>SUM(P425:P471)</f>
        <v>0</v>
      </c>
      <c r="Q424" s="179"/>
      <c r="R424" s="180">
        <f>SUM(R425:R471)</f>
        <v>1.4748612099999998</v>
      </c>
      <c r="S424" s="179"/>
      <c r="T424" s="181">
        <f>SUM(T425:T471)</f>
        <v>0</v>
      </c>
      <c r="AR424" s="182" t="s">
        <v>152</v>
      </c>
      <c r="AT424" s="183" t="s">
        <v>72</v>
      </c>
      <c r="AU424" s="183" t="s">
        <v>81</v>
      </c>
      <c r="AY424" s="182" t="s">
        <v>143</v>
      </c>
      <c r="BK424" s="184">
        <f>SUM(BK425:BK471)</f>
        <v>0</v>
      </c>
    </row>
    <row r="425" spans="2:65" s="1" customFormat="1" ht="38.25" customHeight="1">
      <c r="B425" s="40"/>
      <c r="C425" s="187" t="s">
        <v>771</v>
      </c>
      <c r="D425" s="187" t="s">
        <v>146</v>
      </c>
      <c r="E425" s="188" t="s">
        <v>772</v>
      </c>
      <c r="F425" s="189" t="s">
        <v>773</v>
      </c>
      <c r="G425" s="190" t="s">
        <v>149</v>
      </c>
      <c r="H425" s="191">
        <v>33.782</v>
      </c>
      <c r="I425" s="192"/>
      <c r="J425" s="193">
        <f>ROUND(I425*H425,2)</f>
        <v>0</v>
      </c>
      <c r="K425" s="189" t="s">
        <v>150</v>
      </c>
      <c r="L425" s="60"/>
      <c r="M425" s="194" t="s">
        <v>21</v>
      </c>
      <c r="N425" s="195" t="s">
        <v>45</v>
      </c>
      <c r="O425" s="41"/>
      <c r="P425" s="196">
        <f>O425*H425</f>
        <v>0</v>
      </c>
      <c r="Q425" s="196">
        <v>0.02541</v>
      </c>
      <c r="R425" s="196">
        <f>Q425*H425</f>
        <v>0.8584006199999998</v>
      </c>
      <c r="S425" s="196">
        <v>0</v>
      </c>
      <c r="T425" s="197">
        <f>S425*H425</f>
        <v>0</v>
      </c>
      <c r="AR425" s="23" t="s">
        <v>223</v>
      </c>
      <c r="AT425" s="23" t="s">
        <v>146</v>
      </c>
      <c r="AU425" s="23" t="s">
        <v>152</v>
      </c>
      <c r="AY425" s="23" t="s">
        <v>143</v>
      </c>
      <c r="BE425" s="198">
        <f>IF(N425="základní",J425,0)</f>
        <v>0</v>
      </c>
      <c r="BF425" s="198">
        <f>IF(N425="snížená",J425,0)</f>
        <v>0</v>
      </c>
      <c r="BG425" s="198">
        <f>IF(N425="zákl. přenesená",J425,0)</f>
        <v>0</v>
      </c>
      <c r="BH425" s="198">
        <f>IF(N425="sníž. přenesená",J425,0)</f>
        <v>0</v>
      </c>
      <c r="BI425" s="198">
        <f>IF(N425="nulová",J425,0)</f>
        <v>0</v>
      </c>
      <c r="BJ425" s="23" t="s">
        <v>152</v>
      </c>
      <c r="BK425" s="198">
        <f>ROUND(I425*H425,2)</f>
        <v>0</v>
      </c>
      <c r="BL425" s="23" t="s">
        <v>223</v>
      </c>
      <c r="BM425" s="23" t="s">
        <v>774</v>
      </c>
    </row>
    <row r="426" spans="2:51" s="12" customFormat="1" ht="13.5">
      <c r="B426" s="210"/>
      <c r="C426" s="211"/>
      <c r="D426" s="201" t="s">
        <v>154</v>
      </c>
      <c r="E426" s="212" t="s">
        <v>21</v>
      </c>
      <c r="F426" s="213" t="s">
        <v>775</v>
      </c>
      <c r="G426" s="211"/>
      <c r="H426" s="214">
        <v>16.891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154</v>
      </c>
      <c r="AU426" s="220" t="s">
        <v>152</v>
      </c>
      <c r="AV426" s="12" t="s">
        <v>152</v>
      </c>
      <c r="AW426" s="12" t="s">
        <v>37</v>
      </c>
      <c r="AX426" s="12" t="s">
        <v>73</v>
      </c>
      <c r="AY426" s="220" t="s">
        <v>143</v>
      </c>
    </row>
    <row r="427" spans="2:51" s="12" customFormat="1" ht="13.5">
      <c r="B427" s="210"/>
      <c r="C427" s="211"/>
      <c r="D427" s="201" t="s">
        <v>154</v>
      </c>
      <c r="E427" s="212" t="s">
        <v>21</v>
      </c>
      <c r="F427" s="213" t="s">
        <v>775</v>
      </c>
      <c r="G427" s="211"/>
      <c r="H427" s="214">
        <v>16.891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154</v>
      </c>
      <c r="AU427" s="220" t="s">
        <v>152</v>
      </c>
      <c r="AV427" s="12" t="s">
        <v>152</v>
      </c>
      <c r="AW427" s="12" t="s">
        <v>37</v>
      </c>
      <c r="AX427" s="12" t="s">
        <v>73</v>
      </c>
      <c r="AY427" s="220" t="s">
        <v>143</v>
      </c>
    </row>
    <row r="428" spans="2:51" s="13" customFormat="1" ht="13.5">
      <c r="B428" s="221"/>
      <c r="C428" s="222"/>
      <c r="D428" s="201" t="s">
        <v>154</v>
      </c>
      <c r="E428" s="223" t="s">
        <v>21</v>
      </c>
      <c r="F428" s="224" t="s">
        <v>158</v>
      </c>
      <c r="G428" s="222"/>
      <c r="H428" s="225">
        <v>33.782</v>
      </c>
      <c r="I428" s="226"/>
      <c r="J428" s="222"/>
      <c r="K428" s="222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154</v>
      </c>
      <c r="AU428" s="231" t="s">
        <v>152</v>
      </c>
      <c r="AV428" s="13" t="s">
        <v>151</v>
      </c>
      <c r="AW428" s="13" t="s">
        <v>37</v>
      </c>
      <c r="AX428" s="13" t="s">
        <v>81</v>
      </c>
      <c r="AY428" s="231" t="s">
        <v>143</v>
      </c>
    </row>
    <row r="429" spans="2:65" s="1" customFormat="1" ht="38.25" customHeight="1">
      <c r="B429" s="40"/>
      <c r="C429" s="187" t="s">
        <v>776</v>
      </c>
      <c r="D429" s="187" t="s">
        <v>146</v>
      </c>
      <c r="E429" s="188" t="s">
        <v>777</v>
      </c>
      <c r="F429" s="189" t="s">
        <v>778</v>
      </c>
      <c r="G429" s="190" t="s">
        <v>246</v>
      </c>
      <c r="H429" s="191">
        <v>71.96</v>
      </c>
      <c r="I429" s="192"/>
      <c r="J429" s="193">
        <f>ROUND(I429*H429,2)</f>
        <v>0</v>
      </c>
      <c r="K429" s="189" t="s">
        <v>150</v>
      </c>
      <c r="L429" s="60"/>
      <c r="M429" s="194" t="s">
        <v>21</v>
      </c>
      <c r="N429" s="195" t="s">
        <v>45</v>
      </c>
      <c r="O429" s="41"/>
      <c r="P429" s="196">
        <f>O429*H429</f>
        <v>0</v>
      </c>
      <c r="Q429" s="196">
        <v>4E-05</v>
      </c>
      <c r="R429" s="196">
        <f>Q429*H429</f>
        <v>0.0028784</v>
      </c>
      <c r="S429" s="196">
        <v>0</v>
      </c>
      <c r="T429" s="197">
        <f>S429*H429</f>
        <v>0</v>
      </c>
      <c r="AR429" s="23" t="s">
        <v>223</v>
      </c>
      <c r="AT429" s="23" t="s">
        <v>146</v>
      </c>
      <c r="AU429" s="23" t="s">
        <v>152</v>
      </c>
      <c r="AY429" s="23" t="s">
        <v>143</v>
      </c>
      <c r="BE429" s="198">
        <f>IF(N429="základní",J429,0)</f>
        <v>0</v>
      </c>
      <c r="BF429" s="198">
        <f>IF(N429="snížená",J429,0)</f>
        <v>0</v>
      </c>
      <c r="BG429" s="198">
        <f>IF(N429="zákl. přenesená",J429,0)</f>
        <v>0</v>
      </c>
      <c r="BH429" s="198">
        <f>IF(N429="sníž. přenesená",J429,0)</f>
        <v>0</v>
      </c>
      <c r="BI429" s="198">
        <f>IF(N429="nulová",J429,0)</f>
        <v>0</v>
      </c>
      <c r="BJ429" s="23" t="s">
        <v>152</v>
      </c>
      <c r="BK429" s="198">
        <f>ROUND(I429*H429,2)</f>
        <v>0</v>
      </c>
      <c r="BL429" s="23" t="s">
        <v>223</v>
      </c>
      <c r="BM429" s="23" t="s">
        <v>779</v>
      </c>
    </row>
    <row r="430" spans="2:51" s="11" customFormat="1" ht="13.5">
      <c r="B430" s="199"/>
      <c r="C430" s="200"/>
      <c r="D430" s="201" t="s">
        <v>154</v>
      </c>
      <c r="E430" s="202" t="s">
        <v>21</v>
      </c>
      <c r="F430" s="203" t="s">
        <v>780</v>
      </c>
      <c r="G430" s="200"/>
      <c r="H430" s="202" t="s">
        <v>21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154</v>
      </c>
      <c r="AU430" s="209" t="s">
        <v>152</v>
      </c>
      <c r="AV430" s="11" t="s">
        <v>81</v>
      </c>
      <c r="AW430" s="11" t="s">
        <v>37</v>
      </c>
      <c r="AX430" s="11" t="s">
        <v>73</v>
      </c>
      <c r="AY430" s="209" t="s">
        <v>143</v>
      </c>
    </row>
    <row r="431" spans="2:51" s="12" customFormat="1" ht="13.5">
      <c r="B431" s="210"/>
      <c r="C431" s="211"/>
      <c r="D431" s="201" t="s">
        <v>154</v>
      </c>
      <c r="E431" s="212" t="s">
        <v>21</v>
      </c>
      <c r="F431" s="213" t="s">
        <v>781</v>
      </c>
      <c r="G431" s="211"/>
      <c r="H431" s="214">
        <v>22.6</v>
      </c>
      <c r="I431" s="215"/>
      <c r="J431" s="211"/>
      <c r="K431" s="211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154</v>
      </c>
      <c r="AU431" s="220" t="s">
        <v>152</v>
      </c>
      <c r="AV431" s="12" t="s">
        <v>152</v>
      </c>
      <c r="AW431" s="12" t="s">
        <v>37</v>
      </c>
      <c r="AX431" s="12" t="s">
        <v>73</v>
      </c>
      <c r="AY431" s="220" t="s">
        <v>143</v>
      </c>
    </row>
    <row r="432" spans="2:51" s="12" customFormat="1" ht="13.5">
      <c r="B432" s="210"/>
      <c r="C432" s="211"/>
      <c r="D432" s="201" t="s">
        <v>154</v>
      </c>
      <c r="E432" s="212" t="s">
        <v>21</v>
      </c>
      <c r="F432" s="213" t="s">
        <v>782</v>
      </c>
      <c r="G432" s="211"/>
      <c r="H432" s="214">
        <v>31.92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154</v>
      </c>
      <c r="AU432" s="220" t="s">
        <v>152</v>
      </c>
      <c r="AV432" s="12" t="s">
        <v>152</v>
      </c>
      <c r="AW432" s="12" t="s">
        <v>37</v>
      </c>
      <c r="AX432" s="12" t="s">
        <v>73</v>
      </c>
      <c r="AY432" s="220" t="s">
        <v>143</v>
      </c>
    </row>
    <row r="433" spans="2:51" s="11" customFormat="1" ht="13.5">
      <c r="B433" s="199"/>
      <c r="C433" s="200"/>
      <c r="D433" s="201" t="s">
        <v>154</v>
      </c>
      <c r="E433" s="202" t="s">
        <v>21</v>
      </c>
      <c r="F433" s="203" t="s">
        <v>783</v>
      </c>
      <c r="G433" s="200"/>
      <c r="H433" s="202" t="s">
        <v>21</v>
      </c>
      <c r="I433" s="204"/>
      <c r="J433" s="200"/>
      <c r="K433" s="200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154</v>
      </c>
      <c r="AU433" s="209" t="s">
        <v>152</v>
      </c>
      <c r="AV433" s="11" t="s">
        <v>81</v>
      </c>
      <c r="AW433" s="11" t="s">
        <v>37</v>
      </c>
      <c r="AX433" s="11" t="s">
        <v>73</v>
      </c>
      <c r="AY433" s="209" t="s">
        <v>143</v>
      </c>
    </row>
    <row r="434" spans="2:51" s="12" customFormat="1" ht="13.5">
      <c r="B434" s="210"/>
      <c r="C434" s="211"/>
      <c r="D434" s="201" t="s">
        <v>154</v>
      </c>
      <c r="E434" s="212" t="s">
        <v>21</v>
      </c>
      <c r="F434" s="213" t="s">
        <v>784</v>
      </c>
      <c r="G434" s="211"/>
      <c r="H434" s="214">
        <v>8.72</v>
      </c>
      <c r="I434" s="215"/>
      <c r="J434" s="211"/>
      <c r="K434" s="211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154</v>
      </c>
      <c r="AU434" s="220" t="s">
        <v>152</v>
      </c>
      <c r="AV434" s="12" t="s">
        <v>152</v>
      </c>
      <c r="AW434" s="12" t="s">
        <v>37</v>
      </c>
      <c r="AX434" s="12" t="s">
        <v>73</v>
      </c>
      <c r="AY434" s="220" t="s">
        <v>143</v>
      </c>
    </row>
    <row r="435" spans="2:51" s="12" customFormat="1" ht="13.5">
      <c r="B435" s="210"/>
      <c r="C435" s="211"/>
      <c r="D435" s="201" t="s">
        <v>154</v>
      </c>
      <c r="E435" s="212" t="s">
        <v>21</v>
      </c>
      <c r="F435" s="213" t="s">
        <v>784</v>
      </c>
      <c r="G435" s="211"/>
      <c r="H435" s="214">
        <v>8.72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154</v>
      </c>
      <c r="AU435" s="220" t="s">
        <v>152</v>
      </c>
      <c r="AV435" s="12" t="s">
        <v>152</v>
      </c>
      <c r="AW435" s="12" t="s">
        <v>37</v>
      </c>
      <c r="AX435" s="12" t="s">
        <v>73</v>
      </c>
      <c r="AY435" s="220" t="s">
        <v>143</v>
      </c>
    </row>
    <row r="436" spans="2:51" s="13" customFormat="1" ht="13.5">
      <c r="B436" s="221"/>
      <c r="C436" s="222"/>
      <c r="D436" s="201" t="s">
        <v>154</v>
      </c>
      <c r="E436" s="223" t="s">
        <v>21</v>
      </c>
      <c r="F436" s="224" t="s">
        <v>158</v>
      </c>
      <c r="G436" s="222"/>
      <c r="H436" s="225">
        <v>71.96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154</v>
      </c>
      <c r="AU436" s="231" t="s">
        <v>152</v>
      </c>
      <c r="AV436" s="13" t="s">
        <v>151</v>
      </c>
      <c r="AW436" s="13" t="s">
        <v>37</v>
      </c>
      <c r="AX436" s="13" t="s">
        <v>81</v>
      </c>
      <c r="AY436" s="231" t="s">
        <v>143</v>
      </c>
    </row>
    <row r="437" spans="2:65" s="1" customFormat="1" ht="38.25" customHeight="1">
      <c r="B437" s="40"/>
      <c r="C437" s="187" t="s">
        <v>785</v>
      </c>
      <c r="D437" s="187" t="s">
        <v>146</v>
      </c>
      <c r="E437" s="188" t="s">
        <v>786</v>
      </c>
      <c r="F437" s="189" t="s">
        <v>787</v>
      </c>
      <c r="G437" s="190" t="s">
        <v>246</v>
      </c>
      <c r="H437" s="191">
        <v>61.7</v>
      </c>
      <c r="I437" s="192"/>
      <c r="J437" s="193">
        <f>ROUND(I437*H437,2)</f>
        <v>0</v>
      </c>
      <c r="K437" s="189" t="s">
        <v>150</v>
      </c>
      <c r="L437" s="60"/>
      <c r="M437" s="194" t="s">
        <v>21</v>
      </c>
      <c r="N437" s="195" t="s">
        <v>45</v>
      </c>
      <c r="O437" s="41"/>
      <c r="P437" s="196">
        <f>O437*H437</f>
        <v>0</v>
      </c>
      <c r="Q437" s="196">
        <v>0.00015</v>
      </c>
      <c r="R437" s="196">
        <f>Q437*H437</f>
        <v>0.009255</v>
      </c>
      <c r="S437" s="196">
        <v>0</v>
      </c>
      <c r="T437" s="197">
        <f>S437*H437</f>
        <v>0</v>
      </c>
      <c r="AR437" s="23" t="s">
        <v>223</v>
      </c>
      <c r="AT437" s="23" t="s">
        <v>146</v>
      </c>
      <c r="AU437" s="23" t="s">
        <v>152</v>
      </c>
      <c r="AY437" s="23" t="s">
        <v>143</v>
      </c>
      <c r="BE437" s="198">
        <f>IF(N437="základní",J437,0)</f>
        <v>0</v>
      </c>
      <c r="BF437" s="198">
        <f>IF(N437="snížená",J437,0)</f>
        <v>0</v>
      </c>
      <c r="BG437" s="198">
        <f>IF(N437="zákl. přenesená",J437,0)</f>
        <v>0</v>
      </c>
      <c r="BH437" s="198">
        <f>IF(N437="sníž. přenesená",J437,0)</f>
        <v>0</v>
      </c>
      <c r="BI437" s="198">
        <f>IF(N437="nulová",J437,0)</f>
        <v>0</v>
      </c>
      <c r="BJ437" s="23" t="s">
        <v>152</v>
      </c>
      <c r="BK437" s="198">
        <f>ROUND(I437*H437,2)</f>
        <v>0</v>
      </c>
      <c r="BL437" s="23" t="s">
        <v>223</v>
      </c>
      <c r="BM437" s="23" t="s">
        <v>788</v>
      </c>
    </row>
    <row r="438" spans="2:51" s="12" customFormat="1" ht="13.5">
      <c r="B438" s="210"/>
      <c r="C438" s="211"/>
      <c r="D438" s="201" t="s">
        <v>154</v>
      </c>
      <c r="E438" s="212" t="s">
        <v>21</v>
      </c>
      <c r="F438" s="213" t="s">
        <v>789</v>
      </c>
      <c r="G438" s="211"/>
      <c r="H438" s="214">
        <v>42.56</v>
      </c>
      <c r="I438" s="215"/>
      <c r="J438" s="211"/>
      <c r="K438" s="211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154</v>
      </c>
      <c r="AU438" s="220" t="s">
        <v>152</v>
      </c>
      <c r="AV438" s="12" t="s">
        <v>152</v>
      </c>
      <c r="AW438" s="12" t="s">
        <v>37</v>
      </c>
      <c r="AX438" s="12" t="s">
        <v>73</v>
      </c>
      <c r="AY438" s="220" t="s">
        <v>143</v>
      </c>
    </row>
    <row r="439" spans="2:51" s="12" customFormat="1" ht="13.5">
      <c r="B439" s="210"/>
      <c r="C439" s="211"/>
      <c r="D439" s="201" t="s">
        <v>154</v>
      </c>
      <c r="E439" s="212" t="s">
        <v>21</v>
      </c>
      <c r="F439" s="213" t="s">
        <v>790</v>
      </c>
      <c r="G439" s="211"/>
      <c r="H439" s="214">
        <v>11.52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154</v>
      </c>
      <c r="AU439" s="220" t="s">
        <v>152</v>
      </c>
      <c r="AV439" s="12" t="s">
        <v>152</v>
      </c>
      <c r="AW439" s="12" t="s">
        <v>37</v>
      </c>
      <c r="AX439" s="12" t="s">
        <v>73</v>
      </c>
      <c r="AY439" s="220" t="s">
        <v>143</v>
      </c>
    </row>
    <row r="440" spans="2:51" s="12" customFormat="1" ht="13.5">
      <c r="B440" s="210"/>
      <c r="C440" s="211"/>
      <c r="D440" s="201" t="s">
        <v>154</v>
      </c>
      <c r="E440" s="212" t="s">
        <v>21</v>
      </c>
      <c r="F440" s="213" t="s">
        <v>791</v>
      </c>
      <c r="G440" s="211"/>
      <c r="H440" s="214">
        <v>7.62</v>
      </c>
      <c r="I440" s="215"/>
      <c r="J440" s="211"/>
      <c r="K440" s="211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154</v>
      </c>
      <c r="AU440" s="220" t="s">
        <v>152</v>
      </c>
      <c r="AV440" s="12" t="s">
        <v>152</v>
      </c>
      <c r="AW440" s="12" t="s">
        <v>37</v>
      </c>
      <c r="AX440" s="12" t="s">
        <v>73</v>
      </c>
      <c r="AY440" s="220" t="s">
        <v>143</v>
      </c>
    </row>
    <row r="441" spans="2:51" s="13" customFormat="1" ht="13.5">
      <c r="B441" s="221"/>
      <c r="C441" s="222"/>
      <c r="D441" s="201" t="s">
        <v>154</v>
      </c>
      <c r="E441" s="223" t="s">
        <v>21</v>
      </c>
      <c r="F441" s="224" t="s">
        <v>158</v>
      </c>
      <c r="G441" s="222"/>
      <c r="H441" s="225">
        <v>61.7</v>
      </c>
      <c r="I441" s="226"/>
      <c r="J441" s="222"/>
      <c r="K441" s="222"/>
      <c r="L441" s="227"/>
      <c r="M441" s="228"/>
      <c r="N441" s="229"/>
      <c r="O441" s="229"/>
      <c r="P441" s="229"/>
      <c r="Q441" s="229"/>
      <c r="R441" s="229"/>
      <c r="S441" s="229"/>
      <c r="T441" s="230"/>
      <c r="AT441" s="231" t="s">
        <v>154</v>
      </c>
      <c r="AU441" s="231" t="s">
        <v>152</v>
      </c>
      <c r="AV441" s="13" t="s">
        <v>151</v>
      </c>
      <c r="AW441" s="13" t="s">
        <v>37</v>
      </c>
      <c r="AX441" s="13" t="s">
        <v>81</v>
      </c>
      <c r="AY441" s="231" t="s">
        <v>143</v>
      </c>
    </row>
    <row r="442" spans="2:65" s="1" customFormat="1" ht="25.5" customHeight="1">
      <c r="B442" s="40"/>
      <c r="C442" s="187" t="s">
        <v>792</v>
      </c>
      <c r="D442" s="187" t="s">
        <v>146</v>
      </c>
      <c r="E442" s="188" t="s">
        <v>793</v>
      </c>
      <c r="F442" s="189" t="s">
        <v>794</v>
      </c>
      <c r="G442" s="190" t="s">
        <v>149</v>
      </c>
      <c r="H442" s="191">
        <v>33.782</v>
      </c>
      <c r="I442" s="192"/>
      <c r="J442" s="193">
        <f>ROUND(I442*H442,2)</f>
        <v>0</v>
      </c>
      <c r="K442" s="189" t="s">
        <v>150</v>
      </c>
      <c r="L442" s="60"/>
      <c r="M442" s="194" t="s">
        <v>21</v>
      </c>
      <c r="N442" s="195" t="s">
        <v>45</v>
      </c>
      <c r="O442" s="41"/>
      <c r="P442" s="196">
        <f>O442*H442</f>
        <v>0</v>
      </c>
      <c r="Q442" s="196">
        <v>0</v>
      </c>
      <c r="R442" s="196">
        <f>Q442*H442</f>
        <v>0</v>
      </c>
      <c r="S442" s="196">
        <v>0</v>
      </c>
      <c r="T442" s="197">
        <f>S442*H442</f>
        <v>0</v>
      </c>
      <c r="AR442" s="23" t="s">
        <v>223</v>
      </c>
      <c r="AT442" s="23" t="s">
        <v>146</v>
      </c>
      <c r="AU442" s="23" t="s">
        <v>152</v>
      </c>
      <c r="AY442" s="23" t="s">
        <v>143</v>
      </c>
      <c r="BE442" s="198">
        <f>IF(N442="základní",J442,0)</f>
        <v>0</v>
      </c>
      <c r="BF442" s="198">
        <f>IF(N442="snížená",J442,0)</f>
        <v>0</v>
      </c>
      <c r="BG442" s="198">
        <f>IF(N442="zákl. přenesená",J442,0)</f>
        <v>0</v>
      </c>
      <c r="BH442" s="198">
        <f>IF(N442="sníž. přenesená",J442,0)</f>
        <v>0</v>
      </c>
      <c r="BI442" s="198">
        <f>IF(N442="nulová",J442,0)</f>
        <v>0</v>
      </c>
      <c r="BJ442" s="23" t="s">
        <v>152</v>
      </c>
      <c r="BK442" s="198">
        <f>ROUND(I442*H442,2)</f>
        <v>0</v>
      </c>
      <c r="BL442" s="23" t="s">
        <v>223</v>
      </c>
      <c r="BM442" s="23" t="s">
        <v>795</v>
      </c>
    </row>
    <row r="443" spans="2:65" s="1" customFormat="1" ht="25.5" customHeight="1">
      <c r="B443" s="40"/>
      <c r="C443" s="187" t="s">
        <v>796</v>
      </c>
      <c r="D443" s="187" t="s">
        <v>146</v>
      </c>
      <c r="E443" s="188" t="s">
        <v>797</v>
      </c>
      <c r="F443" s="189" t="s">
        <v>798</v>
      </c>
      <c r="G443" s="190" t="s">
        <v>149</v>
      </c>
      <c r="H443" s="191">
        <v>33.782</v>
      </c>
      <c r="I443" s="192"/>
      <c r="J443" s="193">
        <f>ROUND(I443*H443,2)</f>
        <v>0</v>
      </c>
      <c r="K443" s="189" t="s">
        <v>150</v>
      </c>
      <c r="L443" s="60"/>
      <c r="M443" s="194" t="s">
        <v>21</v>
      </c>
      <c r="N443" s="195" t="s">
        <v>45</v>
      </c>
      <c r="O443" s="41"/>
      <c r="P443" s="196">
        <f>O443*H443</f>
        <v>0</v>
      </c>
      <c r="Q443" s="196">
        <v>0.0007</v>
      </c>
      <c r="R443" s="196">
        <f>Q443*H443</f>
        <v>0.0236474</v>
      </c>
      <c r="S443" s="196">
        <v>0</v>
      </c>
      <c r="T443" s="197">
        <f>S443*H443</f>
        <v>0</v>
      </c>
      <c r="AR443" s="23" t="s">
        <v>223</v>
      </c>
      <c r="AT443" s="23" t="s">
        <v>146</v>
      </c>
      <c r="AU443" s="23" t="s">
        <v>152</v>
      </c>
      <c r="AY443" s="23" t="s">
        <v>143</v>
      </c>
      <c r="BE443" s="198">
        <f>IF(N443="základní",J443,0)</f>
        <v>0</v>
      </c>
      <c r="BF443" s="198">
        <f>IF(N443="snížená",J443,0)</f>
        <v>0</v>
      </c>
      <c r="BG443" s="198">
        <f>IF(N443="zákl. přenesená",J443,0)</f>
        <v>0</v>
      </c>
      <c r="BH443" s="198">
        <f>IF(N443="sníž. přenesená",J443,0)</f>
        <v>0</v>
      </c>
      <c r="BI443" s="198">
        <f>IF(N443="nulová",J443,0)</f>
        <v>0</v>
      </c>
      <c r="BJ443" s="23" t="s">
        <v>152</v>
      </c>
      <c r="BK443" s="198">
        <f>ROUND(I443*H443,2)</f>
        <v>0</v>
      </c>
      <c r="BL443" s="23" t="s">
        <v>223</v>
      </c>
      <c r="BM443" s="23" t="s">
        <v>799</v>
      </c>
    </row>
    <row r="444" spans="2:65" s="1" customFormat="1" ht="25.5" customHeight="1">
      <c r="B444" s="40"/>
      <c r="C444" s="187" t="s">
        <v>800</v>
      </c>
      <c r="D444" s="187" t="s">
        <v>146</v>
      </c>
      <c r="E444" s="188" t="s">
        <v>801</v>
      </c>
      <c r="F444" s="189" t="s">
        <v>802</v>
      </c>
      <c r="G444" s="190" t="s">
        <v>149</v>
      </c>
      <c r="H444" s="191">
        <v>47.113</v>
      </c>
      <c r="I444" s="192"/>
      <c r="J444" s="193">
        <f>ROUND(I444*H444,2)</f>
        <v>0</v>
      </c>
      <c r="K444" s="189" t="s">
        <v>150</v>
      </c>
      <c r="L444" s="60"/>
      <c r="M444" s="194" t="s">
        <v>21</v>
      </c>
      <c r="N444" s="195" t="s">
        <v>45</v>
      </c>
      <c r="O444" s="41"/>
      <c r="P444" s="196">
        <f>O444*H444</f>
        <v>0</v>
      </c>
      <c r="Q444" s="196">
        <v>0.0002</v>
      </c>
      <c r="R444" s="196">
        <f>Q444*H444</f>
        <v>0.0094226</v>
      </c>
      <c r="S444" s="196">
        <v>0</v>
      </c>
      <c r="T444" s="197">
        <f>S444*H444</f>
        <v>0</v>
      </c>
      <c r="AR444" s="23" t="s">
        <v>223</v>
      </c>
      <c r="AT444" s="23" t="s">
        <v>146</v>
      </c>
      <c r="AU444" s="23" t="s">
        <v>152</v>
      </c>
      <c r="AY444" s="23" t="s">
        <v>143</v>
      </c>
      <c r="BE444" s="198">
        <f>IF(N444="základní",J444,0)</f>
        <v>0</v>
      </c>
      <c r="BF444" s="198">
        <f>IF(N444="snížená",J444,0)</f>
        <v>0</v>
      </c>
      <c r="BG444" s="198">
        <f>IF(N444="zákl. přenesená",J444,0)</f>
        <v>0</v>
      </c>
      <c r="BH444" s="198">
        <f>IF(N444="sníž. přenesená",J444,0)</f>
        <v>0</v>
      </c>
      <c r="BI444" s="198">
        <f>IF(N444="nulová",J444,0)</f>
        <v>0</v>
      </c>
      <c r="BJ444" s="23" t="s">
        <v>152</v>
      </c>
      <c r="BK444" s="198">
        <f>ROUND(I444*H444,2)</f>
        <v>0</v>
      </c>
      <c r="BL444" s="23" t="s">
        <v>223</v>
      </c>
      <c r="BM444" s="23" t="s">
        <v>803</v>
      </c>
    </row>
    <row r="445" spans="2:51" s="12" customFormat="1" ht="13.5">
      <c r="B445" s="210"/>
      <c r="C445" s="211"/>
      <c r="D445" s="201" t="s">
        <v>154</v>
      </c>
      <c r="E445" s="212" t="s">
        <v>21</v>
      </c>
      <c r="F445" s="213" t="s">
        <v>804</v>
      </c>
      <c r="G445" s="211"/>
      <c r="H445" s="214">
        <v>21.652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154</v>
      </c>
      <c r="AU445" s="220" t="s">
        <v>152</v>
      </c>
      <c r="AV445" s="12" t="s">
        <v>152</v>
      </c>
      <c r="AW445" s="12" t="s">
        <v>37</v>
      </c>
      <c r="AX445" s="12" t="s">
        <v>73</v>
      </c>
      <c r="AY445" s="220" t="s">
        <v>143</v>
      </c>
    </row>
    <row r="446" spans="2:51" s="12" customFormat="1" ht="13.5">
      <c r="B446" s="210"/>
      <c r="C446" s="211"/>
      <c r="D446" s="201" t="s">
        <v>154</v>
      </c>
      <c r="E446" s="212" t="s">
        <v>21</v>
      </c>
      <c r="F446" s="213" t="s">
        <v>805</v>
      </c>
      <c r="G446" s="211"/>
      <c r="H446" s="214">
        <v>7.373</v>
      </c>
      <c r="I446" s="215"/>
      <c r="J446" s="211"/>
      <c r="K446" s="211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154</v>
      </c>
      <c r="AU446" s="220" t="s">
        <v>152</v>
      </c>
      <c r="AV446" s="12" t="s">
        <v>152</v>
      </c>
      <c r="AW446" s="12" t="s">
        <v>37</v>
      </c>
      <c r="AX446" s="12" t="s">
        <v>73</v>
      </c>
      <c r="AY446" s="220" t="s">
        <v>143</v>
      </c>
    </row>
    <row r="447" spans="2:51" s="12" customFormat="1" ht="13.5">
      <c r="B447" s="210"/>
      <c r="C447" s="211"/>
      <c r="D447" s="201" t="s">
        <v>154</v>
      </c>
      <c r="E447" s="212" t="s">
        <v>21</v>
      </c>
      <c r="F447" s="213" t="s">
        <v>806</v>
      </c>
      <c r="G447" s="211"/>
      <c r="H447" s="214">
        <v>9.044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154</v>
      </c>
      <c r="AU447" s="220" t="s">
        <v>152</v>
      </c>
      <c r="AV447" s="12" t="s">
        <v>152</v>
      </c>
      <c r="AW447" s="12" t="s">
        <v>37</v>
      </c>
      <c r="AX447" s="12" t="s">
        <v>73</v>
      </c>
      <c r="AY447" s="220" t="s">
        <v>143</v>
      </c>
    </row>
    <row r="448" spans="2:51" s="12" customFormat="1" ht="13.5">
      <c r="B448" s="210"/>
      <c r="C448" s="211"/>
      <c r="D448" s="201" t="s">
        <v>154</v>
      </c>
      <c r="E448" s="212" t="s">
        <v>21</v>
      </c>
      <c r="F448" s="213" t="s">
        <v>806</v>
      </c>
      <c r="G448" s="211"/>
      <c r="H448" s="214">
        <v>9.044</v>
      </c>
      <c r="I448" s="215"/>
      <c r="J448" s="211"/>
      <c r="K448" s="211"/>
      <c r="L448" s="216"/>
      <c r="M448" s="217"/>
      <c r="N448" s="218"/>
      <c r="O448" s="218"/>
      <c r="P448" s="218"/>
      <c r="Q448" s="218"/>
      <c r="R448" s="218"/>
      <c r="S448" s="218"/>
      <c r="T448" s="219"/>
      <c r="AT448" s="220" t="s">
        <v>154</v>
      </c>
      <c r="AU448" s="220" t="s">
        <v>152</v>
      </c>
      <c r="AV448" s="12" t="s">
        <v>152</v>
      </c>
      <c r="AW448" s="12" t="s">
        <v>37</v>
      </c>
      <c r="AX448" s="12" t="s">
        <v>73</v>
      </c>
      <c r="AY448" s="220" t="s">
        <v>143</v>
      </c>
    </row>
    <row r="449" spans="2:51" s="13" customFormat="1" ht="13.5">
      <c r="B449" s="221"/>
      <c r="C449" s="222"/>
      <c r="D449" s="201" t="s">
        <v>154</v>
      </c>
      <c r="E449" s="223" t="s">
        <v>21</v>
      </c>
      <c r="F449" s="224" t="s">
        <v>158</v>
      </c>
      <c r="G449" s="222"/>
      <c r="H449" s="225">
        <v>47.113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AT449" s="231" t="s">
        <v>154</v>
      </c>
      <c r="AU449" s="231" t="s">
        <v>152</v>
      </c>
      <c r="AV449" s="13" t="s">
        <v>151</v>
      </c>
      <c r="AW449" s="13" t="s">
        <v>37</v>
      </c>
      <c r="AX449" s="13" t="s">
        <v>81</v>
      </c>
      <c r="AY449" s="231" t="s">
        <v>143</v>
      </c>
    </row>
    <row r="450" spans="2:65" s="1" customFormat="1" ht="51" customHeight="1">
      <c r="B450" s="40"/>
      <c r="C450" s="187" t="s">
        <v>807</v>
      </c>
      <c r="D450" s="187" t="s">
        <v>146</v>
      </c>
      <c r="E450" s="188" t="s">
        <v>808</v>
      </c>
      <c r="F450" s="189" t="s">
        <v>809</v>
      </c>
      <c r="G450" s="190" t="s">
        <v>149</v>
      </c>
      <c r="H450" s="191">
        <v>18.088</v>
      </c>
      <c r="I450" s="192"/>
      <c r="J450" s="193">
        <f>ROUND(I450*H450,2)</f>
        <v>0</v>
      </c>
      <c r="K450" s="189" t="s">
        <v>150</v>
      </c>
      <c r="L450" s="60"/>
      <c r="M450" s="194" t="s">
        <v>21</v>
      </c>
      <c r="N450" s="195" t="s">
        <v>45</v>
      </c>
      <c r="O450" s="41"/>
      <c r="P450" s="196">
        <f>O450*H450</f>
        <v>0</v>
      </c>
      <c r="Q450" s="196">
        <v>0.0271</v>
      </c>
      <c r="R450" s="196">
        <f>Q450*H450</f>
        <v>0.49018480000000003</v>
      </c>
      <c r="S450" s="196">
        <v>0</v>
      </c>
      <c r="T450" s="197">
        <f>S450*H450</f>
        <v>0</v>
      </c>
      <c r="AR450" s="23" t="s">
        <v>223</v>
      </c>
      <c r="AT450" s="23" t="s">
        <v>146</v>
      </c>
      <c r="AU450" s="23" t="s">
        <v>152</v>
      </c>
      <c r="AY450" s="23" t="s">
        <v>143</v>
      </c>
      <c r="BE450" s="198">
        <f>IF(N450="základní",J450,0)</f>
        <v>0</v>
      </c>
      <c r="BF450" s="198">
        <f>IF(N450="snížená",J450,0)</f>
        <v>0</v>
      </c>
      <c r="BG450" s="198">
        <f>IF(N450="zákl. přenesená",J450,0)</f>
        <v>0</v>
      </c>
      <c r="BH450" s="198">
        <f>IF(N450="sníž. přenesená",J450,0)</f>
        <v>0</v>
      </c>
      <c r="BI450" s="198">
        <f>IF(N450="nulová",J450,0)</f>
        <v>0</v>
      </c>
      <c r="BJ450" s="23" t="s">
        <v>152</v>
      </c>
      <c r="BK450" s="198">
        <f>ROUND(I450*H450,2)</f>
        <v>0</v>
      </c>
      <c r="BL450" s="23" t="s">
        <v>223</v>
      </c>
      <c r="BM450" s="23" t="s">
        <v>810</v>
      </c>
    </row>
    <row r="451" spans="2:51" s="12" customFormat="1" ht="13.5">
      <c r="B451" s="210"/>
      <c r="C451" s="211"/>
      <c r="D451" s="201" t="s">
        <v>154</v>
      </c>
      <c r="E451" s="212" t="s">
        <v>21</v>
      </c>
      <c r="F451" s="213" t="s">
        <v>806</v>
      </c>
      <c r="G451" s="211"/>
      <c r="H451" s="214">
        <v>9.044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154</v>
      </c>
      <c r="AU451" s="220" t="s">
        <v>152</v>
      </c>
      <c r="AV451" s="12" t="s">
        <v>152</v>
      </c>
      <c r="AW451" s="12" t="s">
        <v>37</v>
      </c>
      <c r="AX451" s="12" t="s">
        <v>73</v>
      </c>
      <c r="AY451" s="220" t="s">
        <v>143</v>
      </c>
    </row>
    <row r="452" spans="2:51" s="12" customFormat="1" ht="13.5">
      <c r="B452" s="210"/>
      <c r="C452" s="211"/>
      <c r="D452" s="201" t="s">
        <v>154</v>
      </c>
      <c r="E452" s="212" t="s">
        <v>21</v>
      </c>
      <c r="F452" s="213" t="s">
        <v>806</v>
      </c>
      <c r="G452" s="211"/>
      <c r="H452" s="214">
        <v>9.044</v>
      </c>
      <c r="I452" s="215"/>
      <c r="J452" s="211"/>
      <c r="K452" s="211"/>
      <c r="L452" s="216"/>
      <c r="M452" s="217"/>
      <c r="N452" s="218"/>
      <c r="O452" s="218"/>
      <c r="P452" s="218"/>
      <c r="Q452" s="218"/>
      <c r="R452" s="218"/>
      <c r="S452" s="218"/>
      <c r="T452" s="219"/>
      <c r="AT452" s="220" t="s">
        <v>154</v>
      </c>
      <c r="AU452" s="220" t="s">
        <v>152</v>
      </c>
      <c r="AV452" s="12" t="s">
        <v>152</v>
      </c>
      <c r="AW452" s="12" t="s">
        <v>37</v>
      </c>
      <c r="AX452" s="12" t="s">
        <v>73</v>
      </c>
      <c r="AY452" s="220" t="s">
        <v>143</v>
      </c>
    </row>
    <row r="453" spans="2:51" s="13" customFormat="1" ht="13.5">
      <c r="B453" s="221"/>
      <c r="C453" s="222"/>
      <c r="D453" s="201" t="s">
        <v>154</v>
      </c>
      <c r="E453" s="223" t="s">
        <v>21</v>
      </c>
      <c r="F453" s="224" t="s">
        <v>158</v>
      </c>
      <c r="G453" s="222"/>
      <c r="H453" s="225">
        <v>18.088</v>
      </c>
      <c r="I453" s="226"/>
      <c r="J453" s="222"/>
      <c r="K453" s="222"/>
      <c r="L453" s="227"/>
      <c r="M453" s="228"/>
      <c r="N453" s="229"/>
      <c r="O453" s="229"/>
      <c r="P453" s="229"/>
      <c r="Q453" s="229"/>
      <c r="R453" s="229"/>
      <c r="S453" s="229"/>
      <c r="T453" s="230"/>
      <c r="AT453" s="231" t="s">
        <v>154</v>
      </c>
      <c r="AU453" s="231" t="s">
        <v>152</v>
      </c>
      <c r="AV453" s="13" t="s">
        <v>151</v>
      </c>
      <c r="AW453" s="13" t="s">
        <v>37</v>
      </c>
      <c r="AX453" s="13" t="s">
        <v>81</v>
      </c>
      <c r="AY453" s="231" t="s">
        <v>143</v>
      </c>
    </row>
    <row r="454" spans="2:65" s="1" customFormat="1" ht="38.25" customHeight="1">
      <c r="B454" s="40"/>
      <c r="C454" s="187" t="s">
        <v>811</v>
      </c>
      <c r="D454" s="187" t="s">
        <v>146</v>
      </c>
      <c r="E454" s="188" t="s">
        <v>812</v>
      </c>
      <c r="F454" s="189" t="s">
        <v>813</v>
      </c>
      <c r="G454" s="190" t="s">
        <v>149</v>
      </c>
      <c r="H454" s="191">
        <v>5.946</v>
      </c>
      <c r="I454" s="192"/>
      <c r="J454" s="193">
        <f>ROUND(I454*H454,2)</f>
        <v>0</v>
      </c>
      <c r="K454" s="189" t="s">
        <v>150</v>
      </c>
      <c r="L454" s="60"/>
      <c r="M454" s="194" t="s">
        <v>21</v>
      </c>
      <c r="N454" s="195" t="s">
        <v>45</v>
      </c>
      <c r="O454" s="41"/>
      <c r="P454" s="196">
        <f>O454*H454</f>
        <v>0</v>
      </c>
      <c r="Q454" s="196">
        <v>0.01254</v>
      </c>
      <c r="R454" s="196">
        <f>Q454*H454</f>
        <v>0.07456284</v>
      </c>
      <c r="S454" s="196">
        <v>0</v>
      </c>
      <c r="T454" s="197">
        <f>S454*H454</f>
        <v>0</v>
      </c>
      <c r="AR454" s="23" t="s">
        <v>223</v>
      </c>
      <c r="AT454" s="23" t="s">
        <v>146</v>
      </c>
      <c r="AU454" s="23" t="s">
        <v>152</v>
      </c>
      <c r="AY454" s="23" t="s">
        <v>143</v>
      </c>
      <c r="BE454" s="198">
        <f>IF(N454="základní",J454,0)</f>
        <v>0</v>
      </c>
      <c r="BF454" s="198">
        <f>IF(N454="snížená",J454,0)</f>
        <v>0</v>
      </c>
      <c r="BG454" s="198">
        <f>IF(N454="zákl. přenesená",J454,0)</f>
        <v>0</v>
      </c>
      <c r="BH454" s="198">
        <f>IF(N454="sníž. přenesená",J454,0)</f>
        <v>0</v>
      </c>
      <c r="BI454" s="198">
        <f>IF(N454="nulová",J454,0)</f>
        <v>0</v>
      </c>
      <c r="BJ454" s="23" t="s">
        <v>152</v>
      </c>
      <c r="BK454" s="198">
        <f>ROUND(I454*H454,2)</f>
        <v>0</v>
      </c>
      <c r="BL454" s="23" t="s">
        <v>223</v>
      </c>
      <c r="BM454" s="23" t="s">
        <v>814</v>
      </c>
    </row>
    <row r="455" spans="2:51" s="12" customFormat="1" ht="13.5">
      <c r="B455" s="210"/>
      <c r="C455" s="211"/>
      <c r="D455" s="201" t="s">
        <v>154</v>
      </c>
      <c r="E455" s="212" t="s">
        <v>21</v>
      </c>
      <c r="F455" s="213" t="s">
        <v>815</v>
      </c>
      <c r="G455" s="211"/>
      <c r="H455" s="214">
        <v>4.145</v>
      </c>
      <c r="I455" s="215"/>
      <c r="J455" s="211"/>
      <c r="K455" s="211"/>
      <c r="L455" s="216"/>
      <c r="M455" s="217"/>
      <c r="N455" s="218"/>
      <c r="O455" s="218"/>
      <c r="P455" s="218"/>
      <c r="Q455" s="218"/>
      <c r="R455" s="218"/>
      <c r="S455" s="218"/>
      <c r="T455" s="219"/>
      <c r="AT455" s="220" t="s">
        <v>154</v>
      </c>
      <c r="AU455" s="220" t="s">
        <v>152</v>
      </c>
      <c r="AV455" s="12" t="s">
        <v>152</v>
      </c>
      <c r="AW455" s="12" t="s">
        <v>37</v>
      </c>
      <c r="AX455" s="12" t="s">
        <v>73</v>
      </c>
      <c r="AY455" s="220" t="s">
        <v>143</v>
      </c>
    </row>
    <row r="456" spans="2:51" s="12" customFormat="1" ht="13.5">
      <c r="B456" s="210"/>
      <c r="C456" s="211"/>
      <c r="D456" s="201" t="s">
        <v>154</v>
      </c>
      <c r="E456" s="212" t="s">
        <v>21</v>
      </c>
      <c r="F456" s="213" t="s">
        <v>816</v>
      </c>
      <c r="G456" s="211"/>
      <c r="H456" s="214">
        <v>1.801</v>
      </c>
      <c r="I456" s="215"/>
      <c r="J456" s="211"/>
      <c r="K456" s="211"/>
      <c r="L456" s="216"/>
      <c r="M456" s="217"/>
      <c r="N456" s="218"/>
      <c r="O456" s="218"/>
      <c r="P456" s="218"/>
      <c r="Q456" s="218"/>
      <c r="R456" s="218"/>
      <c r="S456" s="218"/>
      <c r="T456" s="219"/>
      <c r="AT456" s="220" t="s">
        <v>154</v>
      </c>
      <c r="AU456" s="220" t="s">
        <v>152</v>
      </c>
      <c r="AV456" s="12" t="s">
        <v>152</v>
      </c>
      <c r="AW456" s="12" t="s">
        <v>37</v>
      </c>
      <c r="AX456" s="12" t="s">
        <v>73</v>
      </c>
      <c r="AY456" s="220" t="s">
        <v>143</v>
      </c>
    </row>
    <row r="457" spans="2:51" s="13" customFormat="1" ht="13.5">
      <c r="B457" s="221"/>
      <c r="C457" s="222"/>
      <c r="D457" s="201" t="s">
        <v>154</v>
      </c>
      <c r="E457" s="223" t="s">
        <v>21</v>
      </c>
      <c r="F457" s="224" t="s">
        <v>158</v>
      </c>
      <c r="G457" s="222"/>
      <c r="H457" s="225">
        <v>5.946</v>
      </c>
      <c r="I457" s="226"/>
      <c r="J457" s="222"/>
      <c r="K457" s="222"/>
      <c r="L457" s="227"/>
      <c r="M457" s="228"/>
      <c r="N457" s="229"/>
      <c r="O457" s="229"/>
      <c r="P457" s="229"/>
      <c r="Q457" s="229"/>
      <c r="R457" s="229"/>
      <c r="S457" s="229"/>
      <c r="T457" s="230"/>
      <c r="AT457" s="231" t="s">
        <v>154</v>
      </c>
      <c r="AU457" s="231" t="s">
        <v>152</v>
      </c>
      <c r="AV457" s="13" t="s">
        <v>151</v>
      </c>
      <c r="AW457" s="13" t="s">
        <v>37</v>
      </c>
      <c r="AX457" s="13" t="s">
        <v>81</v>
      </c>
      <c r="AY457" s="231" t="s">
        <v>143</v>
      </c>
    </row>
    <row r="458" spans="2:65" s="1" customFormat="1" ht="38.25" customHeight="1">
      <c r="B458" s="40"/>
      <c r="C458" s="187" t="s">
        <v>817</v>
      </c>
      <c r="D458" s="187" t="s">
        <v>146</v>
      </c>
      <c r="E458" s="188" t="s">
        <v>818</v>
      </c>
      <c r="F458" s="189" t="s">
        <v>819</v>
      </c>
      <c r="G458" s="190" t="s">
        <v>246</v>
      </c>
      <c r="H458" s="191">
        <v>19.14</v>
      </c>
      <c r="I458" s="192"/>
      <c r="J458" s="193">
        <f>ROUND(I458*H458,2)</f>
        <v>0</v>
      </c>
      <c r="K458" s="189" t="s">
        <v>150</v>
      </c>
      <c r="L458" s="60"/>
      <c r="M458" s="194" t="s">
        <v>21</v>
      </c>
      <c r="N458" s="195" t="s">
        <v>45</v>
      </c>
      <c r="O458" s="41"/>
      <c r="P458" s="196">
        <f>O458*H458</f>
        <v>0</v>
      </c>
      <c r="Q458" s="196">
        <v>0.00026</v>
      </c>
      <c r="R458" s="196">
        <f>Q458*H458</f>
        <v>0.0049764</v>
      </c>
      <c r="S458" s="196">
        <v>0</v>
      </c>
      <c r="T458" s="197">
        <f>S458*H458</f>
        <v>0</v>
      </c>
      <c r="AR458" s="23" t="s">
        <v>223</v>
      </c>
      <c r="AT458" s="23" t="s">
        <v>146</v>
      </c>
      <c r="AU458" s="23" t="s">
        <v>152</v>
      </c>
      <c r="AY458" s="23" t="s">
        <v>143</v>
      </c>
      <c r="BE458" s="198">
        <f>IF(N458="základní",J458,0)</f>
        <v>0</v>
      </c>
      <c r="BF458" s="198">
        <f>IF(N458="snížená",J458,0)</f>
        <v>0</v>
      </c>
      <c r="BG458" s="198">
        <f>IF(N458="zákl. přenesená",J458,0)</f>
        <v>0</v>
      </c>
      <c r="BH458" s="198">
        <f>IF(N458="sníž. přenesená",J458,0)</f>
        <v>0</v>
      </c>
      <c r="BI458" s="198">
        <f>IF(N458="nulová",J458,0)</f>
        <v>0</v>
      </c>
      <c r="BJ458" s="23" t="s">
        <v>152</v>
      </c>
      <c r="BK458" s="198">
        <f>ROUND(I458*H458,2)</f>
        <v>0</v>
      </c>
      <c r="BL458" s="23" t="s">
        <v>223</v>
      </c>
      <c r="BM458" s="23" t="s">
        <v>820</v>
      </c>
    </row>
    <row r="459" spans="2:51" s="12" customFormat="1" ht="13.5">
      <c r="B459" s="210"/>
      <c r="C459" s="211"/>
      <c r="D459" s="201" t="s">
        <v>154</v>
      </c>
      <c r="E459" s="212" t="s">
        <v>21</v>
      </c>
      <c r="F459" s="213" t="s">
        <v>386</v>
      </c>
      <c r="G459" s="211"/>
      <c r="H459" s="214">
        <v>11.52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154</v>
      </c>
      <c r="AU459" s="220" t="s">
        <v>152</v>
      </c>
      <c r="AV459" s="12" t="s">
        <v>152</v>
      </c>
      <c r="AW459" s="12" t="s">
        <v>37</v>
      </c>
      <c r="AX459" s="12" t="s">
        <v>73</v>
      </c>
      <c r="AY459" s="220" t="s">
        <v>143</v>
      </c>
    </row>
    <row r="460" spans="2:51" s="12" customFormat="1" ht="13.5">
      <c r="B460" s="210"/>
      <c r="C460" s="211"/>
      <c r="D460" s="201" t="s">
        <v>154</v>
      </c>
      <c r="E460" s="212" t="s">
        <v>21</v>
      </c>
      <c r="F460" s="213" t="s">
        <v>791</v>
      </c>
      <c r="G460" s="211"/>
      <c r="H460" s="214">
        <v>7.62</v>
      </c>
      <c r="I460" s="215"/>
      <c r="J460" s="211"/>
      <c r="K460" s="211"/>
      <c r="L460" s="216"/>
      <c r="M460" s="217"/>
      <c r="N460" s="218"/>
      <c r="O460" s="218"/>
      <c r="P460" s="218"/>
      <c r="Q460" s="218"/>
      <c r="R460" s="218"/>
      <c r="S460" s="218"/>
      <c r="T460" s="219"/>
      <c r="AT460" s="220" t="s">
        <v>154</v>
      </c>
      <c r="AU460" s="220" t="s">
        <v>152</v>
      </c>
      <c r="AV460" s="12" t="s">
        <v>152</v>
      </c>
      <c r="AW460" s="12" t="s">
        <v>37</v>
      </c>
      <c r="AX460" s="12" t="s">
        <v>73</v>
      </c>
      <c r="AY460" s="220" t="s">
        <v>143</v>
      </c>
    </row>
    <row r="461" spans="2:51" s="13" customFormat="1" ht="13.5">
      <c r="B461" s="221"/>
      <c r="C461" s="222"/>
      <c r="D461" s="201" t="s">
        <v>154</v>
      </c>
      <c r="E461" s="223" t="s">
        <v>21</v>
      </c>
      <c r="F461" s="224" t="s">
        <v>158</v>
      </c>
      <c r="G461" s="222"/>
      <c r="H461" s="225">
        <v>19.14</v>
      </c>
      <c r="I461" s="226"/>
      <c r="J461" s="222"/>
      <c r="K461" s="222"/>
      <c r="L461" s="227"/>
      <c r="M461" s="228"/>
      <c r="N461" s="229"/>
      <c r="O461" s="229"/>
      <c r="P461" s="229"/>
      <c r="Q461" s="229"/>
      <c r="R461" s="229"/>
      <c r="S461" s="229"/>
      <c r="T461" s="230"/>
      <c r="AT461" s="231" t="s">
        <v>154</v>
      </c>
      <c r="AU461" s="231" t="s">
        <v>152</v>
      </c>
      <c r="AV461" s="13" t="s">
        <v>151</v>
      </c>
      <c r="AW461" s="13" t="s">
        <v>37</v>
      </c>
      <c r="AX461" s="13" t="s">
        <v>81</v>
      </c>
      <c r="AY461" s="231" t="s">
        <v>143</v>
      </c>
    </row>
    <row r="462" spans="2:65" s="1" customFormat="1" ht="25.5" customHeight="1">
      <c r="B462" s="40"/>
      <c r="C462" s="187" t="s">
        <v>821</v>
      </c>
      <c r="D462" s="187" t="s">
        <v>146</v>
      </c>
      <c r="E462" s="188" t="s">
        <v>822</v>
      </c>
      <c r="F462" s="189" t="s">
        <v>823</v>
      </c>
      <c r="G462" s="190" t="s">
        <v>149</v>
      </c>
      <c r="H462" s="191">
        <v>5.946</v>
      </c>
      <c r="I462" s="192"/>
      <c r="J462" s="193">
        <f>ROUND(I462*H462,2)</f>
        <v>0</v>
      </c>
      <c r="K462" s="189" t="s">
        <v>150</v>
      </c>
      <c r="L462" s="60"/>
      <c r="M462" s="194" t="s">
        <v>21</v>
      </c>
      <c r="N462" s="195" t="s">
        <v>45</v>
      </c>
      <c r="O462" s="41"/>
      <c r="P462" s="196">
        <f>O462*H462</f>
        <v>0</v>
      </c>
      <c r="Q462" s="196">
        <v>0</v>
      </c>
      <c r="R462" s="196">
        <f>Q462*H462</f>
        <v>0</v>
      </c>
      <c r="S462" s="196">
        <v>0</v>
      </c>
      <c r="T462" s="197">
        <f>S462*H462</f>
        <v>0</v>
      </c>
      <c r="AR462" s="23" t="s">
        <v>223</v>
      </c>
      <c r="AT462" s="23" t="s">
        <v>146</v>
      </c>
      <c r="AU462" s="23" t="s">
        <v>152</v>
      </c>
      <c r="AY462" s="23" t="s">
        <v>143</v>
      </c>
      <c r="BE462" s="198">
        <f>IF(N462="základní",J462,0)</f>
        <v>0</v>
      </c>
      <c r="BF462" s="198">
        <f>IF(N462="snížená",J462,0)</f>
        <v>0</v>
      </c>
      <c r="BG462" s="198">
        <f>IF(N462="zákl. přenesená",J462,0)</f>
        <v>0</v>
      </c>
      <c r="BH462" s="198">
        <f>IF(N462="sníž. přenesená",J462,0)</f>
        <v>0</v>
      </c>
      <c r="BI462" s="198">
        <f>IF(N462="nulová",J462,0)</f>
        <v>0</v>
      </c>
      <c r="BJ462" s="23" t="s">
        <v>152</v>
      </c>
      <c r="BK462" s="198">
        <f>ROUND(I462*H462,2)</f>
        <v>0</v>
      </c>
      <c r="BL462" s="23" t="s">
        <v>223</v>
      </c>
      <c r="BM462" s="23" t="s">
        <v>824</v>
      </c>
    </row>
    <row r="463" spans="2:51" s="12" customFormat="1" ht="13.5">
      <c r="B463" s="210"/>
      <c r="C463" s="211"/>
      <c r="D463" s="201" t="s">
        <v>154</v>
      </c>
      <c r="E463" s="212" t="s">
        <v>21</v>
      </c>
      <c r="F463" s="213" t="s">
        <v>825</v>
      </c>
      <c r="G463" s="211"/>
      <c r="H463" s="214">
        <v>4.145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154</v>
      </c>
      <c r="AU463" s="220" t="s">
        <v>152</v>
      </c>
      <c r="AV463" s="12" t="s">
        <v>152</v>
      </c>
      <c r="AW463" s="12" t="s">
        <v>37</v>
      </c>
      <c r="AX463" s="12" t="s">
        <v>73</v>
      </c>
      <c r="AY463" s="220" t="s">
        <v>143</v>
      </c>
    </row>
    <row r="464" spans="2:51" s="12" customFormat="1" ht="13.5">
      <c r="B464" s="210"/>
      <c r="C464" s="211"/>
      <c r="D464" s="201" t="s">
        <v>154</v>
      </c>
      <c r="E464" s="212" t="s">
        <v>21</v>
      </c>
      <c r="F464" s="213" t="s">
        <v>816</v>
      </c>
      <c r="G464" s="211"/>
      <c r="H464" s="214">
        <v>1.801</v>
      </c>
      <c r="I464" s="215"/>
      <c r="J464" s="211"/>
      <c r="K464" s="211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154</v>
      </c>
      <c r="AU464" s="220" t="s">
        <v>152</v>
      </c>
      <c r="AV464" s="12" t="s">
        <v>152</v>
      </c>
      <c r="AW464" s="12" t="s">
        <v>37</v>
      </c>
      <c r="AX464" s="12" t="s">
        <v>73</v>
      </c>
      <c r="AY464" s="220" t="s">
        <v>143</v>
      </c>
    </row>
    <row r="465" spans="2:51" s="13" customFormat="1" ht="13.5">
      <c r="B465" s="221"/>
      <c r="C465" s="222"/>
      <c r="D465" s="201" t="s">
        <v>154</v>
      </c>
      <c r="E465" s="223" t="s">
        <v>21</v>
      </c>
      <c r="F465" s="224" t="s">
        <v>158</v>
      </c>
      <c r="G465" s="222"/>
      <c r="H465" s="225">
        <v>5.946</v>
      </c>
      <c r="I465" s="226"/>
      <c r="J465" s="222"/>
      <c r="K465" s="222"/>
      <c r="L465" s="227"/>
      <c r="M465" s="228"/>
      <c r="N465" s="229"/>
      <c r="O465" s="229"/>
      <c r="P465" s="229"/>
      <c r="Q465" s="229"/>
      <c r="R465" s="229"/>
      <c r="S465" s="229"/>
      <c r="T465" s="230"/>
      <c r="AT465" s="231" t="s">
        <v>154</v>
      </c>
      <c r="AU465" s="231" t="s">
        <v>152</v>
      </c>
      <c r="AV465" s="13" t="s">
        <v>151</v>
      </c>
      <c r="AW465" s="13" t="s">
        <v>37</v>
      </c>
      <c r="AX465" s="13" t="s">
        <v>81</v>
      </c>
      <c r="AY465" s="231" t="s">
        <v>143</v>
      </c>
    </row>
    <row r="466" spans="2:65" s="1" customFormat="1" ht="16.5" customHeight="1">
      <c r="B466" s="40"/>
      <c r="C466" s="232" t="s">
        <v>826</v>
      </c>
      <c r="D466" s="232" t="s">
        <v>209</v>
      </c>
      <c r="E466" s="233" t="s">
        <v>827</v>
      </c>
      <c r="F466" s="234" t="s">
        <v>828</v>
      </c>
      <c r="G466" s="235" t="s">
        <v>149</v>
      </c>
      <c r="H466" s="236">
        <v>7.195</v>
      </c>
      <c r="I466" s="237"/>
      <c r="J466" s="238">
        <f>ROUND(I466*H466,2)</f>
        <v>0</v>
      </c>
      <c r="K466" s="234" t="s">
        <v>150</v>
      </c>
      <c r="L466" s="239"/>
      <c r="M466" s="240" t="s">
        <v>21</v>
      </c>
      <c r="N466" s="241" t="s">
        <v>45</v>
      </c>
      <c r="O466" s="41"/>
      <c r="P466" s="196">
        <f>O466*H466</f>
        <v>0</v>
      </c>
      <c r="Q466" s="196">
        <v>0.00017</v>
      </c>
      <c r="R466" s="196">
        <f>Q466*H466</f>
        <v>0.00122315</v>
      </c>
      <c r="S466" s="196">
        <v>0</v>
      </c>
      <c r="T466" s="197">
        <f>S466*H466</f>
        <v>0</v>
      </c>
      <c r="AR466" s="23" t="s">
        <v>351</v>
      </c>
      <c r="AT466" s="23" t="s">
        <v>209</v>
      </c>
      <c r="AU466" s="23" t="s">
        <v>152</v>
      </c>
      <c r="AY466" s="23" t="s">
        <v>143</v>
      </c>
      <c r="BE466" s="198">
        <f>IF(N466="základní",J466,0)</f>
        <v>0</v>
      </c>
      <c r="BF466" s="198">
        <f>IF(N466="snížená",J466,0)</f>
        <v>0</v>
      </c>
      <c r="BG466" s="198">
        <f>IF(N466="zákl. přenesená",J466,0)</f>
        <v>0</v>
      </c>
      <c r="BH466" s="198">
        <f>IF(N466="sníž. přenesená",J466,0)</f>
        <v>0</v>
      </c>
      <c r="BI466" s="198">
        <f>IF(N466="nulová",J466,0)</f>
        <v>0</v>
      </c>
      <c r="BJ466" s="23" t="s">
        <v>152</v>
      </c>
      <c r="BK466" s="198">
        <f>ROUND(I466*H466,2)</f>
        <v>0</v>
      </c>
      <c r="BL466" s="23" t="s">
        <v>223</v>
      </c>
      <c r="BM466" s="23" t="s">
        <v>829</v>
      </c>
    </row>
    <row r="467" spans="2:51" s="12" customFormat="1" ht="13.5">
      <c r="B467" s="210"/>
      <c r="C467" s="211"/>
      <c r="D467" s="201" t="s">
        <v>154</v>
      </c>
      <c r="E467" s="212" t="s">
        <v>21</v>
      </c>
      <c r="F467" s="213" t="s">
        <v>830</v>
      </c>
      <c r="G467" s="211"/>
      <c r="H467" s="214">
        <v>6.541</v>
      </c>
      <c r="I467" s="215"/>
      <c r="J467" s="211"/>
      <c r="K467" s="211"/>
      <c r="L467" s="216"/>
      <c r="M467" s="217"/>
      <c r="N467" s="218"/>
      <c r="O467" s="218"/>
      <c r="P467" s="218"/>
      <c r="Q467" s="218"/>
      <c r="R467" s="218"/>
      <c r="S467" s="218"/>
      <c r="T467" s="219"/>
      <c r="AT467" s="220" t="s">
        <v>154</v>
      </c>
      <c r="AU467" s="220" t="s">
        <v>152</v>
      </c>
      <c r="AV467" s="12" t="s">
        <v>152</v>
      </c>
      <c r="AW467" s="12" t="s">
        <v>37</v>
      </c>
      <c r="AX467" s="12" t="s">
        <v>81</v>
      </c>
      <c r="AY467" s="220" t="s">
        <v>143</v>
      </c>
    </row>
    <row r="468" spans="2:51" s="12" customFormat="1" ht="13.5">
      <c r="B468" s="210"/>
      <c r="C468" s="211"/>
      <c r="D468" s="201" t="s">
        <v>154</v>
      </c>
      <c r="E468" s="211"/>
      <c r="F468" s="213" t="s">
        <v>831</v>
      </c>
      <c r="G468" s="211"/>
      <c r="H468" s="214">
        <v>7.195</v>
      </c>
      <c r="I468" s="215"/>
      <c r="J468" s="211"/>
      <c r="K468" s="211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154</v>
      </c>
      <c r="AU468" s="220" t="s">
        <v>152</v>
      </c>
      <c r="AV468" s="12" t="s">
        <v>152</v>
      </c>
      <c r="AW468" s="12" t="s">
        <v>6</v>
      </c>
      <c r="AX468" s="12" t="s">
        <v>81</v>
      </c>
      <c r="AY468" s="220" t="s">
        <v>143</v>
      </c>
    </row>
    <row r="469" spans="2:65" s="1" customFormat="1" ht="16.5" customHeight="1">
      <c r="B469" s="40"/>
      <c r="C469" s="187" t="s">
        <v>832</v>
      </c>
      <c r="D469" s="187" t="s">
        <v>146</v>
      </c>
      <c r="E469" s="188" t="s">
        <v>833</v>
      </c>
      <c r="F469" s="189" t="s">
        <v>834</v>
      </c>
      <c r="G469" s="190" t="s">
        <v>206</v>
      </c>
      <c r="H469" s="191">
        <v>1</v>
      </c>
      <c r="I469" s="192"/>
      <c r="J469" s="193">
        <f>ROUND(I469*H469,2)</f>
        <v>0</v>
      </c>
      <c r="K469" s="189" t="s">
        <v>150</v>
      </c>
      <c r="L469" s="60"/>
      <c r="M469" s="194" t="s">
        <v>21</v>
      </c>
      <c r="N469" s="195" t="s">
        <v>45</v>
      </c>
      <c r="O469" s="41"/>
      <c r="P469" s="196">
        <f>O469*H469</f>
        <v>0</v>
      </c>
      <c r="Q469" s="196">
        <v>0</v>
      </c>
      <c r="R469" s="196">
        <f>Q469*H469</f>
        <v>0</v>
      </c>
      <c r="S469" s="196">
        <v>0</v>
      </c>
      <c r="T469" s="197">
        <f>S469*H469</f>
        <v>0</v>
      </c>
      <c r="AR469" s="23" t="s">
        <v>223</v>
      </c>
      <c r="AT469" s="23" t="s">
        <v>146</v>
      </c>
      <c r="AU469" s="23" t="s">
        <v>152</v>
      </c>
      <c r="AY469" s="23" t="s">
        <v>143</v>
      </c>
      <c r="BE469" s="198">
        <f>IF(N469="základní",J469,0)</f>
        <v>0</v>
      </c>
      <c r="BF469" s="198">
        <f>IF(N469="snížená",J469,0)</f>
        <v>0</v>
      </c>
      <c r="BG469" s="198">
        <f>IF(N469="zákl. přenesená",J469,0)</f>
        <v>0</v>
      </c>
      <c r="BH469" s="198">
        <f>IF(N469="sníž. přenesená",J469,0)</f>
        <v>0</v>
      </c>
      <c r="BI469" s="198">
        <f>IF(N469="nulová",J469,0)</f>
        <v>0</v>
      </c>
      <c r="BJ469" s="23" t="s">
        <v>152</v>
      </c>
      <c r="BK469" s="198">
        <f>ROUND(I469*H469,2)</f>
        <v>0</v>
      </c>
      <c r="BL469" s="23" t="s">
        <v>223</v>
      </c>
      <c r="BM469" s="23" t="s">
        <v>835</v>
      </c>
    </row>
    <row r="470" spans="2:65" s="1" customFormat="1" ht="51" customHeight="1">
      <c r="B470" s="40"/>
      <c r="C470" s="187" t="s">
        <v>836</v>
      </c>
      <c r="D470" s="187" t="s">
        <v>146</v>
      </c>
      <c r="E470" s="188" t="s">
        <v>837</v>
      </c>
      <c r="F470" s="189" t="s">
        <v>838</v>
      </c>
      <c r="G470" s="190" t="s">
        <v>317</v>
      </c>
      <c r="H470" s="191">
        <v>1.475</v>
      </c>
      <c r="I470" s="192"/>
      <c r="J470" s="193">
        <f>ROUND(I470*H470,2)</f>
        <v>0</v>
      </c>
      <c r="K470" s="189" t="s">
        <v>150</v>
      </c>
      <c r="L470" s="60"/>
      <c r="M470" s="194" t="s">
        <v>21</v>
      </c>
      <c r="N470" s="195" t="s">
        <v>45</v>
      </c>
      <c r="O470" s="41"/>
      <c r="P470" s="196">
        <f>O470*H470</f>
        <v>0</v>
      </c>
      <c r="Q470" s="196">
        <v>0</v>
      </c>
      <c r="R470" s="196">
        <f>Q470*H470</f>
        <v>0</v>
      </c>
      <c r="S470" s="196">
        <v>0</v>
      </c>
      <c r="T470" s="197">
        <f>S470*H470</f>
        <v>0</v>
      </c>
      <c r="AR470" s="23" t="s">
        <v>223</v>
      </c>
      <c r="AT470" s="23" t="s">
        <v>146</v>
      </c>
      <c r="AU470" s="23" t="s">
        <v>152</v>
      </c>
      <c r="AY470" s="23" t="s">
        <v>143</v>
      </c>
      <c r="BE470" s="198">
        <f>IF(N470="základní",J470,0)</f>
        <v>0</v>
      </c>
      <c r="BF470" s="198">
        <f>IF(N470="snížená",J470,0)</f>
        <v>0</v>
      </c>
      <c r="BG470" s="198">
        <f>IF(N470="zákl. přenesená",J470,0)</f>
        <v>0</v>
      </c>
      <c r="BH470" s="198">
        <f>IF(N470="sníž. přenesená",J470,0)</f>
        <v>0</v>
      </c>
      <c r="BI470" s="198">
        <f>IF(N470="nulová",J470,0)</f>
        <v>0</v>
      </c>
      <c r="BJ470" s="23" t="s">
        <v>152</v>
      </c>
      <c r="BK470" s="198">
        <f>ROUND(I470*H470,2)</f>
        <v>0</v>
      </c>
      <c r="BL470" s="23" t="s">
        <v>223</v>
      </c>
      <c r="BM470" s="23" t="s">
        <v>839</v>
      </c>
    </row>
    <row r="471" spans="2:65" s="1" customFormat="1" ht="16.5" customHeight="1">
      <c r="B471" s="40"/>
      <c r="C471" s="187" t="s">
        <v>840</v>
      </c>
      <c r="D471" s="187" t="s">
        <v>146</v>
      </c>
      <c r="E471" s="188" t="s">
        <v>841</v>
      </c>
      <c r="F471" s="189" t="s">
        <v>842</v>
      </c>
      <c r="G471" s="190" t="s">
        <v>206</v>
      </c>
      <c r="H471" s="191">
        <v>1</v>
      </c>
      <c r="I471" s="192"/>
      <c r="J471" s="193">
        <f>ROUND(I471*H471,2)</f>
        <v>0</v>
      </c>
      <c r="K471" s="189" t="s">
        <v>21</v>
      </c>
      <c r="L471" s="60"/>
      <c r="M471" s="194" t="s">
        <v>21</v>
      </c>
      <c r="N471" s="195" t="s">
        <v>45</v>
      </c>
      <c r="O471" s="41"/>
      <c r="P471" s="196">
        <f>O471*H471</f>
        <v>0</v>
      </c>
      <c r="Q471" s="196">
        <v>0.00031</v>
      </c>
      <c r="R471" s="196">
        <f>Q471*H471</f>
        <v>0.00031</v>
      </c>
      <c r="S471" s="196">
        <v>0</v>
      </c>
      <c r="T471" s="197">
        <f>S471*H471</f>
        <v>0</v>
      </c>
      <c r="AR471" s="23" t="s">
        <v>223</v>
      </c>
      <c r="AT471" s="23" t="s">
        <v>146</v>
      </c>
      <c r="AU471" s="23" t="s">
        <v>152</v>
      </c>
      <c r="AY471" s="23" t="s">
        <v>143</v>
      </c>
      <c r="BE471" s="198">
        <f>IF(N471="základní",J471,0)</f>
        <v>0</v>
      </c>
      <c r="BF471" s="198">
        <f>IF(N471="snížená",J471,0)</f>
        <v>0</v>
      </c>
      <c r="BG471" s="198">
        <f>IF(N471="zákl. přenesená",J471,0)</f>
        <v>0</v>
      </c>
      <c r="BH471" s="198">
        <f>IF(N471="sníž. přenesená",J471,0)</f>
        <v>0</v>
      </c>
      <c r="BI471" s="198">
        <f>IF(N471="nulová",J471,0)</f>
        <v>0</v>
      </c>
      <c r="BJ471" s="23" t="s">
        <v>152</v>
      </c>
      <c r="BK471" s="198">
        <f>ROUND(I471*H471,2)</f>
        <v>0</v>
      </c>
      <c r="BL471" s="23" t="s">
        <v>223</v>
      </c>
      <c r="BM471" s="23" t="s">
        <v>843</v>
      </c>
    </row>
    <row r="472" spans="2:63" s="10" customFormat="1" ht="29.85" customHeight="1">
      <c r="B472" s="171"/>
      <c r="C472" s="172"/>
      <c r="D472" s="173" t="s">
        <v>72</v>
      </c>
      <c r="E472" s="185" t="s">
        <v>844</v>
      </c>
      <c r="F472" s="185" t="s">
        <v>845</v>
      </c>
      <c r="G472" s="172"/>
      <c r="H472" s="172"/>
      <c r="I472" s="175"/>
      <c r="J472" s="186">
        <f>BK472</f>
        <v>0</v>
      </c>
      <c r="K472" s="172"/>
      <c r="L472" s="177"/>
      <c r="M472" s="178"/>
      <c r="N472" s="179"/>
      <c r="O472" s="179"/>
      <c r="P472" s="180">
        <f>SUM(P473:P516)</f>
        <v>0</v>
      </c>
      <c r="Q472" s="179"/>
      <c r="R472" s="180">
        <f>SUM(R473:R516)</f>
        <v>0.35545999999999994</v>
      </c>
      <c r="S472" s="179"/>
      <c r="T472" s="181">
        <f>SUM(T473:T516)</f>
        <v>1.4204975000000002</v>
      </c>
      <c r="AR472" s="182" t="s">
        <v>152</v>
      </c>
      <c r="AT472" s="183" t="s">
        <v>72</v>
      </c>
      <c r="AU472" s="183" t="s">
        <v>81</v>
      </c>
      <c r="AY472" s="182" t="s">
        <v>143</v>
      </c>
      <c r="BK472" s="184">
        <f>SUM(BK473:BK516)</f>
        <v>0</v>
      </c>
    </row>
    <row r="473" spans="2:65" s="1" customFormat="1" ht="16.5" customHeight="1">
      <c r="B473" s="40"/>
      <c r="C473" s="187" t="s">
        <v>846</v>
      </c>
      <c r="D473" s="187" t="s">
        <v>146</v>
      </c>
      <c r="E473" s="188" t="s">
        <v>847</v>
      </c>
      <c r="F473" s="189" t="s">
        <v>848</v>
      </c>
      <c r="G473" s="190" t="s">
        <v>149</v>
      </c>
      <c r="H473" s="191">
        <v>6.07</v>
      </c>
      <c r="I473" s="192"/>
      <c r="J473" s="193">
        <f>ROUND(I473*H473,2)</f>
        <v>0</v>
      </c>
      <c r="K473" s="189" t="s">
        <v>150</v>
      </c>
      <c r="L473" s="60"/>
      <c r="M473" s="194" t="s">
        <v>21</v>
      </c>
      <c r="N473" s="195" t="s">
        <v>45</v>
      </c>
      <c r="O473" s="41"/>
      <c r="P473" s="196">
        <f>O473*H473</f>
        <v>0</v>
      </c>
      <c r="Q473" s="196">
        <v>0</v>
      </c>
      <c r="R473" s="196">
        <f>Q473*H473</f>
        <v>0</v>
      </c>
      <c r="S473" s="196">
        <v>0.02465</v>
      </c>
      <c r="T473" s="197">
        <f>S473*H473</f>
        <v>0.1496255</v>
      </c>
      <c r="AR473" s="23" t="s">
        <v>223</v>
      </c>
      <c r="AT473" s="23" t="s">
        <v>146</v>
      </c>
      <c r="AU473" s="23" t="s">
        <v>152</v>
      </c>
      <c r="AY473" s="23" t="s">
        <v>143</v>
      </c>
      <c r="BE473" s="198">
        <f>IF(N473="základní",J473,0)</f>
        <v>0</v>
      </c>
      <c r="BF473" s="198">
        <f>IF(N473="snížená",J473,0)</f>
        <v>0</v>
      </c>
      <c r="BG473" s="198">
        <f>IF(N473="zákl. přenesená",J473,0)</f>
        <v>0</v>
      </c>
      <c r="BH473" s="198">
        <f>IF(N473="sníž. přenesená",J473,0)</f>
        <v>0</v>
      </c>
      <c r="BI473" s="198">
        <f>IF(N473="nulová",J473,0)</f>
        <v>0</v>
      </c>
      <c r="BJ473" s="23" t="s">
        <v>152</v>
      </c>
      <c r="BK473" s="198">
        <f>ROUND(I473*H473,2)</f>
        <v>0</v>
      </c>
      <c r="BL473" s="23" t="s">
        <v>223</v>
      </c>
      <c r="BM473" s="23" t="s">
        <v>849</v>
      </c>
    </row>
    <row r="474" spans="2:51" s="11" customFormat="1" ht="13.5">
      <c r="B474" s="199"/>
      <c r="C474" s="200"/>
      <c r="D474" s="201" t="s">
        <v>154</v>
      </c>
      <c r="E474" s="202" t="s">
        <v>21</v>
      </c>
      <c r="F474" s="203" t="s">
        <v>233</v>
      </c>
      <c r="G474" s="200"/>
      <c r="H474" s="202" t="s">
        <v>21</v>
      </c>
      <c r="I474" s="204"/>
      <c r="J474" s="200"/>
      <c r="K474" s="200"/>
      <c r="L474" s="205"/>
      <c r="M474" s="206"/>
      <c r="N474" s="207"/>
      <c r="O474" s="207"/>
      <c r="P474" s="207"/>
      <c r="Q474" s="207"/>
      <c r="R474" s="207"/>
      <c r="S474" s="207"/>
      <c r="T474" s="208"/>
      <c r="AT474" s="209" t="s">
        <v>154</v>
      </c>
      <c r="AU474" s="209" t="s">
        <v>152</v>
      </c>
      <c r="AV474" s="11" t="s">
        <v>81</v>
      </c>
      <c r="AW474" s="11" t="s">
        <v>37</v>
      </c>
      <c r="AX474" s="11" t="s">
        <v>73</v>
      </c>
      <c r="AY474" s="209" t="s">
        <v>143</v>
      </c>
    </row>
    <row r="475" spans="2:51" s="12" customFormat="1" ht="13.5">
      <c r="B475" s="210"/>
      <c r="C475" s="211"/>
      <c r="D475" s="201" t="s">
        <v>154</v>
      </c>
      <c r="E475" s="212" t="s">
        <v>21</v>
      </c>
      <c r="F475" s="213" t="s">
        <v>242</v>
      </c>
      <c r="G475" s="211"/>
      <c r="H475" s="214">
        <v>2.06</v>
      </c>
      <c r="I475" s="215"/>
      <c r="J475" s="211"/>
      <c r="K475" s="211"/>
      <c r="L475" s="216"/>
      <c r="M475" s="217"/>
      <c r="N475" s="218"/>
      <c r="O475" s="218"/>
      <c r="P475" s="218"/>
      <c r="Q475" s="218"/>
      <c r="R475" s="218"/>
      <c r="S475" s="218"/>
      <c r="T475" s="219"/>
      <c r="AT475" s="220" t="s">
        <v>154</v>
      </c>
      <c r="AU475" s="220" t="s">
        <v>152</v>
      </c>
      <c r="AV475" s="12" t="s">
        <v>152</v>
      </c>
      <c r="AW475" s="12" t="s">
        <v>37</v>
      </c>
      <c r="AX475" s="12" t="s">
        <v>73</v>
      </c>
      <c r="AY475" s="220" t="s">
        <v>143</v>
      </c>
    </row>
    <row r="476" spans="2:51" s="11" customFormat="1" ht="13.5">
      <c r="B476" s="199"/>
      <c r="C476" s="200"/>
      <c r="D476" s="201" t="s">
        <v>154</v>
      </c>
      <c r="E476" s="202" t="s">
        <v>21</v>
      </c>
      <c r="F476" s="203" t="s">
        <v>240</v>
      </c>
      <c r="G476" s="200"/>
      <c r="H476" s="202" t="s">
        <v>21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154</v>
      </c>
      <c r="AU476" s="209" t="s">
        <v>152</v>
      </c>
      <c r="AV476" s="11" t="s">
        <v>81</v>
      </c>
      <c r="AW476" s="11" t="s">
        <v>37</v>
      </c>
      <c r="AX476" s="11" t="s">
        <v>73</v>
      </c>
      <c r="AY476" s="209" t="s">
        <v>143</v>
      </c>
    </row>
    <row r="477" spans="2:51" s="12" customFormat="1" ht="13.5">
      <c r="B477" s="210"/>
      <c r="C477" s="211"/>
      <c r="D477" s="201" t="s">
        <v>154</v>
      </c>
      <c r="E477" s="212" t="s">
        <v>21</v>
      </c>
      <c r="F477" s="213" t="s">
        <v>241</v>
      </c>
      <c r="G477" s="211"/>
      <c r="H477" s="214">
        <v>0.96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154</v>
      </c>
      <c r="AU477" s="220" t="s">
        <v>152</v>
      </c>
      <c r="AV477" s="12" t="s">
        <v>152</v>
      </c>
      <c r="AW477" s="12" t="s">
        <v>37</v>
      </c>
      <c r="AX477" s="12" t="s">
        <v>73</v>
      </c>
      <c r="AY477" s="220" t="s">
        <v>143</v>
      </c>
    </row>
    <row r="478" spans="2:51" s="11" customFormat="1" ht="13.5">
      <c r="B478" s="199"/>
      <c r="C478" s="200"/>
      <c r="D478" s="201" t="s">
        <v>154</v>
      </c>
      <c r="E478" s="202" t="s">
        <v>21</v>
      </c>
      <c r="F478" s="203" t="s">
        <v>235</v>
      </c>
      <c r="G478" s="200"/>
      <c r="H478" s="202" t="s">
        <v>21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154</v>
      </c>
      <c r="AU478" s="209" t="s">
        <v>152</v>
      </c>
      <c r="AV478" s="11" t="s">
        <v>81</v>
      </c>
      <c r="AW478" s="11" t="s">
        <v>37</v>
      </c>
      <c r="AX478" s="11" t="s">
        <v>73</v>
      </c>
      <c r="AY478" s="209" t="s">
        <v>143</v>
      </c>
    </row>
    <row r="479" spans="2:51" s="12" customFormat="1" ht="13.5">
      <c r="B479" s="210"/>
      <c r="C479" s="211"/>
      <c r="D479" s="201" t="s">
        <v>154</v>
      </c>
      <c r="E479" s="212" t="s">
        <v>21</v>
      </c>
      <c r="F479" s="213" t="s">
        <v>269</v>
      </c>
      <c r="G479" s="211"/>
      <c r="H479" s="214">
        <v>2.09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154</v>
      </c>
      <c r="AU479" s="220" t="s">
        <v>152</v>
      </c>
      <c r="AV479" s="12" t="s">
        <v>152</v>
      </c>
      <c r="AW479" s="12" t="s">
        <v>37</v>
      </c>
      <c r="AX479" s="12" t="s">
        <v>73</v>
      </c>
      <c r="AY479" s="220" t="s">
        <v>143</v>
      </c>
    </row>
    <row r="480" spans="2:51" s="11" customFormat="1" ht="13.5">
      <c r="B480" s="199"/>
      <c r="C480" s="200"/>
      <c r="D480" s="201" t="s">
        <v>154</v>
      </c>
      <c r="E480" s="202" t="s">
        <v>21</v>
      </c>
      <c r="F480" s="203" t="s">
        <v>270</v>
      </c>
      <c r="G480" s="200"/>
      <c r="H480" s="202" t="s">
        <v>21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154</v>
      </c>
      <c r="AU480" s="209" t="s">
        <v>152</v>
      </c>
      <c r="AV480" s="11" t="s">
        <v>81</v>
      </c>
      <c r="AW480" s="11" t="s">
        <v>37</v>
      </c>
      <c r="AX480" s="11" t="s">
        <v>73</v>
      </c>
      <c r="AY480" s="209" t="s">
        <v>143</v>
      </c>
    </row>
    <row r="481" spans="2:51" s="12" customFormat="1" ht="13.5">
      <c r="B481" s="210"/>
      <c r="C481" s="211"/>
      <c r="D481" s="201" t="s">
        <v>154</v>
      </c>
      <c r="E481" s="212" t="s">
        <v>21</v>
      </c>
      <c r="F481" s="213" t="s">
        <v>241</v>
      </c>
      <c r="G481" s="211"/>
      <c r="H481" s="214">
        <v>0.96</v>
      </c>
      <c r="I481" s="215"/>
      <c r="J481" s="211"/>
      <c r="K481" s="211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154</v>
      </c>
      <c r="AU481" s="220" t="s">
        <v>152</v>
      </c>
      <c r="AV481" s="12" t="s">
        <v>152</v>
      </c>
      <c r="AW481" s="12" t="s">
        <v>37</v>
      </c>
      <c r="AX481" s="12" t="s">
        <v>73</v>
      </c>
      <c r="AY481" s="220" t="s">
        <v>143</v>
      </c>
    </row>
    <row r="482" spans="2:51" s="13" customFormat="1" ht="13.5">
      <c r="B482" s="221"/>
      <c r="C482" s="222"/>
      <c r="D482" s="201" t="s">
        <v>154</v>
      </c>
      <c r="E482" s="223" t="s">
        <v>21</v>
      </c>
      <c r="F482" s="224" t="s">
        <v>158</v>
      </c>
      <c r="G482" s="222"/>
      <c r="H482" s="225">
        <v>6.07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154</v>
      </c>
      <c r="AU482" s="231" t="s">
        <v>152</v>
      </c>
      <c r="AV482" s="13" t="s">
        <v>151</v>
      </c>
      <c r="AW482" s="13" t="s">
        <v>37</v>
      </c>
      <c r="AX482" s="13" t="s">
        <v>81</v>
      </c>
      <c r="AY482" s="231" t="s">
        <v>143</v>
      </c>
    </row>
    <row r="483" spans="2:65" s="1" customFormat="1" ht="16.5" customHeight="1">
      <c r="B483" s="40"/>
      <c r="C483" s="187" t="s">
        <v>850</v>
      </c>
      <c r="D483" s="187" t="s">
        <v>146</v>
      </c>
      <c r="E483" s="188" t="s">
        <v>851</v>
      </c>
      <c r="F483" s="189" t="s">
        <v>852</v>
      </c>
      <c r="G483" s="190" t="s">
        <v>149</v>
      </c>
      <c r="H483" s="191">
        <v>6.384</v>
      </c>
      <c r="I483" s="192"/>
      <c r="J483" s="193">
        <f>ROUND(I483*H483,2)</f>
        <v>0</v>
      </c>
      <c r="K483" s="189" t="s">
        <v>150</v>
      </c>
      <c r="L483" s="60"/>
      <c r="M483" s="194" t="s">
        <v>21</v>
      </c>
      <c r="N483" s="195" t="s">
        <v>45</v>
      </c>
      <c r="O483" s="41"/>
      <c r="P483" s="196">
        <f>O483*H483</f>
        <v>0</v>
      </c>
      <c r="Q483" s="196">
        <v>0</v>
      </c>
      <c r="R483" s="196">
        <f>Q483*H483</f>
        <v>0</v>
      </c>
      <c r="S483" s="196">
        <v>0.008</v>
      </c>
      <c r="T483" s="197">
        <f>S483*H483</f>
        <v>0.051072000000000006</v>
      </c>
      <c r="AR483" s="23" t="s">
        <v>223</v>
      </c>
      <c r="AT483" s="23" t="s">
        <v>146</v>
      </c>
      <c r="AU483" s="23" t="s">
        <v>152</v>
      </c>
      <c r="AY483" s="23" t="s">
        <v>143</v>
      </c>
      <c r="BE483" s="198">
        <f>IF(N483="základní",J483,0)</f>
        <v>0</v>
      </c>
      <c r="BF483" s="198">
        <f>IF(N483="snížená",J483,0)</f>
        <v>0</v>
      </c>
      <c r="BG483" s="198">
        <f>IF(N483="zákl. přenesená",J483,0)</f>
        <v>0</v>
      </c>
      <c r="BH483" s="198">
        <f>IF(N483="sníž. přenesená",J483,0)</f>
        <v>0</v>
      </c>
      <c r="BI483" s="198">
        <f>IF(N483="nulová",J483,0)</f>
        <v>0</v>
      </c>
      <c r="BJ483" s="23" t="s">
        <v>152</v>
      </c>
      <c r="BK483" s="198">
        <f>ROUND(I483*H483,2)</f>
        <v>0</v>
      </c>
      <c r="BL483" s="23" t="s">
        <v>223</v>
      </c>
      <c r="BM483" s="23" t="s">
        <v>853</v>
      </c>
    </row>
    <row r="484" spans="2:51" s="11" customFormat="1" ht="13.5">
      <c r="B484" s="199"/>
      <c r="C484" s="200"/>
      <c r="D484" s="201" t="s">
        <v>154</v>
      </c>
      <c r="E484" s="202" t="s">
        <v>21</v>
      </c>
      <c r="F484" s="203" t="s">
        <v>854</v>
      </c>
      <c r="G484" s="200"/>
      <c r="H484" s="202" t="s">
        <v>21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154</v>
      </c>
      <c r="AU484" s="209" t="s">
        <v>152</v>
      </c>
      <c r="AV484" s="11" t="s">
        <v>81</v>
      </c>
      <c r="AW484" s="11" t="s">
        <v>37</v>
      </c>
      <c r="AX484" s="11" t="s">
        <v>73</v>
      </c>
      <c r="AY484" s="209" t="s">
        <v>143</v>
      </c>
    </row>
    <row r="485" spans="2:51" s="12" customFormat="1" ht="13.5">
      <c r="B485" s="210"/>
      <c r="C485" s="211"/>
      <c r="D485" s="201" t="s">
        <v>154</v>
      </c>
      <c r="E485" s="212" t="s">
        <v>21</v>
      </c>
      <c r="F485" s="213" t="s">
        <v>855</v>
      </c>
      <c r="G485" s="211"/>
      <c r="H485" s="214">
        <v>6.384</v>
      </c>
      <c r="I485" s="215"/>
      <c r="J485" s="211"/>
      <c r="K485" s="211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154</v>
      </c>
      <c r="AU485" s="220" t="s">
        <v>152</v>
      </c>
      <c r="AV485" s="12" t="s">
        <v>152</v>
      </c>
      <c r="AW485" s="12" t="s">
        <v>37</v>
      </c>
      <c r="AX485" s="12" t="s">
        <v>81</v>
      </c>
      <c r="AY485" s="220" t="s">
        <v>143</v>
      </c>
    </row>
    <row r="486" spans="2:65" s="1" customFormat="1" ht="25.5" customHeight="1">
      <c r="B486" s="40"/>
      <c r="C486" s="187" t="s">
        <v>856</v>
      </c>
      <c r="D486" s="187" t="s">
        <v>146</v>
      </c>
      <c r="E486" s="188" t="s">
        <v>857</v>
      </c>
      <c r="F486" s="189" t="s">
        <v>858</v>
      </c>
      <c r="G486" s="190" t="s">
        <v>206</v>
      </c>
      <c r="H486" s="191">
        <v>9</v>
      </c>
      <c r="I486" s="192"/>
      <c r="J486" s="193">
        <f aca="true" t="shared" si="40" ref="J486:J498">ROUND(I486*H486,2)</f>
        <v>0</v>
      </c>
      <c r="K486" s="189" t="s">
        <v>150</v>
      </c>
      <c r="L486" s="60"/>
      <c r="M486" s="194" t="s">
        <v>21</v>
      </c>
      <c r="N486" s="195" t="s">
        <v>45</v>
      </c>
      <c r="O486" s="41"/>
      <c r="P486" s="196">
        <f aca="true" t="shared" si="41" ref="P486:P498">O486*H486</f>
        <v>0</v>
      </c>
      <c r="Q486" s="196">
        <v>0</v>
      </c>
      <c r="R486" s="196">
        <f aca="true" t="shared" si="42" ref="R486:R498">Q486*H486</f>
        <v>0</v>
      </c>
      <c r="S486" s="196">
        <v>0</v>
      </c>
      <c r="T486" s="197">
        <f aca="true" t="shared" si="43" ref="T486:T498">S486*H486</f>
        <v>0</v>
      </c>
      <c r="AR486" s="23" t="s">
        <v>223</v>
      </c>
      <c r="AT486" s="23" t="s">
        <v>146</v>
      </c>
      <c r="AU486" s="23" t="s">
        <v>152</v>
      </c>
      <c r="AY486" s="23" t="s">
        <v>143</v>
      </c>
      <c r="BE486" s="198">
        <f aca="true" t="shared" si="44" ref="BE486:BE498">IF(N486="základní",J486,0)</f>
        <v>0</v>
      </c>
      <c r="BF486" s="198">
        <f aca="true" t="shared" si="45" ref="BF486:BF498">IF(N486="snížená",J486,0)</f>
        <v>0</v>
      </c>
      <c r="BG486" s="198">
        <f aca="true" t="shared" si="46" ref="BG486:BG498">IF(N486="zákl. přenesená",J486,0)</f>
        <v>0</v>
      </c>
      <c r="BH486" s="198">
        <f aca="true" t="shared" si="47" ref="BH486:BH498">IF(N486="sníž. přenesená",J486,0)</f>
        <v>0</v>
      </c>
      <c r="BI486" s="198">
        <f aca="true" t="shared" si="48" ref="BI486:BI498">IF(N486="nulová",J486,0)</f>
        <v>0</v>
      </c>
      <c r="BJ486" s="23" t="s">
        <v>152</v>
      </c>
      <c r="BK486" s="198">
        <f aca="true" t="shared" si="49" ref="BK486:BK498">ROUND(I486*H486,2)</f>
        <v>0</v>
      </c>
      <c r="BL486" s="23" t="s">
        <v>223</v>
      </c>
      <c r="BM486" s="23" t="s">
        <v>859</v>
      </c>
    </row>
    <row r="487" spans="2:65" s="1" customFormat="1" ht="16.5" customHeight="1">
      <c r="B487" s="40"/>
      <c r="C487" s="232" t="s">
        <v>860</v>
      </c>
      <c r="D487" s="232" t="s">
        <v>209</v>
      </c>
      <c r="E487" s="233" t="s">
        <v>861</v>
      </c>
      <c r="F487" s="234" t="s">
        <v>862</v>
      </c>
      <c r="G487" s="235" t="s">
        <v>206</v>
      </c>
      <c r="H487" s="236">
        <v>4</v>
      </c>
      <c r="I487" s="237"/>
      <c r="J487" s="238">
        <f t="shared" si="40"/>
        <v>0</v>
      </c>
      <c r="K487" s="234" t="s">
        <v>150</v>
      </c>
      <c r="L487" s="239"/>
      <c r="M487" s="240" t="s">
        <v>21</v>
      </c>
      <c r="N487" s="241" t="s">
        <v>45</v>
      </c>
      <c r="O487" s="41"/>
      <c r="P487" s="196">
        <f t="shared" si="41"/>
        <v>0</v>
      </c>
      <c r="Q487" s="196">
        <v>0.0155</v>
      </c>
      <c r="R487" s="196">
        <f t="shared" si="42"/>
        <v>0.062</v>
      </c>
      <c r="S487" s="196">
        <v>0</v>
      </c>
      <c r="T487" s="197">
        <f t="shared" si="43"/>
        <v>0</v>
      </c>
      <c r="AR487" s="23" t="s">
        <v>351</v>
      </c>
      <c r="AT487" s="23" t="s">
        <v>209</v>
      </c>
      <c r="AU487" s="23" t="s">
        <v>152</v>
      </c>
      <c r="AY487" s="23" t="s">
        <v>143</v>
      </c>
      <c r="BE487" s="198">
        <f t="shared" si="44"/>
        <v>0</v>
      </c>
      <c r="BF487" s="198">
        <f t="shared" si="45"/>
        <v>0</v>
      </c>
      <c r="BG487" s="198">
        <f t="shared" si="46"/>
        <v>0</v>
      </c>
      <c r="BH487" s="198">
        <f t="shared" si="47"/>
        <v>0</v>
      </c>
      <c r="BI487" s="198">
        <f t="shared" si="48"/>
        <v>0</v>
      </c>
      <c r="BJ487" s="23" t="s">
        <v>152</v>
      </c>
      <c r="BK487" s="198">
        <f t="shared" si="49"/>
        <v>0</v>
      </c>
      <c r="BL487" s="23" t="s">
        <v>223</v>
      </c>
      <c r="BM487" s="23" t="s">
        <v>863</v>
      </c>
    </row>
    <row r="488" spans="2:65" s="1" customFormat="1" ht="16.5" customHeight="1">
      <c r="B488" s="40"/>
      <c r="C488" s="232" t="s">
        <v>864</v>
      </c>
      <c r="D488" s="232" t="s">
        <v>209</v>
      </c>
      <c r="E488" s="233" t="s">
        <v>865</v>
      </c>
      <c r="F488" s="234" t="s">
        <v>866</v>
      </c>
      <c r="G488" s="235" t="s">
        <v>206</v>
      </c>
      <c r="H488" s="236">
        <v>3</v>
      </c>
      <c r="I488" s="237"/>
      <c r="J488" s="238">
        <f t="shared" si="40"/>
        <v>0</v>
      </c>
      <c r="K488" s="234" t="s">
        <v>150</v>
      </c>
      <c r="L488" s="239"/>
      <c r="M488" s="240" t="s">
        <v>21</v>
      </c>
      <c r="N488" s="241" t="s">
        <v>45</v>
      </c>
      <c r="O488" s="41"/>
      <c r="P488" s="196">
        <f t="shared" si="41"/>
        <v>0</v>
      </c>
      <c r="Q488" s="196">
        <v>0.0165</v>
      </c>
      <c r="R488" s="196">
        <f t="shared" si="42"/>
        <v>0.0495</v>
      </c>
      <c r="S488" s="196">
        <v>0</v>
      </c>
      <c r="T488" s="197">
        <f t="shared" si="43"/>
        <v>0</v>
      </c>
      <c r="AR488" s="23" t="s">
        <v>351</v>
      </c>
      <c r="AT488" s="23" t="s">
        <v>209</v>
      </c>
      <c r="AU488" s="23" t="s">
        <v>152</v>
      </c>
      <c r="AY488" s="23" t="s">
        <v>143</v>
      </c>
      <c r="BE488" s="198">
        <f t="shared" si="44"/>
        <v>0</v>
      </c>
      <c r="BF488" s="198">
        <f t="shared" si="45"/>
        <v>0</v>
      </c>
      <c r="BG488" s="198">
        <f t="shared" si="46"/>
        <v>0</v>
      </c>
      <c r="BH488" s="198">
        <f t="shared" si="47"/>
        <v>0</v>
      </c>
      <c r="BI488" s="198">
        <f t="shared" si="48"/>
        <v>0</v>
      </c>
      <c r="BJ488" s="23" t="s">
        <v>152</v>
      </c>
      <c r="BK488" s="198">
        <f t="shared" si="49"/>
        <v>0</v>
      </c>
      <c r="BL488" s="23" t="s">
        <v>223</v>
      </c>
      <c r="BM488" s="23" t="s">
        <v>867</v>
      </c>
    </row>
    <row r="489" spans="2:65" s="1" customFormat="1" ht="16.5" customHeight="1">
      <c r="B489" s="40"/>
      <c r="C489" s="232" t="s">
        <v>868</v>
      </c>
      <c r="D489" s="232" t="s">
        <v>209</v>
      </c>
      <c r="E489" s="233" t="s">
        <v>869</v>
      </c>
      <c r="F489" s="234" t="s">
        <v>870</v>
      </c>
      <c r="G489" s="235" t="s">
        <v>206</v>
      </c>
      <c r="H489" s="236">
        <v>2</v>
      </c>
      <c r="I489" s="237"/>
      <c r="J489" s="238">
        <f t="shared" si="40"/>
        <v>0</v>
      </c>
      <c r="K489" s="234" t="s">
        <v>150</v>
      </c>
      <c r="L489" s="239"/>
      <c r="M489" s="240" t="s">
        <v>21</v>
      </c>
      <c r="N489" s="241" t="s">
        <v>45</v>
      </c>
      <c r="O489" s="41"/>
      <c r="P489" s="196">
        <f t="shared" si="41"/>
        <v>0</v>
      </c>
      <c r="Q489" s="196">
        <v>0.0205</v>
      </c>
      <c r="R489" s="196">
        <f t="shared" si="42"/>
        <v>0.041</v>
      </c>
      <c r="S489" s="196">
        <v>0</v>
      </c>
      <c r="T489" s="197">
        <f t="shared" si="43"/>
        <v>0</v>
      </c>
      <c r="AR489" s="23" t="s">
        <v>351</v>
      </c>
      <c r="AT489" s="23" t="s">
        <v>209</v>
      </c>
      <c r="AU489" s="23" t="s">
        <v>152</v>
      </c>
      <c r="AY489" s="23" t="s">
        <v>143</v>
      </c>
      <c r="BE489" s="198">
        <f t="shared" si="44"/>
        <v>0</v>
      </c>
      <c r="BF489" s="198">
        <f t="shared" si="45"/>
        <v>0</v>
      </c>
      <c r="BG489" s="198">
        <f t="shared" si="46"/>
        <v>0</v>
      </c>
      <c r="BH489" s="198">
        <f t="shared" si="47"/>
        <v>0</v>
      </c>
      <c r="BI489" s="198">
        <f t="shared" si="48"/>
        <v>0</v>
      </c>
      <c r="BJ489" s="23" t="s">
        <v>152</v>
      </c>
      <c r="BK489" s="198">
        <f t="shared" si="49"/>
        <v>0</v>
      </c>
      <c r="BL489" s="23" t="s">
        <v>223</v>
      </c>
      <c r="BM489" s="23" t="s">
        <v>871</v>
      </c>
    </row>
    <row r="490" spans="2:65" s="1" customFormat="1" ht="25.5" customHeight="1">
      <c r="B490" s="40"/>
      <c r="C490" s="232" t="s">
        <v>872</v>
      </c>
      <c r="D490" s="232" t="s">
        <v>209</v>
      </c>
      <c r="E490" s="233" t="s">
        <v>873</v>
      </c>
      <c r="F490" s="234" t="s">
        <v>874</v>
      </c>
      <c r="G490" s="235" t="s">
        <v>206</v>
      </c>
      <c r="H490" s="236">
        <v>9</v>
      </c>
      <c r="I490" s="237"/>
      <c r="J490" s="238">
        <f t="shared" si="40"/>
        <v>0</v>
      </c>
      <c r="K490" s="234" t="s">
        <v>150</v>
      </c>
      <c r="L490" s="239"/>
      <c r="M490" s="240" t="s">
        <v>21</v>
      </c>
      <c r="N490" s="241" t="s">
        <v>45</v>
      </c>
      <c r="O490" s="41"/>
      <c r="P490" s="196">
        <f t="shared" si="41"/>
        <v>0</v>
      </c>
      <c r="Q490" s="196">
        <v>0.0012</v>
      </c>
      <c r="R490" s="196">
        <f t="shared" si="42"/>
        <v>0.010799999999999999</v>
      </c>
      <c r="S490" s="196">
        <v>0</v>
      </c>
      <c r="T490" s="197">
        <f t="shared" si="43"/>
        <v>0</v>
      </c>
      <c r="AR490" s="23" t="s">
        <v>351</v>
      </c>
      <c r="AT490" s="23" t="s">
        <v>209</v>
      </c>
      <c r="AU490" s="23" t="s">
        <v>152</v>
      </c>
      <c r="AY490" s="23" t="s">
        <v>143</v>
      </c>
      <c r="BE490" s="198">
        <f t="shared" si="44"/>
        <v>0</v>
      </c>
      <c r="BF490" s="198">
        <f t="shared" si="45"/>
        <v>0</v>
      </c>
      <c r="BG490" s="198">
        <f t="shared" si="46"/>
        <v>0</v>
      </c>
      <c r="BH490" s="198">
        <f t="shared" si="47"/>
        <v>0</v>
      </c>
      <c r="BI490" s="198">
        <f t="shared" si="48"/>
        <v>0</v>
      </c>
      <c r="BJ490" s="23" t="s">
        <v>152</v>
      </c>
      <c r="BK490" s="198">
        <f t="shared" si="49"/>
        <v>0</v>
      </c>
      <c r="BL490" s="23" t="s">
        <v>223</v>
      </c>
      <c r="BM490" s="23" t="s">
        <v>875</v>
      </c>
    </row>
    <row r="491" spans="2:65" s="1" customFormat="1" ht="25.5" customHeight="1">
      <c r="B491" s="40"/>
      <c r="C491" s="232" t="s">
        <v>876</v>
      </c>
      <c r="D491" s="232" t="s">
        <v>209</v>
      </c>
      <c r="E491" s="233" t="s">
        <v>877</v>
      </c>
      <c r="F491" s="234" t="s">
        <v>878</v>
      </c>
      <c r="G491" s="235" t="s">
        <v>206</v>
      </c>
      <c r="H491" s="236">
        <v>2</v>
      </c>
      <c r="I491" s="237"/>
      <c r="J491" s="238">
        <f t="shared" si="40"/>
        <v>0</v>
      </c>
      <c r="K491" s="234" t="s">
        <v>150</v>
      </c>
      <c r="L491" s="239"/>
      <c r="M491" s="240" t="s">
        <v>21</v>
      </c>
      <c r="N491" s="241" t="s">
        <v>45</v>
      </c>
      <c r="O491" s="41"/>
      <c r="P491" s="196">
        <f t="shared" si="41"/>
        <v>0</v>
      </c>
      <c r="Q491" s="196">
        <v>0.0014</v>
      </c>
      <c r="R491" s="196">
        <f t="shared" si="42"/>
        <v>0.0028</v>
      </c>
      <c r="S491" s="196">
        <v>0</v>
      </c>
      <c r="T491" s="197">
        <f t="shared" si="43"/>
        <v>0</v>
      </c>
      <c r="AR491" s="23" t="s">
        <v>351</v>
      </c>
      <c r="AT491" s="23" t="s">
        <v>209</v>
      </c>
      <c r="AU491" s="23" t="s">
        <v>152</v>
      </c>
      <c r="AY491" s="23" t="s">
        <v>143</v>
      </c>
      <c r="BE491" s="198">
        <f t="shared" si="44"/>
        <v>0</v>
      </c>
      <c r="BF491" s="198">
        <f t="shared" si="45"/>
        <v>0</v>
      </c>
      <c r="BG491" s="198">
        <f t="shared" si="46"/>
        <v>0</v>
      </c>
      <c r="BH491" s="198">
        <f t="shared" si="47"/>
        <v>0</v>
      </c>
      <c r="BI491" s="198">
        <f t="shared" si="48"/>
        <v>0</v>
      </c>
      <c r="BJ491" s="23" t="s">
        <v>152</v>
      </c>
      <c r="BK491" s="198">
        <f t="shared" si="49"/>
        <v>0</v>
      </c>
      <c r="BL491" s="23" t="s">
        <v>223</v>
      </c>
      <c r="BM491" s="23" t="s">
        <v>879</v>
      </c>
    </row>
    <row r="492" spans="2:65" s="1" customFormat="1" ht="25.5" customHeight="1">
      <c r="B492" s="40"/>
      <c r="C492" s="187" t="s">
        <v>880</v>
      </c>
      <c r="D492" s="187" t="s">
        <v>146</v>
      </c>
      <c r="E492" s="188" t="s">
        <v>881</v>
      </c>
      <c r="F492" s="189" t="s">
        <v>882</v>
      </c>
      <c r="G492" s="190" t="s">
        <v>206</v>
      </c>
      <c r="H492" s="191">
        <v>2</v>
      </c>
      <c r="I492" s="192"/>
      <c r="J492" s="193">
        <f t="shared" si="40"/>
        <v>0</v>
      </c>
      <c r="K492" s="189" t="s">
        <v>150</v>
      </c>
      <c r="L492" s="60"/>
      <c r="M492" s="194" t="s">
        <v>21</v>
      </c>
      <c r="N492" s="195" t="s">
        <v>45</v>
      </c>
      <c r="O492" s="41"/>
      <c r="P492" s="196">
        <f t="shared" si="41"/>
        <v>0</v>
      </c>
      <c r="Q492" s="196">
        <v>0</v>
      </c>
      <c r="R492" s="196">
        <f t="shared" si="42"/>
        <v>0</v>
      </c>
      <c r="S492" s="196">
        <v>0</v>
      </c>
      <c r="T492" s="197">
        <f t="shared" si="43"/>
        <v>0</v>
      </c>
      <c r="AR492" s="23" t="s">
        <v>223</v>
      </c>
      <c r="AT492" s="23" t="s">
        <v>146</v>
      </c>
      <c r="AU492" s="23" t="s">
        <v>152</v>
      </c>
      <c r="AY492" s="23" t="s">
        <v>143</v>
      </c>
      <c r="BE492" s="198">
        <f t="shared" si="44"/>
        <v>0</v>
      </c>
      <c r="BF492" s="198">
        <f t="shared" si="45"/>
        <v>0</v>
      </c>
      <c r="BG492" s="198">
        <f t="shared" si="46"/>
        <v>0</v>
      </c>
      <c r="BH492" s="198">
        <f t="shared" si="47"/>
        <v>0</v>
      </c>
      <c r="BI492" s="198">
        <f t="shared" si="48"/>
        <v>0</v>
      </c>
      <c r="BJ492" s="23" t="s">
        <v>152</v>
      </c>
      <c r="BK492" s="198">
        <f t="shared" si="49"/>
        <v>0</v>
      </c>
      <c r="BL492" s="23" t="s">
        <v>223</v>
      </c>
      <c r="BM492" s="23" t="s">
        <v>883</v>
      </c>
    </row>
    <row r="493" spans="2:65" s="1" customFormat="1" ht="16.5" customHeight="1">
      <c r="B493" s="40"/>
      <c r="C493" s="232" t="s">
        <v>884</v>
      </c>
      <c r="D493" s="232" t="s">
        <v>209</v>
      </c>
      <c r="E493" s="233" t="s">
        <v>885</v>
      </c>
      <c r="F493" s="234" t="s">
        <v>886</v>
      </c>
      <c r="G493" s="235" t="s">
        <v>206</v>
      </c>
      <c r="H493" s="236">
        <v>2</v>
      </c>
      <c r="I493" s="237"/>
      <c r="J493" s="238">
        <f t="shared" si="40"/>
        <v>0</v>
      </c>
      <c r="K493" s="234" t="s">
        <v>150</v>
      </c>
      <c r="L493" s="239"/>
      <c r="M493" s="240" t="s">
        <v>21</v>
      </c>
      <c r="N493" s="241" t="s">
        <v>45</v>
      </c>
      <c r="O493" s="41"/>
      <c r="P493" s="196">
        <f t="shared" si="41"/>
        <v>0</v>
      </c>
      <c r="Q493" s="196">
        <v>0.038</v>
      </c>
      <c r="R493" s="196">
        <f t="shared" si="42"/>
        <v>0.076</v>
      </c>
      <c r="S493" s="196">
        <v>0</v>
      </c>
      <c r="T493" s="197">
        <f t="shared" si="43"/>
        <v>0</v>
      </c>
      <c r="AR493" s="23" t="s">
        <v>351</v>
      </c>
      <c r="AT493" s="23" t="s">
        <v>209</v>
      </c>
      <c r="AU493" s="23" t="s">
        <v>152</v>
      </c>
      <c r="AY493" s="23" t="s">
        <v>143</v>
      </c>
      <c r="BE493" s="198">
        <f t="shared" si="44"/>
        <v>0</v>
      </c>
      <c r="BF493" s="198">
        <f t="shared" si="45"/>
        <v>0</v>
      </c>
      <c r="BG493" s="198">
        <f t="shared" si="46"/>
        <v>0</v>
      </c>
      <c r="BH493" s="198">
        <f t="shared" si="47"/>
        <v>0</v>
      </c>
      <c r="BI493" s="198">
        <f t="shared" si="48"/>
        <v>0</v>
      </c>
      <c r="BJ493" s="23" t="s">
        <v>152</v>
      </c>
      <c r="BK493" s="198">
        <f t="shared" si="49"/>
        <v>0</v>
      </c>
      <c r="BL493" s="23" t="s">
        <v>223</v>
      </c>
      <c r="BM493" s="23" t="s">
        <v>887</v>
      </c>
    </row>
    <row r="494" spans="2:65" s="1" customFormat="1" ht="16.5" customHeight="1">
      <c r="B494" s="40"/>
      <c r="C494" s="187" t="s">
        <v>888</v>
      </c>
      <c r="D494" s="187" t="s">
        <v>146</v>
      </c>
      <c r="E494" s="188" t="s">
        <v>889</v>
      </c>
      <c r="F494" s="189" t="s">
        <v>890</v>
      </c>
      <c r="G494" s="190" t="s">
        <v>206</v>
      </c>
      <c r="H494" s="191">
        <v>11</v>
      </c>
      <c r="I494" s="192"/>
      <c r="J494" s="193">
        <f t="shared" si="40"/>
        <v>0</v>
      </c>
      <c r="K494" s="189" t="s">
        <v>150</v>
      </c>
      <c r="L494" s="60"/>
      <c r="M494" s="194" t="s">
        <v>21</v>
      </c>
      <c r="N494" s="195" t="s">
        <v>45</v>
      </c>
      <c r="O494" s="41"/>
      <c r="P494" s="196">
        <f t="shared" si="41"/>
        <v>0</v>
      </c>
      <c r="Q494" s="196">
        <v>0</v>
      </c>
      <c r="R494" s="196">
        <f t="shared" si="42"/>
        <v>0</v>
      </c>
      <c r="S494" s="196">
        <v>0</v>
      </c>
      <c r="T494" s="197">
        <f t="shared" si="43"/>
        <v>0</v>
      </c>
      <c r="AR494" s="23" t="s">
        <v>223</v>
      </c>
      <c r="AT494" s="23" t="s">
        <v>146</v>
      </c>
      <c r="AU494" s="23" t="s">
        <v>152</v>
      </c>
      <c r="AY494" s="23" t="s">
        <v>143</v>
      </c>
      <c r="BE494" s="198">
        <f t="shared" si="44"/>
        <v>0</v>
      </c>
      <c r="BF494" s="198">
        <f t="shared" si="45"/>
        <v>0</v>
      </c>
      <c r="BG494" s="198">
        <f t="shared" si="46"/>
        <v>0</v>
      </c>
      <c r="BH494" s="198">
        <f t="shared" si="47"/>
        <v>0</v>
      </c>
      <c r="BI494" s="198">
        <f t="shared" si="48"/>
        <v>0</v>
      </c>
      <c r="BJ494" s="23" t="s">
        <v>152</v>
      </c>
      <c r="BK494" s="198">
        <f t="shared" si="49"/>
        <v>0</v>
      </c>
      <c r="BL494" s="23" t="s">
        <v>223</v>
      </c>
      <c r="BM494" s="23" t="s">
        <v>891</v>
      </c>
    </row>
    <row r="495" spans="2:65" s="1" customFormat="1" ht="16.5" customHeight="1">
      <c r="B495" s="40"/>
      <c r="C495" s="232" t="s">
        <v>892</v>
      </c>
      <c r="D495" s="232" t="s">
        <v>209</v>
      </c>
      <c r="E495" s="233" t="s">
        <v>893</v>
      </c>
      <c r="F495" s="234" t="s">
        <v>894</v>
      </c>
      <c r="G495" s="235" t="s">
        <v>206</v>
      </c>
      <c r="H495" s="236">
        <v>9</v>
      </c>
      <c r="I495" s="237"/>
      <c r="J495" s="238">
        <f t="shared" si="40"/>
        <v>0</v>
      </c>
      <c r="K495" s="234" t="s">
        <v>150</v>
      </c>
      <c r="L495" s="239"/>
      <c r="M495" s="240" t="s">
        <v>21</v>
      </c>
      <c r="N495" s="241" t="s">
        <v>45</v>
      </c>
      <c r="O495" s="41"/>
      <c r="P495" s="196">
        <f t="shared" si="41"/>
        <v>0</v>
      </c>
      <c r="Q495" s="196">
        <v>0.00045</v>
      </c>
      <c r="R495" s="196">
        <f t="shared" si="42"/>
        <v>0.00405</v>
      </c>
      <c r="S495" s="196">
        <v>0</v>
      </c>
      <c r="T495" s="197">
        <f t="shared" si="43"/>
        <v>0</v>
      </c>
      <c r="AR495" s="23" t="s">
        <v>351</v>
      </c>
      <c r="AT495" s="23" t="s">
        <v>209</v>
      </c>
      <c r="AU495" s="23" t="s">
        <v>152</v>
      </c>
      <c r="AY495" s="23" t="s">
        <v>143</v>
      </c>
      <c r="BE495" s="198">
        <f t="shared" si="44"/>
        <v>0</v>
      </c>
      <c r="BF495" s="198">
        <f t="shared" si="45"/>
        <v>0</v>
      </c>
      <c r="BG495" s="198">
        <f t="shared" si="46"/>
        <v>0</v>
      </c>
      <c r="BH495" s="198">
        <f t="shared" si="47"/>
        <v>0</v>
      </c>
      <c r="BI495" s="198">
        <f t="shared" si="48"/>
        <v>0</v>
      </c>
      <c r="BJ495" s="23" t="s">
        <v>152</v>
      </c>
      <c r="BK495" s="198">
        <f t="shared" si="49"/>
        <v>0</v>
      </c>
      <c r="BL495" s="23" t="s">
        <v>223</v>
      </c>
      <c r="BM495" s="23" t="s">
        <v>895</v>
      </c>
    </row>
    <row r="496" spans="2:65" s="1" customFormat="1" ht="16.5" customHeight="1">
      <c r="B496" s="40"/>
      <c r="C496" s="232" t="s">
        <v>896</v>
      </c>
      <c r="D496" s="232" t="s">
        <v>209</v>
      </c>
      <c r="E496" s="233" t="s">
        <v>897</v>
      </c>
      <c r="F496" s="234" t="s">
        <v>898</v>
      </c>
      <c r="G496" s="235" t="s">
        <v>206</v>
      </c>
      <c r="H496" s="236">
        <v>2</v>
      </c>
      <c r="I496" s="237"/>
      <c r="J496" s="238">
        <f t="shared" si="40"/>
        <v>0</v>
      </c>
      <c r="K496" s="234" t="s">
        <v>150</v>
      </c>
      <c r="L496" s="239"/>
      <c r="M496" s="240" t="s">
        <v>21</v>
      </c>
      <c r="N496" s="241" t="s">
        <v>45</v>
      </c>
      <c r="O496" s="41"/>
      <c r="P496" s="196">
        <f t="shared" si="41"/>
        <v>0</v>
      </c>
      <c r="Q496" s="196">
        <v>0.00015</v>
      </c>
      <c r="R496" s="196">
        <f t="shared" si="42"/>
        <v>0.0003</v>
      </c>
      <c r="S496" s="196">
        <v>0</v>
      </c>
      <c r="T496" s="197">
        <f t="shared" si="43"/>
        <v>0</v>
      </c>
      <c r="AR496" s="23" t="s">
        <v>351</v>
      </c>
      <c r="AT496" s="23" t="s">
        <v>209</v>
      </c>
      <c r="AU496" s="23" t="s">
        <v>152</v>
      </c>
      <c r="AY496" s="23" t="s">
        <v>143</v>
      </c>
      <c r="BE496" s="198">
        <f t="shared" si="44"/>
        <v>0</v>
      </c>
      <c r="BF496" s="198">
        <f t="shared" si="45"/>
        <v>0</v>
      </c>
      <c r="BG496" s="198">
        <f t="shared" si="46"/>
        <v>0</v>
      </c>
      <c r="BH496" s="198">
        <f t="shared" si="47"/>
        <v>0</v>
      </c>
      <c r="BI496" s="198">
        <f t="shared" si="48"/>
        <v>0</v>
      </c>
      <c r="BJ496" s="23" t="s">
        <v>152</v>
      </c>
      <c r="BK496" s="198">
        <f t="shared" si="49"/>
        <v>0</v>
      </c>
      <c r="BL496" s="23" t="s">
        <v>223</v>
      </c>
      <c r="BM496" s="23" t="s">
        <v>899</v>
      </c>
    </row>
    <row r="497" spans="2:65" s="1" customFormat="1" ht="16.5" customHeight="1">
      <c r="B497" s="40"/>
      <c r="C497" s="187" t="s">
        <v>900</v>
      </c>
      <c r="D497" s="187" t="s">
        <v>146</v>
      </c>
      <c r="E497" s="188" t="s">
        <v>901</v>
      </c>
      <c r="F497" s="189" t="s">
        <v>902</v>
      </c>
      <c r="G497" s="190" t="s">
        <v>206</v>
      </c>
      <c r="H497" s="191">
        <v>15</v>
      </c>
      <c r="I497" s="192"/>
      <c r="J497" s="193">
        <f t="shared" si="40"/>
        <v>0</v>
      </c>
      <c r="K497" s="189" t="s">
        <v>150</v>
      </c>
      <c r="L497" s="60"/>
      <c r="M497" s="194" t="s">
        <v>21</v>
      </c>
      <c r="N497" s="195" t="s">
        <v>45</v>
      </c>
      <c r="O497" s="41"/>
      <c r="P497" s="196">
        <f t="shared" si="41"/>
        <v>0</v>
      </c>
      <c r="Q497" s="196">
        <v>0</v>
      </c>
      <c r="R497" s="196">
        <f t="shared" si="42"/>
        <v>0</v>
      </c>
      <c r="S497" s="196">
        <v>0.0018</v>
      </c>
      <c r="T497" s="197">
        <f t="shared" si="43"/>
        <v>0.027</v>
      </c>
      <c r="AR497" s="23" t="s">
        <v>223</v>
      </c>
      <c r="AT497" s="23" t="s">
        <v>146</v>
      </c>
      <c r="AU497" s="23" t="s">
        <v>152</v>
      </c>
      <c r="AY497" s="23" t="s">
        <v>143</v>
      </c>
      <c r="BE497" s="198">
        <f t="shared" si="44"/>
        <v>0</v>
      </c>
      <c r="BF497" s="198">
        <f t="shared" si="45"/>
        <v>0</v>
      </c>
      <c r="BG497" s="198">
        <f t="shared" si="46"/>
        <v>0</v>
      </c>
      <c r="BH497" s="198">
        <f t="shared" si="47"/>
        <v>0</v>
      </c>
      <c r="BI497" s="198">
        <f t="shared" si="48"/>
        <v>0</v>
      </c>
      <c r="BJ497" s="23" t="s">
        <v>152</v>
      </c>
      <c r="BK497" s="198">
        <f t="shared" si="49"/>
        <v>0</v>
      </c>
      <c r="BL497" s="23" t="s">
        <v>223</v>
      </c>
      <c r="BM497" s="23" t="s">
        <v>903</v>
      </c>
    </row>
    <row r="498" spans="2:65" s="1" customFormat="1" ht="38.25" customHeight="1">
      <c r="B498" s="40"/>
      <c r="C498" s="187" t="s">
        <v>904</v>
      </c>
      <c r="D498" s="187" t="s">
        <v>146</v>
      </c>
      <c r="E498" s="188" t="s">
        <v>905</v>
      </c>
      <c r="F498" s="189" t="s">
        <v>906</v>
      </c>
      <c r="G498" s="190" t="s">
        <v>206</v>
      </c>
      <c r="H498" s="191">
        <v>26</v>
      </c>
      <c r="I498" s="192"/>
      <c r="J498" s="193">
        <f t="shared" si="40"/>
        <v>0</v>
      </c>
      <c r="K498" s="189" t="s">
        <v>150</v>
      </c>
      <c r="L498" s="60"/>
      <c r="M498" s="194" t="s">
        <v>21</v>
      </c>
      <c r="N498" s="195" t="s">
        <v>45</v>
      </c>
      <c r="O498" s="41"/>
      <c r="P498" s="196">
        <f t="shared" si="41"/>
        <v>0</v>
      </c>
      <c r="Q498" s="196">
        <v>0</v>
      </c>
      <c r="R498" s="196">
        <f t="shared" si="42"/>
        <v>0</v>
      </c>
      <c r="S498" s="196">
        <v>0.024</v>
      </c>
      <c r="T498" s="197">
        <f t="shared" si="43"/>
        <v>0.624</v>
      </c>
      <c r="AR498" s="23" t="s">
        <v>223</v>
      </c>
      <c r="AT498" s="23" t="s">
        <v>146</v>
      </c>
      <c r="AU498" s="23" t="s">
        <v>152</v>
      </c>
      <c r="AY498" s="23" t="s">
        <v>143</v>
      </c>
      <c r="BE498" s="198">
        <f t="shared" si="44"/>
        <v>0</v>
      </c>
      <c r="BF498" s="198">
        <f t="shared" si="45"/>
        <v>0</v>
      </c>
      <c r="BG498" s="198">
        <f t="shared" si="46"/>
        <v>0</v>
      </c>
      <c r="BH498" s="198">
        <f t="shared" si="47"/>
        <v>0</v>
      </c>
      <c r="BI498" s="198">
        <f t="shared" si="48"/>
        <v>0</v>
      </c>
      <c r="BJ498" s="23" t="s">
        <v>152</v>
      </c>
      <c r="BK498" s="198">
        <f t="shared" si="49"/>
        <v>0</v>
      </c>
      <c r="BL498" s="23" t="s">
        <v>223</v>
      </c>
      <c r="BM498" s="23" t="s">
        <v>907</v>
      </c>
    </row>
    <row r="499" spans="2:51" s="12" customFormat="1" ht="13.5">
      <c r="B499" s="210"/>
      <c r="C499" s="211"/>
      <c r="D499" s="201" t="s">
        <v>154</v>
      </c>
      <c r="E499" s="212" t="s">
        <v>21</v>
      </c>
      <c r="F499" s="213" t="s">
        <v>908</v>
      </c>
      <c r="G499" s="211"/>
      <c r="H499" s="214">
        <v>26</v>
      </c>
      <c r="I499" s="215"/>
      <c r="J499" s="211"/>
      <c r="K499" s="211"/>
      <c r="L499" s="216"/>
      <c r="M499" s="217"/>
      <c r="N499" s="218"/>
      <c r="O499" s="218"/>
      <c r="P499" s="218"/>
      <c r="Q499" s="218"/>
      <c r="R499" s="218"/>
      <c r="S499" s="218"/>
      <c r="T499" s="219"/>
      <c r="AT499" s="220" t="s">
        <v>154</v>
      </c>
      <c r="AU499" s="220" t="s">
        <v>152</v>
      </c>
      <c r="AV499" s="12" t="s">
        <v>152</v>
      </c>
      <c r="AW499" s="12" t="s">
        <v>37</v>
      </c>
      <c r="AX499" s="12" t="s">
        <v>81</v>
      </c>
      <c r="AY499" s="220" t="s">
        <v>143</v>
      </c>
    </row>
    <row r="500" spans="2:65" s="1" customFormat="1" ht="25.5" customHeight="1">
      <c r="B500" s="40"/>
      <c r="C500" s="187" t="s">
        <v>909</v>
      </c>
      <c r="D500" s="187" t="s">
        <v>146</v>
      </c>
      <c r="E500" s="188" t="s">
        <v>910</v>
      </c>
      <c r="F500" s="189" t="s">
        <v>911</v>
      </c>
      <c r="G500" s="190" t="s">
        <v>206</v>
      </c>
      <c r="H500" s="191">
        <v>7</v>
      </c>
      <c r="I500" s="192"/>
      <c r="J500" s="193">
        <f aca="true" t="shared" si="50" ref="J500:J505">ROUND(I500*H500,2)</f>
        <v>0</v>
      </c>
      <c r="K500" s="189" t="s">
        <v>150</v>
      </c>
      <c r="L500" s="60"/>
      <c r="M500" s="194" t="s">
        <v>21</v>
      </c>
      <c r="N500" s="195" t="s">
        <v>45</v>
      </c>
      <c r="O500" s="41"/>
      <c r="P500" s="196">
        <f aca="true" t="shared" si="51" ref="P500:P505">O500*H500</f>
        <v>0</v>
      </c>
      <c r="Q500" s="196">
        <v>0</v>
      </c>
      <c r="R500" s="196">
        <f aca="true" t="shared" si="52" ref="R500:R505">Q500*H500</f>
        <v>0</v>
      </c>
      <c r="S500" s="196">
        <v>0</v>
      </c>
      <c r="T500" s="197">
        <f aca="true" t="shared" si="53" ref="T500:T505">S500*H500</f>
        <v>0</v>
      </c>
      <c r="AR500" s="23" t="s">
        <v>223</v>
      </c>
      <c r="AT500" s="23" t="s">
        <v>146</v>
      </c>
      <c r="AU500" s="23" t="s">
        <v>152</v>
      </c>
      <c r="AY500" s="23" t="s">
        <v>143</v>
      </c>
      <c r="BE500" s="198">
        <f aca="true" t="shared" si="54" ref="BE500:BE505">IF(N500="základní",J500,0)</f>
        <v>0</v>
      </c>
      <c r="BF500" s="198">
        <f aca="true" t="shared" si="55" ref="BF500:BF505">IF(N500="snížená",J500,0)</f>
        <v>0</v>
      </c>
      <c r="BG500" s="198">
        <f aca="true" t="shared" si="56" ref="BG500:BG505">IF(N500="zákl. přenesená",J500,0)</f>
        <v>0</v>
      </c>
      <c r="BH500" s="198">
        <f aca="true" t="shared" si="57" ref="BH500:BH505">IF(N500="sníž. přenesená",J500,0)</f>
        <v>0</v>
      </c>
      <c r="BI500" s="198">
        <f aca="true" t="shared" si="58" ref="BI500:BI505">IF(N500="nulová",J500,0)</f>
        <v>0</v>
      </c>
      <c r="BJ500" s="23" t="s">
        <v>152</v>
      </c>
      <c r="BK500" s="198">
        <f aca="true" t="shared" si="59" ref="BK500:BK505">ROUND(I500*H500,2)</f>
        <v>0</v>
      </c>
      <c r="BL500" s="23" t="s">
        <v>223</v>
      </c>
      <c r="BM500" s="23" t="s">
        <v>912</v>
      </c>
    </row>
    <row r="501" spans="2:65" s="1" customFormat="1" ht="16.5" customHeight="1">
      <c r="B501" s="40"/>
      <c r="C501" s="232" t="s">
        <v>913</v>
      </c>
      <c r="D501" s="232" t="s">
        <v>209</v>
      </c>
      <c r="E501" s="233" t="s">
        <v>914</v>
      </c>
      <c r="F501" s="234" t="s">
        <v>915</v>
      </c>
      <c r="G501" s="235" t="s">
        <v>206</v>
      </c>
      <c r="H501" s="236">
        <v>7</v>
      </c>
      <c r="I501" s="237"/>
      <c r="J501" s="238">
        <f t="shared" si="50"/>
        <v>0</v>
      </c>
      <c r="K501" s="234" t="s">
        <v>150</v>
      </c>
      <c r="L501" s="239"/>
      <c r="M501" s="240" t="s">
        <v>21</v>
      </c>
      <c r="N501" s="241" t="s">
        <v>45</v>
      </c>
      <c r="O501" s="41"/>
      <c r="P501" s="196">
        <f t="shared" si="51"/>
        <v>0</v>
      </c>
      <c r="Q501" s="196">
        <v>0.00135</v>
      </c>
      <c r="R501" s="196">
        <f t="shared" si="52"/>
        <v>0.00945</v>
      </c>
      <c r="S501" s="196">
        <v>0</v>
      </c>
      <c r="T501" s="197">
        <f t="shared" si="53"/>
        <v>0</v>
      </c>
      <c r="AR501" s="23" t="s">
        <v>351</v>
      </c>
      <c r="AT501" s="23" t="s">
        <v>209</v>
      </c>
      <c r="AU501" s="23" t="s">
        <v>152</v>
      </c>
      <c r="AY501" s="23" t="s">
        <v>143</v>
      </c>
      <c r="BE501" s="198">
        <f t="shared" si="54"/>
        <v>0</v>
      </c>
      <c r="BF501" s="198">
        <f t="shared" si="55"/>
        <v>0</v>
      </c>
      <c r="BG501" s="198">
        <f t="shared" si="56"/>
        <v>0</v>
      </c>
      <c r="BH501" s="198">
        <f t="shared" si="57"/>
        <v>0</v>
      </c>
      <c r="BI501" s="198">
        <f t="shared" si="58"/>
        <v>0</v>
      </c>
      <c r="BJ501" s="23" t="s">
        <v>152</v>
      </c>
      <c r="BK501" s="198">
        <f t="shared" si="59"/>
        <v>0</v>
      </c>
      <c r="BL501" s="23" t="s">
        <v>223</v>
      </c>
      <c r="BM501" s="23" t="s">
        <v>916</v>
      </c>
    </row>
    <row r="502" spans="2:65" s="1" customFormat="1" ht="25.5" customHeight="1">
      <c r="B502" s="40"/>
      <c r="C502" s="187" t="s">
        <v>917</v>
      </c>
      <c r="D502" s="187" t="s">
        <v>146</v>
      </c>
      <c r="E502" s="188" t="s">
        <v>918</v>
      </c>
      <c r="F502" s="189" t="s">
        <v>919</v>
      </c>
      <c r="G502" s="190" t="s">
        <v>206</v>
      </c>
      <c r="H502" s="191">
        <v>2</v>
      </c>
      <c r="I502" s="192"/>
      <c r="J502" s="193">
        <f t="shared" si="50"/>
        <v>0</v>
      </c>
      <c r="K502" s="189" t="s">
        <v>150</v>
      </c>
      <c r="L502" s="60"/>
      <c r="M502" s="194" t="s">
        <v>21</v>
      </c>
      <c r="N502" s="195" t="s">
        <v>45</v>
      </c>
      <c r="O502" s="41"/>
      <c r="P502" s="196">
        <f t="shared" si="51"/>
        <v>0</v>
      </c>
      <c r="Q502" s="196">
        <v>0</v>
      </c>
      <c r="R502" s="196">
        <f t="shared" si="52"/>
        <v>0</v>
      </c>
      <c r="S502" s="196">
        <v>0</v>
      </c>
      <c r="T502" s="197">
        <f t="shared" si="53"/>
        <v>0</v>
      </c>
      <c r="AR502" s="23" t="s">
        <v>223</v>
      </c>
      <c r="AT502" s="23" t="s">
        <v>146</v>
      </c>
      <c r="AU502" s="23" t="s">
        <v>152</v>
      </c>
      <c r="AY502" s="23" t="s">
        <v>143</v>
      </c>
      <c r="BE502" s="198">
        <f t="shared" si="54"/>
        <v>0</v>
      </c>
      <c r="BF502" s="198">
        <f t="shared" si="55"/>
        <v>0</v>
      </c>
      <c r="BG502" s="198">
        <f t="shared" si="56"/>
        <v>0</v>
      </c>
      <c r="BH502" s="198">
        <f t="shared" si="57"/>
        <v>0</v>
      </c>
      <c r="BI502" s="198">
        <f t="shared" si="58"/>
        <v>0</v>
      </c>
      <c r="BJ502" s="23" t="s">
        <v>152</v>
      </c>
      <c r="BK502" s="198">
        <f t="shared" si="59"/>
        <v>0</v>
      </c>
      <c r="BL502" s="23" t="s">
        <v>223</v>
      </c>
      <c r="BM502" s="23" t="s">
        <v>920</v>
      </c>
    </row>
    <row r="503" spans="2:65" s="1" customFormat="1" ht="16.5" customHeight="1">
      <c r="B503" s="40"/>
      <c r="C503" s="232" t="s">
        <v>921</v>
      </c>
      <c r="D503" s="232" t="s">
        <v>209</v>
      </c>
      <c r="E503" s="233" t="s">
        <v>72</v>
      </c>
      <c r="F503" s="234" t="s">
        <v>922</v>
      </c>
      <c r="G503" s="235" t="s">
        <v>599</v>
      </c>
      <c r="H503" s="236">
        <v>2</v>
      </c>
      <c r="I503" s="237"/>
      <c r="J503" s="238">
        <f t="shared" si="50"/>
        <v>0</v>
      </c>
      <c r="K503" s="234" t="s">
        <v>21</v>
      </c>
      <c r="L503" s="239"/>
      <c r="M503" s="240" t="s">
        <v>21</v>
      </c>
      <c r="N503" s="241" t="s">
        <v>45</v>
      </c>
      <c r="O503" s="41"/>
      <c r="P503" s="196">
        <f t="shared" si="51"/>
        <v>0</v>
      </c>
      <c r="Q503" s="196">
        <v>0</v>
      </c>
      <c r="R503" s="196">
        <f t="shared" si="52"/>
        <v>0</v>
      </c>
      <c r="S503" s="196">
        <v>0</v>
      </c>
      <c r="T503" s="197">
        <f t="shared" si="53"/>
        <v>0</v>
      </c>
      <c r="AR503" s="23" t="s">
        <v>351</v>
      </c>
      <c r="AT503" s="23" t="s">
        <v>209</v>
      </c>
      <c r="AU503" s="23" t="s">
        <v>152</v>
      </c>
      <c r="AY503" s="23" t="s">
        <v>143</v>
      </c>
      <c r="BE503" s="198">
        <f t="shared" si="54"/>
        <v>0</v>
      </c>
      <c r="BF503" s="198">
        <f t="shared" si="55"/>
        <v>0</v>
      </c>
      <c r="BG503" s="198">
        <f t="shared" si="56"/>
        <v>0</v>
      </c>
      <c r="BH503" s="198">
        <f t="shared" si="57"/>
        <v>0</v>
      </c>
      <c r="BI503" s="198">
        <f t="shared" si="58"/>
        <v>0</v>
      </c>
      <c r="BJ503" s="23" t="s">
        <v>152</v>
      </c>
      <c r="BK503" s="198">
        <f t="shared" si="59"/>
        <v>0</v>
      </c>
      <c r="BL503" s="23" t="s">
        <v>223</v>
      </c>
      <c r="BM503" s="23" t="s">
        <v>923</v>
      </c>
    </row>
    <row r="504" spans="2:65" s="1" customFormat="1" ht="25.5" customHeight="1">
      <c r="B504" s="40"/>
      <c r="C504" s="187" t="s">
        <v>924</v>
      </c>
      <c r="D504" s="187" t="s">
        <v>146</v>
      </c>
      <c r="E504" s="188" t="s">
        <v>925</v>
      </c>
      <c r="F504" s="189" t="s">
        <v>926</v>
      </c>
      <c r="G504" s="190" t="s">
        <v>206</v>
      </c>
      <c r="H504" s="191">
        <v>2</v>
      </c>
      <c r="I504" s="192"/>
      <c r="J504" s="193">
        <f t="shared" si="50"/>
        <v>0</v>
      </c>
      <c r="K504" s="189" t="s">
        <v>150</v>
      </c>
      <c r="L504" s="60"/>
      <c r="M504" s="194" t="s">
        <v>21</v>
      </c>
      <c r="N504" s="195" t="s">
        <v>45</v>
      </c>
      <c r="O504" s="41"/>
      <c r="P504" s="196">
        <f t="shared" si="51"/>
        <v>0</v>
      </c>
      <c r="Q504" s="196">
        <v>0</v>
      </c>
      <c r="R504" s="196">
        <f t="shared" si="52"/>
        <v>0</v>
      </c>
      <c r="S504" s="196">
        <v>0</v>
      </c>
      <c r="T504" s="197">
        <f t="shared" si="53"/>
        <v>0</v>
      </c>
      <c r="AR504" s="23" t="s">
        <v>223</v>
      </c>
      <c r="AT504" s="23" t="s">
        <v>146</v>
      </c>
      <c r="AU504" s="23" t="s">
        <v>152</v>
      </c>
      <c r="AY504" s="23" t="s">
        <v>143</v>
      </c>
      <c r="BE504" s="198">
        <f t="shared" si="54"/>
        <v>0</v>
      </c>
      <c r="BF504" s="198">
        <f t="shared" si="55"/>
        <v>0</v>
      </c>
      <c r="BG504" s="198">
        <f t="shared" si="56"/>
        <v>0</v>
      </c>
      <c r="BH504" s="198">
        <f t="shared" si="57"/>
        <v>0</v>
      </c>
      <c r="BI504" s="198">
        <f t="shared" si="58"/>
        <v>0</v>
      </c>
      <c r="BJ504" s="23" t="s">
        <v>152</v>
      </c>
      <c r="BK504" s="198">
        <f t="shared" si="59"/>
        <v>0</v>
      </c>
      <c r="BL504" s="23" t="s">
        <v>223</v>
      </c>
      <c r="BM504" s="23" t="s">
        <v>927</v>
      </c>
    </row>
    <row r="505" spans="2:65" s="1" customFormat="1" ht="16.5" customHeight="1">
      <c r="B505" s="40"/>
      <c r="C505" s="232" t="s">
        <v>928</v>
      </c>
      <c r="D505" s="232" t="s">
        <v>209</v>
      </c>
      <c r="E505" s="233" t="s">
        <v>929</v>
      </c>
      <c r="F505" s="234" t="s">
        <v>930</v>
      </c>
      <c r="G505" s="235" t="s">
        <v>931</v>
      </c>
      <c r="H505" s="236">
        <v>3</v>
      </c>
      <c r="I505" s="237"/>
      <c r="J505" s="238">
        <f t="shared" si="50"/>
        <v>0</v>
      </c>
      <c r="K505" s="234" t="s">
        <v>150</v>
      </c>
      <c r="L505" s="239"/>
      <c r="M505" s="240" t="s">
        <v>21</v>
      </c>
      <c r="N505" s="241" t="s">
        <v>45</v>
      </c>
      <c r="O505" s="41"/>
      <c r="P505" s="196">
        <f t="shared" si="51"/>
        <v>0</v>
      </c>
      <c r="Q505" s="196">
        <v>0.0288</v>
      </c>
      <c r="R505" s="196">
        <f t="shared" si="52"/>
        <v>0.0864</v>
      </c>
      <c r="S505" s="196">
        <v>0</v>
      </c>
      <c r="T505" s="197">
        <f t="shared" si="53"/>
        <v>0</v>
      </c>
      <c r="AR505" s="23" t="s">
        <v>351</v>
      </c>
      <c r="AT505" s="23" t="s">
        <v>209</v>
      </c>
      <c r="AU505" s="23" t="s">
        <v>152</v>
      </c>
      <c r="AY505" s="23" t="s">
        <v>143</v>
      </c>
      <c r="BE505" s="198">
        <f t="shared" si="54"/>
        <v>0</v>
      </c>
      <c r="BF505" s="198">
        <f t="shared" si="55"/>
        <v>0</v>
      </c>
      <c r="BG505" s="198">
        <f t="shared" si="56"/>
        <v>0</v>
      </c>
      <c r="BH505" s="198">
        <f t="shared" si="57"/>
        <v>0</v>
      </c>
      <c r="BI505" s="198">
        <f t="shared" si="58"/>
        <v>0</v>
      </c>
      <c r="BJ505" s="23" t="s">
        <v>152</v>
      </c>
      <c r="BK505" s="198">
        <f t="shared" si="59"/>
        <v>0</v>
      </c>
      <c r="BL505" s="23" t="s">
        <v>223</v>
      </c>
      <c r="BM505" s="23" t="s">
        <v>932</v>
      </c>
    </row>
    <row r="506" spans="2:51" s="12" customFormat="1" ht="13.5">
      <c r="B506" s="210"/>
      <c r="C506" s="211"/>
      <c r="D506" s="201" t="s">
        <v>154</v>
      </c>
      <c r="E506" s="212" t="s">
        <v>21</v>
      </c>
      <c r="F506" s="213" t="s">
        <v>933</v>
      </c>
      <c r="G506" s="211"/>
      <c r="H506" s="214">
        <v>3</v>
      </c>
      <c r="I506" s="215"/>
      <c r="J506" s="211"/>
      <c r="K506" s="211"/>
      <c r="L506" s="216"/>
      <c r="M506" s="217"/>
      <c r="N506" s="218"/>
      <c r="O506" s="218"/>
      <c r="P506" s="218"/>
      <c r="Q506" s="218"/>
      <c r="R506" s="218"/>
      <c r="S506" s="218"/>
      <c r="T506" s="219"/>
      <c r="AT506" s="220" t="s">
        <v>154</v>
      </c>
      <c r="AU506" s="220" t="s">
        <v>152</v>
      </c>
      <c r="AV506" s="12" t="s">
        <v>152</v>
      </c>
      <c r="AW506" s="12" t="s">
        <v>37</v>
      </c>
      <c r="AX506" s="12" t="s">
        <v>81</v>
      </c>
      <c r="AY506" s="220" t="s">
        <v>143</v>
      </c>
    </row>
    <row r="507" spans="2:65" s="1" customFormat="1" ht="25.5" customHeight="1">
      <c r="B507" s="40"/>
      <c r="C507" s="187" t="s">
        <v>934</v>
      </c>
      <c r="D507" s="187" t="s">
        <v>146</v>
      </c>
      <c r="E507" s="188" t="s">
        <v>935</v>
      </c>
      <c r="F507" s="189" t="s">
        <v>936</v>
      </c>
      <c r="G507" s="190" t="s">
        <v>206</v>
      </c>
      <c r="H507" s="191">
        <v>2</v>
      </c>
      <c r="I507" s="192"/>
      <c r="J507" s="193">
        <f aca="true" t="shared" si="60" ref="J507:J516">ROUND(I507*H507,2)</f>
        <v>0</v>
      </c>
      <c r="K507" s="189" t="s">
        <v>150</v>
      </c>
      <c r="L507" s="60"/>
      <c r="M507" s="194" t="s">
        <v>21</v>
      </c>
      <c r="N507" s="195" t="s">
        <v>45</v>
      </c>
      <c r="O507" s="41"/>
      <c r="P507" s="196">
        <f aca="true" t="shared" si="61" ref="P507:P516">O507*H507</f>
        <v>0</v>
      </c>
      <c r="Q507" s="196">
        <v>0</v>
      </c>
      <c r="R507" s="196">
        <f aca="true" t="shared" si="62" ref="R507:R516">Q507*H507</f>
        <v>0</v>
      </c>
      <c r="S507" s="196">
        <v>0</v>
      </c>
      <c r="T507" s="197">
        <f aca="true" t="shared" si="63" ref="T507:T516">S507*H507</f>
        <v>0</v>
      </c>
      <c r="AR507" s="23" t="s">
        <v>223</v>
      </c>
      <c r="AT507" s="23" t="s">
        <v>146</v>
      </c>
      <c r="AU507" s="23" t="s">
        <v>152</v>
      </c>
      <c r="AY507" s="23" t="s">
        <v>143</v>
      </c>
      <c r="BE507" s="198">
        <f aca="true" t="shared" si="64" ref="BE507:BE516">IF(N507="základní",J507,0)</f>
        <v>0</v>
      </c>
      <c r="BF507" s="198">
        <f aca="true" t="shared" si="65" ref="BF507:BF516">IF(N507="snížená",J507,0)</f>
        <v>0</v>
      </c>
      <c r="BG507" s="198">
        <f aca="true" t="shared" si="66" ref="BG507:BG516">IF(N507="zákl. přenesená",J507,0)</f>
        <v>0</v>
      </c>
      <c r="BH507" s="198">
        <f aca="true" t="shared" si="67" ref="BH507:BH516">IF(N507="sníž. přenesená",J507,0)</f>
        <v>0</v>
      </c>
      <c r="BI507" s="198">
        <f aca="true" t="shared" si="68" ref="BI507:BI516">IF(N507="nulová",J507,0)</f>
        <v>0</v>
      </c>
      <c r="BJ507" s="23" t="s">
        <v>152</v>
      </c>
      <c r="BK507" s="198">
        <f aca="true" t="shared" si="69" ref="BK507:BK516">ROUND(I507*H507,2)</f>
        <v>0</v>
      </c>
      <c r="BL507" s="23" t="s">
        <v>223</v>
      </c>
      <c r="BM507" s="23" t="s">
        <v>937</v>
      </c>
    </row>
    <row r="508" spans="2:65" s="1" customFormat="1" ht="25.5" customHeight="1">
      <c r="B508" s="40"/>
      <c r="C508" s="187" t="s">
        <v>938</v>
      </c>
      <c r="D508" s="187" t="s">
        <v>146</v>
      </c>
      <c r="E508" s="188" t="s">
        <v>939</v>
      </c>
      <c r="F508" s="189" t="s">
        <v>940</v>
      </c>
      <c r="G508" s="190" t="s">
        <v>206</v>
      </c>
      <c r="H508" s="191">
        <v>2</v>
      </c>
      <c r="I508" s="192"/>
      <c r="J508" s="193">
        <f t="shared" si="60"/>
        <v>0</v>
      </c>
      <c r="K508" s="189" t="s">
        <v>150</v>
      </c>
      <c r="L508" s="60"/>
      <c r="M508" s="194" t="s">
        <v>21</v>
      </c>
      <c r="N508" s="195" t="s">
        <v>45</v>
      </c>
      <c r="O508" s="41"/>
      <c r="P508" s="196">
        <f t="shared" si="61"/>
        <v>0</v>
      </c>
      <c r="Q508" s="196">
        <v>8E-05</v>
      </c>
      <c r="R508" s="196">
        <f t="shared" si="62"/>
        <v>0.00016</v>
      </c>
      <c r="S508" s="196">
        <v>0</v>
      </c>
      <c r="T508" s="197">
        <f t="shared" si="63"/>
        <v>0</v>
      </c>
      <c r="AR508" s="23" t="s">
        <v>223</v>
      </c>
      <c r="AT508" s="23" t="s">
        <v>146</v>
      </c>
      <c r="AU508" s="23" t="s">
        <v>152</v>
      </c>
      <c r="AY508" s="23" t="s">
        <v>143</v>
      </c>
      <c r="BE508" s="198">
        <f t="shared" si="64"/>
        <v>0</v>
      </c>
      <c r="BF508" s="198">
        <f t="shared" si="65"/>
        <v>0</v>
      </c>
      <c r="BG508" s="198">
        <f t="shared" si="66"/>
        <v>0</v>
      </c>
      <c r="BH508" s="198">
        <f t="shared" si="67"/>
        <v>0</v>
      </c>
      <c r="BI508" s="198">
        <f t="shared" si="68"/>
        <v>0</v>
      </c>
      <c r="BJ508" s="23" t="s">
        <v>152</v>
      </c>
      <c r="BK508" s="198">
        <f t="shared" si="69"/>
        <v>0</v>
      </c>
      <c r="BL508" s="23" t="s">
        <v>223</v>
      </c>
      <c r="BM508" s="23" t="s">
        <v>941</v>
      </c>
    </row>
    <row r="509" spans="2:65" s="1" customFormat="1" ht="16.5" customHeight="1">
      <c r="B509" s="40"/>
      <c r="C509" s="232" t="s">
        <v>942</v>
      </c>
      <c r="D509" s="232" t="s">
        <v>209</v>
      </c>
      <c r="E509" s="233" t="s">
        <v>943</v>
      </c>
      <c r="F509" s="234" t="s">
        <v>944</v>
      </c>
      <c r="G509" s="235" t="s">
        <v>206</v>
      </c>
      <c r="H509" s="236">
        <v>2</v>
      </c>
      <c r="I509" s="237"/>
      <c r="J509" s="238">
        <f t="shared" si="60"/>
        <v>0</v>
      </c>
      <c r="K509" s="234" t="s">
        <v>150</v>
      </c>
      <c r="L509" s="239"/>
      <c r="M509" s="240" t="s">
        <v>21</v>
      </c>
      <c r="N509" s="241" t="s">
        <v>45</v>
      </c>
      <c r="O509" s="41"/>
      <c r="P509" s="196">
        <f t="shared" si="61"/>
        <v>0</v>
      </c>
      <c r="Q509" s="196">
        <v>0.0065</v>
      </c>
      <c r="R509" s="196">
        <f t="shared" si="62"/>
        <v>0.013</v>
      </c>
      <c r="S509" s="196">
        <v>0</v>
      </c>
      <c r="T509" s="197">
        <f t="shared" si="63"/>
        <v>0</v>
      </c>
      <c r="AR509" s="23" t="s">
        <v>351</v>
      </c>
      <c r="AT509" s="23" t="s">
        <v>209</v>
      </c>
      <c r="AU509" s="23" t="s">
        <v>152</v>
      </c>
      <c r="AY509" s="23" t="s">
        <v>143</v>
      </c>
      <c r="BE509" s="198">
        <f t="shared" si="64"/>
        <v>0</v>
      </c>
      <c r="BF509" s="198">
        <f t="shared" si="65"/>
        <v>0</v>
      </c>
      <c r="BG509" s="198">
        <f t="shared" si="66"/>
        <v>0</v>
      </c>
      <c r="BH509" s="198">
        <f t="shared" si="67"/>
        <v>0</v>
      </c>
      <c r="BI509" s="198">
        <f t="shared" si="68"/>
        <v>0</v>
      </c>
      <c r="BJ509" s="23" t="s">
        <v>152</v>
      </c>
      <c r="BK509" s="198">
        <f t="shared" si="69"/>
        <v>0</v>
      </c>
      <c r="BL509" s="23" t="s">
        <v>223</v>
      </c>
      <c r="BM509" s="23" t="s">
        <v>945</v>
      </c>
    </row>
    <row r="510" spans="2:65" s="1" customFormat="1" ht="25.5" customHeight="1">
      <c r="B510" s="40"/>
      <c r="C510" s="187" t="s">
        <v>946</v>
      </c>
      <c r="D510" s="187" t="s">
        <v>146</v>
      </c>
      <c r="E510" s="188" t="s">
        <v>947</v>
      </c>
      <c r="F510" s="189" t="s">
        <v>948</v>
      </c>
      <c r="G510" s="190" t="s">
        <v>206</v>
      </c>
      <c r="H510" s="191">
        <v>2</v>
      </c>
      <c r="I510" s="192"/>
      <c r="J510" s="193">
        <f t="shared" si="60"/>
        <v>0</v>
      </c>
      <c r="K510" s="189" t="s">
        <v>150</v>
      </c>
      <c r="L510" s="60"/>
      <c r="M510" s="194" t="s">
        <v>21</v>
      </c>
      <c r="N510" s="195" t="s">
        <v>45</v>
      </c>
      <c r="O510" s="41"/>
      <c r="P510" s="196">
        <f t="shared" si="61"/>
        <v>0</v>
      </c>
      <c r="Q510" s="196">
        <v>0</v>
      </c>
      <c r="R510" s="196">
        <f t="shared" si="62"/>
        <v>0</v>
      </c>
      <c r="S510" s="196">
        <v>0.174</v>
      </c>
      <c r="T510" s="197">
        <f t="shared" si="63"/>
        <v>0.348</v>
      </c>
      <c r="AR510" s="23" t="s">
        <v>223</v>
      </c>
      <c r="AT510" s="23" t="s">
        <v>146</v>
      </c>
      <c r="AU510" s="23" t="s">
        <v>152</v>
      </c>
      <c r="AY510" s="23" t="s">
        <v>143</v>
      </c>
      <c r="BE510" s="198">
        <f t="shared" si="64"/>
        <v>0</v>
      </c>
      <c r="BF510" s="198">
        <f t="shared" si="65"/>
        <v>0</v>
      </c>
      <c r="BG510" s="198">
        <f t="shared" si="66"/>
        <v>0</v>
      </c>
      <c r="BH510" s="198">
        <f t="shared" si="67"/>
        <v>0</v>
      </c>
      <c r="BI510" s="198">
        <f t="shared" si="68"/>
        <v>0</v>
      </c>
      <c r="BJ510" s="23" t="s">
        <v>152</v>
      </c>
      <c r="BK510" s="198">
        <f t="shared" si="69"/>
        <v>0</v>
      </c>
      <c r="BL510" s="23" t="s">
        <v>223</v>
      </c>
      <c r="BM510" s="23" t="s">
        <v>949</v>
      </c>
    </row>
    <row r="511" spans="2:65" s="1" customFormat="1" ht="16.5" customHeight="1">
      <c r="B511" s="40"/>
      <c r="C511" s="187" t="s">
        <v>950</v>
      </c>
      <c r="D511" s="187" t="s">
        <v>146</v>
      </c>
      <c r="E511" s="188" t="s">
        <v>951</v>
      </c>
      <c r="F511" s="189" t="s">
        <v>952</v>
      </c>
      <c r="G511" s="190" t="s">
        <v>206</v>
      </c>
      <c r="H511" s="191">
        <v>2</v>
      </c>
      <c r="I511" s="192"/>
      <c r="J511" s="193">
        <f t="shared" si="60"/>
        <v>0</v>
      </c>
      <c r="K511" s="189" t="s">
        <v>150</v>
      </c>
      <c r="L511" s="60"/>
      <c r="M511" s="194" t="s">
        <v>21</v>
      </c>
      <c r="N511" s="195" t="s">
        <v>45</v>
      </c>
      <c r="O511" s="41"/>
      <c r="P511" s="196">
        <f t="shared" si="61"/>
        <v>0</v>
      </c>
      <c r="Q511" s="196">
        <v>0</v>
      </c>
      <c r="R511" s="196">
        <f t="shared" si="62"/>
        <v>0</v>
      </c>
      <c r="S511" s="196">
        <v>0.1104</v>
      </c>
      <c r="T511" s="197">
        <f t="shared" si="63"/>
        <v>0.2208</v>
      </c>
      <c r="AR511" s="23" t="s">
        <v>223</v>
      </c>
      <c r="AT511" s="23" t="s">
        <v>146</v>
      </c>
      <c r="AU511" s="23" t="s">
        <v>152</v>
      </c>
      <c r="AY511" s="23" t="s">
        <v>143</v>
      </c>
      <c r="BE511" s="198">
        <f t="shared" si="64"/>
        <v>0</v>
      </c>
      <c r="BF511" s="198">
        <f t="shared" si="65"/>
        <v>0</v>
      </c>
      <c r="BG511" s="198">
        <f t="shared" si="66"/>
        <v>0</v>
      </c>
      <c r="BH511" s="198">
        <f t="shared" si="67"/>
        <v>0</v>
      </c>
      <c r="BI511" s="198">
        <f t="shared" si="68"/>
        <v>0</v>
      </c>
      <c r="BJ511" s="23" t="s">
        <v>152</v>
      </c>
      <c r="BK511" s="198">
        <f t="shared" si="69"/>
        <v>0</v>
      </c>
      <c r="BL511" s="23" t="s">
        <v>223</v>
      </c>
      <c r="BM511" s="23" t="s">
        <v>953</v>
      </c>
    </row>
    <row r="512" spans="2:65" s="1" customFormat="1" ht="16.5" customHeight="1">
      <c r="B512" s="40"/>
      <c r="C512" s="187" t="s">
        <v>954</v>
      </c>
      <c r="D512" s="187" t="s">
        <v>146</v>
      </c>
      <c r="E512" s="188" t="s">
        <v>955</v>
      </c>
      <c r="F512" s="189" t="s">
        <v>956</v>
      </c>
      <c r="G512" s="190" t="s">
        <v>599</v>
      </c>
      <c r="H512" s="191">
        <v>2</v>
      </c>
      <c r="I512" s="192"/>
      <c r="J512" s="193">
        <f t="shared" si="60"/>
        <v>0</v>
      </c>
      <c r="K512" s="189" t="s">
        <v>21</v>
      </c>
      <c r="L512" s="60"/>
      <c r="M512" s="194" t="s">
        <v>21</v>
      </c>
      <c r="N512" s="195" t="s">
        <v>45</v>
      </c>
      <c r="O512" s="41"/>
      <c r="P512" s="196">
        <f t="shared" si="61"/>
        <v>0</v>
      </c>
      <c r="Q512" s="196">
        <v>0</v>
      </c>
      <c r="R512" s="196">
        <f t="shared" si="62"/>
        <v>0</v>
      </c>
      <c r="S512" s="196">
        <v>0</v>
      </c>
      <c r="T512" s="197">
        <f t="shared" si="63"/>
        <v>0</v>
      </c>
      <c r="AR512" s="23" t="s">
        <v>223</v>
      </c>
      <c r="AT512" s="23" t="s">
        <v>146</v>
      </c>
      <c r="AU512" s="23" t="s">
        <v>152</v>
      </c>
      <c r="AY512" s="23" t="s">
        <v>143</v>
      </c>
      <c r="BE512" s="198">
        <f t="shared" si="64"/>
        <v>0</v>
      </c>
      <c r="BF512" s="198">
        <f t="shared" si="65"/>
        <v>0</v>
      </c>
      <c r="BG512" s="198">
        <f t="shared" si="66"/>
        <v>0</v>
      </c>
      <c r="BH512" s="198">
        <f t="shared" si="67"/>
        <v>0</v>
      </c>
      <c r="BI512" s="198">
        <f t="shared" si="68"/>
        <v>0</v>
      </c>
      <c r="BJ512" s="23" t="s">
        <v>152</v>
      </c>
      <c r="BK512" s="198">
        <f t="shared" si="69"/>
        <v>0</v>
      </c>
      <c r="BL512" s="23" t="s">
        <v>223</v>
      </c>
      <c r="BM512" s="23" t="s">
        <v>957</v>
      </c>
    </row>
    <row r="513" spans="2:65" s="1" customFormat="1" ht="16.5" customHeight="1">
      <c r="B513" s="40"/>
      <c r="C513" s="187" t="s">
        <v>958</v>
      </c>
      <c r="D513" s="187" t="s">
        <v>146</v>
      </c>
      <c r="E513" s="188" t="s">
        <v>959</v>
      </c>
      <c r="F513" s="189" t="s">
        <v>960</v>
      </c>
      <c r="G513" s="190" t="s">
        <v>599</v>
      </c>
      <c r="H513" s="191">
        <v>2</v>
      </c>
      <c r="I513" s="192"/>
      <c r="J513" s="193">
        <f t="shared" si="60"/>
        <v>0</v>
      </c>
      <c r="K513" s="189" t="s">
        <v>21</v>
      </c>
      <c r="L513" s="60"/>
      <c r="M513" s="194" t="s">
        <v>21</v>
      </c>
      <c r="N513" s="195" t="s">
        <v>45</v>
      </c>
      <c r="O513" s="41"/>
      <c r="P513" s="196">
        <f t="shared" si="61"/>
        <v>0</v>
      </c>
      <c r="Q513" s="196">
        <v>0</v>
      </c>
      <c r="R513" s="196">
        <f t="shared" si="62"/>
        <v>0</v>
      </c>
      <c r="S513" s="196">
        <v>0</v>
      </c>
      <c r="T513" s="197">
        <f t="shared" si="63"/>
        <v>0</v>
      </c>
      <c r="AR513" s="23" t="s">
        <v>223</v>
      </c>
      <c r="AT513" s="23" t="s">
        <v>146</v>
      </c>
      <c r="AU513" s="23" t="s">
        <v>152</v>
      </c>
      <c r="AY513" s="23" t="s">
        <v>143</v>
      </c>
      <c r="BE513" s="198">
        <f t="shared" si="64"/>
        <v>0</v>
      </c>
      <c r="BF513" s="198">
        <f t="shared" si="65"/>
        <v>0</v>
      </c>
      <c r="BG513" s="198">
        <f t="shared" si="66"/>
        <v>0</v>
      </c>
      <c r="BH513" s="198">
        <f t="shared" si="67"/>
        <v>0</v>
      </c>
      <c r="BI513" s="198">
        <f t="shared" si="68"/>
        <v>0</v>
      </c>
      <c r="BJ513" s="23" t="s">
        <v>152</v>
      </c>
      <c r="BK513" s="198">
        <f t="shared" si="69"/>
        <v>0</v>
      </c>
      <c r="BL513" s="23" t="s">
        <v>223</v>
      </c>
      <c r="BM513" s="23" t="s">
        <v>961</v>
      </c>
    </row>
    <row r="514" spans="2:65" s="1" customFormat="1" ht="16.5" customHeight="1">
      <c r="B514" s="40"/>
      <c r="C514" s="187" t="s">
        <v>962</v>
      </c>
      <c r="D514" s="187" t="s">
        <v>146</v>
      </c>
      <c r="E514" s="188" t="s">
        <v>963</v>
      </c>
      <c r="F514" s="189" t="s">
        <v>964</v>
      </c>
      <c r="G514" s="190" t="s">
        <v>599</v>
      </c>
      <c r="H514" s="191">
        <v>2</v>
      </c>
      <c r="I514" s="192"/>
      <c r="J514" s="193">
        <f t="shared" si="60"/>
        <v>0</v>
      </c>
      <c r="K514" s="189" t="s">
        <v>21</v>
      </c>
      <c r="L514" s="60"/>
      <c r="M514" s="194" t="s">
        <v>21</v>
      </c>
      <c r="N514" s="195" t="s">
        <v>45</v>
      </c>
      <c r="O514" s="41"/>
      <c r="P514" s="196">
        <f t="shared" si="61"/>
        <v>0</v>
      </c>
      <c r="Q514" s="196">
        <v>0</v>
      </c>
      <c r="R514" s="196">
        <f t="shared" si="62"/>
        <v>0</v>
      </c>
      <c r="S514" s="196">
        <v>0</v>
      </c>
      <c r="T514" s="197">
        <f t="shared" si="63"/>
        <v>0</v>
      </c>
      <c r="AR514" s="23" t="s">
        <v>223</v>
      </c>
      <c r="AT514" s="23" t="s">
        <v>146</v>
      </c>
      <c r="AU514" s="23" t="s">
        <v>152</v>
      </c>
      <c r="AY514" s="23" t="s">
        <v>143</v>
      </c>
      <c r="BE514" s="198">
        <f t="shared" si="64"/>
        <v>0</v>
      </c>
      <c r="BF514" s="198">
        <f t="shared" si="65"/>
        <v>0</v>
      </c>
      <c r="BG514" s="198">
        <f t="shared" si="66"/>
        <v>0</v>
      </c>
      <c r="BH514" s="198">
        <f t="shared" si="67"/>
        <v>0</v>
      </c>
      <c r="BI514" s="198">
        <f t="shared" si="68"/>
        <v>0</v>
      </c>
      <c r="BJ514" s="23" t="s">
        <v>152</v>
      </c>
      <c r="BK514" s="198">
        <f t="shared" si="69"/>
        <v>0</v>
      </c>
      <c r="BL514" s="23" t="s">
        <v>223</v>
      </c>
      <c r="BM514" s="23" t="s">
        <v>965</v>
      </c>
    </row>
    <row r="515" spans="2:65" s="1" customFormat="1" ht="25.5" customHeight="1">
      <c r="B515" s="40"/>
      <c r="C515" s="187" t="s">
        <v>966</v>
      </c>
      <c r="D515" s="187" t="s">
        <v>146</v>
      </c>
      <c r="E515" s="188" t="s">
        <v>967</v>
      </c>
      <c r="F515" s="189" t="s">
        <v>968</v>
      </c>
      <c r="G515" s="190" t="s">
        <v>599</v>
      </c>
      <c r="H515" s="191">
        <v>2</v>
      </c>
      <c r="I515" s="192"/>
      <c r="J515" s="193">
        <f t="shared" si="60"/>
        <v>0</v>
      </c>
      <c r="K515" s="189" t="s">
        <v>21</v>
      </c>
      <c r="L515" s="60"/>
      <c r="M515" s="194" t="s">
        <v>21</v>
      </c>
      <c r="N515" s="195" t="s">
        <v>45</v>
      </c>
      <c r="O515" s="41"/>
      <c r="P515" s="196">
        <f t="shared" si="61"/>
        <v>0</v>
      </c>
      <c r="Q515" s="196">
        <v>0</v>
      </c>
      <c r="R515" s="196">
        <f t="shared" si="62"/>
        <v>0</v>
      </c>
      <c r="S515" s="196">
        <v>0</v>
      </c>
      <c r="T515" s="197">
        <f t="shared" si="63"/>
        <v>0</v>
      </c>
      <c r="AR515" s="23" t="s">
        <v>223</v>
      </c>
      <c r="AT515" s="23" t="s">
        <v>146</v>
      </c>
      <c r="AU515" s="23" t="s">
        <v>152</v>
      </c>
      <c r="AY515" s="23" t="s">
        <v>143</v>
      </c>
      <c r="BE515" s="198">
        <f t="shared" si="64"/>
        <v>0</v>
      </c>
      <c r="BF515" s="198">
        <f t="shared" si="65"/>
        <v>0</v>
      </c>
      <c r="BG515" s="198">
        <f t="shared" si="66"/>
        <v>0</v>
      </c>
      <c r="BH515" s="198">
        <f t="shared" si="67"/>
        <v>0</v>
      </c>
      <c r="BI515" s="198">
        <f t="shared" si="68"/>
        <v>0</v>
      </c>
      <c r="BJ515" s="23" t="s">
        <v>152</v>
      </c>
      <c r="BK515" s="198">
        <f t="shared" si="69"/>
        <v>0</v>
      </c>
      <c r="BL515" s="23" t="s">
        <v>223</v>
      </c>
      <c r="BM515" s="23" t="s">
        <v>969</v>
      </c>
    </row>
    <row r="516" spans="2:65" s="1" customFormat="1" ht="38.25" customHeight="1">
      <c r="B516" s="40"/>
      <c r="C516" s="187" t="s">
        <v>970</v>
      </c>
      <c r="D516" s="187" t="s">
        <v>146</v>
      </c>
      <c r="E516" s="188" t="s">
        <v>971</v>
      </c>
      <c r="F516" s="189" t="s">
        <v>972</v>
      </c>
      <c r="G516" s="190" t="s">
        <v>317</v>
      </c>
      <c r="H516" s="191">
        <v>0.355</v>
      </c>
      <c r="I516" s="192"/>
      <c r="J516" s="193">
        <f t="shared" si="60"/>
        <v>0</v>
      </c>
      <c r="K516" s="189" t="s">
        <v>150</v>
      </c>
      <c r="L516" s="60"/>
      <c r="M516" s="194" t="s">
        <v>21</v>
      </c>
      <c r="N516" s="195" t="s">
        <v>45</v>
      </c>
      <c r="O516" s="41"/>
      <c r="P516" s="196">
        <f t="shared" si="61"/>
        <v>0</v>
      </c>
      <c r="Q516" s="196">
        <v>0</v>
      </c>
      <c r="R516" s="196">
        <f t="shared" si="62"/>
        <v>0</v>
      </c>
      <c r="S516" s="196">
        <v>0</v>
      </c>
      <c r="T516" s="197">
        <f t="shared" si="63"/>
        <v>0</v>
      </c>
      <c r="AR516" s="23" t="s">
        <v>223</v>
      </c>
      <c r="AT516" s="23" t="s">
        <v>146</v>
      </c>
      <c r="AU516" s="23" t="s">
        <v>152</v>
      </c>
      <c r="AY516" s="23" t="s">
        <v>143</v>
      </c>
      <c r="BE516" s="198">
        <f t="shared" si="64"/>
        <v>0</v>
      </c>
      <c r="BF516" s="198">
        <f t="shared" si="65"/>
        <v>0</v>
      </c>
      <c r="BG516" s="198">
        <f t="shared" si="66"/>
        <v>0</v>
      </c>
      <c r="BH516" s="198">
        <f t="shared" si="67"/>
        <v>0</v>
      </c>
      <c r="BI516" s="198">
        <f t="shared" si="68"/>
        <v>0</v>
      </c>
      <c r="BJ516" s="23" t="s">
        <v>152</v>
      </c>
      <c r="BK516" s="198">
        <f t="shared" si="69"/>
        <v>0</v>
      </c>
      <c r="BL516" s="23" t="s">
        <v>223</v>
      </c>
      <c r="BM516" s="23" t="s">
        <v>973</v>
      </c>
    </row>
    <row r="517" spans="2:63" s="10" customFormat="1" ht="29.85" customHeight="1">
      <c r="B517" s="171"/>
      <c r="C517" s="172"/>
      <c r="D517" s="173" t="s">
        <v>72</v>
      </c>
      <c r="E517" s="185" t="s">
        <v>974</v>
      </c>
      <c r="F517" s="185" t="s">
        <v>975</v>
      </c>
      <c r="G517" s="172"/>
      <c r="H517" s="172"/>
      <c r="I517" s="175"/>
      <c r="J517" s="186">
        <f>BK517</f>
        <v>0</v>
      </c>
      <c r="K517" s="172"/>
      <c r="L517" s="177"/>
      <c r="M517" s="178"/>
      <c r="N517" s="179"/>
      <c r="O517" s="179"/>
      <c r="P517" s="180">
        <f>SUM(P518:P547)</f>
        <v>0</v>
      </c>
      <c r="Q517" s="179"/>
      <c r="R517" s="180">
        <f>SUM(R518:R547)</f>
        <v>0.34348116</v>
      </c>
      <c r="S517" s="179"/>
      <c r="T517" s="181">
        <f>SUM(T518:T547)</f>
        <v>0</v>
      </c>
      <c r="AR517" s="182" t="s">
        <v>152</v>
      </c>
      <c r="AT517" s="183" t="s">
        <v>72</v>
      </c>
      <c r="AU517" s="183" t="s">
        <v>81</v>
      </c>
      <c r="AY517" s="182" t="s">
        <v>143</v>
      </c>
      <c r="BK517" s="184">
        <f>SUM(BK518:BK547)</f>
        <v>0</v>
      </c>
    </row>
    <row r="518" spans="2:65" s="1" customFormat="1" ht="25.5" customHeight="1">
      <c r="B518" s="40"/>
      <c r="C518" s="187" t="s">
        <v>976</v>
      </c>
      <c r="D518" s="187" t="s">
        <v>146</v>
      </c>
      <c r="E518" s="188" t="s">
        <v>977</v>
      </c>
      <c r="F518" s="189" t="s">
        <v>978</v>
      </c>
      <c r="G518" s="190" t="s">
        <v>149</v>
      </c>
      <c r="H518" s="191">
        <v>3.888</v>
      </c>
      <c r="I518" s="192"/>
      <c r="J518" s="193">
        <f>ROUND(I518*H518,2)</f>
        <v>0</v>
      </c>
      <c r="K518" s="189" t="s">
        <v>150</v>
      </c>
      <c r="L518" s="60"/>
      <c r="M518" s="194" t="s">
        <v>21</v>
      </c>
      <c r="N518" s="195" t="s">
        <v>45</v>
      </c>
      <c r="O518" s="41"/>
      <c r="P518" s="196">
        <f>O518*H518</f>
        <v>0</v>
      </c>
      <c r="Q518" s="196">
        <v>0.03767</v>
      </c>
      <c r="R518" s="196">
        <f>Q518*H518</f>
        <v>0.14646096</v>
      </c>
      <c r="S518" s="196">
        <v>0</v>
      </c>
      <c r="T518" s="197">
        <f>S518*H518</f>
        <v>0</v>
      </c>
      <c r="AR518" s="23" t="s">
        <v>223</v>
      </c>
      <c r="AT518" s="23" t="s">
        <v>146</v>
      </c>
      <c r="AU518" s="23" t="s">
        <v>152</v>
      </c>
      <c r="AY518" s="23" t="s">
        <v>143</v>
      </c>
      <c r="BE518" s="198">
        <f>IF(N518="základní",J518,0)</f>
        <v>0</v>
      </c>
      <c r="BF518" s="198">
        <f>IF(N518="snížená",J518,0)</f>
        <v>0</v>
      </c>
      <c r="BG518" s="198">
        <f>IF(N518="zákl. přenesená",J518,0)</f>
        <v>0</v>
      </c>
      <c r="BH518" s="198">
        <f>IF(N518="sníž. přenesená",J518,0)</f>
        <v>0</v>
      </c>
      <c r="BI518" s="198">
        <f>IF(N518="nulová",J518,0)</f>
        <v>0</v>
      </c>
      <c r="BJ518" s="23" t="s">
        <v>152</v>
      </c>
      <c r="BK518" s="198">
        <f>ROUND(I518*H518,2)</f>
        <v>0</v>
      </c>
      <c r="BL518" s="23" t="s">
        <v>223</v>
      </c>
      <c r="BM518" s="23" t="s">
        <v>979</v>
      </c>
    </row>
    <row r="519" spans="2:51" s="11" customFormat="1" ht="13.5">
      <c r="B519" s="199"/>
      <c r="C519" s="200"/>
      <c r="D519" s="201" t="s">
        <v>154</v>
      </c>
      <c r="E519" s="202" t="s">
        <v>21</v>
      </c>
      <c r="F519" s="203" t="s">
        <v>240</v>
      </c>
      <c r="G519" s="200"/>
      <c r="H519" s="202" t="s">
        <v>21</v>
      </c>
      <c r="I519" s="204"/>
      <c r="J519" s="200"/>
      <c r="K519" s="200"/>
      <c r="L519" s="205"/>
      <c r="M519" s="206"/>
      <c r="N519" s="207"/>
      <c r="O519" s="207"/>
      <c r="P519" s="207"/>
      <c r="Q519" s="207"/>
      <c r="R519" s="207"/>
      <c r="S519" s="207"/>
      <c r="T519" s="208"/>
      <c r="AT519" s="209" t="s">
        <v>154</v>
      </c>
      <c r="AU519" s="209" t="s">
        <v>152</v>
      </c>
      <c r="AV519" s="11" t="s">
        <v>81</v>
      </c>
      <c r="AW519" s="11" t="s">
        <v>37</v>
      </c>
      <c r="AX519" s="11" t="s">
        <v>73</v>
      </c>
      <c r="AY519" s="209" t="s">
        <v>143</v>
      </c>
    </row>
    <row r="520" spans="2:51" s="12" customFormat="1" ht="13.5">
      <c r="B520" s="210"/>
      <c r="C520" s="211"/>
      <c r="D520" s="201" t="s">
        <v>154</v>
      </c>
      <c r="E520" s="212" t="s">
        <v>21</v>
      </c>
      <c r="F520" s="213" t="s">
        <v>364</v>
      </c>
      <c r="G520" s="211"/>
      <c r="H520" s="214">
        <v>0.9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154</v>
      </c>
      <c r="AU520" s="220" t="s">
        <v>152</v>
      </c>
      <c r="AV520" s="12" t="s">
        <v>152</v>
      </c>
      <c r="AW520" s="12" t="s">
        <v>37</v>
      </c>
      <c r="AX520" s="12" t="s">
        <v>73</v>
      </c>
      <c r="AY520" s="220" t="s">
        <v>143</v>
      </c>
    </row>
    <row r="521" spans="2:51" s="11" customFormat="1" ht="13.5">
      <c r="B521" s="199"/>
      <c r="C521" s="200"/>
      <c r="D521" s="201" t="s">
        <v>154</v>
      </c>
      <c r="E521" s="202" t="s">
        <v>21</v>
      </c>
      <c r="F521" s="203" t="s">
        <v>270</v>
      </c>
      <c r="G521" s="200"/>
      <c r="H521" s="202" t="s">
        <v>21</v>
      </c>
      <c r="I521" s="204"/>
      <c r="J521" s="200"/>
      <c r="K521" s="200"/>
      <c r="L521" s="205"/>
      <c r="M521" s="206"/>
      <c r="N521" s="207"/>
      <c r="O521" s="207"/>
      <c r="P521" s="207"/>
      <c r="Q521" s="207"/>
      <c r="R521" s="207"/>
      <c r="S521" s="207"/>
      <c r="T521" s="208"/>
      <c r="AT521" s="209" t="s">
        <v>154</v>
      </c>
      <c r="AU521" s="209" t="s">
        <v>152</v>
      </c>
      <c r="AV521" s="11" t="s">
        <v>81</v>
      </c>
      <c r="AW521" s="11" t="s">
        <v>37</v>
      </c>
      <c r="AX521" s="11" t="s">
        <v>73</v>
      </c>
      <c r="AY521" s="209" t="s">
        <v>143</v>
      </c>
    </row>
    <row r="522" spans="2:51" s="12" customFormat="1" ht="13.5">
      <c r="B522" s="210"/>
      <c r="C522" s="211"/>
      <c r="D522" s="201" t="s">
        <v>154</v>
      </c>
      <c r="E522" s="212" t="s">
        <v>21</v>
      </c>
      <c r="F522" s="213" t="s">
        <v>364</v>
      </c>
      <c r="G522" s="211"/>
      <c r="H522" s="214">
        <v>0.9</v>
      </c>
      <c r="I522" s="215"/>
      <c r="J522" s="211"/>
      <c r="K522" s="211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154</v>
      </c>
      <c r="AU522" s="220" t="s">
        <v>152</v>
      </c>
      <c r="AV522" s="12" t="s">
        <v>152</v>
      </c>
      <c r="AW522" s="12" t="s">
        <v>37</v>
      </c>
      <c r="AX522" s="12" t="s">
        <v>73</v>
      </c>
      <c r="AY522" s="220" t="s">
        <v>143</v>
      </c>
    </row>
    <row r="523" spans="2:51" s="11" customFormat="1" ht="13.5">
      <c r="B523" s="199"/>
      <c r="C523" s="200"/>
      <c r="D523" s="201" t="s">
        <v>154</v>
      </c>
      <c r="E523" s="202" t="s">
        <v>21</v>
      </c>
      <c r="F523" s="203" t="s">
        <v>233</v>
      </c>
      <c r="G523" s="200"/>
      <c r="H523" s="202" t="s">
        <v>21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154</v>
      </c>
      <c r="AU523" s="209" t="s">
        <v>152</v>
      </c>
      <c r="AV523" s="11" t="s">
        <v>81</v>
      </c>
      <c r="AW523" s="11" t="s">
        <v>37</v>
      </c>
      <c r="AX523" s="11" t="s">
        <v>73</v>
      </c>
      <c r="AY523" s="209" t="s">
        <v>143</v>
      </c>
    </row>
    <row r="524" spans="2:51" s="12" customFormat="1" ht="13.5">
      <c r="B524" s="210"/>
      <c r="C524" s="211"/>
      <c r="D524" s="201" t="s">
        <v>154</v>
      </c>
      <c r="E524" s="212" t="s">
        <v>21</v>
      </c>
      <c r="F524" s="213" t="s">
        <v>980</v>
      </c>
      <c r="G524" s="211"/>
      <c r="H524" s="214">
        <v>1.044</v>
      </c>
      <c r="I524" s="215"/>
      <c r="J524" s="211"/>
      <c r="K524" s="211"/>
      <c r="L524" s="216"/>
      <c r="M524" s="217"/>
      <c r="N524" s="218"/>
      <c r="O524" s="218"/>
      <c r="P524" s="218"/>
      <c r="Q524" s="218"/>
      <c r="R524" s="218"/>
      <c r="S524" s="218"/>
      <c r="T524" s="219"/>
      <c r="AT524" s="220" t="s">
        <v>154</v>
      </c>
      <c r="AU524" s="220" t="s">
        <v>152</v>
      </c>
      <c r="AV524" s="12" t="s">
        <v>152</v>
      </c>
      <c r="AW524" s="12" t="s">
        <v>37</v>
      </c>
      <c r="AX524" s="12" t="s">
        <v>73</v>
      </c>
      <c r="AY524" s="220" t="s">
        <v>143</v>
      </c>
    </row>
    <row r="525" spans="2:51" s="11" customFormat="1" ht="13.5">
      <c r="B525" s="199"/>
      <c r="C525" s="200"/>
      <c r="D525" s="201" t="s">
        <v>154</v>
      </c>
      <c r="E525" s="202" t="s">
        <v>21</v>
      </c>
      <c r="F525" s="203" t="s">
        <v>235</v>
      </c>
      <c r="G525" s="200"/>
      <c r="H525" s="202" t="s">
        <v>21</v>
      </c>
      <c r="I525" s="204"/>
      <c r="J525" s="200"/>
      <c r="K525" s="200"/>
      <c r="L525" s="205"/>
      <c r="M525" s="206"/>
      <c r="N525" s="207"/>
      <c r="O525" s="207"/>
      <c r="P525" s="207"/>
      <c r="Q525" s="207"/>
      <c r="R525" s="207"/>
      <c r="S525" s="207"/>
      <c r="T525" s="208"/>
      <c r="AT525" s="209" t="s">
        <v>154</v>
      </c>
      <c r="AU525" s="209" t="s">
        <v>152</v>
      </c>
      <c r="AV525" s="11" t="s">
        <v>81</v>
      </c>
      <c r="AW525" s="11" t="s">
        <v>37</v>
      </c>
      <c r="AX525" s="11" t="s">
        <v>73</v>
      </c>
      <c r="AY525" s="209" t="s">
        <v>143</v>
      </c>
    </row>
    <row r="526" spans="2:51" s="12" customFormat="1" ht="13.5">
      <c r="B526" s="210"/>
      <c r="C526" s="211"/>
      <c r="D526" s="201" t="s">
        <v>154</v>
      </c>
      <c r="E526" s="212" t="s">
        <v>21</v>
      </c>
      <c r="F526" s="213" t="s">
        <v>980</v>
      </c>
      <c r="G526" s="211"/>
      <c r="H526" s="214">
        <v>1.044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154</v>
      </c>
      <c r="AU526" s="220" t="s">
        <v>152</v>
      </c>
      <c r="AV526" s="12" t="s">
        <v>152</v>
      </c>
      <c r="AW526" s="12" t="s">
        <v>37</v>
      </c>
      <c r="AX526" s="12" t="s">
        <v>73</v>
      </c>
      <c r="AY526" s="220" t="s">
        <v>143</v>
      </c>
    </row>
    <row r="527" spans="2:51" s="13" customFormat="1" ht="13.5">
      <c r="B527" s="221"/>
      <c r="C527" s="222"/>
      <c r="D527" s="201" t="s">
        <v>154</v>
      </c>
      <c r="E527" s="223" t="s">
        <v>21</v>
      </c>
      <c r="F527" s="224" t="s">
        <v>158</v>
      </c>
      <c r="G527" s="222"/>
      <c r="H527" s="225">
        <v>3.888</v>
      </c>
      <c r="I527" s="226"/>
      <c r="J527" s="222"/>
      <c r="K527" s="222"/>
      <c r="L527" s="227"/>
      <c r="M527" s="228"/>
      <c r="N527" s="229"/>
      <c r="O527" s="229"/>
      <c r="P527" s="229"/>
      <c r="Q527" s="229"/>
      <c r="R527" s="229"/>
      <c r="S527" s="229"/>
      <c r="T527" s="230"/>
      <c r="AT527" s="231" t="s">
        <v>154</v>
      </c>
      <c r="AU527" s="231" t="s">
        <v>152</v>
      </c>
      <c r="AV527" s="13" t="s">
        <v>151</v>
      </c>
      <c r="AW527" s="13" t="s">
        <v>37</v>
      </c>
      <c r="AX527" s="13" t="s">
        <v>81</v>
      </c>
      <c r="AY527" s="231" t="s">
        <v>143</v>
      </c>
    </row>
    <row r="528" spans="2:65" s="1" customFormat="1" ht="25.5" customHeight="1">
      <c r="B528" s="40"/>
      <c r="C528" s="187" t="s">
        <v>981</v>
      </c>
      <c r="D528" s="187" t="s">
        <v>146</v>
      </c>
      <c r="E528" s="188" t="s">
        <v>982</v>
      </c>
      <c r="F528" s="189" t="s">
        <v>983</v>
      </c>
      <c r="G528" s="190" t="s">
        <v>149</v>
      </c>
      <c r="H528" s="191">
        <v>3.888</v>
      </c>
      <c r="I528" s="192"/>
      <c r="J528" s="193">
        <f aca="true" t="shared" si="70" ref="J528:J533">ROUND(I528*H528,2)</f>
        <v>0</v>
      </c>
      <c r="K528" s="189" t="s">
        <v>150</v>
      </c>
      <c r="L528" s="60"/>
      <c r="M528" s="194" t="s">
        <v>21</v>
      </c>
      <c r="N528" s="195" t="s">
        <v>45</v>
      </c>
      <c r="O528" s="41"/>
      <c r="P528" s="196">
        <f aca="true" t="shared" si="71" ref="P528:P533">O528*H528</f>
        <v>0</v>
      </c>
      <c r="Q528" s="196">
        <v>0</v>
      </c>
      <c r="R528" s="196">
        <f aca="true" t="shared" si="72" ref="R528:R533">Q528*H528</f>
        <v>0</v>
      </c>
      <c r="S528" s="196">
        <v>0</v>
      </c>
      <c r="T528" s="197">
        <f aca="true" t="shared" si="73" ref="T528:T533">S528*H528</f>
        <v>0</v>
      </c>
      <c r="AR528" s="23" t="s">
        <v>223</v>
      </c>
      <c r="AT528" s="23" t="s">
        <v>146</v>
      </c>
      <c r="AU528" s="23" t="s">
        <v>152</v>
      </c>
      <c r="AY528" s="23" t="s">
        <v>143</v>
      </c>
      <c r="BE528" s="198">
        <f aca="true" t="shared" si="74" ref="BE528:BE533">IF(N528="základní",J528,0)</f>
        <v>0</v>
      </c>
      <c r="BF528" s="198">
        <f aca="true" t="shared" si="75" ref="BF528:BF533">IF(N528="snížená",J528,0)</f>
        <v>0</v>
      </c>
      <c r="BG528" s="198">
        <f aca="true" t="shared" si="76" ref="BG528:BG533">IF(N528="zákl. přenesená",J528,0)</f>
        <v>0</v>
      </c>
      <c r="BH528" s="198">
        <f aca="true" t="shared" si="77" ref="BH528:BH533">IF(N528="sníž. přenesená",J528,0)</f>
        <v>0</v>
      </c>
      <c r="BI528" s="198">
        <f aca="true" t="shared" si="78" ref="BI528:BI533">IF(N528="nulová",J528,0)</f>
        <v>0</v>
      </c>
      <c r="BJ528" s="23" t="s">
        <v>152</v>
      </c>
      <c r="BK528" s="198">
        <f aca="true" t="shared" si="79" ref="BK528:BK533">ROUND(I528*H528,2)</f>
        <v>0</v>
      </c>
      <c r="BL528" s="23" t="s">
        <v>223</v>
      </c>
      <c r="BM528" s="23" t="s">
        <v>984</v>
      </c>
    </row>
    <row r="529" spans="2:65" s="1" customFormat="1" ht="25.5" customHeight="1">
      <c r="B529" s="40"/>
      <c r="C529" s="187" t="s">
        <v>985</v>
      </c>
      <c r="D529" s="187" t="s">
        <v>146</v>
      </c>
      <c r="E529" s="188" t="s">
        <v>986</v>
      </c>
      <c r="F529" s="189" t="s">
        <v>987</v>
      </c>
      <c r="G529" s="190" t="s">
        <v>149</v>
      </c>
      <c r="H529" s="191">
        <v>3.888</v>
      </c>
      <c r="I529" s="192"/>
      <c r="J529" s="193">
        <f t="shared" si="70"/>
        <v>0</v>
      </c>
      <c r="K529" s="189" t="s">
        <v>150</v>
      </c>
      <c r="L529" s="60"/>
      <c r="M529" s="194" t="s">
        <v>21</v>
      </c>
      <c r="N529" s="195" t="s">
        <v>45</v>
      </c>
      <c r="O529" s="41"/>
      <c r="P529" s="196">
        <f t="shared" si="71"/>
        <v>0</v>
      </c>
      <c r="Q529" s="196">
        <v>0</v>
      </c>
      <c r="R529" s="196">
        <f t="shared" si="72"/>
        <v>0</v>
      </c>
      <c r="S529" s="196">
        <v>0</v>
      </c>
      <c r="T529" s="197">
        <f t="shared" si="73"/>
        <v>0</v>
      </c>
      <c r="AR529" s="23" t="s">
        <v>223</v>
      </c>
      <c r="AT529" s="23" t="s">
        <v>146</v>
      </c>
      <c r="AU529" s="23" t="s">
        <v>152</v>
      </c>
      <c r="AY529" s="23" t="s">
        <v>143</v>
      </c>
      <c r="BE529" s="198">
        <f t="shared" si="74"/>
        <v>0</v>
      </c>
      <c r="BF529" s="198">
        <f t="shared" si="75"/>
        <v>0</v>
      </c>
      <c r="BG529" s="198">
        <f t="shared" si="76"/>
        <v>0</v>
      </c>
      <c r="BH529" s="198">
        <f t="shared" si="77"/>
        <v>0</v>
      </c>
      <c r="BI529" s="198">
        <f t="shared" si="78"/>
        <v>0</v>
      </c>
      <c r="BJ529" s="23" t="s">
        <v>152</v>
      </c>
      <c r="BK529" s="198">
        <f t="shared" si="79"/>
        <v>0</v>
      </c>
      <c r="BL529" s="23" t="s">
        <v>223</v>
      </c>
      <c r="BM529" s="23" t="s">
        <v>988</v>
      </c>
    </row>
    <row r="530" spans="2:65" s="1" customFormat="1" ht="25.5" customHeight="1">
      <c r="B530" s="40"/>
      <c r="C530" s="187" t="s">
        <v>989</v>
      </c>
      <c r="D530" s="187" t="s">
        <v>146</v>
      </c>
      <c r="E530" s="188" t="s">
        <v>990</v>
      </c>
      <c r="F530" s="189" t="s">
        <v>991</v>
      </c>
      <c r="G530" s="190" t="s">
        <v>149</v>
      </c>
      <c r="H530" s="191">
        <v>3.888</v>
      </c>
      <c r="I530" s="192"/>
      <c r="J530" s="193">
        <f t="shared" si="70"/>
        <v>0</v>
      </c>
      <c r="K530" s="189" t="s">
        <v>150</v>
      </c>
      <c r="L530" s="60"/>
      <c r="M530" s="194" t="s">
        <v>21</v>
      </c>
      <c r="N530" s="195" t="s">
        <v>45</v>
      </c>
      <c r="O530" s="41"/>
      <c r="P530" s="196">
        <f t="shared" si="71"/>
        <v>0</v>
      </c>
      <c r="Q530" s="196">
        <v>0</v>
      </c>
      <c r="R530" s="196">
        <f t="shared" si="72"/>
        <v>0</v>
      </c>
      <c r="S530" s="196">
        <v>0</v>
      </c>
      <c r="T530" s="197">
        <f t="shared" si="73"/>
        <v>0</v>
      </c>
      <c r="AR530" s="23" t="s">
        <v>223</v>
      </c>
      <c r="AT530" s="23" t="s">
        <v>146</v>
      </c>
      <c r="AU530" s="23" t="s">
        <v>152</v>
      </c>
      <c r="AY530" s="23" t="s">
        <v>143</v>
      </c>
      <c r="BE530" s="198">
        <f t="shared" si="74"/>
        <v>0</v>
      </c>
      <c r="BF530" s="198">
        <f t="shared" si="75"/>
        <v>0</v>
      </c>
      <c r="BG530" s="198">
        <f t="shared" si="76"/>
        <v>0</v>
      </c>
      <c r="BH530" s="198">
        <f t="shared" si="77"/>
        <v>0</v>
      </c>
      <c r="BI530" s="198">
        <f t="shared" si="78"/>
        <v>0</v>
      </c>
      <c r="BJ530" s="23" t="s">
        <v>152</v>
      </c>
      <c r="BK530" s="198">
        <f t="shared" si="79"/>
        <v>0</v>
      </c>
      <c r="BL530" s="23" t="s">
        <v>223</v>
      </c>
      <c r="BM530" s="23" t="s">
        <v>992</v>
      </c>
    </row>
    <row r="531" spans="2:65" s="1" customFormat="1" ht="25.5" customHeight="1">
      <c r="B531" s="40"/>
      <c r="C531" s="187" t="s">
        <v>993</v>
      </c>
      <c r="D531" s="187" t="s">
        <v>146</v>
      </c>
      <c r="E531" s="188" t="s">
        <v>994</v>
      </c>
      <c r="F531" s="189" t="s">
        <v>995</v>
      </c>
      <c r="G531" s="190" t="s">
        <v>149</v>
      </c>
      <c r="H531" s="191">
        <v>3.888</v>
      </c>
      <c r="I531" s="192"/>
      <c r="J531" s="193">
        <f t="shared" si="70"/>
        <v>0</v>
      </c>
      <c r="K531" s="189" t="s">
        <v>150</v>
      </c>
      <c r="L531" s="60"/>
      <c r="M531" s="194" t="s">
        <v>21</v>
      </c>
      <c r="N531" s="195" t="s">
        <v>45</v>
      </c>
      <c r="O531" s="41"/>
      <c r="P531" s="196">
        <f t="shared" si="71"/>
        <v>0</v>
      </c>
      <c r="Q531" s="196">
        <v>0</v>
      </c>
      <c r="R531" s="196">
        <f t="shared" si="72"/>
        <v>0</v>
      </c>
      <c r="S531" s="196">
        <v>0</v>
      </c>
      <c r="T531" s="197">
        <f t="shared" si="73"/>
        <v>0</v>
      </c>
      <c r="AR531" s="23" t="s">
        <v>223</v>
      </c>
      <c r="AT531" s="23" t="s">
        <v>146</v>
      </c>
      <c r="AU531" s="23" t="s">
        <v>152</v>
      </c>
      <c r="AY531" s="23" t="s">
        <v>143</v>
      </c>
      <c r="BE531" s="198">
        <f t="shared" si="74"/>
        <v>0</v>
      </c>
      <c r="BF531" s="198">
        <f t="shared" si="75"/>
        <v>0</v>
      </c>
      <c r="BG531" s="198">
        <f t="shared" si="76"/>
        <v>0</v>
      </c>
      <c r="BH531" s="198">
        <f t="shared" si="77"/>
        <v>0</v>
      </c>
      <c r="BI531" s="198">
        <f t="shared" si="78"/>
        <v>0</v>
      </c>
      <c r="BJ531" s="23" t="s">
        <v>152</v>
      </c>
      <c r="BK531" s="198">
        <f t="shared" si="79"/>
        <v>0</v>
      </c>
      <c r="BL531" s="23" t="s">
        <v>223</v>
      </c>
      <c r="BM531" s="23" t="s">
        <v>996</v>
      </c>
    </row>
    <row r="532" spans="2:65" s="1" customFormat="1" ht="16.5" customHeight="1">
      <c r="B532" s="40"/>
      <c r="C532" s="187" t="s">
        <v>997</v>
      </c>
      <c r="D532" s="187" t="s">
        <v>146</v>
      </c>
      <c r="E532" s="188" t="s">
        <v>998</v>
      </c>
      <c r="F532" s="189" t="s">
        <v>999</v>
      </c>
      <c r="G532" s="190" t="s">
        <v>149</v>
      </c>
      <c r="H532" s="191">
        <v>3.888</v>
      </c>
      <c r="I532" s="192"/>
      <c r="J532" s="193">
        <f t="shared" si="70"/>
        <v>0</v>
      </c>
      <c r="K532" s="189" t="s">
        <v>150</v>
      </c>
      <c r="L532" s="60"/>
      <c r="M532" s="194" t="s">
        <v>21</v>
      </c>
      <c r="N532" s="195" t="s">
        <v>45</v>
      </c>
      <c r="O532" s="41"/>
      <c r="P532" s="196">
        <f t="shared" si="71"/>
        <v>0</v>
      </c>
      <c r="Q532" s="196">
        <v>0.0003</v>
      </c>
      <c r="R532" s="196">
        <f t="shared" si="72"/>
        <v>0.0011664</v>
      </c>
      <c r="S532" s="196">
        <v>0</v>
      </c>
      <c r="T532" s="197">
        <f t="shared" si="73"/>
        <v>0</v>
      </c>
      <c r="AR532" s="23" t="s">
        <v>223</v>
      </c>
      <c r="AT532" s="23" t="s">
        <v>146</v>
      </c>
      <c r="AU532" s="23" t="s">
        <v>152</v>
      </c>
      <c r="AY532" s="23" t="s">
        <v>143</v>
      </c>
      <c r="BE532" s="198">
        <f t="shared" si="74"/>
        <v>0</v>
      </c>
      <c r="BF532" s="198">
        <f t="shared" si="75"/>
        <v>0</v>
      </c>
      <c r="BG532" s="198">
        <f t="shared" si="76"/>
        <v>0</v>
      </c>
      <c r="BH532" s="198">
        <f t="shared" si="77"/>
        <v>0</v>
      </c>
      <c r="BI532" s="198">
        <f t="shared" si="78"/>
        <v>0</v>
      </c>
      <c r="BJ532" s="23" t="s">
        <v>152</v>
      </c>
      <c r="BK532" s="198">
        <f t="shared" si="79"/>
        <v>0</v>
      </c>
      <c r="BL532" s="23" t="s">
        <v>223</v>
      </c>
      <c r="BM532" s="23" t="s">
        <v>1000</v>
      </c>
    </row>
    <row r="533" spans="2:65" s="1" customFormat="1" ht="25.5" customHeight="1">
      <c r="B533" s="40"/>
      <c r="C533" s="232" t="s">
        <v>1001</v>
      </c>
      <c r="D533" s="232" t="s">
        <v>209</v>
      </c>
      <c r="E533" s="233" t="s">
        <v>1002</v>
      </c>
      <c r="F533" s="234" t="s">
        <v>1003</v>
      </c>
      <c r="G533" s="235" t="s">
        <v>149</v>
      </c>
      <c r="H533" s="236">
        <v>4.666</v>
      </c>
      <c r="I533" s="237"/>
      <c r="J533" s="238">
        <f t="shared" si="70"/>
        <v>0</v>
      </c>
      <c r="K533" s="234" t="s">
        <v>150</v>
      </c>
      <c r="L533" s="239"/>
      <c r="M533" s="240" t="s">
        <v>21</v>
      </c>
      <c r="N533" s="241" t="s">
        <v>45</v>
      </c>
      <c r="O533" s="41"/>
      <c r="P533" s="196">
        <f t="shared" si="71"/>
        <v>0</v>
      </c>
      <c r="Q533" s="196">
        <v>0.0192</v>
      </c>
      <c r="R533" s="196">
        <f t="shared" si="72"/>
        <v>0.0895872</v>
      </c>
      <c r="S533" s="196">
        <v>0</v>
      </c>
      <c r="T533" s="197">
        <f t="shared" si="73"/>
        <v>0</v>
      </c>
      <c r="AR533" s="23" t="s">
        <v>351</v>
      </c>
      <c r="AT533" s="23" t="s">
        <v>209</v>
      </c>
      <c r="AU533" s="23" t="s">
        <v>152</v>
      </c>
      <c r="AY533" s="23" t="s">
        <v>143</v>
      </c>
      <c r="BE533" s="198">
        <f t="shared" si="74"/>
        <v>0</v>
      </c>
      <c r="BF533" s="198">
        <f t="shared" si="75"/>
        <v>0</v>
      </c>
      <c r="BG533" s="198">
        <f t="shared" si="76"/>
        <v>0</v>
      </c>
      <c r="BH533" s="198">
        <f t="shared" si="77"/>
        <v>0</v>
      </c>
      <c r="BI533" s="198">
        <f t="shared" si="78"/>
        <v>0</v>
      </c>
      <c r="BJ533" s="23" t="s">
        <v>152</v>
      </c>
      <c r="BK533" s="198">
        <f t="shared" si="79"/>
        <v>0</v>
      </c>
      <c r="BL533" s="23" t="s">
        <v>223</v>
      </c>
      <c r="BM533" s="23" t="s">
        <v>1004</v>
      </c>
    </row>
    <row r="534" spans="2:51" s="12" customFormat="1" ht="13.5">
      <c r="B534" s="210"/>
      <c r="C534" s="211"/>
      <c r="D534" s="201" t="s">
        <v>154</v>
      </c>
      <c r="E534" s="212" t="s">
        <v>21</v>
      </c>
      <c r="F534" s="213" t="s">
        <v>1005</v>
      </c>
      <c r="G534" s="211"/>
      <c r="H534" s="214">
        <v>4.666</v>
      </c>
      <c r="I534" s="215"/>
      <c r="J534" s="211"/>
      <c r="K534" s="211"/>
      <c r="L534" s="216"/>
      <c r="M534" s="217"/>
      <c r="N534" s="218"/>
      <c r="O534" s="218"/>
      <c r="P534" s="218"/>
      <c r="Q534" s="218"/>
      <c r="R534" s="218"/>
      <c r="S534" s="218"/>
      <c r="T534" s="219"/>
      <c r="AT534" s="220" t="s">
        <v>154</v>
      </c>
      <c r="AU534" s="220" t="s">
        <v>152</v>
      </c>
      <c r="AV534" s="12" t="s">
        <v>152</v>
      </c>
      <c r="AW534" s="12" t="s">
        <v>37</v>
      </c>
      <c r="AX534" s="12" t="s">
        <v>81</v>
      </c>
      <c r="AY534" s="220" t="s">
        <v>143</v>
      </c>
    </row>
    <row r="535" spans="2:65" s="1" customFormat="1" ht="25.5" customHeight="1">
      <c r="B535" s="40"/>
      <c r="C535" s="187" t="s">
        <v>1006</v>
      </c>
      <c r="D535" s="187" t="s">
        <v>146</v>
      </c>
      <c r="E535" s="188" t="s">
        <v>1007</v>
      </c>
      <c r="F535" s="189" t="s">
        <v>1008</v>
      </c>
      <c r="G535" s="190" t="s">
        <v>149</v>
      </c>
      <c r="H535" s="191">
        <v>5.94</v>
      </c>
      <c r="I535" s="192"/>
      <c r="J535" s="193">
        <f>ROUND(I535*H535,2)</f>
        <v>0</v>
      </c>
      <c r="K535" s="189" t="s">
        <v>150</v>
      </c>
      <c r="L535" s="60"/>
      <c r="M535" s="194" t="s">
        <v>21</v>
      </c>
      <c r="N535" s="195" t="s">
        <v>45</v>
      </c>
      <c r="O535" s="41"/>
      <c r="P535" s="196">
        <f>O535*H535</f>
        <v>0</v>
      </c>
      <c r="Q535" s="196">
        <v>0.00715</v>
      </c>
      <c r="R535" s="196">
        <f>Q535*H535</f>
        <v>0.042471</v>
      </c>
      <c r="S535" s="196">
        <v>0</v>
      </c>
      <c r="T535" s="197">
        <f>S535*H535</f>
        <v>0</v>
      </c>
      <c r="AR535" s="23" t="s">
        <v>223</v>
      </c>
      <c r="AT535" s="23" t="s">
        <v>146</v>
      </c>
      <c r="AU535" s="23" t="s">
        <v>152</v>
      </c>
      <c r="AY535" s="23" t="s">
        <v>143</v>
      </c>
      <c r="BE535" s="198">
        <f>IF(N535="základní",J535,0)</f>
        <v>0</v>
      </c>
      <c r="BF535" s="198">
        <f>IF(N535="snížená",J535,0)</f>
        <v>0</v>
      </c>
      <c r="BG535" s="198">
        <f>IF(N535="zákl. přenesená",J535,0)</f>
        <v>0</v>
      </c>
      <c r="BH535" s="198">
        <f>IF(N535="sníž. přenesená",J535,0)</f>
        <v>0</v>
      </c>
      <c r="BI535" s="198">
        <f>IF(N535="nulová",J535,0)</f>
        <v>0</v>
      </c>
      <c r="BJ535" s="23" t="s">
        <v>152</v>
      </c>
      <c r="BK535" s="198">
        <f>ROUND(I535*H535,2)</f>
        <v>0</v>
      </c>
      <c r="BL535" s="23" t="s">
        <v>223</v>
      </c>
      <c r="BM535" s="23" t="s">
        <v>1009</v>
      </c>
    </row>
    <row r="536" spans="2:51" s="11" customFormat="1" ht="13.5">
      <c r="B536" s="199"/>
      <c r="C536" s="200"/>
      <c r="D536" s="201" t="s">
        <v>154</v>
      </c>
      <c r="E536" s="202" t="s">
        <v>21</v>
      </c>
      <c r="F536" s="203" t="s">
        <v>240</v>
      </c>
      <c r="G536" s="200"/>
      <c r="H536" s="202" t="s">
        <v>21</v>
      </c>
      <c r="I536" s="204"/>
      <c r="J536" s="200"/>
      <c r="K536" s="200"/>
      <c r="L536" s="205"/>
      <c r="M536" s="206"/>
      <c r="N536" s="207"/>
      <c r="O536" s="207"/>
      <c r="P536" s="207"/>
      <c r="Q536" s="207"/>
      <c r="R536" s="207"/>
      <c r="S536" s="207"/>
      <c r="T536" s="208"/>
      <c r="AT536" s="209" t="s">
        <v>154</v>
      </c>
      <c r="AU536" s="209" t="s">
        <v>152</v>
      </c>
      <c r="AV536" s="11" t="s">
        <v>81</v>
      </c>
      <c r="AW536" s="11" t="s">
        <v>37</v>
      </c>
      <c r="AX536" s="11" t="s">
        <v>73</v>
      </c>
      <c r="AY536" s="209" t="s">
        <v>143</v>
      </c>
    </row>
    <row r="537" spans="2:51" s="12" customFormat="1" ht="13.5">
      <c r="B537" s="210"/>
      <c r="C537" s="211"/>
      <c r="D537" s="201" t="s">
        <v>154</v>
      </c>
      <c r="E537" s="212" t="s">
        <v>21</v>
      </c>
      <c r="F537" s="213" t="s">
        <v>364</v>
      </c>
      <c r="G537" s="211"/>
      <c r="H537" s="214">
        <v>0.9</v>
      </c>
      <c r="I537" s="215"/>
      <c r="J537" s="211"/>
      <c r="K537" s="211"/>
      <c r="L537" s="216"/>
      <c r="M537" s="217"/>
      <c r="N537" s="218"/>
      <c r="O537" s="218"/>
      <c r="P537" s="218"/>
      <c r="Q537" s="218"/>
      <c r="R537" s="218"/>
      <c r="S537" s="218"/>
      <c r="T537" s="219"/>
      <c r="AT537" s="220" t="s">
        <v>154</v>
      </c>
      <c r="AU537" s="220" t="s">
        <v>152</v>
      </c>
      <c r="AV537" s="12" t="s">
        <v>152</v>
      </c>
      <c r="AW537" s="12" t="s">
        <v>37</v>
      </c>
      <c r="AX537" s="12" t="s">
        <v>73</v>
      </c>
      <c r="AY537" s="220" t="s">
        <v>143</v>
      </c>
    </row>
    <row r="538" spans="2:51" s="11" customFormat="1" ht="13.5">
      <c r="B538" s="199"/>
      <c r="C538" s="200"/>
      <c r="D538" s="201" t="s">
        <v>154</v>
      </c>
      <c r="E538" s="202" t="s">
        <v>21</v>
      </c>
      <c r="F538" s="203" t="s">
        <v>233</v>
      </c>
      <c r="G538" s="200"/>
      <c r="H538" s="202" t="s">
        <v>21</v>
      </c>
      <c r="I538" s="204"/>
      <c r="J538" s="200"/>
      <c r="K538" s="200"/>
      <c r="L538" s="205"/>
      <c r="M538" s="206"/>
      <c r="N538" s="207"/>
      <c r="O538" s="207"/>
      <c r="P538" s="207"/>
      <c r="Q538" s="207"/>
      <c r="R538" s="207"/>
      <c r="S538" s="207"/>
      <c r="T538" s="208"/>
      <c r="AT538" s="209" t="s">
        <v>154</v>
      </c>
      <c r="AU538" s="209" t="s">
        <v>152</v>
      </c>
      <c r="AV538" s="11" t="s">
        <v>81</v>
      </c>
      <c r="AW538" s="11" t="s">
        <v>37</v>
      </c>
      <c r="AX538" s="11" t="s">
        <v>73</v>
      </c>
      <c r="AY538" s="209" t="s">
        <v>143</v>
      </c>
    </row>
    <row r="539" spans="2:51" s="12" customFormat="1" ht="13.5">
      <c r="B539" s="210"/>
      <c r="C539" s="211"/>
      <c r="D539" s="201" t="s">
        <v>154</v>
      </c>
      <c r="E539" s="212" t="s">
        <v>21</v>
      </c>
      <c r="F539" s="213" t="s">
        <v>363</v>
      </c>
      <c r="G539" s="211"/>
      <c r="H539" s="214">
        <v>2.07</v>
      </c>
      <c r="I539" s="215"/>
      <c r="J539" s="211"/>
      <c r="K539" s="211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154</v>
      </c>
      <c r="AU539" s="220" t="s">
        <v>152</v>
      </c>
      <c r="AV539" s="12" t="s">
        <v>152</v>
      </c>
      <c r="AW539" s="12" t="s">
        <v>37</v>
      </c>
      <c r="AX539" s="12" t="s">
        <v>73</v>
      </c>
      <c r="AY539" s="220" t="s">
        <v>143</v>
      </c>
    </row>
    <row r="540" spans="2:51" s="11" customFormat="1" ht="13.5">
      <c r="B540" s="199"/>
      <c r="C540" s="200"/>
      <c r="D540" s="201" t="s">
        <v>154</v>
      </c>
      <c r="E540" s="202" t="s">
        <v>21</v>
      </c>
      <c r="F540" s="203" t="s">
        <v>235</v>
      </c>
      <c r="G540" s="200"/>
      <c r="H540" s="202" t="s">
        <v>21</v>
      </c>
      <c r="I540" s="204"/>
      <c r="J540" s="200"/>
      <c r="K540" s="200"/>
      <c r="L540" s="205"/>
      <c r="M540" s="206"/>
      <c r="N540" s="207"/>
      <c r="O540" s="207"/>
      <c r="P540" s="207"/>
      <c r="Q540" s="207"/>
      <c r="R540" s="207"/>
      <c r="S540" s="207"/>
      <c r="T540" s="208"/>
      <c r="AT540" s="209" t="s">
        <v>154</v>
      </c>
      <c r="AU540" s="209" t="s">
        <v>152</v>
      </c>
      <c r="AV540" s="11" t="s">
        <v>81</v>
      </c>
      <c r="AW540" s="11" t="s">
        <v>37</v>
      </c>
      <c r="AX540" s="11" t="s">
        <v>73</v>
      </c>
      <c r="AY540" s="209" t="s">
        <v>143</v>
      </c>
    </row>
    <row r="541" spans="2:51" s="12" customFormat="1" ht="13.5">
      <c r="B541" s="210"/>
      <c r="C541" s="211"/>
      <c r="D541" s="201" t="s">
        <v>154</v>
      </c>
      <c r="E541" s="212" t="s">
        <v>21</v>
      </c>
      <c r="F541" s="213" t="s">
        <v>363</v>
      </c>
      <c r="G541" s="211"/>
      <c r="H541" s="214">
        <v>2.07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154</v>
      </c>
      <c r="AU541" s="220" t="s">
        <v>152</v>
      </c>
      <c r="AV541" s="12" t="s">
        <v>152</v>
      </c>
      <c r="AW541" s="12" t="s">
        <v>37</v>
      </c>
      <c r="AX541" s="12" t="s">
        <v>73</v>
      </c>
      <c r="AY541" s="220" t="s">
        <v>143</v>
      </c>
    </row>
    <row r="542" spans="2:51" s="11" customFormat="1" ht="13.5">
      <c r="B542" s="199"/>
      <c r="C542" s="200"/>
      <c r="D542" s="201" t="s">
        <v>154</v>
      </c>
      <c r="E542" s="202" t="s">
        <v>21</v>
      </c>
      <c r="F542" s="203" t="s">
        <v>270</v>
      </c>
      <c r="G542" s="200"/>
      <c r="H542" s="202" t="s">
        <v>21</v>
      </c>
      <c r="I542" s="204"/>
      <c r="J542" s="200"/>
      <c r="K542" s="200"/>
      <c r="L542" s="205"/>
      <c r="M542" s="206"/>
      <c r="N542" s="207"/>
      <c r="O542" s="207"/>
      <c r="P542" s="207"/>
      <c r="Q542" s="207"/>
      <c r="R542" s="207"/>
      <c r="S542" s="207"/>
      <c r="T542" s="208"/>
      <c r="AT542" s="209" t="s">
        <v>154</v>
      </c>
      <c r="AU542" s="209" t="s">
        <v>152</v>
      </c>
      <c r="AV542" s="11" t="s">
        <v>81</v>
      </c>
      <c r="AW542" s="11" t="s">
        <v>37</v>
      </c>
      <c r="AX542" s="11" t="s">
        <v>73</v>
      </c>
      <c r="AY542" s="209" t="s">
        <v>143</v>
      </c>
    </row>
    <row r="543" spans="2:51" s="12" customFormat="1" ht="13.5">
      <c r="B543" s="210"/>
      <c r="C543" s="211"/>
      <c r="D543" s="201" t="s">
        <v>154</v>
      </c>
      <c r="E543" s="212" t="s">
        <v>21</v>
      </c>
      <c r="F543" s="213" t="s">
        <v>364</v>
      </c>
      <c r="G543" s="211"/>
      <c r="H543" s="214">
        <v>0.9</v>
      </c>
      <c r="I543" s="215"/>
      <c r="J543" s="211"/>
      <c r="K543" s="211"/>
      <c r="L543" s="216"/>
      <c r="M543" s="217"/>
      <c r="N543" s="218"/>
      <c r="O543" s="218"/>
      <c r="P543" s="218"/>
      <c r="Q543" s="218"/>
      <c r="R543" s="218"/>
      <c r="S543" s="218"/>
      <c r="T543" s="219"/>
      <c r="AT543" s="220" t="s">
        <v>154</v>
      </c>
      <c r="AU543" s="220" t="s">
        <v>152</v>
      </c>
      <c r="AV543" s="12" t="s">
        <v>152</v>
      </c>
      <c r="AW543" s="12" t="s">
        <v>37</v>
      </c>
      <c r="AX543" s="12" t="s">
        <v>73</v>
      </c>
      <c r="AY543" s="220" t="s">
        <v>143</v>
      </c>
    </row>
    <row r="544" spans="2:51" s="13" customFormat="1" ht="13.5">
      <c r="B544" s="221"/>
      <c r="C544" s="222"/>
      <c r="D544" s="201" t="s">
        <v>154</v>
      </c>
      <c r="E544" s="223" t="s">
        <v>21</v>
      </c>
      <c r="F544" s="224" t="s">
        <v>158</v>
      </c>
      <c r="G544" s="222"/>
      <c r="H544" s="225">
        <v>5.94</v>
      </c>
      <c r="I544" s="226"/>
      <c r="J544" s="222"/>
      <c r="K544" s="222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154</v>
      </c>
      <c r="AU544" s="231" t="s">
        <v>152</v>
      </c>
      <c r="AV544" s="13" t="s">
        <v>151</v>
      </c>
      <c r="AW544" s="13" t="s">
        <v>37</v>
      </c>
      <c r="AX544" s="13" t="s">
        <v>81</v>
      </c>
      <c r="AY544" s="231" t="s">
        <v>143</v>
      </c>
    </row>
    <row r="545" spans="2:65" s="1" customFormat="1" ht="25.5" customHeight="1">
      <c r="B545" s="40"/>
      <c r="C545" s="187" t="s">
        <v>1010</v>
      </c>
      <c r="D545" s="187" t="s">
        <v>146</v>
      </c>
      <c r="E545" s="188" t="s">
        <v>1011</v>
      </c>
      <c r="F545" s="189" t="s">
        <v>1012</v>
      </c>
      <c r="G545" s="190" t="s">
        <v>149</v>
      </c>
      <c r="H545" s="191">
        <v>35.64</v>
      </c>
      <c r="I545" s="192"/>
      <c r="J545" s="193">
        <f>ROUND(I545*H545,2)</f>
        <v>0</v>
      </c>
      <c r="K545" s="189" t="s">
        <v>150</v>
      </c>
      <c r="L545" s="60"/>
      <c r="M545" s="194" t="s">
        <v>21</v>
      </c>
      <c r="N545" s="195" t="s">
        <v>45</v>
      </c>
      <c r="O545" s="41"/>
      <c r="P545" s="196">
        <f>O545*H545</f>
        <v>0</v>
      </c>
      <c r="Q545" s="196">
        <v>0.00179</v>
      </c>
      <c r="R545" s="196">
        <f>Q545*H545</f>
        <v>0.0637956</v>
      </c>
      <c r="S545" s="196">
        <v>0</v>
      </c>
      <c r="T545" s="197">
        <f>S545*H545</f>
        <v>0</v>
      </c>
      <c r="AR545" s="23" t="s">
        <v>223</v>
      </c>
      <c r="AT545" s="23" t="s">
        <v>146</v>
      </c>
      <c r="AU545" s="23" t="s">
        <v>152</v>
      </c>
      <c r="AY545" s="23" t="s">
        <v>143</v>
      </c>
      <c r="BE545" s="198">
        <f>IF(N545="základní",J545,0)</f>
        <v>0</v>
      </c>
      <c r="BF545" s="198">
        <f>IF(N545="snížená",J545,0)</f>
        <v>0</v>
      </c>
      <c r="BG545" s="198">
        <f>IF(N545="zákl. přenesená",J545,0)</f>
        <v>0</v>
      </c>
      <c r="BH545" s="198">
        <f>IF(N545="sníž. přenesená",J545,0)</f>
        <v>0</v>
      </c>
      <c r="BI545" s="198">
        <f>IF(N545="nulová",J545,0)</f>
        <v>0</v>
      </c>
      <c r="BJ545" s="23" t="s">
        <v>152</v>
      </c>
      <c r="BK545" s="198">
        <f>ROUND(I545*H545,2)</f>
        <v>0</v>
      </c>
      <c r="BL545" s="23" t="s">
        <v>223</v>
      </c>
      <c r="BM545" s="23" t="s">
        <v>1013</v>
      </c>
    </row>
    <row r="546" spans="2:51" s="12" customFormat="1" ht="13.5">
      <c r="B546" s="210"/>
      <c r="C546" s="211"/>
      <c r="D546" s="201" t="s">
        <v>154</v>
      </c>
      <c r="E546" s="212" t="s">
        <v>21</v>
      </c>
      <c r="F546" s="213" t="s">
        <v>1014</v>
      </c>
      <c r="G546" s="211"/>
      <c r="H546" s="214">
        <v>35.64</v>
      </c>
      <c r="I546" s="215"/>
      <c r="J546" s="211"/>
      <c r="K546" s="211"/>
      <c r="L546" s="216"/>
      <c r="M546" s="217"/>
      <c r="N546" s="218"/>
      <c r="O546" s="218"/>
      <c r="P546" s="218"/>
      <c r="Q546" s="218"/>
      <c r="R546" s="218"/>
      <c r="S546" s="218"/>
      <c r="T546" s="219"/>
      <c r="AT546" s="220" t="s">
        <v>154</v>
      </c>
      <c r="AU546" s="220" t="s">
        <v>152</v>
      </c>
      <c r="AV546" s="12" t="s">
        <v>152</v>
      </c>
      <c r="AW546" s="12" t="s">
        <v>37</v>
      </c>
      <c r="AX546" s="12" t="s">
        <v>81</v>
      </c>
      <c r="AY546" s="220" t="s">
        <v>143</v>
      </c>
    </row>
    <row r="547" spans="2:65" s="1" customFormat="1" ht="38.25" customHeight="1">
      <c r="B547" s="40"/>
      <c r="C547" s="187" t="s">
        <v>1015</v>
      </c>
      <c r="D547" s="187" t="s">
        <v>146</v>
      </c>
      <c r="E547" s="188" t="s">
        <v>1016</v>
      </c>
      <c r="F547" s="189" t="s">
        <v>1017</v>
      </c>
      <c r="G547" s="190" t="s">
        <v>317</v>
      </c>
      <c r="H547" s="191">
        <v>0.343</v>
      </c>
      <c r="I547" s="192"/>
      <c r="J547" s="193">
        <f>ROUND(I547*H547,2)</f>
        <v>0</v>
      </c>
      <c r="K547" s="189" t="s">
        <v>150</v>
      </c>
      <c r="L547" s="60"/>
      <c r="M547" s="194" t="s">
        <v>21</v>
      </c>
      <c r="N547" s="195" t="s">
        <v>45</v>
      </c>
      <c r="O547" s="41"/>
      <c r="P547" s="196">
        <f>O547*H547</f>
        <v>0</v>
      </c>
      <c r="Q547" s="196">
        <v>0</v>
      </c>
      <c r="R547" s="196">
        <f>Q547*H547</f>
        <v>0</v>
      </c>
      <c r="S547" s="196">
        <v>0</v>
      </c>
      <c r="T547" s="197">
        <f>S547*H547</f>
        <v>0</v>
      </c>
      <c r="AR547" s="23" t="s">
        <v>223</v>
      </c>
      <c r="AT547" s="23" t="s">
        <v>146</v>
      </c>
      <c r="AU547" s="23" t="s">
        <v>152</v>
      </c>
      <c r="AY547" s="23" t="s">
        <v>143</v>
      </c>
      <c r="BE547" s="198">
        <f>IF(N547="základní",J547,0)</f>
        <v>0</v>
      </c>
      <c r="BF547" s="198">
        <f>IF(N547="snížená",J547,0)</f>
        <v>0</v>
      </c>
      <c r="BG547" s="198">
        <f>IF(N547="zákl. přenesená",J547,0)</f>
        <v>0</v>
      </c>
      <c r="BH547" s="198">
        <f>IF(N547="sníž. přenesená",J547,0)</f>
        <v>0</v>
      </c>
      <c r="BI547" s="198">
        <f>IF(N547="nulová",J547,0)</f>
        <v>0</v>
      </c>
      <c r="BJ547" s="23" t="s">
        <v>152</v>
      </c>
      <c r="BK547" s="198">
        <f>ROUND(I547*H547,2)</f>
        <v>0</v>
      </c>
      <c r="BL547" s="23" t="s">
        <v>223</v>
      </c>
      <c r="BM547" s="23" t="s">
        <v>1018</v>
      </c>
    </row>
    <row r="548" spans="2:63" s="10" customFormat="1" ht="29.85" customHeight="1">
      <c r="B548" s="171"/>
      <c r="C548" s="172"/>
      <c r="D548" s="173" t="s">
        <v>72</v>
      </c>
      <c r="E548" s="185" t="s">
        <v>1019</v>
      </c>
      <c r="F548" s="185" t="s">
        <v>1020</v>
      </c>
      <c r="G548" s="172"/>
      <c r="H548" s="172"/>
      <c r="I548" s="175"/>
      <c r="J548" s="186">
        <f>BK548</f>
        <v>0</v>
      </c>
      <c r="K548" s="172"/>
      <c r="L548" s="177"/>
      <c r="M548" s="178"/>
      <c r="N548" s="179"/>
      <c r="O548" s="179"/>
      <c r="P548" s="180">
        <f>SUM(P549:P564)</f>
        <v>0</v>
      </c>
      <c r="Q548" s="179"/>
      <c r="R548" s="180">
        <f>SUM(R549:R564)</f>
        <v>0.0542586</v>
      </c>
      <c r="S548" s="179"/>
      <c r="T548" s="181">
        <f>SUM(T549:T564)</f>
        <v>2.05525</v>
      </c>
      <c r="AR548" s="182" t="s">
        <v>152</v>
      </c>
      <c r="AT548" s="183" t="s">
        <v>72</v>
      </c>
      <c r="AU548" s="183" t="s">
        <v>81</v>
      </c>
      <c r="AY548" s="182" t="s">
        <v>143</v>
      </c>
      <c r="BK548" s="184">
        <f>SUM(BK549:BK564)</f>
        <v>0</v>
      </c>
    </row>
    <row r="549" spans="2:65" s="1" customFormat="1" ht="16.5" customHeight="1">
      <c r="B549" s="40"/>
      <c r="C549" s="187" t="s">
        <v>1021</v>
      </c>
      <c r="D549" s="187" t="s">
        <v>146</v>
      </c>
      <c r="E549" s="188" t="s">
        <v>1022</v>
      </c>
      <c r="F549" s="189" t="s">
        <v>1023</v>
      </c>
      <c r="G549" s="190" t="s">
        <v>149</v>
      </c>
      <c r="H549" s="191">
        <v>82.21</v>
      </c>
      <c r="I549" s="192"/>
      <c r="J549" s="193">
        <f>ROUND(I549*H549,2)</f>
        <v>0</v>
      </c>
      <c r="K549" s="189" t="s">
        <v>150</v>
      </c>
      <c r="L549" s="60"/>
      <c r="M549" s="194" t="s">
        <v>21</v>
      </c>
      <c r="N549" s="195" t="s">
        <v>45</v>
      </c>
      <c r="O549" s="41"/>
      <c r="P549" s="196">
        <f>O549*H549</f>
        <v>0</v>
      </c>
      <c r="Q549" s="196">
        <v>0</v>
      </c>
      <c r="R549" s="196">
        <f>Q549*H549</f>
        <v>0</v>
      </c>
      <c r="S549" s="196">
        <v>0.025</v>
      </c>
      <c r="T549" s="197">
        <f>S549*H549</f>
        <v>2.05525</v>
      </c>
      <c r="AR549" s="23" t="s">
        <v>223</v>
      </c>
      <c r="AT549" s="23" t="s">
        <v>146</v>
      </c>
      <c r="AU549" s="23" t="s">
        <v>152</v>
      </c>
      <c r="AY549" s="23" t="s">
        <v>143</v>
      </c>
      <c r="BE549" s="198">
        <f>IF(N549="základní",J549,0)</f>
        <v>0</v>
      </c>
      <c r="BF549" s="198">
        <f>IF(N549="snížená",J549,0)</f>
        <v>0</v>
      </c>
      <c r="BG549" s="198">
        <f>IF(N549="zákl. přenesená",J549,0)</f>
        <v>0</v>
      </c>
      <c r="BH549" s="198">
        <f>IF(N549="sníž. přenesená",J549,0)</f>
        <v>0</v>
      </c>
      <c r="BI549" s="198">
        <f>IF(N549="nulová",J549,0)</f>
        <v>0</v>
      </c>
      <c r="BJ549" s="23" t="s">
        <v>152</v>
      </c>
      <c r="BK549" s="198">
        <f>ROUND(I549*H549,2)</f>
        <v>0</v>
      </c>
      <c r="BL549" s="23" t="s">
        <v>223</v>
      </c>
      <c r="BM549" s="23" t="s">
        <v>1024</v>
      </c>
    </row>
    <row r="550" spans="2:51" s="11" customFormat="1" ht="13.5">
      <c r="B550" s="199"/>
      <c r="C550" s="200"/>
      <c r="D550" s="201" t="s">
        <v>154</v>
      </c>
      <c r="E550" s="202" t="s">
        <v>21</v>
      </c>
      <c r="F550" s="203" t="s">
        <v>155</v>
      </c>
      <c r="G550" s="200"/>
      <c r="H550" s="202" t="s">
        <v>21</v>
      </c>
      <c r="I550" s="204"/>
      <c r="J550" s="200"/>
      <c r="K550" s="200"/>
      <c r="L550" s="205"/>
      <c r="M550" s="206"/>
      <c r="N550" s="207"/>
      <c r="O550" s="207"/>
      <c r="P550" s="207"/>
      <c r="Q550" s="207"/>
      <c r="R550" s="207"/>
      <c r="S550" s="207"/>
      <c r="T550" s="208"/>
      <c r="AT550" s="209" t="s">
        <v>154</v>
      </c>
      <c r="AU550" s="209" t="s">
        <v>152</v>
      </c>
      <c r="AV550" s="11" t="s">
        <v>81</v>
      </c>
      <c r="AW550" s="11" t="s">
        <v>37</v>
      </c>
      <c r="AX550" s="11" t="s">
        <v>73</v>
      </c>
      <c r="AY550" s="209" t="s">
        <v>143</v>
      </c>
    </row>
    <row r="551" spans="2:51" s="12" customFormat="1" ht="13.5">
      <c r="B551" s="210"/>
      <c r="C551" s="211"/>
      <c r="D551" s="201" t="s">
        <v>154</v>
      </c>
      <c r="E551" s="212" t="s">
        <v>21</v>
      </c>
      <c r="F551" s="213" t="s">
        <v>264</v>
      </c>
      <c r="G551" s="211"/>
      <c r="H551" s="214">
        <v>15.57</v>
      </c>
      <c r="I551" s="215"/>
      <c r="J551" s="211"/>
      <c r="K551" s="211"/>
      <c r="L551" s="216"/>
      <c r="M551" s="217"/>
      <c r="N551" s="218"/>
      <c r="O551" s="218"/>
      <c r="P551" s="218"/>
      <c r="Q551" s="218"/>
      <c r="R551" s="218"/>
      <c r="S551" s="218"/>
      <c r="T551" s="219"/>
      <c r="AT551" s="220" t="s">
        <v>154</v>
      </c>
      <c r="AU551" s="220" t="s">
        <v>152</v>
      </c>
      <c r="AV551" s="12" t="s">
        <v>152</v>
      </c>
      <c r="AW551" s="12" t="s">
        <v>37</v>
      </c>
      <c r="AX551" s="12" t="s">
        <v>73</v>
      </c>
      <c r="AY551" s="220" t="s">
        <v>143</v>
      </c>
    </row>
    <row r="552" spans="2:51" s="11" customFormat="1" ht="13.5">
      <c r="B552" s="199"/>
      <c r="C552" s="200"/>
      <c r="D552" s="201" t="s">
        <v>154</v>
      </c>
      <c r="E552" s="202" t="s">
        <v>21</v>
      </c>
      <c r="F552" s="203" t="s">
        <v>265</v>
      </c>
      <c r="G552" s="200"/>
      <c r="H552" s="202" t="s">
        <v>21</v>
      </c>
      <c r="I552" s="204"/>
      <c r="J552" s="200"/>
      <c r="K552" s="200"/>
      <c r="L552" s="205"/>
      <c r="M552" s="206"/>
      <c r="N552" s="207"/>
      <c r="O552" s="207"/>
      <c r="P552" s="207"/>
      <c r="Q552" s="207"/>
      <c r="R552" s="207"/>
      <c r="S552" s="207"/>
      <c r="T552" s="208"/>
      <c r="AT552" s="209" t="s">
        <v>154</v>
      </c>
      <c r="AU552" s="209" t="s">
        <v>152</v>
      </c>
      <c r="AV552" s="11" t="s">
        <v>81</v>
      </c>
      <c r="AW552" s="11" t="s">
        <v>37</v>
      </c>
      <c r="AX552" s="11" t="s">
        <v>73</v>
      </c>
      <c r="AY552" s="209" t="s">
        <v>143</v>
      </c>
    </row>
    <row r="553" spans="2:51" s="12" customFormat="1" ht="13.5">
      <c r="B553" s="210"/>
      <c r="C553" s="211"/>
      <c r="D553" s="201" t="s">
        <v>154</v>
      </c>
      <c r="E553" s="212" t="s">
        <v>21</v>
      </c>
      <c r="F553" s="213" t="s">
        <v>229</v>
      </c>
      <c r="G553" s="211"/>
      <c r="H553" s="214">
        <v>17</v>
      </c>
      <c r="I553" s="215"/>
      <c r="J553" s="211"/>
      <c r="K553" s="211"/>
      <c r="L553" s="216"/>
      <c r="M553" s="217"/>
      <c r="N553" s="218"/>
      <c r="O553" s="218"/>
      <c r="P553" s="218"/>
      <c r="Q553" s="218"/>
      <c r="R553" s="218"/>
      <c r="S553" s="218"/>
      <c r="T553" s="219"/>
      <c r="AT553" s="220" t="s">
        <v>154</v>
      </c>
      <c r="AU553" s="220" t="s">
        <v>152</v>
      </c>
      <c r="AV553" s="12" t="s">
        <v>152</v>
      </c>
      <c r="AW553" s="12" t="s">
        <v>37</v>
      </c>
      <c r="AX553" s="12" t="s">
        <v>73</v>
      </c>
      <c r="AY553" s="220" t="s">
        <v>143</v>
      </c>
    </row>
    <row r="554" spans="2:51" s="11" customFormat="1" ht="13.5">
      <c r="B554" s="199"/>
      <c r="C554" s="200"/>
      <c r="D554" s="201" t="s">
        <v>154</v>
      </c>
      <c r="E554" s="202" t="s">
        <v>21</v>
      </c>
      <c r="F554" s="203" t="s">
        <v>157</v>
      </c>
      <c r="G554" s="200"/>
      <c r="H554" s="202" t="s">
        <v>21</v>
      </c>
      <c r="I554" s="204"/>
      <c r="J554" s="200"/>
      <c r="K554" s="200"/>
      <c r="L554" s="205"/>
      <c r="M554" s="206"/>
      <c r="N554" s="207"/>
      <c r="O554" s="207"/>
      <c r="P554" s="207"/>
      <c r="Q554" s="207"/>
      <c r="R554" s="207"/>
      <c r="S554" s="207"/>
      <c r="T554" s="208"/>
      <c r="AT554" s="209" t="s">
        <v>154</v>
      </c>
      <c r="AU554" s="209" t="s">
        <v>152</v>
      </c>
      <c r="AV554" s="11" t="s">
        <v>81</v>
      </c>
      <c r="AW554" s="11" t="s">
        <v>37</v>
      </c>
      <c r="AX554" s="11" t="s">
        <v>73</v>
      </c>
      <c r="AY554" s="209" t="s">
        <v>143</v>
      </c>
    </row>
    <row r="555" spans="2:51" s="12" customFormat="1" ht="13.5">
      <c r="B555" s="210"/>
      <c r="C555" s="211"/>
      <c r="D555" s="201" t="s">
        <v>154</v>
      </c>
      <c r="E555" s="212" t="s">
        <v>21</v>
      </c>
      <c r="F555" s="213" t="s">
        <v>266</v>
      </c>
      <c r="G555" s="211"/>
      <c r="H555" s="214">
        <v>17.14</v>
      </c>
      <c r="I555" s="215"/>
      <c r="J555" s="211"/>
      <c r="K555" s="211"/>
      <c r="L555" s="216"/>
      <c r="M555" s="217"/>
      <c r="N555" s="218"/>
      <c r="O555" s="218"/>
      <c r="P555" s="218"/>
      <c r="Q555" s="218"/>
      <c r="R555" s="218"/>
      <c r="S555" s="218"/>
      <c r="T555" s="219"/>
      <c r="AT555" s="220" t="s">
        <v>154</v>
      </c>
      <c r="AU555" s="220" t="s">
        <v>152</v>
      </c>
      <c r="AV555" s="12" t="s">
        <v>152</v>
      </c>
      <c r="AW555" s="12" t="s">
        <v>37</v>
      </c>
      <c r="AX555" s="12" t="s">
        <v>73</v>
      </c>
      <c r="AY555" s="220" t="s">
        <v>143</v>
      </c>
    </row>
    <row r="556" spans="2:51" s="11" customFormat="1" ht="13.5">
      <c r="B556" s="199"/>
      <c r="C556" s="200"/>
      <c r="D556" s="201" t="s">
        <v>154</v>
      </c>
      <c r="E556" s="202" t="s">
        <v>21</v>
      </c>
      <c r="F556" s="203" t="s">
        <v>272</v>
      </c>
      <c r="G556" s="200"/>
      <c r="H556" s="202" t="s">
        <v>21</v>
      </c>
      <c r="I556" s="204"/>
      <c r="J556" s="200"/>
      <c r="K556" s="200"/>
      <c r="L556" s="205"/>
      <c r="M556" s="206"/>
      <c r="N556" s="207"/>
      <c r="O556" s="207"/>
      <c r="P556" s="207"/>
      <c r="Q556" s="207"/>
      <c r="R556" s="207"/>
      <c r="S556" s="207"/>
      <c r="T556" s="208"/>
      <c r="AT556" s="209" t="s">
        <v>154</v>
      </c>
      <c r="AU556" s="209" t="s">
        <v>152</v>
      </c>
      <c r="AV556" s="11" t="s">
        <v>81</v>
      </c>
      <c r="AW556" s="11" t="s">
        <v>37</v>
      </c>
      <c r="AX556" s="11" t="s">
        <v>73</v>
      </c>
      <c r="AY556" s="209" t="s">
        <v>143</v>
      </c>
    </row>
    <row r="557" spans="2:51" s="12" customFormat="1" ht="13.5">
      <c r="B557" s="210"/>
      <c r="C557" s="211"/>
      <c r="D557" s="201" t="s">
        <v>154</v>
      </c>
      <c r="E557" s="212" t="s">
        <v>21</v>
      </c>
      <c r="F557" s="213" t="s">
        <v>229</v>
      </c>
      <c r="G557" s="211"/>
      <c r="H557" s="214">
        <v>17</v>
      </c>
      <c r="I557" s="215"/>
      <c r="J557" s="211"/>
      <c r="K557" s="211"/>
      <c r="L557" s="216"/>
      <c r="M557" s="217"/>
      <c r="N557" s="218"/>
      <c r="O557" s="218"/>
      <c r="P557" s="218"/>
      <c r="Q557" s="218"/>
      <c r="R557" s="218"/>
      <c r="S557" s="218"/>
      <c r="T557" s="219"/>
      <c r="AT557" s="220" t="s">
        <v>154</v>
      </c>
      <c r="AU557" s="220" t="s">
        <v>152</v>
      </c>
      <c r="AV557" s="12" t="s">
        <v>152</v>
      </c>
      <c r="AW557" s="12" t="s">
        <v>37</v>
      </c>
      <c r="AX557" s="12" t="s">
        <v>73</v>
      </c>
      <c r="AY557" s="220" t="s">
        <v>143</v>
      </c>
    </row>
    <row r="558" spans="2:51" s="11" customFormat="1" ht="13.5">
      <c r="B558" s="199"/>
      <c r="C558" s="200"/>
      <c r="D558" s="201" t="s">
        <v>154</v>
      </c>
      <c r="E558" s="202" t="s">
        <v>21</v>
      </c>
      <c r="F558" s="203" t="s">
        <v>273</v>
      </c>
      <c r="G558" s="200"/>
      <c r="H558" s="202" t="s">
        <v>21</v>
      </c>
      <c r="I558" s="204"/>
      <c r="J558" s="200"/>
      <c r="K558" s="200"/>
      <c r="L558" s="205"/>
      <c r="M558" s="206"/>
      <c r="N558" s="207"/>
      <c r="O558" s="207"/>
      <c r="P558" s="207"/>
      <c r="Q558" s="207"/>
      <c r="R558" s="207"/>
      <c r="S558" s="207"/>
      <c r="T558" s="208"/>
      <c r="AT558" s="209" t="s">
        <v>154</v>
      </c>
      <c r="AU558" s="209" t="s">
        <v>152</v>
      </c>
      <c r="AV558" s="11" t="s">
        <v>81</v>
      </c>
      <c r="AW558" s="11" t="s">
        <v>37</v>
      </c>
      <c r="AX558" s="11" t="s">
        <v>73</v>
      </c>
      <c r="AY558" s="209" t="s">
        <v>143</v>
      </c>
    </row>
    <row r="559" spans="2:51" s="12" customFormat="1" ht="13.5">
      <c r="B559" s="210"/>
      <c r="C559" s="211"/>
      <c r="D559" s="201" t="s">
        <v>154</v>
      </c>
      <c r="E559" s="212" t="s">
        <v>21</v>
      </c>
      <c r="F559" s="213" t="s">
        <v>274</v>
      </c>
      <c r="G559" s="211"/>
      <c r="H559" s="214">
        <v>15.5</v>
      </c>
      <c r="I559" s="215"/>
      <c r="J559" s="211"/>
      <c r="K559" s="211"/>
      <c r="L559" s="216"/>
      <c r="M559" s="217"/>
      <c r="N559" s="218"/>
      <c r="O559" s="218"/>
      <c r="P559" s="218"/>
      <c r="Q559" s="218"/>
      <c r="R559" s="218"/>
      <c r="S559" s="218"/>
      <c r="T559" s="219"/>
      <c r="AT559" s="220" t="s">
        <v>154</v>
      </c>
      <c r="AU559" s="220" t="s">
        <v>152</v>
      </c>
      <c r="AV559" s="12" t="s">
        <v>152</v>
      </c>
      <c r="AW559" s="12" t="s">
        <v>37</v>
      </c>
      <c r="AX559" s="12" t="s">
        <v>73</v>
      </c>
      <c r="AY559" s="220" t="s">
        <v>143</v>
      </c>
    </row>
    <row r="560" spans="2:51" s="13" customFormat="1" ht="13.5">
      <c r="B560" s="221"/>
      <c r="C560" s="222"/>
      <c r="D560" s="201" t="s">
        <v>154</v>
      </c>
      <c r="E560" s="223" t="s">
        <v>21</v>
      </c>
      <c r="F560" s="224" t="s">
        <v>158</v>
      </c>
      <c r="G560" s="222"/>
      <c r="H560" s="225">
        <v>82.21</v>
      </c>
      <c r="I560" s="226"/>
      <c r="J560" s="222"/>
      <c r="K560" s="222"/>
      <c r="L560" s="227"/>
      <c r="M560" s="228"/>
      <c r="N560" s="229"/>
      <c r="O560" s="229"/>
      <c r="P560" s="229"/>
      <c r="Q560" s="229"/>
      <c r="R560" s="229"/>
      <c r="S560" s="229"/>
      <c r="T560" s="230"/>
      <c r="AT560" s="231" t="s">
        <v>154</v>
      </c>
      <c r="AU560" s="231" t="s">
        <v>152</v>
      </c>
      <c r="AV560" s="13" t="s">
        <v>151</v>
      </c>
      <c r="AW560" s="13" t="s">
        <v>37</v>
      </c>
      <c r="AX560" s="13" t="s">
        <v>81</v>
      </c>
      <c r="AY560" s="231" t="s">
        <v>143</v>
      </c>
    </row>
    <row r="561" spans="2:65" s="1" customFormat="1" ht="16.5" customHeight="1">
      <c r="B561" s="40"/>
      <c r="C561" s="187" t="s">
        <v>1025</v>
      </c>
      <c r="D561" s="187" t="s">
        <v>146</v>
      </c>
      <c r="E561" s="188" t="s">
        <v>1026</v>
      </c>
      <c r="F561" s="189" t="s">
        <v>1027</v>
      </c>
      <c r="G561" s="190" t="s">
        <v>149</v>
      </c>
      <c r="H561" s="191">
        <v>82.21</v>
      </c>
      <c r="I561" s="192"/>
      <c r="J561" s="193">
        <f>ROUND(I561*H561,2)</f>
        <v>0</v>
      </c>
      <c r="K561" s="189" t="s">
        <v>150</v>
      </c>
      <c r="L561" s="60"/>
      <c r="M561" s="194" t="s">
        <v>21</v>
      </c>
      <c r="N561" s="195" t="s">
        <v>45</v>
      </c>
      <c r="O561" s="41"/>
      <c r="P561" s="196">
        <f>O561*H561</f>
        <v>0</v>
      </c>
      <c r="Q561" s="196">
        <v>0</v>
      </c>
      <c r="R561" s="196">
        <f>Q561*H561</f>
        <v>0</v>
      </c>
      <c r="S561" s="196">
        <v>0</v>
      </c>
      <c r="T561" s="197">
        <f>S561*H561</f>
        <v>0</v>
      </c>
      <c r="AR561" s="23" t="s">
        <v>223</v>
      </c>
      <c r="AT561" s="23" t="s">
        <v>146</v>
      </c>
      <c r="AU561" s="23" t="s">
        <v>152</v>
      </c>
      <c r="AY561" s="23" t="s">
        <v>143</v>
      </c>
      <c r="BE561" s="198">
        <f>IF(N561="základní",J561,0)</f>
        <v>0</v>
      </c>
      <c r="BF561" s="198">
        <f>IF(N561="snížená",J561,0)</f>
        <v>0</v>
      </c>
      <c r="BG561" s="198">
        <f>IF(N561="zákl. přenesená",J561,0)</f>
        <v>0</v>
      </c>
      <c r="BH561" s="198">
        <f>IF(N561="sníž. přenesená",J561,0)</f>
        <v>0</v>
      </c>
      <c r="BI561" s="198">
        <f>IF(N561="nulová",J561,0)</f>
        <v>0</v>
      </c>
      <c r="BJ561" s="23" t="s">
        <v>152</v>
      </c>
      <c r="BK561" s="198">
        <f>ROUND(I561*H561,2)</f>
        <v>0</v>
      </c>
      <c r="BL561" s="23" t="s">
        <v>223</v>
      </c>
      <c r="BM561" s="23" t="s">
        <v>1028</v>
      </c>
    </row>
    <row r="562" spans="2:65" s="1" customFormat="1" ht="16.5" customHeight="1">
      <c r="B562" s="40"/>
      <c r="C562" s="232" t="s">
        <v>1029</v>
      </c>
      <c r="D562" s="232" t="s">
        <v>209</v>
      </c>
      <c r="E562" s="233" t="s">
        <v>1030</v>
      </c>
      <c r="F562" s="234" t="s">
        <v>1031</v>
      </c>
      <c r="G562" s="235" t="s">
        <v>149</v>
      </c>
      <c r="H562" s="236">
        <v>90.431</v>
      </c>
      <c r="I562" s="237"/>
      <c r="J562" s="238">
        <f>ROUND(I562*H562,2)</f>
        <v>0</v>
      </c>
      <c r="K562" s="234" t="s">
        <v>150</v>
      </c>
      <c r="L562" s="239"/>
      <c r="M562" s="240" t="s">
        <v>21</v>
      </c>
      <c r="N562" s="241" t="s">
        <v>45</v>
      </c>
      <c r="O562" s="41"/>
      <c r="P562" s="196">
        <f>O562*H562</f>
        <v>0</v>
      </c>
      <c r="Q562" s="196">
        <v>0.0006</v>
      </c>
      <c r="R562" s="196">
        <f>Q562*H562</f>
        <v>0.0542586</v>
      </c>
      <c r="S562" s="196">
        <v>0</v>
      </c>
      <c r="T562" s="197">
        <f>S562*H562</f>
        <v>0</v>
      </c>
      <c r="AR562" s="23" t="s">
        <v>351</v>
      </c>
      <c r="AT562" s="23" t="s">
        <v>209</v>
      </c>
      <c r="AU562" s="23" t="s">
        <v>152</v>
      </c>
      <c r="AY562" s="23" t="s">
        <v>143</v>
      </c>
      <c r="BE562" s="198">
        <f>IF(N562="základní",J562,0)</f>
        <v>0</v>
      </c>
      <c r="BF562" s="198">
        <f>IF(N562="snížená",J562,0)</f>
        <v>0</v>
      </c>
      <c r="BG562" s="198">
        <f>IF(N562="zákl. přenesená",J562,0)</f>
        <v>0</v>
      </c>
      <c r="BH562" s="198">
        <f>IF(N562="sníž. přenesená",J562,0)</f>
        <v>0</v>
      </c>
      <c r="BI562" s="198">
        <f>IF(N562="nulová",J562,0)</f>
        <v>0</v>
      </c>
      <c r="BJ562" s="23" t="s">
        <v>152</v>
      </c>
      <c r="BK562" s="198">
        <f>ROUND(I562*H562,2)</f>
        <v>0</v>
      </c>
      <c r="BL562" s="23" t="s">
        <v>223</v>
      </c>
      <c r="BM562" s="23" t="s">
        <v>1032</v>
      </c>
    </row>
    <row r="563" spans="2:51" s="12" customFormat="1" ht="13.5">
      <c r="B563" s="210"/>
      <c r="C563" s="211"/>
      <c r="D563" s="201" t="s">
        <v>154</v>
      </c>
      <c r="E563" s="212" t="s">
        <v>21</v>
      </c>
      <c r="F563" s="213" t="s">
        <v>760</v>
      </c>
      <c r="G563" s="211"/>
      <c r="H563" s="214">
        <v>90.431</v>
      </c>
      <c r="I563" s="215"/>
      <c r="J563" s="211"/>
      <c r="K563" s="211"/>
      <c r="L563" s="216"/>
      <c r="M563" s="217"/>
      <c r="N563" s="218"/>
      <c r="O563" s="218"/>
      <c r="P563" s="218"/>
      <c r="Q563" s="218"/>
      <c r="R563" s="218"/>
      <c r="S563" s="218"/>
      <c r="T563" s="219"/>
      <c r="AT563" s="220" t="s">
        <v>154</v>
      </c>
      <c r="AU563" s="220" t="s">
        <v>152</v>
      </c>
      <c r="AV563" s="12" t="s">
        <v>152</v>
      </c>
      <c r="AW563" s="12" t="s">
        <v>37</v>
      </c>
      <c r="AX563" s="12" t="s">
        <v>81</v>
      </c>
      <c r="AY563" s="220" t="s">
        <v>143</v>
      </c>
    </row>
    <row r="564" spans="2:65" s="1" customFormat="1" ht="38.25" customHeight="1">
      <c r="B564" s="40"/>
      <c r="C564" s="187" t="s">
        <v>1033</v>
      </c>
      <c r="D564" s="187" t="s">
        <v>146</v>
      </c>
      <c r="E564" s="188" t="s">
        <v>1034</v>
      </c>
      <c r="F564" s="189" t="s">
        <v>1035</v>
      </c>
      <c r="G564" s="190" t="s">
        <v>317</v>
      </c>
      <c r="H564" s="191">
        <v>0.054</v>
      </c>
      <c r="I564" s="192"/>
      <c r="J564" s="193">
        <f>ROUND(I564*H564,2)</f>
        <v>0</v>
      </c>
      <c r="K564" s="189" t="s">
        <v>150</v>
      </c>
      <c r="L564" s="60"/>
      <c r="M564" s="194" t="s">
        <v>21</v>
      </c>
      <c r="N564" s="195" t="s">
        <v>45</v>
      </c>
      <c r="O564" s="41"/>
      <c r="P564" s="196">
        <f>O564*H564</f>
        <v>0</v>
      </c>
      <c r="Q564" s="196">
        <v>0</v>
      </c>
      <c r="R564" s="196">
        <f>Q564*H564</f>
        <v>0</v>
      </c>
      <c r="S564" s="196">
        <v>0</v>
      </c>
      <c r="T564" s="197">
        <f>S564*H564</f>
        <v>0</v>
      </c>
      <c r="AR564" s="23" t="s">
        <v>223</v>
      </c>
      <c r="AT564" s="23" t="s">
        <v>146</v>
      </c>
      <c r="AU564" s="23" t="s">
        <v>152</v>
      </c>
      <c r="AY564" s="23" t="s">
        <v>143</v>
      </c>
      <c r="BE564" s="198">
        <f>IF(N564="základní",J564,0)</f>
        <v>0</v>
      </c>
      <c r="BF564" s="198">
        <f>IF(N564="snížená",J564,0)</f>
        <v>0</v>
      </c>
      <c r="BG564" s="198">
        <f>IF(N564="zákl. přenesená",J564,0)</f>
        <v>0</v>
      </c>
      <c r="BH564" s="198">
        <f>IF(N564="sníž. přenesená",J564,0)</f>
        <v>0</v>
      </c>
      <c r="BI564" s="198">
        <f>IF(N564="nulová",J564,0)</f>
        <v>0</v>
      </c>
      <c r="BJ564" s="23" t="s">
        <v>152</v>
      </c>
      <c r="BK564" s="198">
        <f>ROUND(I564*H564,2)</f>
        <v>0</v>
      </c>
      <c r="BL564" s="23" t="s">
        <v>223</v>
      </c>
      <c r="BM564" s="23" t="s">
        <v>1036</v>
      </c>
    </row>
    <row r="565" spans="2:63" s="10" customFormat="1" ht="29.85" customHeight="1">
      <c r="B565" s="171"/>
      <c r="C565" s="172"/>
      <c r="D565" s="173" t="s">
        <v>72</v>
      </c>
      <c r="E565" s="185" t="s">
        <v>1037</v>
      </c>
      <c r="F565" s="185" t="s">
        <v>1038</v>
      </c>
      <c r="G565" s="172"/>
      <c r="H565" s="172"/>
      <c r="I565" s="175"/>
      <c r="J565" s="186">
        <f>BK565</f>
        <v>0</v>
      </c>
      <c r="K565" s="172"/>
      <c r="L565" s="177"/>
      <c r="M565" s="178"/>
      <c r="N565" s="179"/>
      <c r="O565" s="179"/>
      <c r="P565" s="180">
        <f>SUM(P566:P667)</f>
        <v>0</v>
      </c>
      <c r="Q565" s="179"/>
      <c r="R565" s="180">
        <f>SUM(R566:R667)</f>
        <v>0.7977974000000001</v>
      </c>
      <c r="S565" s="179"/>
      <c r="T565" s="181">
        <f>SUM(T566:T667)</f>
        <v>0.9526320000000001</v>
      </c>
      <c r="AR565" s="182" t="s">
        <v>152</v>
      </c>
      <c r="AT565" s="183" t="s">
        <v>72</v>
      </c>
      <c r="AU565" s="183" t="s">
        <v>81</v>
      </c>
      <c r="AY565" s="182" t="s">
        <v>143</v>
      </c>
      <c r="BK565" s="184">
        <f>SUM(BK566:BK667)</f>
        <v>0</v>
      </c>
    </row>
    <row r="566" spans="2:65" s="1" customFormat="1" ht="16.5" customHeight="1">
      <c r="B566" s="40"/>
      <c r="C566" s="187" t="s">
        <v>1039</v>
      </c>
      <c r="D566" s="187" t="s">
        <v>146</v>
      </c>
      <c r="E566" s="188" t="s">
        <v>1040</v>
      </c>
      <c r="F566" s="189" t="s">
        <v>1041</v>
      </c>
      <c r="G566" s="190" t="s">
        <v>149</v>
      </c>
      <c r="H566" s="191">
        <v>30.15</v>
      </c>
      <c r="I566" s="192"/>
      <c r="J566" s="193">
        <f>ROUND(I566*H566,2)</f>
        <v>0</v>
      </c>
      <c r="K566" s="189" t="s">
        <v>150</v>
      </c>
      <c r="L566" s="60"/>
      <c r="M566" s="194" t="s">
        <v>21</v>
      </c>
      <c r="N566" s="195" t="s">
        <v>45</v>
      </c>
      <c r="O566" s="41"/>
      <c r="P566" s="196">
        <f>O566*H566</f>
        <v>0</v>
      </c>
      <c r="Q566" s="196">
        <v>0</v>
      </c>
      <c r="R566" s="196">
        <f>Q566*H566</f>
        <v>0</v>
      </c>
      <c r="S566" s="196">
        <v>0</v>
      </c>
      <c r="T566" s="197">
        <f>S566*H566</f>
        <v>0</v>
      </c>
      <c r="AR566" s="23" t="s">
        <v>223</v>
      </c>
      <c r="AT566" s="23" t="s">
        <v>146</v>
      </c>
      <c r="AU566" s="23" t="s">
        <v>152</v>
      </c>
      <c r="AY566" s="23" t="s">
        <v>143</v>
      </c>
      <c r="BE566" s="198">
        <f>IF(N566="základní",J566,0)</f>
        <v>0</v>
      </c>
      <c r="BF566" s="198">
        <f>IF(N566="snížená",J566,0)</f>
        <v>0</v>
      </c>
      <c r="BG566" s="198">
        <f>IF(N566="zákl. přenesená",J566,0)</f>
        <v>0</v>
      </c>
      <c r="BH566" s="198">
        <f>IF(N566="sníž. přenesená",J566,0)</f>
        <v>0</v>
      </c>
      <c r="BI566" s="198">
        <f>IF(N566="nulová",J566,0)</f>
        <v>0</v>
      </c>
      <c r="BJ566" s="23" t="s">
        <v>152</v>
      </c>
      <c r="BK566" s="198">
        <f>ROUND(I566*H566,2)</f>
        <v>0</v>
      </c>
      <c r="BL566" s="23" t="s">
        <v>223</v>
      </c>
      <c r="BM566" s="23" t="s">
        <v>1042</v>
      </c>
    </row>
    <row r="567" spans="2:65" s="1" customFormat="1" ht="25.5" customHeight="1">
      <c r="B567" s="40"/>
      <c r="C567" s="187" t="s">
        <v>1043</v>
      </c>
      <c r="D567" s="187" t="s">
        <v>146</v>
      </c>
      <c r="E567" s="188" t="s">
        <v>1044</v>
      </c>
      <c r="F567" s="189" t="s">
        <v>1045</v>
      </c>
      <c r="G567" s="190" t="s">
        <v>149</v>
      </c>
      <c r="H567" s="191">
        <v>82.21</v>
      </c>
      <c r="I567" s="192"/>
      <c r="J567" s="193">
        <f>ROUND(I567*H567,2)</f>
        <v>0</v>
      </c>
      <c r="K567" s="189" t="s">
        <v>150</v>
      </c>
      <c r="L567" s="60"/>
      <c r="M567" s="194" t="s">
        <v>21</v>
      </c>
      <c r="N567" s="195" t="s">
        <v>45</v>
      </c>
      <c r="O567" s="41"/>
      <c r="P567" s="196">
        <f>O567*H567</f>
        <v>0</v>
      </c>
      <c r="Q567" s="196">
        <v>0</v>
      </c>
      <c r="R567" s="196">
        <f>Q567*H567</f>
        <v>0</v>
      </c>
      <c r="S567" s="196">
        <v>0</v>
      </c>
      <c r="T567" s="197">
        <f>S567*H567</f>
        <v>0</v>
      </c>
      <c r="AR567" s="23" t="s">
        <v>223</v>
      </c>
      <c r="AT567" s="23" t="s">
        <v>146</v>
      </c>
      <c r="AU567" s="23" t="s">
        <v>152</v>
      </c>
      <c r="AY567" s="23" t="s">
        <v>143</v>
      </c>
      <c r="BE567" s="198">
        <f>IF(N567="základní",J567,0)</f>
        <v>0</v>
      </c>
      <c r="BF567" s="198">
        <f>IF(N567="snížená",J567,0)</f>
        <v>0</v>
      </c>
      <c r="BG567" s="198">
        <f>IF(N567="zákl. přenesená",J567,0)</f>
        <v>0</v>
      </c>
      <c r="BH567" s="198">
        <f>IF(N567="sníž. přenesená",J567,0)</f>
        <v>0</v>
      </c>
      <c r="BI567" s="198">
        <f>IF(N567="nulová",J567,0)</f>
        <v>0</v>
      </c>
      <c r="BJ567" s="23" t="s">
        <v>152</v>
      </c>
      <c r="BK567" s="198">
        <f>ROUND(I567*H567,2)</f>
        <v>0</v>
      </c>
      <c r="BL567" s="23" t="s">
        <v>223</v>
      </c>
      <c r="BM567" s="23" t="s">
        <v>1046</v>
      </c>
    </row>
    <row r="568" spans="2:65" s="1" customFormat="1" ht="16.5" customHeight="1">
      <c r="B568" s="40"/>
      <c r="C568" s="187" t="s">
        <v>1047</v>
      </c>
      <c r="D568" s="187" t="s">
        <v>146</v>
      </c>
      <c r="E568" s="188" t="s">
        <v>1048</v>
      </c>
      <c r="F568" s="189" t="s">
        <v>1049</v>
      </c>
      <c r="G568" s="190" t="s">
        <v>149</v>
      </c>
      <c r="H568" s="191">
        <v>112.36</v>
      </c>
      <c r="I568" s="192"/>
      <c r="J568" s="193">
        <f>ROUND(I568*H568,2)</f>
        <v>0</v>
      </c>
      <c r="K568" s="189" t="s">
        <v>150</v>
      </c>
      <c r="L568" s="60"/>
      <c r="M568" s="194" t="s">
        <v>21</v>
      </c>
      <c r="N568" s="195" t="s">
        <v>45</v>
      </c>
      <c r="O568" s="41"/>
      <c r="P568" s="196">
        <f>O568*H568</f>
        <v>0</v>
      </c>
      <c r="Q568" s="196">
        <v>0</v>
      </c>
      <c r="R568" s="196">
        <f>Q568*H568</f>
        <v>0</v>
      </c>
      <c r="S568" s="196">
        <v>0</v>
      </c>
      <c r="T568" s="197">
        <f>S568*H568</f>
        <v>0</v>
      </c>
      <c r="AR568" s="23" t="s">
        <v>223</v>
      </c>
      <c r="AT568" s="23" t="s">
        <v>146</v>
      </c>
      <c r="AU568" s="23" t="s">
        <v>152</v>
      </c>
      <c r="AY568" s="23" t="s">
        <v>143</v>
      </c>
      <c r="BE568" s="198">
        <f>IF(N568="základní",J568,0)</f>
        <v>0</v>
      </c>
      <c r="BF568" s="198">
        <f>IF(N568="snížená",J568,0)</f>
        <v>0</v>
      </c>
      <c r="BG568" s="198">
        <f>IF(N568="zákl. přenesená",J568,0)</f>
        <v>0</v>
      </c>
      <c r="BH568" s="198">
        <f>IF(N568="sníž. přenesená",J568,0)</f>
        <v>0</v>
      </c>
      <c r="BI568" s="198">
        <f>IF(N568="nulová",J568,0)</f>
        <v>0</v>
      </c>
      <c r="BJ568" s="23" t="s">
        <v>152</v>
      </c>
      <c r="BK568" s="198">
        <f>ROUND(I568*H568,2)</f>
        <v>0</v>
      </c>
      <c r="BL568" s="23" t="s">
        <v>223</v>
      </c>
      <c r="BM568" s="23" t="s">
        <v>1050</v>
      </c>
    </row>
    <row r="569" spans="2:65" s="1" customFormat="1" ht="16.5" customHeight="1">
      <c r="B569" s="40"/>
      <c r="C569" s="187" t="s">
        <v>1051</v>
      </c>
      <c r="D569" s="187" t="s">
        <v>146</v>
      </c>
      <c r="E569" s="188" t="s">
        <v>1052</v>
      </c>
      <c r="F569" s="189" t="s">
        <v>1053</v>
      </c>
      <c r="G569" s="190" t="s">
        <v>149</v>
      </c>
      <c r="H569" s="191">
        <v>112.36</v>
      </c>
      <c r="I569" s="192"/>
      <c r="J569" s="193">
        <f>ROUND(I569*H569,2)</f>
        <v>0</v>
      </c>
      <c r="K569" s="189" t="s">
        <v>150</v>
      </c>
      <c r="L569" s="60"/>
      <c r="M569" s="194" t="s">
        <v>21</v>
      </c>
      <c r="N569" s="195" t="s">
        <v>45</v>
      </c>
      <c r="O569" s="41"/>
      <c r="P569" s="196">
        <f>O569*H569</f>
        <v>0</v>
      </c>
      <c r="Q569" s="196">
        <v>0.0005</v>
      </c>
      <c r="R569" s="196">
        <f>Q569*H569</f>
        <v>0.05618</v>
      </c>
      <c r="S569" s="196">
        <v>0</v>
      </c>
      <c r="T569" s="197">
        <f>S569*H569</f>
        <v>0</v>
      </c>
      <c r="AR569" s="23" t="s">
        <v>223</v>
      </c>
      <c r="AT569" s="23" t="s">
        <v>146</v>
      </c>
      <c r="AU569" s="23" t="s">
        <v>152</v>
      </c>
      <c r="AY569" s="23" t="s">
        <v>143</v>
      </c>
      <c r="BE569" s="198">
        <f>IF(N569="základní",J569,0)</f>
        <v>0</v>
      </c>
      <c r="BF569" s="198">
        <f>IF(N569="snížená",J569,0)</f>
        <v>0</v>
      </c>
      <c r="BG569" s="198">
        <f>IF(N569="zákl. přenesená",J569,0)</f>
        <v>0</v>
      </c>
      <c r="BH569" s="198">
        <f>IF(N569="sníž. přenesená",J569,0)</f>
        <v>0</v>
      </c>
      <c r="BI569" s="198">
        <f>IF(N569="nulová",J569,0)</f>
        <v>0</v>
      </c>
      <c r="BJ569" s="23" t="s">
        <v>152</v>
      </c>
      <c r="BK569" s="198">
        <f>ROUND(I569*H569,2)</f>
        <v>0</v>
      </c>
      <c r="BL569" s="23" t="s">
        <v>223</v>
      </c>
      <c r="BM569" s="23" t="s">
        <v>1054</v>
      </c>
    </row>
    <row r="570" spans="2:51" s="11" customFormat="1" ht="13.5">
      <c r="B570" s="199"/>
      <c r="C570" s="200"/>
      <c r="D570" s="201" t="s">
        <v>154</v>
      </c>
      <c r="E570" s="202" t="s">
        <v>21</v>
      </c>
      <c r="F570" s="203" t="s">
        <v>1055</v>
      </c>
      <c r="G570" s="200"/>
      <c r="H570" s="202" t="s">
        <v>21</v>
      </c>
      <c r="I570" s="204"/>
      <c r="J570" s="200"/>
      <c r="K570" s="200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154</v>
      </c>
      <c r="AU570" s="209" t="s">
        <v>152</v>
      </c>
      <c r="AV570" s="11" t="s">
        <v>81</v>
      </c>
      <c r="AW570" s="11" t="s">
        <v>37</v>
      </c>
      <c r="AX570" s="11" t="s">
        <v>73</v>
      </c>
      <c r="AY570" s="209" t="s">
        <v>143</v>
      </c>
    </row>
    <row r="571" spans="2:51" s="12" customFormat="1" ht="13.5">
      <c r="B571" s="210"/>
      <c r="C571" s="211"/>
      <c r="D571" s="201" t="s">
        <v>154</v>
      </c>
      <c r="E571" s="212" t="s">
        <v>21</v>
      </c>
      <c r="F571" s="213" t="s">
        <v>1056</v>
      </c>
      <c r="G571" s="211"/>
      <c r="H571" s="214">
        <v>30.15</v>
      </c>
      <c r="I571" s="215"/>
      <c r="J571" s="211"/>
      <c r="K571" s="211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154</v>
      </c>
      <c r="AU571" s="220" t="s">
        <v>152</v>
      </c>
      <c r="AV571" s="12" t="s">
        <v>152</v>
      </c>
      <c r="AW571" s="12" t="s">
        <v>37</v>
      </c>
      <c r="AX571" s="12" t="s">
        <v>73</v>
      </c>
      <c r="AY571" s="220" t="s">
        <v>143</v>
      </c>
    </row>
    <row r="572" spans="2:51" s="11" customFormat="1" ht="13.5">
      <c r="B572" s="199"/>
      <c r="C572" s="200"/>
      <c r="D572" s="201" t="s">
        <v>154</v>
      </c>
      <c r="E572" s="202" t="s">
        <v>21</v>
      </c>
      <c r="F572" s="203" t="s">
        <v>1057</v>
      </c>
      <c r="G572" s="200"/>
      <c r="H572" s="202" t="s">
        <v>21</v>
      </c>
      <c r="I572" s="204"/>
      <c r="J572" s="200"/>
      <c r="K572" s="200"/>
      <c r="L572" s="205"/>
      <c r="M572" s="206"/>
      <c r="N572" s="207"/>
      <c r="O572" s="207"/>
      <c r="P572" s="207"/>
      <c r="Q572" s="207"/>
      <c r="R572" s="207"/>
      <c r="S572" s="207"/>
      <c r="T572" s="208"/>
      <c r="AT572" s="209" t="s">
        <v>154</v>
      </c>
      <c r="AU572" s="209" t="s">
        <v>152</v>
      </c>
      <c r="AV572" s="11" t="s">
        <v>81</v>
      </c>
      <c r="AW572" s="11" t="s">
        <v>37</v>
      </c>
      <c r="AX572" s="11" t="s">
        <v>73</v>
      </c>
      <c r="AY572" s="209" t="s">
        <v>143</v>
      </c>
    </row>
    <row r="573" spans="2:51" s="12" customFormat="1" ht="13.5">
      <c r="B573" s="210"/>
      <c r="C573" s="211"/>
      <c r="D573" s="201" t="s">
        <v>154</v>
      </c>
      <c r="E573" s="212" t="s">
        <v>21</v>
      </c>
      <c r="F573" s="213" t="s">
        <v>750</v>
      </c>
      <c r="G573" s="211"/>
      <c r="H573" s="214">
        <v>82.21</v>
      </c>
      <c r="I573" s="215"/>
      <c r="J573" s="211"/>
      <c r="K573" s="211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154</v>
      </c>
      <c r="AU573" s="220" t="s">
        <v>152</v>
      </c>
      <c r="AV573" s="12" t="s">
        <v>152</v>
      </c>
      <c r="AW573" s="12" t="s">
        <v>37</v>
      </c>
      <c r="AX573" s="12" t="s">
        <v>73</v>
      </c>
      <c r="AY573" s="220" t="s">
        <v>143</v>
      </c>
    </row>
    <row r="574" spans="2:51" s="13" customFormat="1" ht="13.5">
      <c r="B574" s="221"/>
      <c r="C574" s="222"/>
      <c r="D574" s="201" t="s">
        <v>154</v>
      </c>
      <c r="E574" s="223" t="s">
        <v>21</v>
      </c>
      <c r="F574" s="224" t="s">
        <v>158</v>
      </c>
      <c r="G574" s="222"/>
      <c r="H574" s="225">
        <v>112.36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154</v>
      </c>
      <c r="AU574" s="231" t="s">
        <v>152</v>
      </c>
      <c r="AV574" s="13" t="s">
        <v>151</v>
      </c>
      <c r="AW574" s="13" t="s">
        <v>37</v>
      </c>
      <c r="AX574" s="13" t="s">
        <v>81</v>
      </c>
      <c r="AY574" s="231" t="s">
        <v>143</v>
      </c>
    </row>
    <row r="575" spans="2:65" s="1" customFormat="1" ht="25.5" customHeight="1">
      <c r="B575" s="40"/>
      <c r="C575" s="187" t="s">
        <v>1058</v>
      </c>
      <c r="D575" s="187" t="s">
        <v>146</v>
      </c>
      <c r="E575" s="188" t="s">
        <v>1059</v>
      </c>
      <c r="F575" s="189" t="s">
        <v>1060</v>
      </c>
      <c r="G575" s="190" t="s">
        <v>149</v>
      </c>
      <c r="H575" s="191">
        <v>30.15</v>
      </c>
      <c r="I575" s="192"/>
      <c r="J575" s="193">
        <f>ROUND(I575*H575,2)</f>
        <v>0</v>
      </c>
      <c r="K575" s="189" t="s">
        <v>150</v>
      </c>
      <c r="L575" s="60"/>
      <c r="M575" s="194" t="s">
        <v>21</v>
      </c>
      <c r="N575" s="195" t="s">
        <v>45</v>
      </c>
      <c r="O575" s="41"/>
      <c r="P575" s="196">
        <f>O575*H575</f>
        <v>0</v>
      </c>
      <c r="Q575" s="196">
        <v>0.00758</v>
      </c>
      <c r="R575" s="196">
        <f>Q575*H575</f>
        <v>0.228537</v>
      </c>
      <c r="S575" s="196">
        <v>0</v>
      </c>
      <c r="T575" s="197">
        <f>S575*H575</f>
        <v>0</v>
      </c>
      <c r="AR575" s="23" t="s">
        <v>223</v>
      </c>
      <c r="AT575" s="23" t="s">
        <v>146</v>
      </c>
      <c r="AU575" s="23" t="s">
        <v>152</v>
      </c>
      <c r="AY575" s="23" t="s">
        <v>143</v>
      </c>
      <c r="BE575" s="198">
        <f>IF(N575="základní",J575,0)</f>
        <v>0</v>
      </c>
      <c r="BF575" s="198">
        <f>IF(N575="snížená",J575,0)</f>
        <v>0</v>
      </c>
      <c r="BG575" s="198">
        <f>IF(N575="zákl. přenesená",J575,0)</f>
        <v>0</v>
      </c>
      <c r="BH575" s="198">
        <f>IF(N575="sníž. přenesená",J575,0)</f>
        <v>0</v>
      </c>
      <c r="BI575" s="198">
        <f>IF(N575="nulová",J575,0)</f>
        <v>0</v>
      </c>
      <c r="BJ575" s="23" t="s">
        <v>152</v>
      </c>
      <c r="BK575" s="198">
        <f>ROUND(I575*H575,2)</f>
        <v>0</v>
      </c>
      <c r="BL575" s="23" t="s">
        <v>223</v>
      </c>
      <c r="BM575" s="23" t="s">
        <v>1061</v>
      </c>
    </row>
    <row r="576" spans="2:51" s="11" customFormat="1" ht="13.5">
      <c r="B576" s="199"/>
      <c r="C576" s="200"/>
      <c r="D576" s="201" t="s">
        <v>154</v>
      </c>
      <c r="E576" s="202" t="s">
        <v>21</v>
      </c>
      <c r="F576" s="203" t="s">
        <v>1062</v>
      </c>
      <c r="G576" s="200"/>
      <c r="H576" s="202" t="s">
        <v>21</v>
      </c>
      <c r="I576" s="204"/>
      <c r="J576" s="200"/>
      <c r="K576" s="200"/>
      <c r="L576" s="205"/>
      <c r="M576" s="206"/>
      <c r="N576" s="207"/>
      <c r="O576" s="207"/>
      <c r="P576" s="207"/>
      <c r="Q576" s="207"/>
      <c r="R576" s="207"/>
      <c r="S576" s="207"/>
      <c r="T576" s="208"/>
      <c r="AT576" s="209" t="s">
        <v>154</v>
      </c>
      <c r="AU576" s="209" t="s">
        <v>152</v>
      </c>
      <c r="AV576" s="11" t="s">
        <v>81</v>
      </c>
      <c r="AW576" s="11" t="s">
        <v>37</v>
      </c>
      <c r="AX576" s="11" t="s">
        <v>73</v>
      </c>
      <c r="AY576" s="209" t="s">
        <v>143</v>
      </c>
    </row>
    <row r="577" spans="2:51" s="11" customFormat="1" ht="13.5">
      <c r="B577" s="199"/>
      <c r="C577" s="200"/>
      <c r="D577" s="201" t="s">
        <v>154</v>
      </c>
      <c r="E577" s="202" t="s">
        <v>21</v>
      </c>
      <c r="F577" s="203" t="s">
        <v>248</v>
      </c>
      <c r="G577" s="200"/>
      <c r="H577" s="202" t="s">
        <v>21</v>
      </c>
      <c r="I577" s="204"/>
      <c r="J577" s="200"/>
      <c r="K577" s="200"/>
      <c r="L577" s="205"/>
      <c r="M577" s="206"/>
      <c r="N577" s="207"/>
      <c r="O577" s="207"/>
      <c r="P577" s="207"/>
      <c r="Q577" s="207"/>
      <c r="R577" s="207"/>
      <c r="S577" s="207"/>
      <c r="T577" s="208"/>
      <c r="AT577" s="209" t="s">
        <v>154</v>
      </c>
      <c r="AU577" s="209" t="s">
        <v>152</v>
      </c>
      <c r="AV577" s="11" t="s">
        <v>81</v>
      </c>
      <c r="AW577" s="11" t="s">
        <v>37</v>
      </c>
      <c r="AX577" s="11" t="s">
        <v>73</v>
      </c>
      <c r="AY577" s="209" t="s">
        <v>143</v>
      </c>
    </row>
    <row r="578" spans="2:51" s="12" customFormat="1" ht="13.5">
      <c r="B578" s="210"/>
      <c r="C578" s="211"/>
      <c r="D578" s="201" t="s">
        <v>154</v>
      </c>
      <c r="E578" s="212" t="s">
        <v>21</v>
      </c>
      <c r="F578" s="213" t="s">
        <v>178</v>
      </c>
      <c r="G578" s="211"/>
      <c r="H578" s="214">
        <v>7</v>
      </c>
      <c r="I578" s="215"/>
      <c r="J578" s="211"/>
      <c r="K578" s="211"/>
      <c r="L578" s="216"/>
      <c r="M578" s="217"/>
      <c r="N578" s="218"/>
      <c r="O578" s="218"/>
      <c r="P578" s="218"/>
      <c r="Q578" s="218"/>
      <c r="R578" s="218"/>
      <c r="S578" s="218"/>
      <c r="T578" s="219"/>
      <c r="AT578" s="220" t="s">
        <v>154</v>
      </c>
      <c r="AU578" s="220" t="s">
        <v>152</v>
      </c>
      <c r="AV578" s="12" t="s">
        <v>152</v>
      </c>
      <c r="AW578" s="12" t="s">
        <v>37</v>
      </c>
      <c r="AX578" s="12" t="s">
        <v>73</v>
      </c>
      <c r="AY578" s="220" t="s">
        <v>143</v>
      </c>
    </row>
    <row r="579" spans="2:51" s="11" customFormat="1" ht="13.5">
      <c r="B579" s="199"/>
      <c r="C579" s="200"/>
      <c r="D579" s="201" t="s">
        <v>154</v>
      </c>
      <c r="E579" s="202" t="s">
        <v>21</v>
      </c>
      <c r="F579" s="203" t="s">
        <v>261</v>
      </c>
      <c r="G579" s="200"/>
      <c r="H579" s="202" t="s">
        <v>21</v>
      </c>
      <c r="I579" s="204"/>
      <c r="J579" s="200"/>
      <c r="K579" s="200"/>
      <c r="L579" s="205"/>
      <c r="M579" s="206"/>
      <c r="N579" s="207"/>
      <c r="O579" s="207"/>
      <c r="P579" s="207"/>
      <c r="Q579" s="207"/>
      <c r="R579" s="207"/>
      <c r="S579" s="207"/>
      <c r="T579" s="208"/>
      <c r="AT579" s="209" t="s">
        <v>154</v>
      </c>
      <c r="AU579" s="209" t="s">
        <v>152</v>
      </c>
      <c r="AV579" s="11" t="s">
        <v>81</v>
      </c>
      <c r="AW579" s="11" t="s">
        <v>37</v>
      </c>
      <c r="AX579" s="11" t="s">
        <v>73</v>
      </c>
      <c r="AY579" s="209" t="s">
        <v>143</v>
      </c>
    </row>
    <row r="580" spans="2:51" s="12" customFormat="1" ht="13.5">
      <c r="B580" s="210"/>
      <c r="C580" s="211"/>
      <c r="D580" s="201" t="s">
        <v>154</v>
      </c>
      <c r="E580" s="212" t="s">
        <v>21</v>
      </c>
      <c r="F580" s="213" t="s">
        <v>1063</v>
      </c>
      <c r="G580" s="211"/>
      <c r="H580" s="214">
        <v>8.11</v>
      </c>
      <c r="I580" s="215"/>
      <c r="J580" s="211"/>
      <c r="K580" s="211"/>
      <c r="L580" s="216"/>
      <c r="M580" s="217"/>
      <c r="N580" s="218"/>
      <c r="O580" s="218"/>
      <c r="P580" s="218"/>
      <c r="Q580" s="218"/>
      <c r="R580" s="218"/>
      <c r="S580" s="218"/>
      <c r="T580" s="219"/>
      <c r="AT580" s="220" t="s">
        <v>154</v>
      </c>
      <c r="AU580" s="220" t="s">
        <v>152</v>
      </c>
      <c r="AV580" s="12" t="s">
        <v>152</v>
      </c>
      <c r="AW580" s="12" t="s">
        <v>37</v>
      </c>
      <c r="AX580" s="12" t="s">
        <v>73</v>
      </c>
      <c r="AY580" s="220" t="s">
        <v>143</v>
      </c>
    </row>
    <row r="581" spans="2:51" s="11" customFormat="1" ht="13.5">
      <c r="B581" s="199"/>
      <c r="C581" s="200"/>
      <c r="D581" s="201" t="s">
        <v>154</v>
      </c>
      <c r="E581" s="202" t="s">
        <v>21</v>
      </c>
      <c r="F581" s="203" t="s">
        <v>267</v>
      </c>
      <c r="G581" s="200"/>
      <c r="H581" s="202" t="s">
        <v>21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154</v>
      </c>
      <c r="AU581" s="209" t="s">
        <v>152</v>
      </c>
      <c r="AV581" s="11" t="s">
        <v>81</v>
      </c>
      <c r="AW581" s="11" t="s">
        <v>37</v>
      </c>
      <c r="AX581" s="11" t="s">
        <v>73</v>
      </c>
      <c r="AY581" s="209" t="s">
        <v>143</v>
      </c>
    </row>
    <row r="582" spans="2:51" s="12" customFormat="1" ht="13.5">
      <c r="B582" s="210"/>
      <c r="C582" s="211"/>
      <c r="D582" s="201" t="s">
        <v>154</v>
      </c>
      <c r="E582" s="212" t="s">
        <v>21</v>
      </c>
      <c r="F582" s="213" t="s">
        <v>268</v>
      </c>
      <c r="G582" s="211"/>
      <c r="H582" s="214">
        <v>8.04</v>
      </c>
      <c r="I582" s="215"/>
      <c r="J582" s="211"/>
      <c r="K582" s="211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154</v>
      </c>
      <c r="AU582" s="220" t="s">
        <v>152</v>
      </c>
      <c r="AV582" s="12" t="s">
        <v>152</v>
      </c>
      <c r="AW582" s="12" t="s">
        <v>37</v>
      </c>
      <c r="AX582" s="12" t="s">
        <v>73</v>
      </c>
      <c r="AY582" s="220" t="s">
        <v>143</v>
      </c>
    </row>
    <row r="583" spans="2:51" s="11" customFormat="1" ht="13.5">
      <c r="B583" s="199"/>
      <c r="C583" s="200"/>
      <c r="D583" s="201" t="s">
        <v>154</v>
      </c>
      <c r="E583" s="202" t="s">
        <v>21</v>
      </c>
      <c r="F583" s="203" t="s">
        <v>250</v>
      </c>
      <c r="G583" s="200"/>
      <c r="H583" s="202" t="s">
        <v>21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154</v>
      </c>
      <c r="AU583" s="209" t="s">
        <v>152</v>
      </c>
      <c r="AV583" s="11" t="s">
        <v>81</v>
      </c>
      <c r="AW583" s="11" t="s">
        <v>37</v>
      </c>
      <c r="AX583" s="11" t="s">
        <v>73</v>
      </c>
      <c r="AY583" s="209" t="s">
        <v>143</v>
      </c>
    </row>
    <row r="584" spans="2:51" s="12" customFormat="1" ht="13.5">
      <c r="B584" s="210"/>
      <c r="C584" s="211"/>
      <c r="D584" s="201" t="s">
        <v>154</v>
      </c>
      <c r="E584" s="212" t="s">
        <v>21</v>
      </c>
      <c r="F584" s="213" t="s">
        <v>178</v>
      </c>
      <c r="G584" s="211"/>
      <c r="H584" s="214">
        <v>7</v>
      </c>
      <c r="I584" s="215"/>
      <c r="J584" s="211"/>
      <c r="K584" s="211"/>
      <c r="L584" s="216"/>
      <c r="M584" s="217"/>
      <c r="N584" s="218"/>
      <c r="O584" s="218"/>
      <c r="P584" s="218"/>
      <c r="Q584" s="218"/>
      <c r="R584" s="218"/>
      <c r="S584" s="218"/>
      <c r="T584" s="219"/>
      <c r="AT584" s="220" t="s">
        <v>154</v>
      </c>
      <c r="AU584" s="220" t="s">
        <v>152</v>
      </c>
      <c r="AV584" s="12" t="s">
        <v>152</v>
      </c>
      <c r="AW584" s="12" t="s">
        <v>37</v>
      </c>
      <c r="AX584" s="12" t="s">
        <v>73</v>
      </c>
      <c r="AY584" s="220" t="s">
        <v>143</v>
      </c>
    </row>
    <row r="585" spans="2:51" s="13" customFormat="1" ht="13.5">
      <c r="B585" s="221"/>
      <c r="C585" s="222"/>
      <c r="D585" s="201" t="s">
        <v>154</v>
      </c>
      <c r="E585" s="223" t="s">
        <v>21</v>
      </c>
      <c r="F585" s="224" t="s">
        <v>158</v>
      </c>
      <c r="G585" s="222"/>
      <c r="H585" s="225">
        <v>30.15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AT585" s="231" t="s">
        <v>154</v>
      </c>
      <c r="AU585" s="231" t="s">
        <v>152</v>
      </c>
      <c r="AV585" s="13" t="s">
        <v>151</v>
      </c>
      <c r="AW585" s="13" t="s">
        <v>37</v>
      </c>
      <c r="AX585" s="13" t="s">
        <v>81</v>
      </c>
      <c r="AY585" s="231" t="s">
        <v>143</v>
      </c>
    </row>
    <row r="586" spans="2:65" s="1" customFormat="1" ht="16.5" customHeight="1">
      <c r="B586" s="40"/>
      <c r="C586" s="187" t="s">
        <v>1064</v>
      </c>
      <c r="D586" s="187" t="s">
        <v>146</v>
      </c>
      <c r="E586" s="188" t="s">
        <v>1065</v>
      </c>
      <c r="F586" s="189" t="s">
        <v>1066</v>
      </c>
      <c r="G586" s="190" t="s">
        <v>149</v>
      </c>
      <c r="H586" s="191">
        <v>346.86</v>
      </c>
      <c r="I586" s="192"/>
      <c r="J586" s="193">
        <f>ROUND(I586*H586,2)</f>
        <v>0</v>
      </c>
      <c r="K586" s="189" t="s">
        <v>150</v>
      </c>
      <c r="L586" s="60"/>
      <c r="M586" s="194" t="s">
        <v>21</v>
      </c>
      <c r="N586" s="195" t="s">
        <v>45</v>
      </c>
      <c r="O586" s="41"/>
      <c r="P586" s="196">
        <f>O586*H586</f>
        <v>0</v>
      </c>
      <c r="Q586" s="196">
        <v>0</v>
      </c>
      <c r="R586" s="196">
        <f>Q586*H586</f>
        <v>0</v>
      </c>
      <c r="S586" s="196">
        <v>0.0025</v>
      </c>
      <c r="T586" s="197">
        <f>S586*H586</f>
        <v>0.8671500000000001</v>
      </c>
      <c r="AR586" s="23" t="s">
        <v>223</v>
      </c>
      <c r="AT586" s="23" t="s">
        <v>146</v>
      </c>
      <c r="AU586" s="23" t="s">
        <v>152</v>
      </c>
      <c r="AY586" s="23" t="s">
        <v>143</v>
      </c>
      <c r="BE586" s="198">
        <f>IF(N586="základní",J586,0)</f>
        <v>0</v>
      </c>
      <c r="BF586" s="198">
        <f>IF(N586="snížená",J586,0)</f>
        <v>0</v>
      </c>
      <c r="BG586" s="198">
        <f>IF(N586="zákl. přenesená",J586,0)</f>
        <v>0</v>
      </c>
      <c r="BH586" s="198">
        <f>IF(N586="sníž. přenesená",J586,0)</f>
        <v>0</v>
      </c>
      <c r="BI586" s="198">
        <f>IF(N586="nulová",J586,0)</f>
        <v>0</v>
      </c>
      <c r="BJ586" s="23" t="s">
        <v>152</v>
      </c>
      <c r="BK586" s="198">
        <f>ROUND(I586*H586,2)</f>
        <v>0</v>
      </c>
      <c r="BL586" s="23" t="s">
        <v>223</v>
      </c>
      <c r="BM586" s="23" t="s">
        <v>1067</v>
      </c>
    </row>
    <row r="587" spans="2:51" s="11" customFormat="1" ht="13.5">
      <c r="B587" s="199"/>
      <c r="C587" s="200"/>
      <c r="D587" s="201" t="s">
        <v>154</v>
      </c>
      <c r="E587" s="202" t="s">
        <v>21</v>
      </c>
      <c r="F587" s="203" t="s">
        <v>1068</v>
      </c>
      <c r="G587" s="200"/>
      <c r="H587" s="202" t="s">
        <v>21</v>
      </c>
      <c r="I587" s="204"/>
      <c r="J587" s="200"/>
      <c r="K587" s="200"/>
      <c r="L587" s="205"/>
      <c r="M587" s="206"/>
      <c r="N587" s="207"/>
      <c r="O587" s="207"/>
      <c r="P587" s="207"/>
      <c r="Q587" s="207"/>
      <c r="R587" s="207"/>
      <c r="S587" s="207"/>
      <c r="T587" s="208"/>
      <c r="AT587" s="209" t="s">
        <v>154</v>
      </c>
      <c r="AU587" s="209" t="s">
        <v>152</v>
      </c>
      <c r="AV587" s="11" t="s">
        <v>81</v>
      </c>
      <c r="AW587" s="11" t="s">
        <v>37</v>
      </c>
      <c r="AX587" s="11" t="s">
        <v>73</v>
      </c>
      <c r="AY587" s="209" t="s">
        <v>143</v>
      </c>
    </row>
    <row r="588" spans="2:51" s="11" customFormat="1" ht="13.5">
      <c r="B588" s="199"/>
      <c r="C588" s="200"/>
      <c r="D588" s="201" t="s">
        <v>154</v>
      </c>
      <c r="E588" s="202" t="s">
        <v>21</v>
      </c>
      <c r="F588" s="203" t="s">
        <v>261</v>
      </c>
      <c r="G588" s="200"/>
      <c r="H588" s="202" t="s">
        <v>21</v>
      </c>
      <c r="I588" s="204"/>
      <c r="J588" s="200"/>
      <c r="K588" s="200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154</v>
      </c>
      <c r="AU588" s="209" t="s">
        <v>152</v>
      </c>
      <c r="AV588" s="11" t="s">
        <v>81</v>
      </c>
      <c r="AW588" s="11" t="s">
        <v>37</v>
      </c>
      <c r="AX588" s="11" t="s">
        <v>73</v>
      </c>
      <c r="AY588" s="209" t="s">
        <v>143</v>
      </c>
    </row>
    <row r="589" spans="2:51" s="12" customFormat="1" ht="13.5">
      <c r="B589" s="210"/>
      <c r="C589" s="211"/>
      <c r="D589" s="201" t="s">
        <v>154</v>
      </c>
      <c r="E589" s="212" t="s">
        <v>21</v>
      </c>
      <c r="F589" s="213" t="s">
        <v>262</v>
      </c>
      <c r="G589" s="211"/>
      <c r="H589" s="214">
        <v>7.98</v>
      </c>
      <c r="I589" s="215"/>
      <c r="J589" s="211"/>
      <c r="K589" s="211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154</v>
      </c>
      <c r="AU589" s="220" t="s">
        <v>152</v>
      </c>
      <c r="AV589" s="12" t="s">
        <v>152</v>
      </c>
      <c r="AW589" s="12" t="s">
        <v>37</v>
      </c>
      <c r="AX589" s="12" t="s">
        <v>73</v>
      </c>
      <c r="AY589" s="220" t="s">
        <v>143</v>
      </c>
    </row>
    <row r="590" spans="2:51" s="11" customFormat="1" ht="13.5">
      <c r="B590" s="199"/>
      <c r="C590" s="200"/>
      <c r="D590" s="201" t="s">
        <v>154</v>
      </c>
      <c r="E590" s="202" t="s">
        <v>21</v>
      </c>
      <c r="F590" s="203" t="s">
        <v>248</v>
      </c>
      <c r="G590" s="200"/>
      <c r="H590" s="202" t="s">
        <v>21</v>
      </c>
      <c r="I590" s="204"/>
      <c r="J590" s="200"/>
      <c r="K590" s="200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154</v>
      </c>
      <c r="AU590" s="209" t="s">
        <v>152</v>
      </c>
      <c r="AV590" s="11" t="s">
        <v>81</v>
      </c>
      <c r="AW590" s="11" t="s">
        <v>37</v>
      </c>
      <c r="AX590" s="11" t="s">
        <v>73</v>
      </c>
      <c r="AY590" s="209" t="s">
        <v>143</v>
      </c>
    </row>
    <row r="591" spans="2:51" s="12" customFormat="1" ht="13.5">
      <c r="B591" s="210"/>
      <c r="C591" s="211"/>
      <c r="D591" s="201" t="s">
        <v>154</v>
      </c>
      <c r="E591" s="212" t="s">
        <v>21</v>
      </c>
      <c r="F591" s="213" t="s">
        <v>263</v>
      </c>
      <c r="G591" s="211"/>
      <c r="H591" s="214">
        <v>7.14</v>
      </c>
      <c r="I591" s="215"/>
      <c r="J591" s="211"/>
      <c r="K591" s="211"/>
      <c r="L591" s="216"/>
      <c r="M591" s="217"/>
      <c r="N591" s="218"/>
      <c r="O591" s="218"/>
      <c r="P591" s="218"/>
      <c r="Q591" s="218"/>
      <c r="R591" s="218"/>
      <c r="S591" s="218"/>
      <c r="T591" s="219"/>
      <c r="AT591" s="220" t="s">
        <v>154</v>
      </c>
      <c r="AU591" s="220" t="s">
        <v>152</v>
      </c>
      <c r="AV591" s="12" t="s">
        <v>152</v>
      </c>
      <c r="AW591" s="12" t="s">
        <v>37</v>
      </c>
      <c r="AX591" s="12" t="s">
        <v>73</v>
      </c>
      <c r="AY591" s="220" t="s">
        <v>143</v>
      </c>
    </row>
    <row r="592" spans="2:51" s="11" customFormat="1" ht="13.5">
      <c r="B592" s="199"/>
      <c r="C592" s="200"/>
      <c r="D592" s="201" t="s">
        <v>154</v>
      </c>
      <c r="E592" s="202" t="s">
        <v>21</v>
      </c>
      <c r="F592" s="203" t="s">
        <v>155</v>
      </c>
      <c r="G592" s="200"/>
      <c r="H592" s="202" t="s">
        <v>21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154</v>
      </c>
      <c r="AU592" s="209" t="s">
        <v>152</v>
      </c>
      <c r="AV592" s="11" t="s">
        <v>81</v>
      </c>
      <c r="AW592" s="11" t="s">
        <v>37</v>
      </c>
      <c r="AX592" s="11" t="s">
        <v>73</v>
      </c>
      <c r="AY592" s="209" t="s">
        <v>143</v>
      </c>
    </row>
    <row r="593" spans="2:51" s="12" customFormat="1" ht="13.5">
      <c r="B593" s="210"/>
      <c r="C593" s="211"/>
      <c r="D593" s="201" t="s">
        <v>154</v>
      </c>
      <c r="E593" s="212" t="s">
        <v>21</v>
      </c>
      <c r="F593" s="213" t="s">
        <v>264</v>
      </c>
      <c r="G593" s="211"/>
      <c r="H593" s="214">
        <v>15.57</v>
      </c>
      <c r="I593" s="215"/>
      <c r="J593" s="211"/>
      <c r="K593" s="211"/>
      <c r="L593" s="216"/>
      <c r="M593" s="217"/>
      <c r="N593" s="218"/>
      <c r="O593" s="218"/>
      <c r="P593" s="218"/>
      <c r="Q593" s="218"/>
      <c r="R593" s="218"/>
      <c r="S593" s="218"/>
      <c r="T593" s="219"/>
      <c r="AT593" s="220" t="s">
        <v>154</v>
      </c>
      <c r="AU593" s="220" t="s">
        <v>152</v>
      </c>
      <c r="AV593" s="12" t="s">
        <v>152</v>
      </c>
      <c r="AW593" s="12" t="s">
        <v>37</v>
      </c>
      <c r="AX593" s="12" t="s">
        <v>73</v>
      </c>
      <c r="AY593" s="220" t="s">
        <v>143</v>
      </c>
    </row>
    <row r="594" spans="2:51" s="11" customFormat="1" ht="13.5">
      <c r="B594" s="199"/>
      <c r="C594" s="200"/>
      <c r="D594" s="201" t="s">
        <v>154</v>
      </c>
      <c r="E594" s="202" t="s">
        <v>21</v>
      </c>
      <c r="F594" s="203" t="s">
        <v>265</v>
      </c>
      <c r="G594" s="200"/>
      <c r="H594" s="202" t="s">
        <v>21</v>
      </c>
      <c r="I594" s="204"/>
      <c r="J594" s="200"/>
      <c r="K594" s="200"/>
      <c r="L594" s="205"/>
      <c r="M594" s="206"/>
      <c r="N594" s="207"/>
      <c r="O594" s="207"/>
      <c r="P594" s="207"/>
      <c r="Q594" s="207"/>
      <c r="R594" s="207"/>
      <c r="S594" s="207"/>
      <c r="T594" s="208"/>
      <c r="AT594" s="209" t="s">
        <v>154</v>
      </c>
      <c r="AU594" s="209" t="s">
        <v>152</v>
      </c>
      <c r="AV594" s="11" t="s">
        <v>81</v>
      </c>
      <c r="AW594" s="11" t="s">
        <v>37</v>
      </c>
      <c r="AX594" s="11" t="s">
        <v>73</v>
      </c>
      <c r="AY594" s="209" t="s">
        <v>143</v>
      </c>
    </row>
    <row r="595" spans="2:51" s="12" customFormat="1" ht="13.5">
      <c r="B595" s="210"/>
      <c r="C595" s="211"/>
      <c r="D595" s="201" t="s">
        <v>154</v>
      </c>
      <c r="E595" s="212" t="s">
        <v>21</v>
      </c>
      <c r="F595" s="213" t="s">
        <v>229</v>
      </c>
      <c r="G595" s="211"/>
      <c r="H595" s="214">
        <v>17</v>
      </c>
      <c r="I595" s="215"/>
      <c r="J595" s="211"/>
      <c r="K595" s="211"/>
      <c r="L595" s="216"/>
      <c r="M595" s="217"/>
      <c r="N595" s="218"/>
      <c r="O595" s="218"/>
      <c r="P595" s="218"/>
      <c r="Q595" s="218"/>
      <c r="R595" s="218"/>
      <c r="S595" s="218"/>
      <c r="T595" s="219"/>
      <c r="AT595" s="220" t="s">
        <v>154</v>
      </c>
      <c r="AU595" s="220" t="s">
        <v>152</v>
      </c>
      <c r="AV595" s="12" t="s">
        <v>152</v>
      </c>
      <c r="AW595" s="12" t="s">
        <v>37</v>
      </c>
      <c r="AX595" s="12" t="s">
        <v>73</v>
      </c>
      <c r="AY595" s="220" t="s">
        <v>143</v>
      </c>
    </row>
    <row r="596" spans="2:51" s="11" customFormat="1" ht="13.5">
      <c r="B596" s="199"/>
      <c r="C596" s="200"/>
      <c r="D596" s="201" t="s">
        <v>154</v>
      </c>
      <c r="E596" s="202" t="s">
        <v>21</v>
      </c>
      <c r="F596" s="203" t="s">
        <v>157</v>
      </c>
      <c r="G596" s="200"/>
      <c r="H596" s="202" t="s">
        <v>21</v>
      </c>
      <c r="I596" s="204"/>
      <c r="J596" s="200"/>
      <c r="K596" s="200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154</v>
      </c>
      <c r="AU596" s="209" t="s">
        <v>152</v>
      </c>
      <c r="AV596" s="11" t="s">
        <v>81</v>
      </c>
      <c r="AW596" s="11" t="s">
        <v>37</v>
      </c>
      <c r="AX596" s="11" t="s">
        <v>73</v>
      </c>
      <c r="AY596" s="209" t="s">
        <v>143</v>
      </c>
    </row>
    <row r="597" spans="2:51" s="12" customFormat="1" ht="13.5">
      <c r="B597" s="210"/>
      <c r="C597" s="211"/>
      <c r="D597" s="201" t="s">
        <v>154</v>
      </c>
      <c r="E597" s="212" t="s">
        <v>21</v>
      </c>
      <c r="F597" s="213" t="s">
        <v>266</v>
      </c>
      <c r="G597" s="211"/>
      <c r="H597" s="214">
        <v>17.14</v>
      </c>
      <c r="I597" s="215"/>
      <c r="J597" s="211"/>
      <c r="K597" s="211"/>
      <c r="L597" s="216"/>
      <c r="M597" s="217"/>
      <c r="N597" s="218"/>
      <c r="O597" s="218"/>
      <c r="P597" s="218"/>
      <c r="Q597" s="218"/>
      <c r="R597" s="218"/>
      <c r="S597" s="218"/>
      <c r="T597" s="219"/>
      <c r="AT597" s="220" t="s">
        <v>154</v>
      </c>
      <c r="AU597" s="220" t="s">
        <v>152</v>
      </c>
      <c r="AV597" s="12" t="s">
        <v>152</v>
      </c>
      <c r="AW597" s="12" t="s">
        <v>37</v>
      </c>
      <c r="AX597" s="12" t="s">
        <v>73</v>
      </c>
      <c r="AY597" s="220" t="s">
        <v>143</v>
      </c>
    </row>
    <row r="598" spans="2:51" s="11" customFormat="1" ht="13.5">
      <c r="B598" s="199"/>
      <c r="C598" s="200"/>
      <c r="D598" s="201" t="s">
        <v>154</v>
      </c>
      <c r="E598" s="202" t="s">
        <v>21</v>
      </c>
      <c r="F598" s="203" t="s">
        <v>267</v>
      </c>
      <c r="G598" s="200"/>
      <c r="H598" s="202" t="s">
        <v>21</v>
      </c>
      <c r="I598" s="204"/>
      <c r="J598" s="200"/>
      <c r="K598" s="200"/>
      <c r="L598" s="205"/>
      <c r="M598" s="206"/>
      <c r="N598" s="207"/>
      <c r="O598" s="207"/>
      <c r="P598" s="207"/>
      <c r="Q598" s="207"/>
      <c r="R598" s="207"/>
      <c r="S598" s="207"/>
      <c r="T598" s="208"/>
      <c r="AT598" s="209" t="s">
        <v>154</v>
      </c>
      <c r="AU598" s="209" t="s">
        <v>152</v>
      </c>
      <c r="AV598" s="11" t="s">
        <v>81</v>
      </c>
      <c r="AW598" s="11" t="s">
        <v>37</v>
      </c>
      <c r="AX598" s="11" t="s">
        <v>73</v>
      </c>
      <c r="AY598" s="209" t="s">
        <v>143</v>
      </c>
    </row>
    <row r="599" spans="2:51" s="12" customFormat="1" ht="13.5">
      <c r="B599" s="210"/>
      <c r="C599" s="211"/>
      <c r="D599" s="201" t="s">
        <v>154</v>
      </c>
      <c r="E599" s="212" t="s">
        <v>21</v>
      </c>
      <c r="F599" s="213" t="s">
        <v>268</v>
      </c>
      <c r="G599" s="211"/>
      <c r="H599" s="214">
        <v>8.04</v>
      </c>
      <c r="I599" s="215"/>
      <c r="J599" s="211"/>
      <c r="K599" s="211"/>
      <c r="L599" s="216"/>
      <c r="M599" s="217"/>
      <c r="N599" s="218"/>
      <c r="O599" s="218"/>
      <c r="P599" s="218"/>
      <c r="Q599" s="218"/>
      <c r="R599" s="218"/>
      <c r="S599" s="218"/>
      <c r="T599" s="219"/>
      <c r="AT599" s="220" t="s">
        <v>154</v>
      </c>
      <c r="AU599" s="220" t="s">
        <v>152</v>
      </c>
      <c r="AV599" s="12" t="s">
        <v>152</v>
      </c>
      <c r="AW599" s="12" t="s">
        <v>37</v>
      </c>
      <c r="AX599" s="12" t="s">
        <v>73</v>
      </c>
      <c r="AY599" s="220" t="s">
        <v>143</v>
      </c>
    </row>
    <row r="600" spans="2:51" s="11" customFormat="1" ht="13.5">
      <c r="B600" s="199"/>
      <c r="C600" s="200"/>
      <c r="D600" s="201" t="s">
        <v>154</v>
      </c>
      <c r="E600" s="202" t="s">
        <v>21</v>
      </c>
      <c r="F600" s="203" t="s">
        <v>235</v>
      </c>
      <c r="G600" s="200"/>
      <c r="H600" s="202" t="s">
        <v>21</v>
      </c>
      <c r="I600" s="204"/>
      <c r="J600" s="200"/>
      <c r="K600" s="200"/>
      <c r="L600" s="205"/>
      <c r="M600" s="206"/>
      <c r="N600" s="207"/>
      <c r="O600" s="207"/>
      <c r="P600" s="207"/>
      <c r="Q600" s="207"/>
      <c r="R600" s="207"/>
      <c r="S600" s="207"/>
      <c r="T600" s="208"/>
      <c r="AT600" s="209" t="s">
        <v>154</v>
      </c>
      <c r="AU600" s="209" t="s">
        <v>152</v>
      </c>
      <c r="AV600" s="11" t="s">
        <v>81</v>
      </c>
      <c r="AW600" s="11" t="s">
        <v>37</v>
      </c>
      <c r="AX600" s="11" t="s">
        <v>73</v>
      </c>
      <c r="AY600" s="209" t="s">
        <v>143</v>
      </c>
    </row>
    <row r="601" spans="2:51" s="12" customFormat="1" ht="13.5">
      <c r="B601" s="210"/>
      <c r="C601" s="211"/>
      <c r="D601" s="201" t="s">
        <v>154</v>
      </c>
      <c r="E601" s="212" t="s">
        <v>21</v>
      </c>
      <c r="F601" s="213" t="s">
        <v>269</v>
      </c>
      <c r="G601" s="211"/>
      <c r="H601" s="214">
        <v>2.09</v>
      </c>
      <c r="I601" s="215"/>
      <c r="J601" s="211"/>
      <c r="K601" s="211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154</v>
      </c>
      <c r="AU601" s="220" t="s">
        <v>152</v>
      </c>
      <c r="AV601" s="12" t="s">
        <v>152</v>
      </c>
      <c r="AW601" s="12" t="s">
        <v>37</v>
      </c>
      <c r="AX601" s="12" t="s">
        <v>73</v>
      </c>
      <c r="AY601" s="220" t="s">
        <v>143</v>
      </c>
    </row>
    <row r="602" spans="2:51" s="11" customFormat="1" ht="13.5">
      <c r="B602" s="199"/>
      <c r="C602" s="200"/>
      <c r="D602" s="201" t="s">
        <v>154</v>
      </c>
      <c r="E602" s="202" t="s">
        <v>21</v>
      </c>
      <c r="F602" s="203" t="s">
        <v>270</v>
      </c>
      <c r="G602" s="200"/>
      <c r="H602" s="202" t="s">
        <v>21</v>
      </c>
      <c r="I602" s="204"/>
      <c r="J602" s="200"/>
      <c r="K602" s="200"/>
      <c r="L602" s="205"/>
      <c r="M602" s="206"/>
      <c r="N602" s="207"/>
      <c r="O602" s="207"/>
      <c r="P602" s="207"/>
      <c r="Q602" s="207"/>
      <c r="R602" s="207"/>
      <c r="S602" s="207"/>
      <c r="T602" s="208"/>
      <c r="AT602" s="209" t="s">
        <v>154</v>
      </c>
      <c r="AU602" s="209" t="s">
        <v>152</v>
      </c>
      <c r="AV602" s="11" t="s">
        <v>81</v>
      </c>
      <c r="AW602" s="11" t="s">
        <v>37</v>
      </c>
      <c r="AX602" s="11" t="s">
        <v>73</v>
      </c>
      <c r="AY602" s="209" t="s">
        <v>143</v>
      </c>
    </row>
    <row r="603" spans="2:51" s="12" customFormat="1" ht="13.5">
      <c r="B603" s="210"/>
      <c r="C603" s="211"/>
      <c r="D603" s="201" t="s">
        <v>154</v>
      </c>
      <c r="E603" s="212" t="s">
        <v>21</v>
      </c>
      <c r="F603" s="213" t="s">
        <v>241</v>
      </c>
      <c r="G603" s="211"/>
      <c r="H603" s="214">
        <v>0.96</v>
      </c>
      <c r="I603" s="215"/>
      <c r="J603" s="211"/>
      <c r="K603" s="211"/>
      <c r="L603" s="216"/>
      <c r="M603" s="217"/>
      <c r="N603" s="218"/>
      <c r="O603" s="218"/>
      <c r="P603" s="218"/>
      <c r="Q603" s="218"/>
      <c r="R603" s="218"/>
      <c r="S603" s="218"/>
      <c r="T603" s="219"/>
      <c r="AT603" s="220" t="s">
        <v>154</v>
      </c>
      <c r="AU603" s="220" t="s">
        <v>152</v>
      </c>
      <c r="AV603" s="12" t="s">
        <v>152</v>
      </c>
      <c r="AW603" s="12" t="s">
        <v>37</v>
      </c>
      <c r="AX603" s="12" t="s">
        <v>73</v>
      </c>
      <c r="AY603" s="220" t="s">
        <v>143</v>
      </c>
    </row>
    <row r="604" spans="2:51" s="11" customFormat="1" ht="13.5">
      <c r="B604" s="199"/>
      <c r="C604" s="200"/>
      <c r="D604" s="201" t="s">
        <v>154</v>
      </c>
      <c r="E604" s="202" t="s">
        <v>21</v>
      </c>
      <c r="F604" s="203" t="s">
        <v>250</v>
      </c>
      <c r="G604" s="200"/>
      <c r="H604" s="202" t="s">
        <v>21</v>
      </c>
      <c r="I604" s="204"/>
      <c r="J604" s="200"/>
      <c r="K604" s="200"/>
      <c r="L604" s="205"/>
      <c r="M604" s="206"/>
      <c r="N604" s="207"/>
      <c r="O604" s="207"/>
      <c r="P604" s="207"/>
      <c r="Q604" s="207"/>
      <c r="R604" s="207"/>
      <c r="S604" s="207"/>
      <c r="T604" s="208"/>
      <c r="AT604" s="209" t="s">
        <v>154</v>
      </c>
      <c r="AU604" s="209" t="s">
        <v>152</v>
      </c>
      <c r="AV604" s="11" t="s">
        <v>81</v>
      </c>
      <c r="AW604" s="11" t="s">
        <v>37</v>
      </c>
      <c r="AX604" s="11" t="s">
        <v>73</v>
      </c>
      <c r="AY604" s="209" t="s">
        <v>143</v>
      </c>
    </row>
    <row r="605" spans="2:51" s="12" customFormat="1" ht="13.5">
      <c r="B605" s="210"/>
      <c r="C605" s="211"/>
      <c r="D605" s="201" t="s">
        <v>154</v>
      </c>
      <c r="E605" s="212" t="s">
        <v>21</v>
      </c>
      <c r="F605" s="213" t="s">
        <v>271</v>
      </c>
      <c r="G605" s="211"/>
      <c r="H605" s="214">
        <v>7.2</v>
      </c>
      <c r="I605" s="215"/>
      <c r="J605" s="211"/>
      <c r="K605" s="211"/>
      <c r="L605" s="216"/>
      <c r="M605" s="217"/>
      <c r="N605" s="218"/>
      <c r="O605" s="218"/>
      <c r="P605" s="218"/>
      <c r="Q605" s="218"/>
      <c r="R605" s="218"/>
      <c r="S605" s="218"/>
      <c r="T605" s="219"/>
      <c r="AT605" s="220" t="s">
        <v>154</v>
      </c>
      <c r="AU605" s="220" t="s">
        <v>152</v>
      </c>
      <c r="AV605" s="12" t="s">
        <v>152</v>
      </c>
      <c r="AW605" s="12" t="s">
        <v>37</v>
      </c>
      <c r="AX605" s="12" t="s">
        <v>73</v>
      </c>
      <c r="AY605" s="220" t="s">
        <v>143</v>
      </c>
    </row>
    <row r="606" spans="2:51" s="11" customFormat="1" ht="13.5">
      <c r="B606" s="199"/>
      <c r="C606" s="200"/>
      <c r="D606" s="201" t="s">
        <v>154</v>
      </c>
      <c r="E606" s="202" t="s">
        <v>21</v>
      </c>
      <c r="F606" s="203" t="s">
        <v>272</v>
      </c>
      <c r="G606" s="200"/>
      <c r="H606" s="202" t="s">
        <v>21</v>
      </c>
      <c r="I606" s="204"/>
      <c r="J606" s="200"/>
      <c r="K606" s="200"/>
      <c r="L606" s="205"/>
      <c r="M606" s="206"/>
      <c r="N606" s="207"/>
      <c r="O606" s="207"/>
      <c r="P606" s="207"/>
      <c r="Q606" s="207"/>
      <c r="R606" s="207"/>
      <c r="S606" s="207"/>
      <c r="T606" s="208"/>
      <c r="AT606" s="209" t="s">
        <v>154</v>
      </c>
      <c r="AU606" s="209" t="s">
        <v>152</v>
      </c>
      <c r="AV606" s="11" t="s">
        <v>81</v>
      </c>
      <c r="AW606" s="11" t="s">
        <v>37</v>
      </c>
      <c r="AX606" s="11" t="s">
        <v>73</v>
      </c>
      <c r="AY606" s="209" t="s">
        <v>143</v>
      </c>
    </row>
    <row r="607" spans="2:51" s="12" customFormat="1" ht="13.5">
      <c r="B607" s="210"/>
      <c r="C607" s="211"/>
      <c r="D607" s="201" t="s">
        <v>154</v>
      </c>
      <c r="E607" s="212" t="s">
        <v>21</v>
      </c>
      <c r="F607" s="213" t="s">
        <v>229</v>
      </c>
      <c r="G607" s="211"/>
      <c r="H607" s="214">
        <v>17</v>
      </c>
      <c r="I607" s="215"/>
      <c r="J607" s="211"/>
      <c r="K607" s="211"/>
      <c r="L607" s="216"/>
      <c r="M607" s="217"/>
      <c r="N607" s="218"/>
      <c r="O607" s="218"/>
      <c r="P607" s="218"/>
      <c r="Q607" s="218"/>
      <c r="R607" s="218"/>
      <c r="S607" s="218"/>
      <c r="T607" s="219"/>
      <c r="AT607" s="220" t="s">
        <v>154</v>
      </c>
      <c r="AU607" s="220" t="s">
        <v>152</v>
      </c>
      <c r="AV607" s="12" t="s">
        <v>152</v>
      </c>
      <c r="AW607" s="12" t="s">
        <v>37</v>
      </c>
      <c r="AX607" s="12" t="s">
        <v>73</v>
      </c>
      <c r="AY607" s="220" t="s">
        <v>143</v>
      </c>
    </row>
    <row r="608" spans="2:51" s="11" customFormat="1" ht="13.5">
      <c r="B608" s="199"/>
      <c r="C608" s="200"/>
      <c r="D608" s="201" t="s">
        <v>154</v>
      </c>
      <c r="E608" s="202" t="s">
        <v>21</v>
      </c>
      <c r="F608" s="203" t="s">
        <v>273</v>
      </c>
      <c r="G608" s="200"/>
      <c r="H608" s="202" t="s">
        <v>21</v>
      </c>
      <c r="I608" s="204"/>
      <c r="J608" s="200"/>
      <c r="K608" s="200"/>
      <c r="L608" s="205"/>
      <c r="M608" s="206"/>
      <c r="N608" s="207"/>
      <c r="O608" s="207"/>
      <c r="P608" s="207"/>
      <c r="Q608" s="207"/>
      <c r="R608" s="207"/>
      <c r="S608" s="207"/>
      <c r="T608" s="208"/>
      <c r="AT608" s="209" t="s">
        <v>154</v>
      </c>
      <c r="AU608" s="209" t="s">
        <v>152</v>
      </c>
      <c r="AV608" s="11" t="s">
        <v>81</v>
      </c>
      <c r="AW608" s="11" t="s">
        <v>37</v>
      </c>
      <c r="AX608" s="11" t="s">
        <v>73</v>
      </c>
      <c r="AY608" s="209" t="s">
        <v>143</v>
      </c>
    </row>
    <row r="609" spans="2:51" s="12" customFormat="1" ht="13.5">
      <c r="B609" s="210"/>
      <c r="C609" s="211"/>
      <c r="D609" s="201" t="s">
        <v>154</v>
      </c>
      <c r="E609" s="212" t="s">
        <v>21</v>
      </c>
      <c r="F609" s="213" t="s">
        <v>274</v>
      </c>
      <c r="G609" s="211"/>
      <c r="H609" s="214">
        <v>15.5</v>
      </c>
      <c r="I609" s="215"/>
      <c r="J609" s="211"/>
      <c r="K609" s="211"/>
      <c r="L609" s="216"/>
      <c r="M609" s="217"/>
      <c r="N609" s="218"/>
      <c r="O609" s="218"/>
      <c r="P609" s="218"/>
      <c r="Q609" s="218"/>
      <c r="R609" s="218"/>
      <c r="S609" s="218"/>
      <c r="T609" s="219"/>
      <c r="AT609" s="220" t="s">
        <v>154</v>
      </c>
      <c r="AU609" s="220" t="s">
        <v>152</v>
      </c>
      <c r="AV609" s="12" t="s">
        <v>152</v>
      </c>
      <c r="AW609" s="12" t="s">
        <v>37</v>
      </c>
      <c r="AX609" s="12" t="s">
        <v>73</v>
      </c>
      <c r="AY609" s="220" t="s">
        <v>143</v>
      </c>
    </row>
    <row r="610" spans="2:51" s="13" customFormat="1" ht="13.5">
      <c r="B610" s="221"/>
      <c r="C610" s="222"/>
      <c r="D610" s="201" t="s">
        <v>154</v>
      </c>
      <c r="E610" s="223" t="s">
        <v>21</v>
      </c>
      <c r="F610" s="224" t="s">
        <v>158</v>
      </c>
      <c r="G610" s="222"/>
      <c r="H610" s="225">
        <v>115.62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AT610" s="231" t="s">
        <v>154</v>
      </c>
      <c r="AU610" s="231" t="s">
        <v>152</v>
      </c>
      <c r="AV610" s="13" t="s">
        <v>151</v>
      </c>
      <c r="AW610" s="13" t="s">
        <v>37</v>
      </c>
      <c r="AX610" s="13" t="s">
        <v>73</v>
      </c>
      <c r="AY610" s="231" t="s">
        <v>143</v>
      </c>
    </row>
    <row r="611" spans="2:51" s="12" customFormat="1" ht="13.5">
      <c r="B611" s="210"/>
      <c r="C611" s="211"/>
      <c r="D611" s="201" t="s">
        <v>154</v>
      </c>
      <c r="E611" s="212" t="s">
        <v>21</v>
      </c>
      <c r="F611" s="213" t="s">
        <v>1069</v>
      </c>
      <c r="G611" s="211"/>
      <c r="H611" s="214">
        <v>346.86</v>
      </c>
      <c r="I611" s="215"/>
      <c r="J611" s="211"/>
      <c r="K611" s="211"/>
      <c r="L611" s="216"/>
      <c r="M611" s="217"/>
      <c r="N611" s="218"/>
      <c r="O611" s="218"/>
      <c r="P611" s="218"/>
      <c r="Q611" s="218"/>
      <c r="R611" s="218"/>
      <c r="S611" s="218"/>
      <c r="T611" s="219"/>
      <c r="AT611" s="220" t="s">
        <v>154</v>
      </c>
      <c r="AU611" s="220" t="s">
        <v>152</v>
      </c>
      <c r="AV611" s="12" t="s">
        <v>152</v>
      </c>
      <c r="AW611" s="12" t="s">
        <v>37</v>
      </c>
      <c r="AX611" s="12" t="s">
        <v>81</v>
      </c>
      <c r="AY611" s="220" t="s">
        <v>143</v>
      </c>
    </row>
    <row r="612" spans="2:65" s="1" customFormat="1" ht="16.5" customHeight="1">
      <c r="B612" s="40"/>
      <c r="C612" s="187" t="s">
        <v>1070</v>
      </c>
      <c r="D612" s="187" t="s">
        <v>146</v>
      </c>
      <c r="E612" s="188" t="s">
        <v>1071</v>
      </c>
      <c r="F612" s="189" t="s">
        <v>1072</v>
      </c>
      <c r="G612" s="190" t="s">
        <v>149</v>
      </c>
      <c r="H612" s="191">
        <v>15.57</v>
      </c>
      <c r="I612" s="192"/>
      <c r="J612" s="193">
        <f>ROUND(I612*H612,2)</f>
        <v>0</v>
      </c>
      <c r="K612" s="189" t="s">
        <v>150</v>
      </c>
      <c r="L612" s="60"/>
      <c r="M612" s="194" t="s">
        <v>21</v>
      </c>
      <c r="N612" s="195" t="s">
        <v>45</v>
      </c>
      <c r="O612" s="41"/>
      <c r="P612" s="196">
        <f>O612*H612</f>
        <v>0</v>
      </c>
      <c r="Q612" s="196">
        <v>0</v>
      </c>
      <c r="R612" s="196">
        <f>Q612*H612</f>
        <v>0</v>
      </c>
      <c r="S612" s="196">
        <v>0.003</v>
      </c>
      <c r="T612" s="197">
        <f>S612*H612</f>
        <v>0.04671</v>
      </c>
      <c r="AR612" s="23" t="s">
        <v>223</v>
      </c>
      <c r="AT612" s="23" t="s">
        <v>146</v>
      </c>
      <c r="AU612" s="23" t="s">
        <v>152</v>
      </c>
      <c r="AY612" s="23" t="s">
        <v>143</v>
      </c>
      <c r="BE612" s="198">
        <f>IF(N612="základní",J612,0)</f>
        <v>0</v>
      </c>
      <c r="BF612" s="198">
        <f>IF(N612="snížená",J612,0)</f>
        <v>0</v>
      </c>
      <c r="BG612" s="198">
        <f>IF(N612="zákl. přenesená",J612,0)</f>
        <v>0</v>
      </c>
      <c r="BH612" s="198">
        <f>IF(N612="sníž. přenesená",J612,0)</f>
        <v>0</v>
      </c>
      <c r="BI612" s="198">
        <f>IF(N612="nulová",J612,0)</f>
        <v>0</v>
      </c>
      <c r="BJ612" s="23" t="s">
        <v>152</v>
      </c>
      <c r="BK612" s="198">
        <f>ROUND(I612*H612,2)</f>
        <v>0</v>
      </c>
      <c r="BL612" s="23" t="s">
        <v>223</v>
      </c>
      <c r="BM612" s="23" t="s">
        <v>1073</v>
      </c>
    </row>
    <row r="613" spans="2:51" s="11" customFormat="1" ht="13.5">
      <c r="B613" s="199"/>
      <c r="C613" s="200"/>
      <c r="D613" s="201" t="s">
        <v>154</v>
      </c>
      <c r="E613" s="202" t="s">
        <v>21</v>
      </c>
      <c r="F613" s="203" t="s">
        <v>1074</v>
      </c>
      <c r="G613" s="200"/>
      <c r="H613" s="202" t="s">
        <v>21</v>
      </c>
      <c r="I613" s="204"/>
      <c r="J613" s="200"/>
      <c r="K613" s="200"/>
      <c r="L613" s="205"/>
      <c r="M613" s="206"/>
      <c r="N613" s="207"/>
      <c r="O613" s="207"/>
      <c r="P613" s="207"/>
      <c r="Q613" s="207"/>
      <c r="R613" s="207"/>
      <c r="S613" s="207"/>
      <c r="T613" s="208"/>
      <c r="AT613" s="209" t="s">
        <v>154</v>
      </c>
      <c r="AU613" s="209" t="s">
        <v>152</v>
      </c>
      <c r="AV613" s="11" t="s">
        <v>81</v>
      </c>
      <c r="AW613" s="11" t="s">
        <v>37</v>
      </c>
      <c r="AX613" s="11" t="s">
        <v>73</v>
      </c>
      <c r="AY613" s="209" t="s">
        <v>143</v>
      </c>
    </row>
    <row r="614" spans="2:51" s="11" customFormat="1" ht="13.5">
      <c r="B614" s="199"/>
      <c r="C614" s="200"/>
      <c r="D614" s="201" t="s">
        <v>154</v>
      </c>
      <c r="E614" s="202" t="s">
        <v>21</v>
      </c>
      <c r="F614" s="203" t="s">
        <v>155</v>
      </c>
      <c r="G614" s="200"/>
      <c r="H614" s="202" t="s">
        <v>21</v>
      </c>
      <c r="I614" s="204"/>
      <c r="J614" s="200"/>
      <c r="K614" s="200"/>
      <c r="L614" s="205"/>
      <c r="M614" s="206"/>
      <c r="N614" s="207"/>
      <c r="O614" s="207"/>
      <c r="P614" s="207"/>
      <c r="Q614" s="207"/>
      <c r="R614" s="207"/>
      <c r="S614" s="207"/>
      <c r="T614" s="208"/>
      <c r="AT614" s="209" t="s">
        <v>154</v>
      </c>
      <c r="AU614" s="209" t="s">
        <v>152</v>
      </c>
      <c r="AV614" s="11" t="s">
        <v>81</v>
      </c>
      <c r="AW614" s="11" t="s">
        <v>37</v>
      </c>
      <c r="AX614" s="11" t="s">
        <v>73</v>
      </c>
      <c r="AY614" s="209" t="s">
        <v>143</v>
      </c>
    </row>
    <row r="615" spans="2:51" s="12" customFormat="1" ht="13.5">
      <c r="B615" s="210"/>
      <c r="C615" s="211"/>
      <c r="D615" s="201" t="s">
        <v>154</v>
      </c>
      <c r="E615" s="212" t="s">
        <v>21</v>
      </c>
      <c r="F615" s="213" t="s">
        <v>264</v>
      </c>
      <c r="G615" s="211"/>
      <c r="H615" s="214">
        <v>15.57</v>
      </c>
      <c r="I615" s="215"/>
      <c r="J615" s="211"/>
      <c r="K615" s="211"/>
      <c r="L615" s="216"/>
      <c r="M615" s="217"/>
      <c r="N615" s="218"/>
      <c r="O615" s="218"/>
      <c r="P615" s="218"/>
      <c r="Q615" s="218"/>
      <c r="R615" s="218"/>
      <c r="S615" s="218"/>
      <c r="T615" s="219"/>
      <c r="AT615" s="220" t="s">
        <v>154</v>
      </c>
      <c r="AU615" s="220" t="s">
        <v>152</v>
      </c>
      <c r="AV615" s="12" t="s">
        <v>152</v>
      </c>
      <c r="AW615" s="12" t="s">
        <v>37</v>
      </c>
      <c r="AX615" s="12" t="s">
        <v>81</v>
      </c>
      <c r="AY615" s="220" t="s">
        <v>143</v>
      </c>
    </row>
    <row r="616" spans="2:65" s="1" customFormat="1" ht="25.5" customHeight="1">
      <c r="B616" s="40"/>
      <c r="C616" s="187" t="s">
        <v>1075</v>
      </c>
      <c r="D616" s="187" t="s">
        <v>146</v>
      </c>
      <c r="E616" s="188" t="s">
        <v>1076</v>
      </c>
      <c r="F616" s="189" t="s">
        <v>1077</v>
      </c>
      <c r="G616" s="190" t="s">
        <v>149</v>
      </c>
      <c r="H616" s="191">
        <v>112.36</v>
      </c>
      <c r="I616" s="192"/>
      <c r="J616" s="193">
        <f>ROUND(I616*H616,2)</f>
        <v>0</v>
      </c>
      <c r="K616" s="189" t="s">
        <v>150</v>
      </c>
      <c r="L616" s="60"/>
      <c r="M616" s="194" t="s">
        <v>21</v>
      </c>
      <c r="N616" s="195" t="s">
        <v>45</v>
      </c>
      <c r="O616" s="41"/>
      <c r="P616" s="196">
        <f>O616*H616</f>
        <v>0</v>
      </c>
      <c r="Q616" s="196">
        <v>0.0007</v>
      </c>
      <c r="R616" s="196">
        <f>Q616*H616</f>
        <v>0.078652</v>
      </c>
      <c r="S616" s="196">
        <v>0</v>
      </c>
      <c r="T616" s="197">
        <f>S616*H616</f>
        <v>0</v>
      </c>
      <c r="AR616" s="23" t="s">
        <v>223</v>
      </c>
      <c r="AT616" s="23" t="s">
        <v>146</v>
      </c>
      <c r="AU616" s="23" t="s">
        <v>152</v>
      </c>
      <c r="AY616" s="23" t="s">
        <v>143</v>
      </c>
      <c r="BE616" s="198">
        <f>IF(N616="základní",J616,0)</f>
        <v>0</v>
      </c>
      <c r="BF616" s="198">
        <f>IF(N616="snížená",J616,0)</f>
        <v>0</v>
      </c>
      <c r="BG616" s="198">
        <f>IF(N616="zákl. přenesená",J616,0)</f>
        <v>0</v>
      </c>
      <c r="BH616" s="198">
        <f>IF(N616="sníž. přenesená",J616,0)</f>
        <v>0</v>
      </c>
      <c r="BI616" s="198">
        <f>IF(N616="nulová",J616,0)</f>
        <v>0</v>
      </c>
      <c r="BJ616" s="23" t="s">
        <v>152</v>
      </c>
      <c r="BK616" s="198">
        <f>ROUND(I616*H616,2)</f>
        <v>0</v>
      </c>
      <c r="BL616" s="23" t="s">
        <v>223</v>
      </c>
      <c r="BM616" s="23" t="s">
        <v>1078</v>
      </c>
    </row>
    <row r="617" spans="2:65" s="1" customFormat="1" ht="16.5" customHeight="1">
      <c r="B617" s="40"/>
      <c r="C617" s="232" t="s">
        <v>1079</v>
      </c>
      <c r="D617" s="232" t="s">
        <v>209</v>
      </c>
      <c r="E617" s="233" t="s">
        <v>1080</v>
      </c>
      <c r="F617" s="234" t="s">
        <v>1081</v>
      </c>
      <c r="G617" s="235" t="s">
        <v>149</v>
      </c>
      <c r="H617" s="236">
        <v>148.315</v>
      </c>
      <c r="I617" s="237"/>
      <c r="J617" s="238">
        <f>ROUND(I617*H617,2)</f>
        <v>0</v>
      </c>
      <c r="K617" s="234" t="s">
        <v>150</v>
      </c>
      <c r="L617" s="239"/>
      <c r="M617" s="240" t="s">
        <v>21</v>
      </c>
      <c r="N617" s="241" t="s">
        <v>45</v>
      </c>
      <c r="O617" s="41"/>
      <c r="P617" s="196">
        <f>O617*H617</f>
        <v>0</v>
      </c>
      <c r="Q617" s="196">
        <v>0.0027</v>
      </c>
      <c r="R617" s="196">
        <f>Q617*H617</f>
        <v>0.40045050000000004</v>
      </c>
      <c r="S617" s="196">
        <v>0</v>
      </c>
      <c r="T617" s="197">
        <f>S617*H617</f>
        <v>0</v>
      </c>
      <c r="AR617" s="23" t="s">
        <v>351</v>
      </c>
      <c r="AT617" s="23" t="s">
        <v>209</v>
      </c>
      <c r="AU617" s="23" t="s">
        <v>152</v>
      </c>
      <c r="AY617" s="23" t="s">
        <v>143</v>
      </c>
      <c r="BE617" s="198">
        <f>IF(N617="základní",J617,0)</f>
        <v>0</v>
      </c>
      <c r="BF617" s="198">
        <f>IF(N617="snížená",J617,0)</f>
        <v>0</v>
      </c>
      <c r="BG617" s="198">
        <f>IF(N617="zákl. přenesená",J617,0)</f>
        <v>0</v>
      </c>
      <c r="BH617" s="198">
        <f>IF(N617="sníž. přenesená",J617,0)</f>
        <v>0</v>
      </c>
      <c r="BI617" s="198">
        <f>IF(N617="nulová",J617,0)</f>
        <v>0</v>
      </c>
      <c r="BJ617" s="23" t="s">
        <v>152</v>
      </c>
      <c r="BK617" s="198">
        <f>ROUND(I617*H617,2)</f>
        <v>0</v>
      </c>
      <c r="BL617" s="23" t="s">
        <v>223</v>
      </c>
      <c r="BM617" s="23" t="s">
        <v>1082</v>
      </c>
    </row>
    <row r="618" spans="2:51" s="12" customFormat="1" ht="13.5">
      <c r="B618" s="210"/>
      <c r="C618" s="211"/>
      <c r="D618" s="201" t="s">
        <v>154</v>
      </c>
      <c r="E618" s="212" t="s">
        <v>21</v>
      </c>
      <c r="F618" s="213" t="s">
        <v>1083</v>
      </c>
      <c r="G618" s="211"/>
      <c r="H618" s="214">
        <v>134.832</v>
      </c>
      <c r="I618" s="215"/>
      <c r="J618" s="211"/>
      <c r="K618" s="211"/>
      <c r="L618" s="216"/>
      <c r="M618" s="217"/>
      <c r="N618" s="218"/>
      <c r="O618" s="218"/>
      <c r="P618" s="218"/>
      <c r="Q618" s="218"/>
      <c r="R618" s="218"/>
      <c r="S618" s="218"/>
      <c r="T618" s="219"/>
      <c r="AT618" s="220" t="s">
        <v>154</v>
      </c>
      <c r="AU618" s="220" t="s">
        <v>152</v>
      </c>
      <c r="AV618" s="12" t="s">
        <v>152</v>
      </c>
      <c r="AW618" s="12" t="s">
        <v>37</v>
      </c>
      <c r="AX618" s="12" t="s">
        <v>81</v>
      </c>
      <c r="AY618" s="220" t="s">
        <v>143</v>
      </c>
    </row>
    <row r="619" spans="2:51" s="12" customFormat="1" ht="13.5">
      <c r="B619" s="210"/>
      <c r="C619" s="211"/>
      <c r="D619" s="201" t="s">
        <v>154</v>
      </c>
      <c r="E619" s="211"/>
      <c r="F619" s="213" t="s">
        <v>1084</v>
      </c>
      <c r="G619" s="211"/>
      <c r="H619" s="214">
        <v>148.315</v>
      </c>
      <c r="I619" s="215"/>
      <c r="J619" s="211"/>
      <c r="K619" s="211"/>
      <c r="L619" s="216"/>
      <c r="M619" s="217"/>
      <c r="N619" s="218"/>
      <c r="O619" s="218"/>
      <c r="P619" s="218"/>
      <c r="Q619" s="218"/>
      <c r="R619" s="218"/>
      <c r="S619" s="218"/>
      <c r="T619" s="219"/>
      <c r="AT619" s="220" t="s">
        <v>154</v>
      </c>
      <c r="AU619" s="220" t="s">
        <v>152</v>
      </c>
      <c r="AV619" s="12" t="s">
        <v>152</v>
      </c>
      <c r="AW619" s="12" t="s">
        <v>6</v>
      </c>
      <c r="AX619" s="12" t="s">
        <v>81</v>
      </c>
      <c r="AY619" s="220" t="s">
        <v>143</v>
      </c>
    </row>
    <row r="620" spans="2:65" s="1" customFormat="1" ht="16.5" customHeight="1">
      <c r="B620" s="40"/>
      <c r="C620" s="187" t="s">
        <v>1085</v>
      </c>
      <c r="D620" s="187" t="s">
        <v>146</v>
      </c>
      <c r="E620" s="188" t="s">
        <v>1086</v>
      </c>
      <c r="F620" s="189" t="s">
        <v>1087</v>
      </c>
      <c r="G620" s="190" t="s">
        <v>246</v>
      </c>
      <c r="H620" s="191">
        <v>46.425</v>
      </c>
      <c r="I620" s="192"/>
      <c r="J620" s="193">
        <f>ROUND(I620*H620,2)</f>
        <v>0</v>
      </c>
      <c r="K620" s="189" t="s">
        <v>150</v>
      </c>
      <c r="L620" s="60"/>
      <c r="M620" s="194" t="s">
        <v>21</v>
      </c>
      <c r="N620" s="195" t="s">
        <v>45</v>
      </c>
      <c r="O620" s="41"/>
      <c r="P620" s="196">
        <f>O620*H620</f>
        <v>0</v>
      </c>
      <c r="Q620" s="196">
        <v>2E-05</v>
      </c>
      <c r="R620" s="196">
        <f>Q620*H620</f>
        <v>0.0009285000000000001</v>
      </c>
      <c r="S620" s="196">
        <v>0</v>
      </c>
      <c r="T620" s="197">
        <f>S620*H620</f>
        <v>0</v>
      </c>
      <c r="AR620" s="23" t="s">
        <v>223</v>
      </c>
      <c r="AT620" s="23" t="s">
        <v>146</v>
      </c>
      <c r="AU620" s="23" t="s">
        <v>152</v>
      </c>
      <c r="AY620" s="23" t="s">
        <v>143</v>
      </c>
      <c r="BE620" s="198">
        <f>IF(N620="základní",J620,0)</f>
        <v>0</v>
      </c>
      <c r="BF620" s="198">
        <f>IF(N620="snížená",J620,0)</f>
        <v>0</v>
      </c>
      <c r="BG620" s="198">
        <f>IF(N620="zákl. přenesená",J620,0)</f>
        <v>0</v>
      </c>
      <c r="BH620" s="198">
        <f>IF(N620="sníž. přenesená",J620,0)</f>
        <v>0</v>
      </c>
      <c r="BI620" s="198">
        <f>IF(N620="nulová",J620,0)</f>
        <v>0</v>
      </c>
      <c r="BJ620" s="23" t="s">
        <v>152</v>
      </c>
      <c r="BK620" s="198">
        <f>ROUND(I620*H620,2)</f>
        <v>0</v>
      </c>
      <c r="BL620" s="23" t="s">
        <v>223</v>
      </c>
      <c r="BM620" s="23" t="s">
        <v>1088</v>
      </c>
    </row>
    <row r="621" spans="2:51" s="12" customFormat="1" ht="13.5">
      <c r="B621" s="210"/>
      <c r="C621" s="211"/>
      <c r="D621" s="201" t="s">
        <v>154</v>
      </c>
      <c r="E621" s="212" t="s">
        <v>21</v>
      </c>
      <c r="F621" s="213" t="s">
        <v>1089</v>
      </c>
      <c r="G621" s="211"/>
      <c r="H621" s="214">
        <v>36.425</v>
      </c>
      <c r="I621" s="215"/>
      <c r="J621" s="211"/>
      <c r="K621" s="211"/>
      <c r="L621" s="216"/>
      <c r="M621" s="217"/>
      <c r="N621" s="218"/>
      <c r="O621" s="218"/>
      <c r="P621" s="218"/>
      <c r="Q621" s="218"/>
      <c r="R621" s="218"/>
      <c r="S621" s="218"/>
      <c r="T621" s="219"/>
      <c r="AT621" s="220" t="s">
        <v>154</v>
      </c>
      <c r="AU621" s="220" t="s">
        <v>152</v>
      </c>
      <c r="AV621" s="12" t="s">
        <v>152</v>
      </c>
      <c r="AW621" s="12" t="s">
        <v>37</v>
      </c>
      <c r="AX621" s="12" t="s">
        <v>73</v>
      </c>
      <c r="AY621" s="220" t="s">
        <v>143</v>
      </c>
    </row>
    <row r="622" spans="2:51" s="11" customFormat="1" ht="13.5">
      <c r="B622" s="199"/>
      <c r="C622" s="200"/>
      <c r="D622" s="201" t="s">
        <v>154</v>
      </c>
      <c r="E622" s="202" t="s">
        <v>21</v>
      </c>
      <c r="F622" s="203" t="s">
        <v>1090</v>
      </c>
      <c r="G622" s="200"/>
      <c r="H622" s="202" t="s">
        <v>21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154</v>
      </c>
      <c r="AU622" s="209" t="s">
        <v>152</v>
      </c>
      <c r="AV622" s="11" t="s">
        <v>81</v>
      </c>
      <c r="AW622" s="11" t="s">
        <v>37</v>
      </c>
      <c r="AX622" s="11" t="s">
        <v>73</v>
      </c>
      <c r="AY622" s="209" t="s">
        <v>143</v>
      </c>
    </row>
    <row r="623" spans="2:51" s="12" customFormat="1" ht="13.5">
      <c r="B623" s="210"/>
      <c r="C623" s="211"/>
      <c r="D623" s="201" t="s">
        <v>154</v>
      </c>
      <c r="E623" s="212" t="s">
        <v>21</v>
      </c>
      <c r="F623" s="213" t="s">
        <v>192</v>
      </c>
      <c r="G623" s="211"/>
      <c r="H623" s="214">
        <v>10</v>
      </c>
      <c r="I623" s="215"/>
      <c r="J623" s="211"/>
      <c r="K623" s="211"/>
      <c r="L623" s="216"/>
      <c r="M623" s="217"/>
      <c r="N623" s="218"/>
      <c r="O623" s="218"/>
      <c r="P623" s="218"/>
      <c r="Q623" s="218"/>
      <c r="R623" s="218"/>
      <c r="S623" s="218"/>
      <c r="T623" s="219"/>
      <c r="AT623" s="220" t="s">
        <v>154</v>
      </c>
      <c r="AU623" s="220" t="s">
        <v>152</v>
      </c>
      <c r="AV623" s="12" t="s">
        <v>152</v>
      </c>
      <c r="AW623" s="12" t="s">
        <v>37</v>
      </c>
      <c r="AX623" s="12" t="s">
        <v>73</v>
      </c>
      <c r="AY623" s="220" t="s">
        <v>143</v>
      </c>
    </row>
    <row r="624" spans="2:51" s="13" customFormat="1" ht="13.5">
      <c r="B624" s="221"/>
      <c r="C624" s="222"/>
      <c r="D624" s="201" t="s">
        <v>154</v>
      </c>
      <c r="E624" s="223" t="s">
        <v>21</v>
      </c>
      <c r="F624" s="224" t="s">
        <v>158</v>
      </c>
      <c r="G624" s="222"/>
      <c r="H624" s="225">
        <v>46.425</v>
      </c>
      <c r="I624" s="226"/>
      <c r="J624" s="222"/>
      <c r="K624" s="222"/>
      <c r="L624" s="227"/>
      <c r="M624" s="228"/>
      <c r="N624" s="229"/>
      <c r="O624" s="229"/>
      <c r="P624" s="229"/>
      <c r="Q624" s="229"/>
      <c r="R624" s="229"/>
      <c r="S624" s="229"/>
      <c r="T624" s="230"/>
      <c r="AT624" s="231" t="s">
        <v>154</v>
      </c>
      <c r="AU624" s="231" t="s">
        <v>152</v>
      </c>
      <c r="AV624" s="13" t="s">
        <v>151</v>
      </c>
      <c r="AW624" s="13" t="s">
        <v>37</v>
      </c>
      <c r="AX624" s="13" t="s">
        <v>81</v>
      </c>
      <c r="AY624" s="231" t="s">
        <v>143</v>
      </c>
    </row>
    <row r="625" spans="2:65" s="1" customFormat="1" ht="16.5" customHeight="1">
      <c r="B625" s="40"/>
      <c r="C625" s="187" t="s">
        <v>1091</v>
      </c>
      <c r="D625" s="187" t="s">
        <v>146</v>
      </c>
      <c r="E625" s="188" t="s">
        <v>1092</v>
      </c>
      <c r="F625" s="189" t="s">
        <v>1093</v>
      </c>
      <c r="G625" s="190" t="s">
        <v>246</v>
      </c>
      <c r="H625" s="191">
        <v>129.24</v>
      </c>
      <c r="I625" s="192"/>
      <c r="J625" s="193">
        <f>ROUND(I625*H625,2)</f>
        <v>0</v>
      </c>
      <c r="K625" s="189" t="s">
        <v>150</v>
      </c>
      <c r="L625" s="60"/>
      <c r="M625" s="194" t="s">
        <v>21</v>
      </c>
      <c r="N625" s="195" t="s">
        <v>45</v>
      </c>
      <c r="O625" s="41"/>
      <c r="P625" s="196">
        <f>O625*H625</f>
        <v>0</v>
      </c>
      <c r="Q625" s="196">
        <v>0</v>
      </c>
      <c r="R625" s="196">
        <f>Q625*H625</f>
        <v>0</v>
      </c>
      <c r="S625" s="196">
        <v>0.0003</v>
      </c>
      <c r="T625" s="197">
        <f>S625*H625</f>
        <v>0.038772</v>
      </c>
      <c r="AR625" s="23" t="s">
        <v>223</v>
      </c>
      <c r="AT625" s="23" t="s">
        <v>146</v>
      </c>
      <c r="AU625" s="23" t="s">
        <v>152</v>
      </c>
      <c r="AY625" s="23" t="s">
        <v>143</v>
      </c>
      <c r="BE625" s="198">
        <f>IF(N625="základní",J625,0)</f>
        <v>0</v>
      </c>
      <c r="BF625" s="198">
        <f>IF(N625="snížená",J625,0)</f>
        <v>0</v>
      </c>
      <c r="BG625" s="198">
        <f>IF(N625="zákl. přenesená",J625,0)</f>
        <v>0</v>
      </c>
      <c r="BH625" s="198">
        <f>IF(N625="sníž. přenesená",J625,0)</f>
        <v>0</v>
      </c>
      <c r="BI625" s="198">
        <f>IF(N625="nulová",J625,0)</f>
        <v>0</v>
      </c>
      <c r="BJ625" s="23" t="s">
        <v>152</v>
      </c>
      <c r="BK625" s="198">
        <f>ROUND(I625*H625,2)</f>
        <v>0</v>
      </c>
      <c r="BL625" s="23" t="s">
        <v>223</v>
      </c>
      <c r="BM625" s="23" t="s">
        <v>1094</v>
      </c>
    </row>
    <row r="626" spans="2:51" s="11" customFormat="1" ht="13.5">
      <c r="B626" s="199"/>
      <c r="C626" s="200"/>
      <c r="D626" s="201" t="s">
        <v>154</v>
      </c>
      <c r="E626" s="202" t="s">
        <v>21</v>
      </c>
      <c r="F626" s="203" t="s">
        <v>248</v>
      </c>
      <c r="G626" s="200"/>
      <c r="H626" s="202" t="s">
        <v>21</v>
      </c>
      <c r="I626" s="204"/>
      <c r="J626" s="200"/>
      <c r="K626" s="200"/>
      <c r="L626" s="205"/>
      <c r="M626" s="206"/>
      <c r="N626" s="207"/>
      <c r="O626" s="207"/>
      <c r="P626" s="207"/>
      <c r="Q626" s="207"/>
      <c r="R626" s="207"/>
      <c r="S626" s="207"/>
      <c r="T626" s="208"/>
      <c r="AT626" s="209" t="s">
        <v>154</v>
      </c>
      <c r="AU626" s="209" t="s">
        <v>152</v>
      </c>
      <c r="AV626" s="11" t="s">
        <v>81</v>
      </c>
      <c r="AW626" s="11" t="s">
        <v>37</v>
      </c>
      <c r="AX626" s="11" t="s">
        <v>73</v>
      </c>
      <c r="AY626" s="209" t="s">
        <v>143</v>
      </c>
    </row>
    <row r="627" spans="2:51" s="12" customFormat="1" ht="13.5">
      <c r="B627" s="210"/>
      <c r="C627" s="211"/>
      <c r="D627" s="201" t="s">
        <v>154</v>
      </c>
      <c r="E627" s="212" t="s">
        <v>21</v>
      </c>
      <c r="F627" s="213" t="s">
        <v>249</v>
      </c>
      <c r="G627" s="211"/>
      <c r="H627" s="214">
        <v>20.01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154</v>
      </c>
      <c r="AU627" s="220" t="s">
        <v>152</v>
      </c>
      <c r="AV627" s="12" t="s">
        <v>152</v>
      </c>
      <c r="AW627" s="12" t="s">
        <v>37</v>
      </c>
      <c r="AX627" s="12" t="s">
        <v>73</v>
      </c>
      <c r="AY627" s="220" t="s">
        <v>143</v>
      </c>
    </row>
    <row r="628" spans="2:51" s="11" customFormat="1" ht="13.5">
      <c r="B628" s="199"/>
      <c r="C628" s="200"/>
      <c r="D628" s="201" t="s">
        <v>154</v>
      </c>
      <c r="E628" s="202" t="s">
        <v>21</v>
      </c>
      <c r="F628" s="203" t="s">
        <v>250</v>
      </c>
      <c r="G628" s="200"/>
      <c r="H628" s="202" t="s">
        <v>21</v>
      </c>
      <c r="I628" s="204"/>
      <c r="J628" s="200"/>
      <c r="K628" s="200"/>
      <c r="L628" s="205"/>
      <c r="M628" s="206"/>
      <c r="N628" s="207"/>
      <c r="O628" s="207"/>
      <c r="P628" s="207"/>
      <c r="Q628" s="207"/>
      <c r="R628" s="207"/>
      <c r="S628" s="207"/>
      <c r="T628" s="208"/>
      <c r="AT628" s="209" t="s">
        <v>154</v>
      </c>
      <c r="AU628" s="209" t="s">
        <v>152</v>
      </c>
      <c r="AV628" s="11" t="s">
        <v>81</v>
      </c>
      <c r="AW628" s="11" t="s">
        <v>37</v>
      </c>
      <c r="AX628" s="11" t="s">
        <v>73</v>
      </c>
      <c r="AY628" s="209" t="s">
        <v>143</v>
      </c>
    </row>
    <row r="629" spans="2:51" s="12" customFormat="1" ht="13.5">
      <c r="B629" s="210"/>
      <c r="C629" s="211"/>
      <c r="D629" s="201" t="s">
        <v>154</v>
      </c>
      <c r="E629" s="212" t="s">
        <v>21</v>
      </c>
      <c r="F629" s="213" t="s">
        <v>251</v>
      </c>
      <c r="G629" s="211"/>
      <c r="H629" s="214">
        <v>19.17</v>
      </c>
      <c r="I629" s="215"/>
      <c r="J629" s="211"/>
      <c r="K629" s="211"/>
      <c r="L629" s="216"/>
      <c r="M629" s="217"/>
      <c r="N629" s="218"/>
      <c r="O629" s="218"/>
      <c r="P629" s="218"/>
      <c r="Q629" s="218"/>
      <c r="R629" s="218"/>
      <c r="S629" s="218"/>
      <c r="T629" s="219"/>
      <c r="AT629" s="220" t="s">
        <v>154</v>
      </c>
      <c r="AU629" s="220" t="s">
        <v>152</v>
      </c>
      <c r="AV629" s="12" t="s">
        <v>152</v>
      </c>
      <c r="AW629" s="12" t="s">
        <v>37</v>
      </c>
      <c r="AX629" s="12" t="s">
        <v>73</v>
      </c>
      <c r="AY629" s="220" t="s">
        <v>143</v>
      </c>
    </row>
    <row r="630" spans="2:51" s="11" customFormat="1" ht="13.5">
      <c r="B630" s="199"/>
      <c r="C630" s="200"/>
      <c r="D630" s="201" t="s">
        <v>154</v>
      </c>
      <c r="E630" s="202" t="s">
        <v>21</v>
      </c>
      <c r="F630" s="203" t="s">
        <v>155</v>
      </c>
      <c r="G630" s="200"/>
      <c r="H630" s="202" t="s">
        <v>21</v>
      </c>
      <c r="I630" s="204"/>
      <c r="J630" s="200"/>
      <c r="K630" s="200"/>
      <c r="L630" s="205"/>
      <c r="M630" s="206"/>
      <c r="N630" s="207"/>
      <c r="O630" s="207"/>
      <c r="P630" s="207"/>
      <c r="Q630" s="207"/>
      <c r="R630" s="207"/>
      <c r="S630" s="207"/>
      <c r="T630" s="208"/>
      <c r="AT630" s="209" t="s">
        <v>154</v>
      </c>
      <c r="AU630" s="209" t="s">
        <v>152</v>
      </c>
      <c r="AV630" s="11" t="s">
        <v>81</v>
      </c>
      <c r="AW630" s="11" t="s">
        <v>37</v>
      </c>
      <c r="AX630" s="11" t="s">
        <v>73</v>
      </c>
      <c r="AY630" s="209" t="s">
        <v>143</v>
      </c>
    </row>
    <row r="631" spans="2:51" s="12" customFormat="1" ht="13.5">
      <c r="B631" s="210"/>
      <c r="C631" s="211"/>
      <c r="D631" s="201" t="s">
        <v>154</v>
      </c>
      <c r="E631" s="212" t="s">
        <v>21</v>
      </c>
      <c r="F631" s="213" t="s">
        <v>1095</v>
      </c>
      <c r="G631" s="211"/>
      <c r="H631" s="214">
        <v>15.96</v>
      </c>
      <c r="I631" s="215"/>
      <c r="J631" s="211"/>
      <c r="K631" s="211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154</v>
      </c>
      <c r="AU631" s="220" t="s">
        <v>152</v>
      </c>
      <c r="AV631" s="12" t="s">
        <v>152</v>
      </c>
      <c r="AW631" s="12" t="s">
        <v>37</v>
      </c>
      <c r="AX631" s="12" t="s">
        <v>73</v>
      </c>
      <c r="AY631" s="220" t="s">
        <v>143</v>
      </c>
    </row>
    <row r="632" spans="2:51" s="11" customFormat="1" ht="13.5">
      <c r="B632" s="199"/>
      <c r="C632" s="200"/>
      <c r="D632" s="201" t="s">
        <v>154</v>
      </c>
      <c r="E632" s="202" t="s">
        <v>21</v>
      </c>
      <c r="F632" s="203" t="s">
        <v>265</v>
      </c>
      <c r="G632" s="200"/>
      <c r="H632" s="202" t="s">
        <v>21</v>
      </c>
      <c r="I632" s="204"/>
      <c r="J632" s="200"/>
      <c r="K632" s="200"/>
      <c r="L632" s="205"/>
      <c r="M632" s="206"/>
      <c r="N632" s="207"/>
      <c r="O632" s="207"/>
      <c r="P632" s="207"/>
      <c r="Q632" s="207"/>
      <c r="R632" s="207"/>
      <c r="S632" s="207"/>
      <c r="T632" s="208"/>
      <c r="AT632" s="209" t="s">
        <v>154</v>
      </c>
      <c r="AU632" s="209" t="s">
        <v>152</v>
      </c>
      <c r="AV632" s="11" t="s">
        <v>81</v>
      </c>
      <c r="AW632" s="11" t="s">
        <v>37</v>
      </c>
      <c r="AX632" s="11" t="s">
        <v>73</v>
      </c>
      <c r="AY632" s="209" t="s">
        <v>143</v>
      </c>
    </row>
    <row r="633" spans="2:51" s="12" customFormat="1" ht="13.5">
      <c r="B633" s="210"/>
      <c r="C633" s="211"/>
      <c r="D633" s="201" t="s">
        <v>154</v>
      </c>
      <c r="E633" s="212" t="s">
        <v>21</v>
      </c>
      <c r="F633" s="213" t="s">
        <v>1096</v>
      </c>
      <c r="G633" s="211"/>
      <c r="H633" s="214">
        <v>16.8</v>
      </c>
      <c r="I633" s="215"/>
      <c r="J633" s="211"/>
      <c r="K633" s="211"/>
      <c r="L633" s="216"/>
      <c r="M633" s="217"/>
      <c r="N633" s="218"/>
      <c r="O633" s="218"/>
      <c r="P633" s="218"/>
      <c r="Q633" s="218"/>
      <c r="R633" s="218"/>
      <c r="S633" s="218"/>
      <c r="T633" s="219"/>
      <c r="AT633" s="220" t="s">
        <v>154</v>
      </c>
      <c r="AU633" s="220" t="s">
        <v>152</v>
      </c>
      <c r="AV633" s="12" t="s">
        <v>152</v>
      </c>
      <c r="AW633" s="12" t="s">
        <v>37</v>
      </c>
      <c r="AX633" s="12" t="s">
        <v>73</v>
      </c>
      <c r="AY633" s="220" t="s">
        <v>143</v>
      </c>
    </row>
    <row r="634" spans="2:51" s="11" customFormat="1" ht="13.5">
      <c r="B634" s="199"/>
      <c r="C634" s="200"/>
      <c r="D634" s="201" t="s">
        <v>154</v>
      </c>
      <c r="E634" s="202" t="s">
        <v>21</v>
      </c>
      <c r="F634" s="203" t="s">
        <v>157</v>
      </c>
      <c r="G634" s="200"/>
      <c r="H634" s="202" t="s">
        <v>21</v>
      </c>
      <c r="I634" s="204"/>
      <c r="J634" s="200"/>
      <c r="K634" s="200"/>
      <c r="L634" s="205"/>
      <c r="M634" s="206"/>
      <c r="N634" s="207"/>
      <c r="O634" s="207"/>
      <c r="P634" s="207"/>
      <c r="Q634" s="207"/>
      <c r="R634" s="207"/>
      <c r="S634" s="207"/>
      <c r="T634" s="208"/>
      <c r="AT634" s="209" t="s">
        <v>154</v>
      </c>
      <c r="AU634" s="209" t="s">
        <v>152</v>
      </c>
      <c r="AV634" s="11" t="s">
        <v>81</v>
      </c>
      <c r="AW634" s="11" t="s">
        <v>37</v>
      </c>
      <c r="AX634" s="11" t="s">
        <v>73</v>
      </c>
      <c r="AY634" s="209" t="s">
        <v>143</v>
      </c>
    </row>
    <row r="635" spans="2:51" s="12" customFormat="1" ht="13.5">
      <c r="B635" s="210"/>
      <c r="C635" s="211"/>
      <c r="D635" s="201" t="s">
        <v>154</v>
      </c>
      <c r="E635" s="212" t="s">
        <v>21</v>
      </c>
      <c r="F635" s="213" t="s">
        <v>1097</v>
      </c>
      <c r="G635" s="211"/>
      <c r="H635" s="214">
        <v>16.88</v>
      </c>
      <c r="I635" s="215"/>
      <c r="J635" s="211"/>
      <c r="K635" s="211"/>
      <c r="L635" s="216"/>
      <c r="M635" s="217"/>
      <c r="N635" s="218"/>
      <c r="O635" s="218"/>
      <c r="P635" s="218"/>
      <c r="Q635" s="218"/>
      <c r="R635" s="218"/>
      <c r="S635" s="218"/>
      <c r="T635" s="219"/>
      <c r="AT635" s="220" t="s">
        <v>154</v>
      </c>
      <c r="AU635" s="220" t="s">
        <v>152</v>
      </c>
      <c r="AV635" s="12" t="s">
        <v>152</v>
      </c>
      <c r="AW635" s="12" t="s">
        <v>37</v>
      </c>
      <c r="AX635" s="12" t="s">
        <v>73</v>
      </c>
      <c r="AY635" s="220" t="s">
        <v>143</v>
      </c>
    </row>
    <row r="636" spans="2:51" s="11" customFormat="1" ht="13.5">
      <c r="B636" s="199"/>
      <c r="C636" s="200"/>
      <c r="D636" s="201" t="s">
        <v>154</v>
      </c>
      <c r="E636" s="202" t="s">
        <v>21</v>
      </c>
      <c r="F636" s="203" t="s">
        <v>272</v>
      </c>
      <c r="G636" s="200"/>
      <c r="H636" s="202" t="s">
        <v>21</v>
      </c>
      <c r="I636" s="204"/>
      <c r="J636" s="200"/>
      <c r="K636" s="200"/>
      <c r="L636" s="205"/>
      <c r="M636" s="206"/>
      <c r="N636" s="207"/>
      <c r="O636" s="207"/>
      <c r="P636" s="207"/>
      <c r="Q636" s="207"/>
      <c r="R636" s="207"/>
      <c r="S636" s="207"/>
      <c r="T636" s="208"/>
      <c r="AT636" s="209" t="s">
        <v>154</v>
      </c>
      <c r="AU636" s="209" t="s">
        <v>152</v>
      </c>
      <c r="AV636" s="11" t="s">
        <v>81</v>
      </c>
      <c r="AW636" s="11" t="s">
        <v>37</v>
      </c>
      <c r="AX636" s="11" t="s">
        <v>73</v>
      </c>
      <c r="AY636" s="209" t="s">
        <v>143</v>
      </c>
    </row>
    <row r="637" spans="2:51" s="12" customFormat="1" ht="13.5">
      <c r="B637" s="210"/>
      <c r="C637" s="211"/>
      <c r="D637" s="201" t="s">
        <v>154</v>
      </c>
      <c r="E637" s="212" t="s">
        <v>21</v>
      </c>
      <c r="F637" s="213" t="s">
        <v>1098</v>
      </c>
      <c r="G637" s="211"/>
      <c r="H637" s="214">
        <v>14.8</v>
      </c>
      <c r="I637" s="215"/>
      <c r="J637" s="211"/>
      <c r="K637" s="211"/>
      <c r="L637" s="216"/>
      <c r="M637" s="217"/>
      <c r="N637" s="218"/>
      <c r="O637" s="218"/>
      <c r="P637" s="218"/>
      <c r="Q637" s="218"/>
      <c r="R637" s="218"/>
      <c r="S637" s="218"/>
      <c r="T637" s="219"/>
      <c r="AT637" s="220" t="s">
        <v>154</v>
      </c>
      <c r="AU637" s="220" t="s">
        <v>152</v>
      </c>
      <c r="AV637" s="12" t="s">
        <v>152</v>
      </c>
      <c r="AW637" s="12" t="s">
        <v>37</v>
      </c>
      <c r="AX637" s="12" t="s">
        <v>73</v>
      </c>
      <c r="AY637" s="220" t="s">
        <v>143</v>
      </c>
    </row>
    <row r="638" spans="2:51" s="11" customFormat="1" ht="13.5">
      <c r="B638" s="199"/>
      <c r="C638" s="200"/>
      <c r="D638" s="201" t="s">
        <v>154</v>
      </c>
      <c r="E638" s="202" t="s">
        <v>21</v>
      </c>
      <c r="F638" s="203" t="s">
        <v>273</v>
      </c>
      <c r="G638" s="200"/>
      <c r="H638" s="202" t="s">
        <v>21</v>
      </c>
      <c r="I638" s="204"/>
      <c r="J638" s="200"/>
      <c r="K638" s="200"/>
      <c r="L638" s="205"/>
      <c r="M638" s="206"/>
      <c r="N638" s="207"/>
      <c r="O638" s="207"/>
      <c r="P638" s="207"/>
      <c r="Q638" s="207"/>
      <c r="R638" s="207"/>
      <c r="S638" s="207"/>
      <c r="T638" s="208"/>
      <c r="AT638" s="209" t="s">
        <v>154</v>
      </c>
      <c r="AU638" s="209" t="s">
        <v>152</v>
      </c>
      <c r="AV638" s="11" t="s">
        <v>81</v>
      </c>
      <c r="AW638" s="11" t="s">
        <v>37</v>
      </c>
      <c r="AX638" s="11" t="s">
        <v>73</v>
      </c>
      <c r="AY638" s="209" t="s">
        <v>143</v>
      </c>
    </row>
    <row r="639" spans="2:51" s="12" customFormat="1" ht="13.5">
      <c r="B639" s="210"/>
      <c r="C639" s="211"/>
      <c r="D639" s="201" t="s">
        <v>154</v>
      </c>
      <c r="E639" s="212" t="s">
        <v>21</v>
      </c>
      <c r="F639" s="213" t="s">
        <v>1099</v>
      </c>
      <c r="G639" s="211"/>
      <c r="H639" s="214">
        <v>15.92</v>
      </c>
      <c r="I639" s="215"/>
      <c r="J639" s="211"/>
      <c r="K639" s="211"/>
      <c r="L639" s="216"/>
      <c r="M639" s="217"/>
      <c r="N639" s="218"/>
      <c r="O639" s="218"/>
      <c r="P639" s="218"/>
      <c r="Q639" s="218"/>
      <c r="R639" s="218"/>
      <c r="S639" s="218"/>
      <c r="T639" s="219"/>
      <c r="AT639" s="220" t="s">
        <v>154</v>
      </c>
      <c r="AU639" s="220" t="s">
        <v>152</v>
      </c>
      <c r="AV639" s="12" t="s">
        <v>152</v>
      </c>
      <c r="AW639" s="12" t="s">
        <v>37</v>
      </c>
      <c r="AX639" s="12" t="s">
        <v>73</v>
      </c>
      <c r="AY639" s="220" t="s">
        <v>143</v>
      </c>
    </row>
    <row r="640" spans="2:51" s="11" customFormat="1" ht="13.5">
      <c r="B640" s="199"/>
      <c r="C640" s="200"/>
      <c r="D640" s="201" t="s">
        <v>154</v>
      </c>
      <c r="E640" s="202" t="s">
        <v>21</v>
      </c>
      <c r="F640" s="203" t="s">
        <v>1100</v>
      </c>
      <c r="G640" s="200"/>
      <c r="H640" s="202" t="s">
        <v>21</v>
      </c>
      <c r="I640" s="204"/>
      <c r="J640" s="200"/>
      <c r="K640" s="200"/>
      <c r="L640" s="205"/>
      <c r="M640" s="206"/>
      <c r="N640" s="207"/>
      <c r="O640" s="207"/>
      <c r="P640" s="207"/>
      <c r="Q640" s="207"/>
      <c r="R640" s="207"/>
      <c r="S640" s="207"/>
      <c r="T640" s="208"/>
      <c r="AT640" s="209" t="s">
        <v>154</v>
      </c>
      <c r="AU640" s="209" t="s">
        <v>152</v>
      </c>
      <c r="AV640" s="11" t="s">
        <v>81</v>
      </c>
      <c r="AW640" s="11" t="s">
        <v>37</v>
      </c>
      <c r="AX640" s="11" t="s">
        <v>73</v>
      </c>
      <c r="AY640" s="209" t="s">
        <v>143</v>
      </c>
    </row>
    <row r="641" spans="2:51" s="12" customFormat="1" ht="13.5">
      <c r="B641" s="210"/>
      <c r="C641" s="211"/>
      <c r="D641" s="201" t="s">
        <v>154</v>
      </c>
      <c r="E641" s="212" t="s">
        <v>21</v>
      </c>
      <c r="F641" s="213" t="s">
        <v>1101</v>
      </c>
      <c r="G641" s="211"/>
      <c r="H641" s="214">
        <v>3.92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154</v>
      </c>
      <c r="AU641" s="220" t="s">
        <v>152</v>
      </c>
      <c r="AV641" s="12" t="s">
        <v>152</v>
      </c>
      <c r="AW641" s="12" t="s">
        <v>37</v>
      </c>
      <c r="AX641" s="12" t="s">
        <v>73</v>
      </c>
      <c r="AY641" s="220" t="s">
        <v>143</v>
      </c>
    </row>
    <row r="642" spans="2:51" s="11" customFormat="1" ht="13.5">
      <c r="B642" s="199"/>
      <c r="C642" s="200"/>
      <c r="D642" s="201" t="s">
        <v>154</v>
      </c>
      <c r="E642" s="202" t="s">
        <v>21</v>
      </c>
      <c r="F642" s="203" t="s">
        <v>235</v>
      </c>
      <c r="G642" s="200"/>
      <c r="H642" s="202" t="s">
        <v>21</v>
      </c>
      <c r="I642" s="204"/>
      <c r="J642" s="200"/>
      <c r="K642" s="200"/>
      <c r="L642" s="205"/>
      <c r="M642" s="206"/>
      <c r="N642" s="207"/>
      <c r="O642" s="207"/>
      <c r="P642" s="207"/>
      <c r="Q642" s="207"/>
      <c r="R642" s="207"/>
      <c r="S642" s="207"/>
      <c r="T642" s="208"/>
      <c r="AT642" s="209" t="s">
        <v>154</v>
      </c>
      <c r="AU642" s="209" t="s">
        <v>152</v>
      </c>
      <c r="AV642" s="11" t="s">
        <v>81</v>
      </c>
      <c r="AW642" s="11" t="s">
        <v>37</v>
      </c>
      <c r="AX642" s="11" t="s">
        <v>73</v>
      </c>
      <c r="AY642" s="209" t="s">
        <v>143</v>
      </c>
    </row>
    <row r="643" spans="2:51" s="12" customFormat="1" ht="13.5">
      <c r="B643" s="210"/>
      <c r="C643" s="211"/>
      <c r="D643" s="201" t="s">
        <v>154</v>
      </c>
      <c r="E643" s="212" t="s">
        <v>21</v>
      </c>
      <c r="F643" s="213" t="s">
        <v>1102</v>
      </c>
      <c r="G643" s="211"/>
      <c r="H643" s="214">
        <v>5.78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154</v>
      </c>
      <c r="AU643" s="220" t="s">
        <v>152</v>
      </c>
      <c r="AV643" s="12" t="s">
        <v>152</v>
      </c>
      <c r="AW643" s="12" t="s">
        <v>37</v>
      </c>
      <c r="AX643" s="12" t="s">
        <v>73</v>
      </c>
      <c r="AY643" s="220" t="s">
        <v>143</v>
      </c>
    </row>
    <row r="644" spans="2:51" s="13" customFormat="1" ht="13.5">
      <c r="B644" s="221"/>
      <c r="C644" s="222"/>
      <c r="D644" s="201" t="s">
        <v>154</v>
      </c>
      <c r="E644" s="223" t="s">
        <v>21</v>
      </c>
      <c r="F644" s="224" t="s">
        <v>158</v>
      </c>
      <c r="G644" s="222"/>
      <c r="H644" s="225">
        <v>129.24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154</v>
      </c>
      <c r="AU644" s="231" t="s">
        <v>152</v>
      </c>
      <c r="AV644" s="13" t="s">
        <v>151</v>
      </c>
      <c r="AW644" s="13" t="s">
        <v>37</v>
      </c>
      <c r="AX644" s="13" t="s">
        <v>81</v>
      </c>
      <c r="AY644" s="231" t="s">
        <v>143</v>
      </c>
    </row>
    <row r="645" spans="2:65" s="1" customFormat="1" ht="16.5" customHeight="1">
      <c r="B645" s="40"/>
      <c r="C645" s="187" t="s">
        <v>1103</v>
      </c>
      <c r="D645" s="187" t="s">
        <v>146</v>
      </c>
      <c r="E645" s="188" t="s">
        <v>1104</v>
      </c>
      <c r="F645" s="189" t="s">
        <v>1105</v>
      </c>
      <c r="G645" s="190" t="s">
        <v>246</v>
      </c>
      <c r="H645" s="191">
        <v>128.45</v>
      </c>
      <c r="I645" s="192"/>
      <c r="J645" s="193">
        <f>ROUND(I645*H645,2)</f>
        <v>0</v>
      </c>
      <c r="K645" s="189" t="s">
        <v>150</v>
      </c>
      <c r="L645" s="60"/>
      <c r="M645" s="194" t="s">
        <v>21</v>
      </c>
      <c r="N645" s="195" t="s">
        <v>45</v>
      </c>
      <c r="O645" s="41"/>
      <c r="P645" s="196">
        <f>O645*H645</f>
        <v>0</v>
      </c>
      <c r="Q645" s="196">
        <v>1E-05</v>
      </c>
      <c r="R645" s="196">
        <f>Q645*H645</f>
        <v>0.0012845</v>
      </c>
      <c r="S645" s="196">
        <v>0</v>
      </c>
      <c r="T645" s="197">
        <f>S645*H645</f>
        <v>0</v>
      </c>
      <c r="AR645" s="23" t="s">
        <v>223</v>
      </c>
      <c r="AT645" s="23" t="s">
        <v>146</v>
      </c>
      <c r="AU645" s="23" t="s">
        <v>152</v>
      </c>
      <c r="AY645" s="23" t="s">
        <v>143</v>
      </c>
      <c r="BE645" s="198">
        <f>IF(N645="základní",J645,0)</f>
        <v>0</v>
      </c>
      <c r="BF645" s="198">
        <f>IF(N645="snížená",J645,0)</f>
        <v>0</v>
      </c>
      <c r="BG645" s="198">
        <f>IF(N645="zákl. přenesená",J645,0)</f>
        <v>0</v>
      </c>
      <c r="BH645" s="198">
        <f>IF(N645="sníž. přenesená",J645,0)</f>
        <v>0</v>
      </c>
      <c r="BI645" s="198">
        <f>IF(N645="nulová",J645,0)</f>
        <v>0</v>
      </c>
      <c r="BJ645" s="23" t="s">
        <v>152</v>
      </c>
      <c r="BK645" s="198">
        <f>ROUND(I645*H645,2)</f>
        <v>0</v>
      </c>
      <c r="BL645" s="23" t="s">
        <v>223</v>
      </c>
      <c r="BM645" s="23" t="s">
        <v>1106</v>
      </c>
    </row>
    <row r="646" spans="2:51" s="11" customFormat="1" ht="13.5">
      <c r="B646" s="199"/>
      <c r="C646" s="200"/>
      <c r="D646" s="201" t="s">
        <v>154</v>
      </c>
      <c r="E646" s="202" t="s">
        <v>21</v>
      </c>
      <c r="F646" s="203" t="s">
        <v>1107</v>
      </c>
      <c r="G646" s="200"/>
      <c r="H646" s="202" t="s">
        <v>21</v>
      </c>
      <c r="I646" s="204"/>
      <c r="J646" s="200"/>
      <c r="K646" s="200"/>
      <c r="L646" s="205"/>
      <c r="M646" s="206"/>
      <c r="N646" s="207"/>
      <c r="O646" s="207"/>
      <c r="P646" s="207"/>
      <c r="Q646" s="207"/>
      <c r="R646" s="207"/>
      <c r="S646" s="207"/>
      <c r="T646" s="208"/>
      <c r="AT646" s="209" t="s">
        <v>154</v>
      </c>
      <c r="AU646" s="209" t="s">
        <v>152</v>
      </c>
      <c r="AV646" s="11" t="s">
        <v>81</v>
      </c>
      <c r="AW646" s="11" t="s">
        <v>37</v>
      </c>
      <c r="AX646" s="11" t="s">
        <v>73</v>
      </c>
      <c r="AY646" s="209" t="s">
        <v>143</v>
      </c>
    </row>
    <row r="647" spans="2:51" s="12" customFormat="1" ht="13.5">
      <c r="B647" s="210"/>
      <c r="C647" s="211"/>
      <c r="D647" s="201" t="s">
        <v>154</v>
      </c>
      <c r="E647" s="212" t="s">
        <v>21</v>
      </c>
      <c r="F647" s="213" t="s">
        <v>1108</v>
      </c>
      <c r="G647" s="211"/>
      <c r="H647" s="214">
        <v>23.18</v>
      </c>
      <c r="I647" s="215"/>
      <c r="J647" s="211"/>
      <c r="K647" s="211"/>
      <c r="L647" s="216"/>
      <c r="M647" s="217"/>
      <c r="N647" s="218"/>
      <c r="O647" s="218"/>
      <c r="P647" s="218"/>
      <c r="Q647" s="218"/>
      <c r="R647" s="218"/>
      <c r="S647" s="218"/>
      <c r="T647" s="219"/>
      <c r="AT647" s="220" t="s">
        <v>154</v>
      </c>
      <c r="AU647" s="220" t="s">
        <v>152</v>
      </c>
      <c r="AV647" s="12" t="s">
        <v>152</v>
      </c>
      <c r="AW647" s="12" t="s">
        <v>37</v>
      </c>
      <c r="AX647" s="12" t="s">
        <v>73</v>
      </c>
      <c r="AY647" s="220" t="s">
        <v>143</v>
      </c>
    </row>
    <row r="648" spans="2:51" s="11" customFormat="1" ht="13.5">
      <c r="B648" s="199"/>
      <c r="C648" s="200"/>
      <c r="D648" s="201" t="s">
        <v>154</v>
      </c>
      <c r="E648" s="202" t="s">
        <v>21</v>
      </c>
      <c r="F648" s="203" t="s">
        <v>155</v>
      </c>
      <c r="G648" s="200"/>
      <c r="H648" s="202" t="s">
        <v>21</v>
      </c>
      <c r="I648" s="204"/>
      <c r="J648" s="200"/>
      <c r="K648" s="200"/>
      <c r="L648" s="205"/>
      <c r="M648" s="206"/>
      <c r="N648" s="207"/>
      <c r="O648" s="207"/>
      <c r="P648" s="207"/>
      <c r="Q648" s="207"/>
      <c r="R648" s="207"/>
      <c r="S648" s="207"/>
      <c r="T648" s="208"/>
      <c r="AT648" s="209" t="s">
        <v>154</v>
      </c>
      <c r="AU648" s="209" t="s">
        <v>152</v>
      </c>
      <c r="AV648" s="11" t="s">
        <v>81</v>
      </c>
      <c r="AW648" s="11" t="s">
        <v>37</v>
      </c>
      <c r="AX648" s="11" t="s">
        <v>73</v>
      </c>
      <c r="AY648" s="209" t="s">
        <v>143</v>
      </c>
    </row>
    <row r="649" spans="2:51" s="12" customFormat="1" ht="13.5">
      <c r="B649" s="210"/>
      <c r="C649" s="211"/>
      <c r="D649" s="201" t="s">
        <v>154</v>
      </c>
      <c r="E649" s="212" t="s">
        <v>21</v>
      </c>
      <c r="F649" s="213" t="s">
        <v>1109</v>
      </c>
      <c r="G649" s="211"/>
      <c r="H649" s="214">
        <v>15.96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154</v>
      </c>
      <c r="AU649" s="220" t="s">
        <v>152</v>
      </c>
      <c r="AV649" s="12" t="s">
        <v>152</v>
      </c>
      <c r="AW649" s="12" t="s">
        <v>37</v>
      </c>
      <c r="AX649" s="12" t="s">
        <v>73</v>
      </c>
      <c r="AY649" s="220" t="s">
        <v>143</v>
      </c>
    </row>
    <row r="650" spans="2:51" s="11" customFormat="1" ht="13.5">
      <c r="B650" s="199"/>
      <c r="C650" s="200"/>
      <c r="D650" s="201" t="s">
        <v>154</v>
      </c>
      <c r="E650" s="202" t="s">
        <v>21</v>
      </c>
      <c r="F650" s="203" t="s">
        <v>265</v>
      </c>
      <c r="G650" s="200"/>
      <c r="H650" s="202" t="s">
        <v>21</v>
      </c>
      <c r="I650" s="204"/>
      <c r="J650" s="200"/>
      <c r="K650" s="200"/>
      <c r="L650" s="205"/>
      <c r="M650" s="206"/>
      <c r="N650" s="207"/>
      <c r="O650" s="207"/>
      <c r="P650" s="207"/>
      <c r="Q650" s="207"/>
      <c r="R650" s="207"/>
      <c r="S650" s="207"/>
      <c r="T650" s="208"/>
      <c r="AT650" s="209" t="s">
        <v>154</v>
      </c>
      <c r="AU650" s="209" t="s">
        <v>152</v>
      </c>
      <c r="AV650" s="11" t="s">
        <v>81</v>
      </c>
      <c r="AW650" s="11" t="s">
        <v>37</v>
      </c>
      <c r="AX650" s="11" t="s">
        <v>73</v>
      </c>
      <c r="AY650" s="209" t="s">
        <v>143</v>
      </c>
    </row>
    <row r="651" spans="2:51" s="12" customFormat="1" ht="13.5">
      <c r="B651" s="210"/>
      <c r="C651" s="211"/>
      <c r="D651" s="201" t="s">
        <v>154</v>
      </c>
      <c r="E651" s="212" t="s">
        <v>21</v>
      </c>
      <c r="F651" s="213" t="s">
        <v>1096</v>
      </c>
      <c r="G651" s="211"/>
      <c r="H651" s="214">
        <v>16.8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154</v>
      </c>
      <c r="AU651" s="220" t="s">
        <v>152</v>
      </c>
      <c r="AV651" s="12" t="s">
        <v>152</v>
      </c>
      <c r="AW651" s="12" t="s">
        <v>37</v>
      </c>
      <c r="AX651" s="12" t="s">
        <v>73</v>
      </c>
      <c r="AY651" s="220" t="s">
        <v>143</v>
      </c>
    </row>
    <row r="652" spans="2:51" s="11" customFormat="1" ht="13.5">
      <c r="B652" s="199"/>
      <c r="C652" s="200"/>
      <c r="D652" s="201" t="s">
        <v>154</v>
      </c>
      <c r="E652" s="202" t="s">
        <v>21</v>
      </c>
      <c r="F652" s="203" t="s">
        <v>157</v>
      </c>
      <c r="G652" s="200"/>
      <c r="H652" s="202" t="s">
        <v>21</v>
      </c>
      <c r="I652" s="204"/>
      <c r="J652" s="200"/>
      <c r="K652" s="200"/>
      <c r="L652" s="205"/>
      <c r="M652" s="206"/>
      <c r="N652" s="207"/>
      <c r="O652" s="207"/>
      <c r="P652" s="207"/>
      <c r="Q652" s="207"/>
      <c r="R652" s="207"/>
      <c r="S652" s="207"/>
      <c r="T652" s="208"/>
      <c r="AT652" s="209" t="s">
        <v>154</v>
      </c>
      <c r="AU652" s="209" t="s">
        <v>152</v>
      </c>
      <c r="AV652" s="11" t="s">
        <v>81</v>
      </c>
      <c r="AW652" s="11" t="s">
        <v>37</v>
      </c>
      <c r="AX652" s="11" t="s">
        <v>73</v>
      </c>
      <c r="AY652" s="209" t="s">
        <v>143</v>
      </c>
    </row>
    <row r="653" spans="2:51" s="12" customFormat="1" ht="13.5">
      <c r="B653" s="210"/>
      <c r="C653" s="211"/>
      <c r="D653" s="201" t="s">
        <v>154</v>
      </c>
      <c r="E653" s="212" t="s">
        <v>21</v>
      </c>
      <c r="F653" s="213" t="s">
        <v>1110</v>
      </c>
      <c r="G653" s="211"/>
      <c r="H653" s="214">
        <v>16.57</v>
      </c>
      <c r="I653" s="215"/>
      <c r="J653" s="211"/>
      <c r="K653" s="211"/>
      <c r="L653" s="216"/>
      <c r="M653" s="217"/>
      <c r="N653" s="218"/>
      <c r="O653" s="218"/>
      <c r="P653" s="218"/>
      <c r="Q653" s="218"/>
      <c r="R653" s="218"/>
      <c r="S653" s="218"/>
      <c r="T653" s="219"/>
      <c r="AT653" s="220" t="s">
        <v>154</v>
      </c>
      <c r="AU653" s="220" t="s">
        <v>152</v>
      </c>
      <c r="AV653" s="12" t="s">
        <v>152</v>
      </c>
      <c r="AW653" s="12" t="s">
        <v>37</v>
      </c>
      <c r="AX653" s="12" t="s">
        <v>73</v>
      </c>
      <c r="AY653" s="220" t="s">
        <v>143</v>
      </c>
    </row>
    <row r="654" spans="2:51" s="11" customFormat="1" ht="13.5">
      <c r="B654" s="199"/>
      <c r="C654" s="200"/>
      <c r="D654" s="201" t="s">
        <v>154</v>
      </c>
      <c r="E654" s="202" t="s">
        <v>21</v>
      </c>
      <c r="F654" s="203" t="s">
        <v>267</v>
      </c>
      <c r="G654" s="200"/>
      <c r="H654" s="202" t="s">
        <v>21</v>
      </c>
      <c r="I654" s="204"/>
      <c r="J654" s="200"/>
      <c r="K654" s="200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154</v>
      </c>
      <c r="AU654" s="209" t="s">
        <v>152</v>
      </c>
      <c r="AV654" s="11" t="s">
        <v>81</v>
      </c>
      <c r="AW654" s="11" t="s">
        <v>37</v>
      </c>
      <c r="AX654" s="11" t="s">
        <v>73</v>
      </c>
      <c r="AY654" s="209" t="s">
        <v>143</v>
      </c>
    </row>
    <row r="655" spans="2:51" s="12" customFormat="1" ht="13.5">
      <c r="B655" s="210"/>
      <c r="C655" s="211"/>
      <c r="D655" s="201" t="s">
        <v>154</v>
      </c>
      <c r="E655" s="212" t="s">
        <v>21</v>
      </c>
      <c r="F655" s="213" t="s">
        <v>1111</v>
      </c>
      <c r="G655" s="211"/>
      <c r="H655" s="214">
        <v>23.22</v>
      </c>
      <c r="I655" s="215"/>
      <c r="J655" s="211"/>
      <c r="K655" s="211"/>
      <c r="L655" s="216"/>
      <c r="M655" s="217"/>
      <c r="N655" s="218"/>
      <c r="O655" s="218"/>
      <c r="P655" s="218"/>
      <c r="Q655" s="218"/>
      <c r="R655" s="218"/>
      <c r="S655" s="218"/>
      <c r="T655" s="219"/>
      <c r="AT655" s="220" t="s">
        <v>154</v>
      </c>
      <c r="AU655" s="220" t="s">
        <v>152</v>
      </c>
      <c r="AV655" s="12" t="s">
        <v>152</v>
      </c>
      <c r="AW655" s="12" t="s">
        <v>37</v>
      </c>
      <c r="AX655" s="12" t="s">
        <v>73</v>
      </c>
      <c r="AY655" s="220" t="s">
        <v>143</v>
      </c>
    </row>
    <row r="656" spans="2:51" s="11" customFormat="1" ht="13.5">
      <c r="B656" s="199"/>
      <c r="C656" s="200"/>
      <c r="D656" s="201" t="s">
        <v>154</v>
      </c>
      <c r="E656" s="202" t="s">
        <v>21</v>
      </c>
      <c r="F656" s="203" t="s">
        <v>272</v>
      </c>
      <c r="G656" s="200"/>
      <c r="H656" s="202" t="s">
        <v>21</v>
      </c>
      <c r="I656" s="204"/>
      <c r="J656" s="200"/>
      <c r="K656" s="200"/>
      <c r="L656" s="205"/>
      <c r="M656" s="206"/>
      <c r="N656" s="207"/>
      <c r="O656" s="207"/>
      <c r="P656" s="207"/>
      <c r="Q656" s="207"/>
      <c r="R656" s="207"/>
      <c r="S656" s="207"/>
      <c r="T656" s="208"/>
      <c r="AT656" s="209" t="s">
        <v>154</v>
      </c>
      <c r="AU656" s="209" t="s">
        <v>152</v>
      </c>
      <c r="AV656" s="11" t="s">
        <v>81</v>
      </c>
      <c r="AW656" s="11" t="s">
        <v>37</v>
      </c>
      <c r="AX656" s="11" t="s">
        <v>73</v>
      </c>
      <c r="AY656" s="209" t="s">
        <v>143</v>
      </c>
    </row>
    <row r="657" spans="2:51" s="12" customFormat="1" ht="13.5">
      <c r="B657" s="210"/>
      <c r="C657" s="211"/>
      <c r="D657" s="201" t="s">
        <v>154</v>
      </c>
      <c r="E657" s="212" t="s">
        <v>21</v>
      </c>
      <c r="F657" s="213" t="s">
        <v>1112</v>
      </c>
      <c r="G657" s="211"/>
      <c r="H657" s="214">
        <v>16.8</v>
      </c>
      <c r="I657" s="215"/>
      <c r="J657" s="211"/>
      <c r="K657" s="211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154</v>
      </c>
      <c r="AU657" s="220" t="s">
        <v>152</v>
      </c>
      <c r="AV657" s="12" t="s">
        <v>152</v>
      </c>
      <c r="AW657" s="12" t="s">
        <v>37</v>
      </c>
      <c r="AX657" s="12" t="s">
        <v>73</v>
      </c>
      <c r="AY657" s="220" t="s">
        <v>143</v>
      </c>
    </row>
    <row r="658" spans="2:51" s="11" customFormat="1" ht="13.5">
      <c r="B658" s="199"/>
      <c r="C658" s="200"/>
      <c r="D658" s="201" t="s">
        <v>154</v>
      </c>
      <c r="E658" s="202" t="s">
        <v>21</v>
      </c>
      <c r="F658" s="203" t="s">
        <v>273</v>
      </c>
      <c r="G658" s="200"/>
      <c r="H658" s="202" t="s">
        <v>21</v>
      </c>
      <c r="I658" s="204"/>
      <c r="J658" s="200"/>
      <c r="K658" s="200"/>
      <c r="L658" s="205"/>
      <c r="M658" s="206"/>
      <c r="N658" s="207"/>
      <c r="O658" s="207"/>
      <c r="P658" s="207"/>
      <c r="Q658" s="207"/>
      <c r="R658" s="207"/>
      <c r="S658" s="207"/>
      <c r="T658" s="208"/>
      <c r="AT658" s="209" t="s">
        <v>154</v>
      </c>
      <c r="AU658" s="209" t="s">
        <v>152</v>
      </c>
      <c r="AV658" s="11" t="s">
        <v>81</v>
      </c>
      <c r="AW658" s="11" t="s">
        <v>37</v>
      </c>
      <c r="AX658" s="11" t="s">
        <v>73</v>
      </c>
      <c r="AY658" s="209" t="s">
        <v>143</v>
      </c>
    </row>
    <row r="659" spans="2:51" s="12" customFormat="1" ht="13.5">
      <c r="B659" s="210"/>
      <c r="C659" s="211"/>
      <c r="D659" s="201" t="s">
        <v>154</v>
      </c>
      <c r="E659" s="212" t="s">
        <v>21</v>
      </c>
      <c r="F659" s="213" t="s">
        <v>1099</v>
      </c>
      <c r="G659" s="211"/>
      <c r="H659" s="214">
        <v>15.92</v>
      </c>
      <c r="I659" s="215"/>
      <c r="J659" s="211"/>
      <c r="K659" s="211"/>
      <c r="L659" s="216"/>
      <c r="M659" s="217"/>
      <c r="N659" s="218"/>
      <c r="O659" s="218"/>
      <c r="P659" s="218"/>
      <c r="Q659" s="218"/>
      <c r="R659" s="218"/>
      <c r="S659" s="218"/>
      <c r="T659" s="219"/>
      <c r="AT659" s="220" t="s">
        <v>154</v>
      </c>
      <c r="AU659" s="220" t="s">
        <v>152</v>
      </c>
      <c r="AV659" s="12" t="s">
        <v>152</v>
      </c>
      <c r="AW659" s="12" t="s">
        <v>37</v>
      </c>
      <c r="AX659" s="12" t="s">
        <v>73</v>
      </c>
      <c r="AY659" s="220" t="s">
        <v>143</v>
      </c>
    </row>
    <row r="660" spans="2:51" s="13" customFormat="1" ht="13.5">
      <c r="B660" s="221"/>
      <c r="C660" s="222"/>
      <c r="D660" s="201" t="s">
        <v>154</v>
      </c>
      <c r="E660" s="223" t="s">
        <v>21</v>
      </c>
      <c r="F660" s="224" t="s">
        <v>158</v>
      </c>
      <c r="G660" s="222"/>
      <c r="H660" s="225">
        <v>128.45</v>
      </c>
      <c r="I660" s="226"/>
      <c r="J660" s="222"/>
      <c r="K660" s="222"/>
      <c r="L660" s="227"/>
      <c r="M660" s="228"/>
      <c r="N660" s="229"/>
      <c r="O660" s="229"/>
      <c r="P660" s="229"/>
      <c r="Q660" s="229"/>
      <c r="R660" s="229"/>
      <c r="S660" s="229"/>
      <c r="T660" s="230"/>
      <c r="AT660" s="231" t="s">
        <v>154</v>
      </c>
      <c r="AU660" s="231" t="s">
        <v>152</v>
      </c>
      <c r="AV660" s="13" t="s">
        <v>151</v>
      </c>
      <c r="AW660" s="13" t="s">
        <v>37</v>
      </c>
      <c r="AX660" s="13" t="s">
        <v>81</v>
      </c>
      <c r="AY660" s="231" t="s">
        <v>143</v>
      </c>
    </row>
    <row r="661" spans="2:65" s="1" customFormat="1" ht="16.5" customHeight="1">
      <c r="B661" s="40"/>
      <c r="C661" s="232" t="s">
        <v>1113</v>
      </c>
      <c r="D661" s="232" t="s">
        <v>209</v>
      </c>
      <c r="E661" s="233" t="s">
        <v>1114</v>
      </c>
      <c r="F661" s="234" t="s">
        <v>1115</v>
      </c>
      <c r="G661" s="235" t="s">
        <v>246</v>
      </c>
      <c r="H661" s="236">
        <v>141.295</v>
      </c>
      <c r="I661" s="237"/>
      <c r="J661" s="238">
        <f>ROUND(I661*H661,2)</f>
        <v>0</v>
      </c>
      <c r="K661" s="234" t="s">
        <v>150</v>
      </c>
      <c r="L661" s="239"/>
      <c r="M661" s="240" t="s">
        <v>21</v>
      </c>
      <c r="N661" s="241" t="s">
        <v>45</v>
      </c>
      <c r="O661" s="41"/>
      <c r="P661" s="196">
        <f>O661*H661</f>
        <v>0</v>
      </c>
      <c r="Q661" s="196">
        <v>0.00022</v>
      </c>
      <c r="R661" s="196">
        <f>Q661*H661</f>
        <v>0.0310849</v>
      </c>
      <c r="S661" s="196">
        <v>0</v>
      </c>
      <c r="T661" s="197">
        <f>S661*H661</f>
        <v>0</v>
      </c>
      <c r="AR661" s="23" t="s">
        <v>351</v>
      </c>
      <c r="AT661" s="23" t="s">
        <v>209</v>
      </c>
      <c r="AU661" s="23" t="s">
        <v>152</v>
      </c>
      <c r="AY661" s="23" t="s">
        <v>143</v>
      </c>
      <c r="BE661" s="198">
        <f>IF(N661="základní",J661,0)</f>
        <v>0</v>
      </c>
      <c r="BF661" s="198">
        <f>IF(N661="snížená",J661,0)</f>
        <v>0</v>
      </c>
      <c r="BG661" s="198">
        <f>IF(N661="zákl. přenesená",J661,0)</f>
        <v>0</v>
      </c>
      <c r="BH661" s="198">
        <f>IF(N661="sníž. přenesená",J661,0)</f>
        <v>0</v>
      </c>
      <c r="BI661" s="198">
        <f>IF(N661="nulová",J661,0)</f>
        <v>0</v>
      </c>
      <c r="BJ661" s="23" t="s">
        <v>152</v>
      </c>
      <c r="BK661" s="198">
        <f>ROUND(I661*H661,2)</f>
        <v>0</v>
      </c>
      <c r="BL661" s="23" t="s">
        <v>223</v>
      </c>
      <c r="BM661" s="23" t="s">
        <v>1116</v>
      </c>
    </row>
    <row r="662" spans="2:51" s="12" customFormat="1" ht="13.5">
      <c r="B662" s="210"/>
      <c r="C662" s="211"/>
      <c r="D662" s="201" t="s">
        <v>154</v>
      </c>
      <c r="E662" s="212" t="s">
        <v>21</v>
      </c>
      <c r="F662" s="213" t="s">
        <v>1117</v>
      </c>
      <c r="G662" s="211"/>
      <c r="H662" s="214">
        <v>141.295</v>
      </c>
      <c r="I662" s="215"/>
      <c r="J662" s="211"/>
      <c r="K662" s="211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154</v>
      </c>
      <c r="AU662" s="220" t="s">
        <v>152</v>
      </c>
      <c r="AV662" s="12" t="s">
        <v>152</v>
      </c>
      <c r="AW662" s="12" t="s">
        <v>37</v>
      </c>
      <c r="AX662" s="12" t="s">
        <v>81</v>
      </c>
      <c r="AY662" s="220" t="s">
        <v>143</v>
      </c>
    </row>
    <row r="663" spans="2:65" s="1" customFormat="1" ht="16.5" customHeight="1">
      <c r="B663" s="40"/>
      <c r="C663" s="187" t="s">
        <v>1118</v>
      </c>
      <c r="D663" s="187" t="s">
        <v>146</v>
      </c>
      <c r="E663" s="188" t="s">
        <v>1119</v>
      </c>
      <c r="F663" s="189" t="s">
        <v>1120</v>
      </c>
      <c r="G663" s="190" t="s">
        <v>246</v>
      </c>
      <c r="H663" s="191">
        <v>2.8</v>
      </c>
      <c r="I663" s="192"/>
      <c r="J663" s="193">
        <f>ROUND(I663*H663,2)</f>
        <v>0</v>
      </c>
      <c r="K663" s="189" t="s">
        <v>150</v>
      </c>
      <c r="L663" s="60"/>
      <c r="M663" s="194" t="s">
        <v>21</v>
      </c>
      <c r="N663" s="195" t="s">
        <v>45</v>
      </c>
      <c r="O663" s="41"/>
      <c r="P663" s="196">
        <f>O663*H663</f>
        <v>0</v>
      </c>
      <c r="Q663" s="196">
        <v>0</v>
      </c>
      <c r="R663" s="196">
        <f>Q663*H663</f>
        <v>0</v>
      </c>
      <c r="S663" s="196">
        <v>0</v>
      </c>
      <c r="T663" s="197">
        <f>S663*H663</f>
        <v>0</v>
      </c>
      <c r="AR663" s="23" t="s">
        <v>223</v>
      </c>
      <c r="AT663" s="23" t="s">
        <v>146</v>
      </c>
      <c r="AU663" s="23" t="s">
        <v>152</v>
      </c>
      <c r="AY663" s="23" t="s">
        <v>143</v>
      </c>
      <c r="BE663" s="198">
        <f>IF(N663="základní",J663,0)</f>
        <v>0</v>
      </c>
      <c r="BF663" s="198">
        <f>IF(N663="snížená",J663,0)</f>
        <v>0</v>
      </c>
      <c r="BG663" s="198">
        <f>IF(N663="zákl. přenesená",J663,0)</f>
        <v>0</v>
      </c>
      <c r="BH663" s="198">
        <f>IF(N663="sníž. přenesená",J663,0)</f>
        <v>0</v>
      </c>
      <c r="BI663" s="198">
        <f>IF(N663="nulová",J663,0)</f>
        <v>0</v>
      </c>
      <c r="BJ663" s="23" t="s">
        <v>152</v>
      </c>
      <c r="BK663" s="198">
        <f>ROUND(I663*H663,2)</f>
        <v>0</v>
      </c>
      <c r="BL663" s="23" t="s">
        <v>223</v>
      </c>
      <c r="BM663" s="23" t="s">
        <v>1121</v>
      </c>
    </row>
    <row r="664" spans="2:51" s="12" customFormat="1" ht="13.5">
      <c r="B664" s="210"/>
      <c r="C664" s="211"/>
      <c r="D664" s="201" t="s">
        <v>154</v>
      </c>
      <c r="E664" s="212" t="s">
        <v>21</v>
      </c>
      <c r="F664" s="213" t="s">
        <v>1122</v>
      </c>
      <c r="G664" s="211"/>
      <c r="H664" s="214">
        <v>2.8</v>
      </c>
      <c r="I664" s="215"/>
      <c r="J664" s="211"/>
      <c r="K664" s="211"/>
      <c r="L664" s="216"/>
      <c r="M664" s="217"/>
      <c r="N664" s="218"/>
      <c r="O664" s="218"/>
      <c r="P664" s="218"/>
      <c r="Q664" s="218"/>
      <c r="R664" s="218"/>
      <c r="S664" s="218"/>
      <c r="T664" s="219"/>
      <c r="AT664" s="220" t="s">
        <v>154</v>
      </c>
      <c r="AU664" s="220" t="s">
        <v>152</v>
      </c>
      <c r="AV664" s="12" t="s">
        <v>152</v>
      </c>
      <c r="AW664" s="12" t="s">
        <v>37</v>
      </c>
      <c r="AX664" s="12" t="s">
        <v>81</v>
      </c>
      <c r="AY664" s="220" t="s">
        <v>143</v>
      </c>
    </row>
    <row r="665" spans="2:65" s="1" customFormat="1" ht="16.5" customHeight="1">
      <c r="B665" s="40"/>
      <c r="C665" s="232" t="s">
        <v>1123</v>
      </c>
      <c r="D665" s="232" t="s">
        <v>209</v>
      </c>
      <c r="E665" s="233" t="s">
        <v>1124</v>
      </c>
      <c r="F665" s="234" t="s">
        <v>1125</v>
      </c>
      <c r="G665" s="235" t="s">
        <v>246</v>
      </c>
      <c r="H665" s="236">
        <v>4</v>
      </c>
      <c r="I665" s="237"/>
      <c r="J665" s="238">
        <f>ROUND(I665*H665,2)</f>
        <v>0</v>
      </c>
      <c r="K665" s="234" t="s">
        <v>150</v>
      </c>
      <c r="L665" s="239"/>
      <c r="M665" s="240" t="s">
        <v>21</v>
      </c>
      <c r="N665" s="241" t="s">
        <v>45</v>
      </c>
      <c r="O665" s="41"/>
      <c r="P665" s="196">
        <f>O665*H665</f>
        <v>0</v>
      </c>
      <c r="Q665" s="196">
        <v>0.00017</v>
      </c>
      <c r="R665" s="196">
        <f>Q665*H665</f>
        <v>0.00068</v>
      </c>
      <c r="S665" s="196">
        <v>0</v>
      </c>
      <c r="T665" s="197">
        <f>S665*H665</f>
        <v>0</v>
      </c>
      <c r="AR665" s="23" t="s">
        <v>351</v>
      </c>
      <c r="AT665" s="23" t="s">
        <v>209</v>
      </c>
      <c r="AU665" s="23" t="s">
        <v>152</v>
      </c>
      <c r="AY665" s="23" t="s">
        <v>143</v>
      </c>
      <c r="BE665" s="198">
        <f>IF(N665="základní",J665,0)</f>
        <v>0</v>
      </c>
      <c r="BF665" s="198">
        <f>IF(N665="snížená",J665,0)</f>
        <v>0</v>
      </c>
      <c r="BG665" s="198">
        <f>IF(N665="zákl. přenesená",J665,0)</f>
        <v>0</v>
      </c>
      <c r="BH665" s="198">
        <f>IF(N665="sníž. přenesená",J665,0)</f>
        <v>0</v>
      </c>
      <c r="BI665" s="198">
        <f>IF(N665="nulová",J665,0)</f>
        <v>0</v>
      </c>
      <c r="BJ665" s="23" t="s">
        <v>152</v>
      </c>
      <c r="BK665" s="198">
        <f>ROUND(I665*H665,2)</f>
        <v>0</v>
      </c>
      <c r="BL665" s="23" t="s">
        <v>223</v>
      </c>
      <c r="BM665" s="23" t="s">
        <v>1126</v>
      </c>
    </row>
    <row r="666" spans="2:51" s="12" customFormat="1" ht="13.5">
      <c r="B666" s="210"/>
      <c r="C666" s="211"/>
      <c r="D666" s="201" t="s">
        <v>154</v>
      </c>
      <c r="E666" s="212" t="s">
        <v>21</v>
      </c>
      <c r="F666" s="213" t="s">
        <v>151</v>
      </c>
      <c r="G666" s="211"/>
      <c r="H666" s="214">
        <v>4</v>
      </c>
      <c r="I666" s="215"/>
      <c r="J666" s="211"/>
      <c r="K666" s="211"/>
      <c r="L666" s="216"/>
      <c r="M666" s="217"/>
      <c r="N666" s="218"/>
      <c r="O666" s="218"/>
      <c r="P666" s="218"/>
      <c r="Q666" s="218"/>
      <c r="R666" s="218"/>
      <c r="S666" s="218"/>
      <c r="T666" s="219"/>
      <c r="AT666" s="220" t="s">
        <v>154</v>
      </c>
      <c r="AU666" s="220" t="s">
        <v>152</v>
      </c>
      <c r="AV666" s="12" t="s">
        <v>152</v>
      </c>
      <c r="AW666" s="12" t="s">
        <v>37</v>
      </c>
      <c r="AX666" s="12" t="s">
        <v>81</v>
      </c>
      <c r="AY666" s="220" t="s">
        <v>143</v>
      </c>
    </row>
    <row r="667" spans="2:65" s="1" customFormat="1" ht="38.25" customHeight="1">
      <c r="B667" s="40"/>
      <c r="C667" s="187" t="s">
        <v>1127</v>
      </c>
      <c r="D667" s="187" t="s">
        <v>146</v>
      </c>
      <c r="E667" s="188" t="s">
        <v>1128</v>
      </c>
      <c r="F667" s="189" t="s">
        <v>1129</v>
      </c>
      <c r="G667" s="190" t="s">
        <v>317</v>
      </c>
      <c r="H667" s="191">
        <v>0.798</v>
      </c>
      <c r="I667" s="192"/>
      <c r="J667" s="193">
        <f>ROUND(I667*H667,2)</f>
        <v>0</v>
      </c>
      <c r="K667" s="189" t="s">
        <v>150</v>
      </c>
      <c r="L667" s="60"/>
      <c r="M667" s="194" t="s">
        <v>21</v>
      </c>
      <c r="N667" s="195" t="s">
        <v>45</v>
      </c>
      <c r="O667" s="41"/>
      <c r="P667" s="196">
        <f>O667*H667</f>
        <v>0</v>
      </c>
      <c r="Q667" s="196">
        <v>0</v>
      </c>
      <c r="R667" s="196">
        <f>Q667*H667</f>
        <v>0</v>
      </c>
      <c r="S667" s="196">
        <v>0</v>
      </c>
      <c r="T667" s="197">
        <f>S667*H667</f>
        <v>0</v>
      </c>
      <c r="AR667" s="23" t="s">
        <v>223</v>
      </c>
      <c r="AT667" s="23" t="s">
        <v>146</v>
      </c>
      <c r="AU667" s="23" t="s">
        <v>152</v>
      </c>
      <c r="AY667" s="23" t="s">
        <v>143</v>
      </c>
      <c r="BE667" s="198">
        <f>IF(N667="základní",J667,0)</f>
        <v>0</v>
      </c>
      <c r="BF667" s="198">
        <f>IF(N667="snížená",J667,0)</f>
        <v>0</v>
      </c>
      <c r="BG667" s="198">
        <f>IF(N667="zákl. přenesená",J667,0)</f>
        <v>0</v>
      </c>
      <c r="BH667" s="198">
        <f>IF(N667="sníž. přenesená",J667,0)</f>
        <v>0</v>
      </c>
      <c r="BI667" s="198">
        <f>IF(N667="nulová",J667,0)</f>
        <v>0</v>
      </c>
      <c r="BJ667" s="23" t="s">
        <v>152</v>
      </c>
      <c r="BK667" s="198">
        <f>ROUND(I667*H667,2)</f>
        <v>0</v>
      </c>
      <c r="BL667" s="23" t="s">
        <v>223</v>
      </c>
      <c r="BM667" s="23" t="s">
        <v>1130</v>
      </c>
    </row>
    <row r="668" spans="2:63" s="10" customFormat="1" ht="29.85" customHeight="1">
      <c r="B668" s="171"/>
      <c r="C668" s="172"/>
      <c r="D668" s="173" t="s">
        <v>72</v>
      </c>
      <c r="E668" s="185" t="s">
        <v>1131</v>
      </c>
      <c r="F668" s="185" t="s">
        <v>1132</v>
      </c>
      <c r="G668" s="172"/>
      <c r="H668" s="172"/>
      <c r="I668" s="175"/>
      <c r="J668" s="186">
        <f>BK668</f>
        <v>0</v>
      </c>
      <c r="K668" s="172"/>
      <c r="L668" s="177"/>
      <c r="M668" s="178"/>
      <c r="N668" s="179"/>
      <c r="O668" s="179"/>
      <c r="P668" s="180">
        <f>SUM(P669:P704)</f>
        <v>0</v>
      </c>
      <c r="Q668" s="179"/>
      <c r="R668" s="180">
        <f>SUM(R669:R704)</f>
        <v>2.3124404999999997</v>
      </c>
      <c r="S668" s="179"/>
      <c r="T668" s="181">
        <f>SUM(T669:T704)</f>
        <v>0</v>
      </c>
      <c r="AR668" s="182" t="s">
        <v>152</v>
      </c>
      <c r="AT668" s="183" t="s">
        <v>72</v>
      </c>
      <c r="AU668" s="183" t="s">
        <v>81</v>
      </c>
      <c r="AY668" s="182" t="s">
        <v>143</v>
      </c>
      <c r="BK668" s="184">
        <f>SUM(BK669:BK704)</f>
        <v>0</v>
      </c>
    </row>
    <row r="669" spans="2:65" s="1" customFormat="1" ht="25.5" customHeight="1">
      <c r="B669" s="40"/>
      <c r="C669" s="187" t="s">
        <v>1133</v>
      </c>
      <c r="D669" s="187" t="s">
        <v>146</v>
      </c>
      <c r="E669" s="188" t="s">
        <v>1134</v>
      </c>
      <c r="F669" s="189" t="s">
        <v>1135</v>
      </c>
      <c r="G669" s="190" t="s">
        <v>246</v>
      </c>
      <c r="H669" s="191">
        <v>19.17</v>
      </c>
      <c r="I669" s="192"/>
      <c r="J669" s="193">
        <f>ROUND(I669*H669,2)</f>
        <v>0</v>
      </c>
      <c r="K669" s="189" t="s">
        <v>150</v>
      </c>
      <c r="L669" s="60"/>
      <c r="M669" s="194" t="s">
        <v>21</v>
      </c>
      <c r="N669" s="195" t="s">
        <v>45</v>
      </c>
      <c r="O669" s="41"/>
      <c r="P669" s="196">
        <f>O669*H669</f>
        <v>0</v>
      </c>
      <c r="Q669" s="196">
        <v>0.00189</v>
      </c>
      <c r="R669" s="196">
        <f>Q669*H669</f>
        <v>0.0362313</v>
      </c>
      <c r="S669" s="196">
        <v>0</v>
      </c>
      <c r="T669" s="197">
        <f>S669*H669</f>
        <v>0</v>
      </c>
      <c r="AR669" s="23" t="s">
        <v>223</v>
      </c>
      <c r="AT669" s="23" t="s">
        <v>146</v>
      </c>
      <c r="AU669" s="23" t="s">
        <v>152</v>
      </c>
      <c r="AY669" s="23" t="s">
        <v>143</v>
      </c>
      <c r="BE669" s="198">
        <f>IF(N669="základní",J669,0)</f>
        <v>0</v>
      </c>
      <c r="BF669" s="198">
        <f>IF(N669="snížená",J669,0)</f>
        <v>0</v>
      </c>
      <c r="BG669" s="198">
        <f>IF(N669="zákl. přenesená",J669,0)</f>
        <v>0</v>
      </c>
      <c r="BH669" s="198">
        <f>IF(N669="sníž. přenesená",J669,0)</f>
        <v>0</v>
      </c>
      <c r="BI669" s="198">
        <f>IF(N669="nulová",J669,0)</f>
        <v>0</v>
      </c>
      <c r="BJ669" s="23" t="s">
        <v>152</v>
      </c>
      <c r="BK669" s="198">
        <f>ROUND(I669*H669,2)</f>
        <v>0</v>
      </c>
      <c r="BL669" s="23" t="s">
        <v>223</v>
      </c>
      <c r="BM669" s="23" t="s">
        <v>1136</v>
      </c>
    </row>
    <row r="670" spans="2:51" s="11" customFormat="1" ht="13.5">
      <c r="B670" s="199"/>
      <c r="C670" s="200"/>
      <c r="D670" s="201" t="s">
        <v>154</v>
      </c>
      <c r="E670" s="202" t="s">
        <v>21</v>
      </c>
      <c r="F670" s="203" t="s">
        <v>233</v>
      </c>
      <c r="G670" s="200"/>
      <c r="H670" s="202" t="s">
        <v>21</v>
      </c>
      <c r="I670" s="204"/>
      <c r="J670" s="200"/>
      <c r="K670" s="200"/>
      <c r="L670" s="205"/>
      <c r="M670" s="206"/>
      <c r="N670" s="207"/>
      <c r="O670" s="207"/>
      <c r="P670" s="207"/>
      <c r="Q670" s="207"/>
      <c r="R670" s="207"/>
      <c r="S670" s="207"/>
      <c r="T670" s="208"/>
      <c r="AT670" s="209" t="s">
        <v>154</v>
      </c>
      <c r="AU670" s="209" t="s">
        <v>152</v>
      </c>
      <c r="AV670" s="11" t="s">
        <v>81</v>
      </c>
      <c r="AW670" s="11" t="s">
        <v>37</v>
      </c>
      <c r="AX670" s="11" t="s">
        <v>73</v>
      </c>
      <c r="AY670" s="209" t="s">
        <v>143</v>
      </c>
    </row>
    <row r="671" spans="2:51" s="12" customFormat="1" ht="13.5">
      <c r="B671" s="210"/>
      <c r="C671" s="211"/>
      <c r="D671" s="201" t="s">
        <v>154</v>
      </c>
      <c r="E671" s="212" t="s">
        <v>21</v>
      </c>
      <c r="F671" s="213" t="s">
        <v>1137</v>
      </c>
      <c r="G671" s="211"/>
      <c r="H671" s="214">
        <v>5.76</v>
      </c>
      <c r="I671" s="215"/>
      <c r="J671" s="211"/>
      <c r="K671" s="211"/>
      <c r="L671" s="216"/>
      <c r="M671" s="217"/>
      <c r="N671" s="218"/>
      <c r="O671" s="218"/>
      <c r="P671" s="218"/>
      <c r="Q671" s="218"/>
      <c r="R671" s="218"/>
      <c r="S671" s="218"/>
      <c r="T671" s="219"/>
      <c r="AT671" s="220" t="s">
        <v>154</v>
      </c>
      <c r="AU671" s="220" t="s">
        <v>152</v>
      </c>
      <c r="AV671" s="12" t="s">
        <v>152</v>
      </c>
      <c r="AW671" s="12" t="s">
        <v>37</v>
      </c>
      <c r="AX671" s="12" t="s">
        <v>73</v>
      </c>
      <c r="AY671" s="220" t="s">
        <v>143</v>
      </c>
    </row>
    <row r="672" spans="2:51" s="11" customFormat="1" ht="13.5">
      <c r="B672" s="199"/>
      <c r="C672" s="200"/>
      <c r="D672" s="201" t="s">
        <v>154</v>
      </c>
      <c r="E672" s="202" t="s">
        <v>21</v>
      </c>
      <c r="F672" s="203" t="s">
        <v>240</v>
      </c>
      <c r="G672" s="200"/>
      <c r="H672" s="202" t="s">
        <v>21</v>
      </c>
      <c r="I672" s="204"/>
      <c r="J672" s="200"/>
      <c r="K672" s="200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154</v>
      </c>
      <c r="AU672" s="209" t="s">
        <v>152</v>
      </c>
      <c r="AV672" s="11" t="s">
        <v>81</v>
      </c>
      <c r="AW672" s="11" t="s">
        <v>37</v>
      </c>
      <c r="AX672" s="11" t="s">
        <v>73</v>
      </c>
      <c r="AY672" s="209" t="s">
        <v>143</v>
      </c>
    </row>
    <row r="673" spans="2:51" s="12" customFormat="1" ht="13.5">
      <c r="B673" s="210"/>
      <c r="C673" s="211"/>
      <c r="D673" s="201" t="s">
        <v>154</v>
      </c>
      <c r="E673" s="212" t="s">
        <v>21</v>
      </c>
      <c r="F673" s="213" t="s">
        <v>1138</v>
      </c>
      <c r="G673" s="211"/>
      <c r="H673" s="214">
        <v>3.84</v>
      </c>
      <c r="I673" s="215"/>
      <c r="J673" s="211"/>
      <c r="K673" s="211"/>
      <c r="L673" s="216"/>
      <c r="M673" s="217"/>
      <c r="N673" s="218"/>
      <c r="O673" s="218"/>
      <c r="P673" s="218"/>
      <c r="Q673" s="218"/>
      <c r="R673" s="218"/>
      <c r="S673" s="218"/>
      <c r="T673" s="219"/>
      <c r="AT673" s="220" t="s">
        <v>154</v>
      </c>
      <c r="AU673" s="220" t="s">
        <v>152</v>
      </c>
      <c r="AV673" s="12" t="s">
        <v>152</v>
      </c>
      <c r="AW673" s="12" t="s">
        <v>37</v>
      </c>
      <c r="AX673" s="12" t="s">
        <v>73</v>
      </c>
      <c r="AY673" s="220" t="s">
        <v>143</v>
      </c>
    </row>
    <row r="674" spans="2:51" s="11" customFormat="1" ht="13.5">
      <c r="B674" s="199"/>
      <c r="C674" s="200"/>
      <c r="D674" s="201" t="s">
        <v>154</v>
      </c>
      <c r="E674" s="202" t="s">
        <v>21</v>
      </c>
      <c r="F674" s="203" t="s">
        <v>235</v>
      </c>
      <c r="G674" s="200"/>
      <c r="H674" s="202" t="s">
        <v>21</v>
      </c>
      <c r="I674" s="204"/>
      <c r="J674" s="200"/>
      <c r="K674" s="200"/>
      <c r="L674" s="205"/>
      <c r="M674" s="206"/>
      <c r="N674" s="207"/>
      <c r="O674" s="207"/>
      <c r="P674" s="207"/>
      <c r="Q674" s="207"/>
      <c r="R674" s="207"/>
      <c r="S674" s="207"/>
      <c r="T674" s="208"/>
      <c r="AT674" s="209" t="s">
        <v>154</v>
      </c>
      <c r="AU674" s="209" t="s">
        <v>152</v>
      </c>
      <c r="AV674" s="11" t="s">
        <v>81</v>
      </c>
      <c r="AW674" s="11" t="s">
        <v>37</v>
      </c>
      <c r="AX674" s="11" t="s">
        <v>73</v>
      </c>
      <c r="AY674" s="209" t="s">
        <v>143</v>
      </c>
    </row>
    <row r="675" spans="2:51" s="12" customFormat="1" ht="13.5">
      <c r="B675" s="210"/>
      <c r="C675" s="211"/>
      <c r="D675" s="201" t="s">
        <v>154</v>
      </c>
      <c r="E675" s="212" t="s">
        <v>21</v>
      </c>
      <c r="F675" s="213" t="s">
        <v>1139</v>
      </c>
      <c r="G675" s="211"/>
      <c r="H675" s="214">
        <v>5.76</v>
      </c>
      <c r="I675" s="215"/>
      <c r="J675" s="211"/>
      <c r="K675" s="211"/>
      <c r="L675" s="216"/>
      <c r="M675" s="217"/>
      <c r="N675" s="218"/>
      <c r="O675" s="218"/>
      <c r="P675" s="218"/>
      <c r="Q675" s="218"/>
      <c r="R675" s="218"/>
      <c r="S675" s="218"/>
      <c r="T675" s="219"/>
      <c r="AT675" s="220" t="s">
        <v>154</v>
      </c>
      <c r="AU675" s="220" t="s">
        <v>152</v>
      </c>
      <c r="AV675" s="12" t="s">
        <v>152</v>
      </c>
      <c r="AW675" s="12" t="s">
        <v>37</v>
      </c>
      <c r="AX675" s="12" t="s">
        <v>73</v>
      </c>
      <c r="AY675" s="220" t="s">
        <v>143</v>
      </c>
    </row>
    <row r="676" spans="2:51" s="11" customFormat="1" ht="13.5">
      <c r="B676" s="199"/>
      <c r="C676" s="200"/>
      <c r="D676" s="201" t="s">
        <v>154</v>
      </c>
      <c r="E676" s="202" t="s">
        <v>21</v>
      </c>
      <c r="F676" s="203" t="s">
        <v>270</v>
      </c>
      <c r="G676" s="200"/>
      <c r="H676" s="202" t="s">
        <v>21</v>
      </c>
      <c r="I676" s="204"/>
      <c r="J676" s="200"/>
      <c r="K676" s="200"/>
      <c r="L676" s="205"/>
      <c r="M676" s="206"/>
      <c r="N676" s="207"/>
      <c r="O676" s="207"/>
      <c r="P676" s="207"/>
      <c r="Q676" s="207"/>
      <c r="R676" s="207"/>
      <c r="S676" s="207"/>
      <c r="T676" s="208"/>
      <c r="AT676" s="209" t="s">
        <v>154</v>
      </c>
      <c r="AU676" s="209" t="s">
        <v>152</v>
      </c>
      <c r="AV676" s="11" t="s">
        <v>81</v>
      </c>
      <c r="AW676" s="11" t="s">
        <v>37</v>
      </c>
      <c r="AX676" s="11" t="s">
        <v>73</v>
      </c>
      <c r="AY676" s="209" t="s">
        <v>143</v>
      </c>
    </row>
    <row r="677" spans="2:51" s="12" customFormat="1" ht="13.5">
      <c r="B677" s="210"/>
      <c r="C677" s="211"/>
      <c r="D677" s="201" t="s">
        <v>154</v>
      </c>
      <c r="E677" s="212" t="s">
        <v>21</v>
      </c>
      <c r="F677" s="213" t="s">
        <v>1140</v>
      </c>
      <c r="G677" s="211"/>
      <c r="H677" s="214">
        <v>3.81</v>
      </c>
      <c r="I677" s="215"/>
      <c r="J677" s="211"/>
      <c r="K677" s="211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154</v>
      </c>
      <c r="AU677" s="220" t="s">
        <v>152</v>
      </c>
      <c r="AV677" s="12" t="s">
        <v>152</v>
      </c>
      <c r="AW677" s="12" t="s">
        <v>37</v>
      </c>
      <c r="AX677" s="12" t="s">
        <v>73</v>
      </c>
      <c r="AY677" s="220" t="s">
        <v>143</v>
      </c>
    </row>
    <row r="678" spans="2:51" s="13" customFormat="1" ht="13.5">
      <c r="B678" s="221"/>
      <c r="C678" s="222"/>
      <c r="D678" s="201" t="s">
        <v>154</v>
      </c>
      <c r="E678" s="223" t="s">
        <v>21</v>
      </c>
      <c r="F678" s="224" t="s">
        <v>158</v>
      </c>
      <c r="G678" s="222"/>
      <c r="H678" s="225">
        <v>19.17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AT678" s="231" t="s">
        <v>154</v>
      </c>
      <c r="AU678" s="231" t="s">
        <v>152</v>
      </c>
      <c r="AV678" s="13" t="s">
        <v>151</v>
      </c>
      <c r="AW678" s="13" t="s">
        <v>37</v>
      </c>
      <c r="AX678" s="13" t="s">
        <v>81</v>
      </c>
      <c r="AY678" s="231" t="s">
        <v>143</v>
      </c>
    </row>
    <row r="679" spans="2:65" s="1" customFormat="1" ht="16.5" customHeight="1">
      <c r="B679" s="40"/>
      <c r="C679" s="232" t="s">
        <v>1141</v>
      </c>
      <c r="D679" s="232" t="s">
        <v>209</v>
      </c>
      <c r="E679" s="233" t="s">
        <v>1142</v>
      </c>
      <c r="F679" s="234" t="s">
        <v>1143</v>
      </c>
      <c r="G679" s="235" t="s">
        <v>206</v>
      </c>
      <c r="H679" s="236">
        <v>57.51</v>
      </c>
      <c r="I679" s="237"/>
      <c r="J679" s="238">
        <f>ROUND(I679*H679,2)</f>
        <v>0</v>
      </c>
      <c r="K679" s="234" t="s">
        <v>21</v>
      </c>
      <c r="L679" s="239"/>
      <c r="M679" s="240" t="s">
        <v>21</v>
      </c>
      <c r="N679" s="241" t="s">
        <v>45</v>
      </c>
      <c r="O679" s="41"/>
      <c r="P679" s="196">
        <f>O679*H679</f>
        <v>0</v>
      </c>
      <c r="Q679" s="196">
        <v>0</v>
      </c>
      <c r="R679" s="196">
        <f>Q679*H679</f>
        <v>0</v>
      </c>
      <c r="S679" s="196">
        <v>0</v>
      </c>
      <c r="T679" s="197">
        <f>S679*H679</f>
        <v>0</v>
      </c>
      <c r="AR679" s="23" t="s">
        <v>351</v>
      </c>
      <c r="AT679" s="23" t="s">
        <v>209</v>
      </c>
      <c r="AU679" s="23" t="s">
        <v>152</v>
      </c>
      <c r="AY679" s="23" t="s">
        <v>143</v>
      </c>
      <c r="BE679" s="198">
        <f>IF(N679="základní",J679,0)</f>
        <v>0</v>
      </c>
      <c r="BF679" s="198">
        <f>IF(N679="snížená",J679,0)</f>
        <v>0</v>
      </c>
      <c r="BG679" s="198">
        <f>IF(N679="zákl. přenesená",J679,0)</f>
        <v>0</v>
      </c>
      <c r="BH679" s="198">
        <f>IF(N679="sníž. přenesená",J679,0)</f>
        <v>0</v>
      </c>
      <c r="BI679" s="198">
        <f>IF(N679="nulová",J679,0)</f>
        <v>0</v>
      </c>
      <c r="BJ679" s="23" t="s">
        <v>152</v>
      </c>
      <c r="BK679" s="198">
        <f>ROUND(I679*H679,2)</f>
        <v>0</v>
      </c>
      <c r="BL679" s="23" t="s">
        <v>223</v>
      </c>
      <c r="BM679" s="23" t="s">
        <v>1144</v>
      </c>
    </row>
    <row r="680" spans="2:51" s="12" customFormat="1" ht="13.5">
      <c r="B680" s="210"/>
      <c r="C680" s="211"/>
      <c r="D680" s="201" t="s">
        <v>154</v>
      </c>
      <c r="E680" s="212" t="s">
        <v>21</v>
      </c>
      <c r="F680" s="213" t="s">
        <v>1145</v>
      </c>
      <c r="G680" s="211"/>
      <c r="H680" s="214">
        <v>57.51</v>
      </c>
      <c r="I680" s="215"/>
      <c r="J680" s="211"/>
      <c r="K680" s="211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154</v>
      </c>
      <c r="AU680" s="220" t="s">
        <v>152</v>
      </c>
      <c r="AV680" s="12" t="s">
        <v>152</v>
      </c>
      <c r="AW680" s="12" t="s">
        <v>37</v>
      </c>
      <c r="AX680" s="12" t="s">
        <v>81</v>
      </c>
      <c r="AY680" s="220" t="s">
        <v>143</v>
      </c>
    </row>
    <row r="681" spans="2:65" s="1" customFormat="1" ht="25.5" customHeight="1">
      <c r="B681" s="40"/>
      <c r="C681" s="187" t="s">
        <v>1146</v>
      </c>
      <c r="D681" s="187" t="s">
        <v>146</v>
      </c>
      <c r="E681" s="188" t="s">
        <v>1147</v>
      </c>
      <c r="F681" s="189" t="s">
        <v>1148</v>
      </c>
      <c r="G681" s="190" t="s">
        <v>149</v>
      </c>
      <c r="H681" s="191">
        <v>44.21</v>
      </c>
      <c r="I681" s="192"/>
      <c r="J681" s="193">
        <f>ROUND(I681*H681,2)</f>
        <v>0</v>
      </c>
      <c r="K681" s="189" t="s">
        <v>150</v>
      </c>
      <c r="L681" s="60"/>
      <c r="M681" s="194" t="s">
        <v>21</v>
      </c>
      <c r="N681" s="195" t="s">
        <v>45</v>
      </c>
      <c r="O681" s="41"/>
      <c r="P681" s="196">
        <f>O681*H681</f>
        <v>0</v>
      </c>
      <c r="Q681" s="196">
        <v>0</v>
      </c>
      <c r="R681" s="196">
        <f>Q681*H681</f>
        <v>0</v>
      </c>
      <c r="S681" s="196">
        <v>0</v>
      </c>
      <c r="T681" s="197">
        <f>S681*H681</f>
        <v>0</v>
      </c>
      <c r="AR681" s="23" t="s">
        <v>223</v>
      </c>
      <c r="AT681" s="23" t="s">
        <v>146</v>
      </c>
      <c r="AU681" s="23" t="s">
        <v>152</v>
      </c>
      <c r="AY681" s="23" t="s">
        <v>143</v>
      </c>
      <c r="BE681" s="198">
        <f>IF(N681="základní",J681,0)</f>
        <v>0</v>
      </c>
      <c r="BF681" s="198">
        <f>IF(N681="snížená",J681,0)</f>
        <v>0</v>
      </c>
      <c r="BG681" s="198">
        <f>IF(N681="zákl. přenesená",J681,0)</f>
        <v>0</v>
      </c>
      <c r="BH681" s="198">
        <f>IF(N681="sníž. přenesená",J681,0)</f>
        <v>0</v>
      </c>
      <c r="BI681" s="198">
        <f>IF(N681="nulová",J681,0)</f>
        <v>0</v>
      </c>
      <c r="BJ681" s="23" t="s">
        <v>152</v>
      </c>
      <c r="BK681" s="198">
        <f>ROUND(I681*H681,2)</f>
        <v>0</v>
      </c>
      <c r="BL681" s="23" t="s">
        <v>223</v>
      </c>
      <c r="BM681" s="23" t="s">
        <v>1149</v>
      </c>
    </row>
    <row r="682" spans="2:65" s="1" customFormat="1" ht="25.5" customHeight="1">
      <c r="B682" s="40"/>
      <c r="C682" s="187" t="s">
        <v>1150</v>
      </c>
      <c r="D682" s="187" t="s">
        <v>146</v>
      </c>
      <c r="E682" s="188" t="s">
        <v>1151</v>
      </c>
      <c r="F682" s="189" t="s">
        <v>1152</v>
      </c>
      <c r="G682" s="190" t="s">
        <v>149</v>
      </c>
      <c r="H682" s="191">
        <v>44.21</v>
      </c>
      <c r="I682" s="192"/>
      <c r="J682" s="193">
        <f>ROUND(I682*H682,2)</f>
        <v>0</v>
      </c>
      <c r="K682" s="189" t="s">
        <v>150</v>
      </c>
      <c r="L682" s="60"/>
      <c r="M682" s="194" t="s">
        <v>21</v>
      </c>
      <c r="N682" s="195" t="s">
        <v>45</v>
      </c>
      <c r="O682" s="41"/>
      <c r="P682" s="196">
        <f>O682*H682</f>
        <v>0</v>
      </c>
      <c r="Q682" s="196">
        <v>0</v>
      </c>
      <c r="R682" s="196">
        <f>Q682*H682</f>
        <v>0</v>
      </c>
      <c r="S682" s="196">
        <v>0</v>
      </c>
      <c r="T682" s="197">
        <f>S682*H682</f>
        <v>0</v>
      </c>
      <c r="AR682" s="23" t="s">
        <v>223</v>
      </c>
      <c r="AT682" s="23" t="s">
        <v>146</v>
      </c>
      <c r="AU682" s="23" t="s">
        <v>152</v>
      </c>
      <c r="AY682" s="23" t="s">
        <v>143</v>
      </c>
      <c r="BE682" s="198">
        <f>IF(N682="základní",J682,0)</f>
        <v>0</v>
      </c>
      <c r="BF682" s="198">
        <f>IF(N682="snížená",J682,0)</f>
        <v>0</v>
      </c>
      <c r="BG682" s="198">
        <f>IF(N682="zákl. přenesená",J682,0)</f>
        <v>0</v>
      </c>
      <c r="BH682" s="198">
        <f>IF(N682="sníž. přenesená",J682,0)</f>
        <v>0</v>
      </c>
      <c r="BI682" s="198">
        <f>IF(N682="nulová",J682,0)</f>
        <v>0</v>
      </c>
      <c r="BJ682" s="23" t="s">
        <v>152</v>
      </c>
      <c r="BK682" s="198">
        <f>ROUND(I682*H682,2)</f>
        <v>0</v>
      </c>
      <c r="BL682" s="23" t="s">
        <v>223</v>
      </c>
      <c r="BM682" s="23" t="s">
        <v>1153</v>
      </c>
    </row>
    <row r="683" spans="2:51" s="12" customFormat="1" ht="13.5">
      <c r="B683" s="210"/>
      <c r="C683" s="211"/>
      <c r="D683" s="201" t="s">
        <v>154</v>
      </c>
      <c r="E683" s="212" t="s">
        <v>21</v>
      </c>
      <c r="F683" s="213" t="s">
        <v>1154</v>
      </c>
      <c r="G683" s="211"/>
      <c r="H683" s="214">
        <v>43.06</v>
      </c>
      <c r="I683" s="215"/>
      <c r="J683" s="211"/>
      <c r="K683" s="211"/>
      <c r="L683" s="216"/>
      <c r="M683" s="217"/>
      <c r="N683" s="218"/>
      <c r="O683" s="218"/>
      <c r="P683" s="218"/>
      <c r="Q683" s="218"/>
      <c r="R683" s="218"/>
      <c r="S683" s="218"/>
      <c r="T683" s="219"/>
      <c r="AT683" s="220" t="s">
        <v>154</v>
      </c>
      <c r="AU683" s="220" t="s">
        <v>152</v>
      </c>
      <c r="AV683" s="12" t="s">
        <v>152</v>
      </c>
      <c r="AW683" s="12" t="s">
        <v>37</v>
      </c>
      <c r="AX683" s="12" t="s">
        <v>73</v>
      </c>
      <c r="AY683" s="220" t="s">
        <v>143</v>
      </c>
    </row>
    <row r="684" spans="2:51" s="12" customFormat="1" ht="13.5">
      <c r="B684" s="210"/>
      <c r="C684" s="211"/>
      <c r="D684" s="201" t="s">
        <v>154</v>
      </c>
      <c r="E684" s="212" t="s">
        <v>21</v>
      </c>
      <c r="F684" s="213" t="s">
        <v>1155</v>
      </c>
      <c r="G684" s="211"/>
      <c r="H684" s="214">
        <v>1.15</v>
      </c>
      <c r="I684" s="215"/>
      <c r="J684" s="211"/>
      <c r="K684" s="211"/>
      <c r="L684" s="216"/>
      <c r="M684" s="217"/>
      <c r="N684" s="218"/>
      <c r="O684" s="218"/>
      <c r="P684" s="218"/>
      <c r="Q684" s="218"/>
      <c r="R684" s="218"/>
      <c r="S684" s="218"/>
      <c r="T684" s="219"/>
      <c r="AT684" s="220" t="s">
        <v>154</v>
      </c>
      <c r="AU684" s="220" t="s">
        <v>152</v>
      </c>
      <c r="AV684" s="12" t="s">
        <v>152</v>
      </c>
      <c r="AW684" s="12" t="s">
        <v>37</v>
      </c>
      <c r="AX684" s="12" t="s">
        <v>73</v>
      </c>
      <c r="AY684" s="220" t="s">
        <v>143</v>
      </c>
    </row>
    <row r="685" spans="2:51" s="13" customFormat="1" ht="13.5">
      <c r="B685" s="221"/>
      <c r="C685" s="222"/>
      <c r="D685" s="201" t="s">
        <v>154</v>
      </c>
      <c r="E685" s="223" t="s">
        <v>21</v>
      </c>
      <c r="F685" s="224" t="s">
        <v>158</v>
      </c>
      <c r="G685" s="222"/>
      <c r="H685" s="225">
        <v>44.21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AT685" s="231" t="s">
        <v>154</v>
      </c>
      <c r="AU685" s="231" t="s">
        <v>152</v>
      </c>
      <c r="AV685" s="13" t="s">
        <v>151</v>
      </c>
      <c r="AW685" s="13" t="s">
        <v>37</v>
      </c>
      <c r="AX685" s="13" t="s">
        <v>81</v>
      </c>
      <c r="AY685" s="231" t="s">
        <v>143</v>
      </c>
    </row>
    <row r="686" spans="2:65" s="1" customFormat="1" ht="25.5" customHeight="1">
      <c r="B686" s="40"/>
      <c r="C686" s="187" t="s">
        <v>1156</v>
      </c>
      <c r="D686" s="187" t="s">
        <v>146</v>
      </c>
      <c r="E686" s="188" t="s">
        <v>1157</v>
      </c>
      <c r="F686" s="189" t="s">
        <v>1158</v>
      </c>
      <c r="G686" s="190" t="s">
        <v>149</v>
      </c>
      <c r="H686" s="191">
        <v>43.06</v>
      </c>
      <c r="I686" s="192"/>
      <c r="J686" s="193">
        <f>ROUND(I686*H686,2)</f>
        <v>0</v>
      </c>
      <c r="K686" s="189" t="s">
        <v>150</v>
      </c>
      <c r="L686" s="60"/>
      <c r="M686" s="194" t="s">
        <v>21</v>
      </c>
      <c r="N686" s="195" t="s">
        <v>45</v>
      </c>
      <c r="O686" s="41"/>
      <c r="P686" s="196">
        <f>O686*H686</f>
        <v>0</v>
      </c>
      <c r="Q686" s="196">
        <v>0.03362</v>
      </c>
      <c r="R686" s="196">
        <f>Q686*H686</f>
        <v>1.4476772</v>
      </c>
      <c r="S686" s="196">
        <v>0</v>
      </c>
      <c r="T686" s="197">
        <f>S686*H686</f>
        <v>0</v>
      </c>
      <c r="AR686" s="23" t="s">
        <v>223</v>
      </c>
      <c r="AT686" s="23" t="s">
        <v>146</v>
      </c>
      <c r="AU686" s="23" t="s">
        <v>152</v>
      </c>
      <c r="AY686" s="23" t="s">
        <v>143</v>
      </c>
      <c r="BE686" s="198">
        <f>IF(N686="základní",J686,0)</f>
        <v>0</v>
      </c>
      <c r="BF686" s="198">
        <f>IF(N686="snížená",J686,0)</f>
        <v>0</v>
      </c>
      <c r="BG686" s="198">
        <f>IF(N686="zákl. přenesená",J686,0)</f>
        <v>0</v>
      </c>
      <c r="BH686" s="198">
        <f>IF(N686="sníž. přenesená",J686,0)</f>
        <v>0</v>
      </c>
      <c r="BI686" s="198">
        <f>IF(N686="nulová",J686,0)</f>
        <v>0</v>
      </c>
      <c r="BJ686" s="23" t="s">
        <v>152</v>
      </c>
      <c r="BK686" s="198">
        <f>ROUND(I686*H686,2)</f>
        <v>0</v>
      </c>
      <c r="BL686" s="23" t="s">
        <v>223</v>
      </c>
      <c r="BM686" s="23" t="s">
        <v>1159</v>
      </c>
    </row>
    <row r="687" spans="2:51" s="11" customFormat="1" ht="13.5">
      <c r="B687" s="199"/>
      <c r="C687" s="200"/>
      <c r="D687" s="201" t="s">
        <v>154</v>
      </c>
      <c r="E687" s="202" t="s">
        <v>21</v>
      </c>
      <c r="F687" s="203" t="s">
        <v>240</v>
      </c>
      <c r="G687" s="200"/>
      <c r="H687" s="202" t="s">
        <v>21</v>
      </c>
      <c r="I687" s="204"/>
      <c r="J687" s="200"/>
      <c r="K687" s="200"/>
      <c r="L687" s="205"/>
      <c r="M687" s="206"/>
      <c r="N687" s="207"/>
      <c r="O687" s="207"/>
      <c r="P687" s="207"/>
      <c r="Q687" s="207"/>
      <c r="R687" s="207"/>
      <c r="S687" s="207"/>
      <c r="T687" s="208"/>
      <c r="AT687" s="209" t="s">
        <v>154</v>
      </c>
      <c r="AU687" s="209" t="s">
        <v>152</v>
      </c>
      <c r="AV687" s="11" t="s">
        <v>81</v>
      </c>
      <c r="AW687" s="11" t="s">
        <v>37</v>
      </c>
      <c r="AX687" s="11" t="s">
        <v>73</v>
      </c>
      <c r="AY687" s="209" t="s">
        <v>143</v>
      </c>
    </row>
    <row r="688" spans="2:51" s="12" customFormat="1" ht="13.5">
      <c r="B688" s="210"/>
      <c r="C688" s="211"/>
      <c r="D688" s="201" t="s">
        <v>154</v>
      </c>
      <c r="E688" s="212" t="s">
        <v>21</v>
      </c>
      <c r="F688" s="213" t="s">
        <v>1160</v>
      </c>
      <c r="G688" s="211"/>
      <c r="H688" s="214">
        <v>7.696</v>
      </c>
      <c r="I688" s="215"/>
      <c r="J688" s="211"/>
      <c r="K688" s="211"/>
      <c r="L688" s="216"/>
      <c r="M688" s="217"/>
      <c r="N688" s="218"/>
      <c r="O688" s="218"/>
      <c r="P688" s="218"/>
      <c r="Q688" s="218"/>
      <c r="R688" s="218"/>
      <c r="S688" s="218"/>
      <c r="T688" s="219"/>
      <c r="AT688" s="220" t="s">
        <v>154</v>
      </c>
      <c r="AU688" s="220" t="s">
        <v>152</v>
      </c>
      <c r="AV688" s="12" t="s">
        <v>152</v>
      </c>
      <c r="AW688" s="12" t="s">
        <v>37</v>
      </c>
      <c r="AX688" s="12" t="s">
        <v>73</v>
      </c>
      <c r="AY688" s="220" t="s">
        <v>143</v>
      </c>
    </row>
    <row r="689" spans="2:51" s="11" customFormat="1" ht="13.5">
      <c r="B689" s="199"/>
      <c r="C689" s="200"/>
      <c r="D689" s="201" t="s">
        <v>154</v>
      </c>
      <c r="E689" s="202" t="s">
        <v>21</v>
      </c>
      <c r="F689" s="203" t="s">
        <v>233</v>
      </c>
      <c r="G689" s="200"/>
      <c r="H689" s="202" t="s">
        <v>21</v>
      </c>
      <c r="I689" s="204"/>
      <c r="J689" s="200"/>
      <c r="K689" s="200"/>
      <c r="L689" s="205"/>
      <c r="M689" s="206"/>
      <c r="N689" s="207"/>
      <c r="O689" s="207"/>
      <c r="P689" s="207"/>
      <c r="Q689" s="207"/>
      <c r="R689" s="207"/>
      <c r="S689" s="207"/>
      <c r="T689" s="208"/>
      <c r="AT689" s="209" t="s">
        <v>154</v>
      </c>
      <c r="AU689" s="209" t="s">
        <v>152</v>
      </c>
      <c r="AV689" s="11" t="s">
        <v>81</v>
      </c>
      <c r="AW689" s="11" t="s">
        <v>37</v>
      </c>
      <c r="AX689" s="11" t="s">
        <v>73</v>
      </c>
      <c r="AY689" s="209" t="s">
        <v>143</v>
      </c>
    </row>
    <row r="690" spans="2:51" s="12" customFormat="1" ht="13.5">
      <c r="B690" s="210"/>
      <c r="C690" s="211"/>
      <c r="D690" s="201" t="s">
        <v>154</v>
      </c>
      <c r="E690" s="212" t="s">
        <v>21</v>
      </c>
      <c r="F690" s="213" t="s">
        <v>370</v>
      </c>
      <c r="G690" s="211"/>
      <c r="H690" s="214">
        <v>11.635</v>
      </c>
      <c r="I690" s="215"/>
      <c r="J690" s="211"/>
      <c r="K690" s="211"/>
      <c r="L690" s="216"/>
      <c r="M690" s="217"/>
      <c r="N690" s="218"/>
      <c r="O690" s="218"/>
      <c r="P690" s="218"/>
      <c r="Q690" s="218"/>
      <c r="R690" s="218"/>
      <c r="S690" s="218"/>
      <c r="T690" s="219"/>
      <c r="AT690" s="220" t="s">
        <v>154</v>
      </c>
      <c r="AU690" s="220" t="s">
        <v>152</v>
      </c>
      <c r="AV690" s="12" t="s">
        <v>152</v>
      </c>
      <c r="AW690" s="12" t="s">
        <v>37</v>
      </c>
      <c r="AX690" s="12" t="s">
        <v>73</v>
      </c>
      <c r="AY690" s="220" t="s">
        <v>143</v>
      </c>
    </row>
    <row r="691" spans="2:51" s="11" customFormat="1" ht="13.5">
      <c r="B691" s="199"/>
      <c r="C691" s="200"/>
      <c r="D691" s="201" t="s">
        <v>154</v>
      </c>
      <c r="E691" s="202" t="s">
        <v>21</v>
      </c>
      <c r="F691" s="203" t="s">
        <v>270</v>
      </c>
      <c r="G691" s="200"/>
      <c r="H691" s="202" t="s">
        <v>21</v>
      </c>
      <c r="I691" s="204"/>
      <c r="J691" s="200"/>
      <c r="K691" s="200"/>
      <c r="L691" s="205"/>
      <c r="M691" s="206"/>
      <c r="N691" s="207"/>
      <c r="O691" s="207"/>
      <c r="P691" s="207"/>
      <c r="Q691" s="207"/>
      <c r="R691" s="207"/>
      <c r="S691" s="207"/>
      <c r="T691" s="208"/>
      <c r="AT691" s="209" t="s">
        <v>154</v>
      </c>
      <c r="AU691" s="209" t="s">
        <v>152</v>
      </c>
      <c r="AV691" s="11" t="s">
        <v>81</v>
      </c>
      <c r="AW691" s="11" t="s">
        <v>37</v>
      </c>
      <c r="AX691" s="11" t="s">
        <v>73</v>
      </c>
      <c r="AY691" s="209" t="s">
        <v>143</v>
      </c>
    </row>
    <row r="692" spans="2:51" s="12" customFormat="1" ht="13.5">
      <c r="B692" s="210"/>
      <c r="C692" s="211"/>
      <c r="D692" s="201" t="s">
        <v>154</v>
      </c>
      <c r="E692" s="212" t="s">
        <v>21</v>
      </c>
      <c r="F692" s="213" t="s">
        <v>1160</v>
      </c>
      <c r="G692" s="211"/>
      <c r="H692" s="214">
        <v>7.696</v>
      </c>
      <c r="I692" s="215"/>
      <c r="J692" s="211"/>
      <c r="K692" s="211"/>
      <c r="L692" s="216"/>
      <c r="M692" s="217"/>
      <c r="N692" s="218"/>
      <c r="O692" s="218"/>
      <c r="P692" s="218"/>
      <c r="Q692" s="218"/>
      <c r="R692" s="218"/>
      <c r="S692" s="218"/>
      <c r="T692" s="219"/>
      <c r="AT692" s="220" t="s">
        <v>154</v>
      </c>
      <c r="AU692" s="220" t="s">
        <v>152</v>
      </c>
      <c r="AV692" s="12" t="s">
        <v>152</v>
      </c>
      <c r="AW692" s="12" t="s">
        <v>37</v>
      </c>
      <c r="AX692" s="12" t="s">
        <v>73</v>
      </c>
      <c r="AY692" s="220" t="s">
        <v>143</v>
      </c>
    </row>
    <row r="693" spans="2:51" s="11" customFormat="1" ht="13.5">
      <c r="B693" s="199"/>
      <c r="C693" s="200"/>
      <c r="D693" s="201" t="s">
        <v>154</v>
      </c>
      <c r="E693" s="202" t="s">
        <v>21</v>
      </c>
      <c r="F693" s="203" t="s">
        <v>235</v>
      </c>
      <c r="G693" s="200"/>
      <c r="H693" s="202" t="s">
        <v>21</v>
      </c>
      <c r="I693" s="204"/>
      <c r="J693" s="200"/>
      <c r="K693" s="200"/>
      <c r="L693" s="205"/>
      <c r="M693" s="206"/>
      <c r="N693" s="207"/>
      <c r="O693" s="207"/>
      <c r="P693" s="207"/>
      <c r="Q693" s="207"/>
      <c r="R693" s="207"/>
      <c r="S693" s="207"/>
      <c r="T693" s="208"/>
      <c r="AT693" s="209" t="s">
        <v>154</v>
      </c>
      <c r="AU693" s="209" t="s">
        <v>152</v>
      </c>
      <c r="AV693" s="11" t="s">
        <v>81</v>
      </c>
      <c r="AW693" s="11" t="s">
        <v>37</v>
      </c>
      <c r="AX693" s="11" t="s">
        <v>73</v>
      </c>
      <c r="AY693" s="209" t="s">
        <v>143</v>
      </c>
    </row>
    <row r="694" spans="2:51" s="12" customFormat="1" ht="13.5">
      <c r="B694" s="210"/>
      <c r="C694" s="211"/>
      <c r="D694" s="201" t="s">
        <v>154</v>
      </c>
      <c r="E694" s="212" t="s">
        <v>21</v>
      </c>
      <c r="F694" s="213" t="s">
        <v>1161</v>
      </c>
      <c r="G694" s="211"/>
      <c r="H694" s="214">
        <v>11.635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154</v>
      </c>
      <c r="AU694" s="220" t="s">
        <v>152</v>
      </c>
      <c r="AV694" s="12" t="s">
        <v>152</v>
      </c>
      <c r="AW694" s="12" t="s">
        <v>37</v>
      </c>
      <c r="AX694" s="12" t="s">
        <v>73</v>
      </c>
      <c r="AY694" s="220" t="s">
        <v>143</v>
      </c>
    </row>
    <row r="695" spans="2:51" s="12" customFormat="1" ht="13.5">
      <c r="B695" s="210"/>
      <c r="C695" s="211"/>
      <c r="D695" s="201" t="s">
        <v>154</v>
      </c>
      <c r="E695" s="212" t="s">
        <v>21</v>
      </c>
      <c r="F695" s="213" t="s">
        <v>1162</v>
      </c>
      <c r="G695" s="211"/>
      <c r="H695" s="214">
        <v>-1.722</v>
      </c>
      <c r="I695" s="215"/>
      <c r="J695" s="211"/>
      <c r="K695" s="211"/>
      <c r="L695" s="216"/>
      <c r="M695" s="217"/>
      <c r="N695" s="218"/>
      <c r="O695" s="218"/>
      <c r="P695" s="218"/>
      <c r="Q695" s="218"/>
      <c r="R695" s="218"/>
      <c r="S695" s="218"/>
      <c r="T695" s="219"/>
      <c r="AT695" s="220" t="s">
        <v>154</v>
      </c>
      <c r="AU695" s="220" t="s">
        <v>152</v>
      </c>
      <c r="AV695" s="12" t="s">
        <v>152</v>
      </c>
      <c r="AW695" s="12" t="s">
        <v>37</v>
      </c>
      <c r="AX695" s="12" t="s">
        <v>73</v>
      </c>
      <c r="AY695" s="220" t="s">
        <v>143</v>
      </c>
    </row>
    <row r="696" spans="2:51" s="11" customFormat="1" ht="13.5">
      <c r="B696" s="199"/>
      <c r="C696" s="200"/>
      <c r="D696" s="201" t="s">
        <v>154</v>
      </c>
      <c r="E696" s="202" t="s">
        <v>21</v>
      </c>
      <c r="F696" s="203" t="s">
        <v>248</v>
      </c>
      <c r="G696" s="200"/>
      <c r="H696" s="202" t="s">
        <v>21</v>
      </c>
      <c r="I696" s="204"/>
      <c r="J696" s="200"/>
      <c r="K696" s="200"/>
      <c r="L696" s="205"/>
      <c r="M696" s="206"/>
      <c r="N696" s="207"/>
      <c r="O696" s="207"/>
      <c r="P696" s="207"/>
      <c r="Q696" s="207"/>
      <c r="R696" s="207"/>
      <c r="S696" s="207"/>
      <c r="T696" s="208"/>
      <c r="AT696" s="209" t="s">
        <v>154</v>
      </c>
      <c r="AU696" s="209" t="s">
        <v>152</v>
      </c>
      <c r="AV696" s="11" t="s">
        <v>81</v>
      </c>
      <c r="AW696" s="11" t="s">
        <v>37</v>
      </c>
      <c r="AX696" s="11" t="s">
        <v>73</v>
      </c>
      <c r="AY696" s="209" t="s">
        <v>143</v>
      </c>
    </row>
    <row r="697" spans="2:51" s="12" customFormat="1" ht="13.5">
      <c r="B697" s="210"/>
      <c r="C697" s="211"/>
      <c r="D697" s="201" t="s">
        <v>154</v>
      </c>
      <c r="E697" s="212" t="s">
        <v>21</v>
      </c>
      <c r="F697" s="213" t="s">
        <v>1163</v>
      </c>
      <c r="G697" s="211"/>
      <c r="H697" s="214">
        <v>2.28</v>
      </c>
      <c r="I697" s="215"/>
      <c r="J697" s="211"/>
      <c r="K697" s="211"/>
      <c r="L697" s="216"/>
      <c r="M697" s="217"/>
      <c r="N697" s="218"/>
      <c r="O697" s="218"/>
      <c r="P697" s="218"/>
      <c r="Q697" s="218"/>
      <c r="R697" s="218"/>
      <c r="S697" s="218"/>
      <c r="T697" s="219"/>
      <c r="AT697" s="220" t="s">
        <v>154</v>
      </c>
      <c r="AU697" s="220" t="s">
        <v>152</v>
      </c>
      <c r="AV697" s="12" t="s">
        <v>152</v>
      </c>
      <c r="AW697" s="12" t="s">
        <v>37</v>
      </c>
      <c r="AX697" s="12" t="s">
        <v>73</v>
      </c>
      <c r="AY697" s="220" t="s">
        <v>143</v>
      </c>
    </row>
    <row r="698" spans="2:51" s="12" customFormat="1" ht="13.5">
      <c r="B698" s="210"/>
      <c r="C698" s="211"/>
      <c r="D698" s="201" t="s">
        <v>154</v>
      </c>
      <c r="E698" s="212" t="s">
        <v>21</v>
      </c>
      <c r="F698" s="213" t="s">
        <v>1164</v>
      </c>
      <c r="G698" s="211"/>
      <c r="H698" s="214">
        <v>3.84</v>
      </c>
      <c r="I698" s="215"/>
      <c r="J698" s="211"/>
      <c r="K698" s="211"/>
      <c r="L698" s="216"/>
      <c r="M698" s="217"/>
      <c r="N698" s="218"/>
      <c r="O698" s="218"/>
      <c r="P698" s="218"/>
      <c r="Q698" s="218"/>
      <c r="R698" s="218"/>
      <c r="S698" s="218"/>
      <c r="T698" s="219"/>
      <c r="AT698" s="220" t="s">
        <v>154</v>
      </c>
      <c r="AU698" s="220" t="s">
        <v>152</v>
      </c>
      <c r="AV698" s="12" t="s">
        <v>152</v>
      </c>
      <c r="AW698" s="12" t="s">
        <v>37</v>
      </c>
      <c r="AX698" s="12" t="s">
        <v>73</v>
      </c>
      <c r="AY698" s="220" t="s">
        <v>143</v>
      </c>
    </row>
    <row r="699" spans="2:51" s="13" customFormat="1" ht="13.5">
      <c r="B699" s="221"/>
      <c r="C699" s="222"/>
      <c r="D699" s="201" t="s">
        <v>154</v>
      </c>
      <c r="E699" s="223" t="s">
        <v>21</v>
      </c>
      <c r="F699" s="224" t="s">
        <v>158</v>
      </c>
      <c r="G699" s="222"/>
      <c r="H699" s="225">
        <v>43.06</v>
      </c>
      <c r="I699" s="226"/>
      <c r="J699" s="222"/>
      <c r="K699" s="222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154</v>
      </c>
      <c r="AU699" s="231" t="s">
        <v>152</v>
      </c>
      <c r="AV699" s="13" t="s">
        <v>151</v>
      </c>
      <c r="AW699" s="13" t="s">
        <v>37</v>
      </c>
      <c r="AX699" s="13" t="s">
        <v>81</v>
      </c>
      <c r="AY699" s="231" t="s">
        <v>143</v>
      </c>
    </row>
    <row r="700" spans="2:65" s="1" customFormat="1" ht="16.5" customHeight="1">
      <c r="B700" s="40"/>
      <c r="C700" s="232" t="s">
        <v>1165</v>
      </c>
      <c r="D700" s="232" t="s">
        <v>209</v>
      </c>
      <c r="E700" s="233" t="s">
        <v>1166</v>
      </c>
      <c r="F700" s="234" t="s">
        <v>1167</v>
      </c>
      <c r="G700" s="235" t="s">
        <v>149</v>
      </c>
      <c r="H700" s="236">
        <v>52.598</v>
      </c>
      <c r="I700" s="237"/>
      <c r="J700" s="238">
        <f>ROUND(I700*H700,2)</f>
        <v>0</v>
      </c>
      <c r="K700" s="234" t="s">
        <v>150</v>
      </c>
      <c r="L700" s="239"/>
      <c r="M700" s="240" t="s">
        <v>21</v>
      </c>
      <c r="N700" s="241" t="s">
        <v>45</v>
      </c>
      <c r="O700" s="41"/>
      <c r="P700" s="196">
        <f>O700*H700</f>
        <v>0</v>
      </c>
      <c r="Q700" s="196">
        <v>0.0155</v>
      </c>
      <c r="R700" s="196">
        <f>Q700*H700</f>
        <v>0.815269</v>
      </c>
      <c r="S700" s="196">
        <v>0</v>
      </c>
      <c r="T700" s="197">
        <f>S700*H700</f>
        <v>0</v>
      </c>
      <c r="AR700" s="23" t="s">
        <v>351</v>
      </c>
      <c r="AT700" s="23" t="s">
        <v>209</v>
      </c>
      <c r="AU700" s="23" t="s">
        <v>152</v>
      </c>
      <c r="AY700" s="23" t="s">
        <v>143</v>
      </c>
      <c r="BE700" s="198">
        <f>IF(N700="základní",J700,0)</f>
        <v>0</v>
      </c>
      <c r="BF700" s="198">
        <f>IF(N700="snížená",J700,0)</f>
        <v>0</v>
      </c>
      <c r="BG700" s="198">
        <f>IF(N700="zákl. přenesená",J700,0)</f>
        <v>0</v>
      </c>
      <c r="BH700" s="198">
        <f>IF(N700="sníž. přenesená",J700,0)</f>
        <v>0</v>
      </c>
      <c r="BI700" s="198">
        <f>IF(N700="nulová",J700,0)</f>
        <v>0</v>
      </c>
      <c r="BJ700" s="23" t="s">
        <v>152</v>
      </c>
      <c r="BK700" s="198">
        <f>ROUND(I700*H700,2)</f>
        <v>0</v>
      </c>
      <c r="BL700" s="23" t="s">
        <v>223</v>
      </c>
      <c r="BM700" s="23" t="s">
        <v>1168</v>
      </c>
    </row>
    <row r="701" spans="2:51" s="12" customFormat="1" ht="13.5">
      <c r="B701" s="210"/>
      <c r="C701" s="211"/>
      <c r="D701" s="201" t="s">
        <v>154</v>
      </c>
      <c r="E701" s="212" t="s">
        <v>21</v>
      </c>
      <c r="F701" s="213" t="s">
        <v>1169</v>
      </c>
      <c r="G701" s="211"/>
      <c r="H701" s="214">
        <v>52.598</v>
      </c>
      <c r="I701" s="215"/>
      <c r="J701" s="211"/>
      <c r="K701" s="211"/>
      <c r="L701" s="216"/>
      <c r="M701" s="217"/>
      <c r="N701" s="218"/>
      <c r="O701" s="218"/>
      <c r="P701" s="218"/>
      <c r="Q701" s="218"/>
      <c r="R701" s="218"/>
      <c r="S701" s="218"/>
      <c r="T701" s="219"/>
      <c r="AT701" s="220" t="s">
        <v>154</v>
      </c>
      <c r="AU701" s="220" t="s">
        <v>152</v>
      </c>
      <c r="AV701" s="12" t="s">
        <v>152</v>
      </c>
      <c r="AW701" s="12" t="s">
        <v>37</v>
      </c>
      <c r="AX701" s="12" t="s">
        <v>81</v>
      </c>
      <c r="AY701" s="220" t="s">
        <v>143</v>
      </c>
    </row>
    <row r="702" spans="2:65" s="1" customFormat="1" ht="16.5" customHeight="1">
      <c r="B702" s="40"/>
      <c r="C702" s="187" t="s">
        <v>1170</v>
      </c>
      <c r="D702" s="187" t="s">
        <v>146</v>
      </c>
      <c r="E702" s="188" t="s">
        <v>1171</v>
      </c>
      <c r="F702" s="189" t="s">
        <v>1172</v>
      </c>
      <c r="G702" s="190" t="s">
        <v>149</v>
      </c>
      <c r="H702" s="191">
        <v>44.21</v>
      </c>
      <c r="I702" s="192"/>
      <c r="J702" s="193">
        <f>ROUND(I702*H702,2)</f>
        <v>0</v>
      </c>
      <c r="K702" s="189" t="s">
        <v>150</v>
      </c>
      <c r="L702" s="60"/>
      <c r="M702" s="194" t="s">
        <v>21</v>
      </c>
      <c r="N702" s="195" t="s">
        <v>45</v>
      </c>
      <c r="O702" s="41"/>
      <c r="P702" s="196">
        <f>O702*H702</f>
        <v>0</v>
      </c>
      <c r="Q702" s="196">
        <v>0.0003</v>
      </c>
      <c r="R702" s="196">
        <f>Q702*H702</f>
        <v>0.013262999999999999</v>
      </c>
      <c r="S702" s="196">
        <v>0</v>
      </c>
      <c r="T702" s="197">
        <f>S702*H702</f>
        <v>0</v>
      </c>
      <c r="AR702" s="23" t="s">
        <v>223</v>
      </c>
      <c r="AT702" s="23" t="s">
        <v>146</v>
      </c>
      <c r="AU702" s="23" t="s">
        <v>152</v>
      </c>
      <c r="AY702" s="23" t="s">
        <v>143</v>
      </c>
      <c r="BE702" s="198">
        <f>IF(N702="základní",J702,0)</f>
        <v>0</v>
      </c>
      <c r="BF702" s="198">
        <f>IF(N702="snížená",J702,0)</f>
        <v>0</v>
      </c>
      <c r="BG702" s="198">
        <f>IF(N702="zákl. přenesená",J702,0)</f>
        <v>0</v>
      </c>
      <c r="BH702" s="198">
        <f>IF(N702="sníž. přenesená",J702,0)</f>
        <v>0</v>
      </c>
      <c r="BI702" s="198">
        <f>IF(N702="nulová",J702,0)</f>
        <v>0</v>
      </c>
      <c r="BJ702" s="23" t="s">
        <v>152</v>
      </c>
      <c r="BK702" s="198">
        <f>ROUND(I702*H702,2)</f>
        <v>0</v>
      </c>
      <c r="BL702" s="23" t="s">
        <v>223</v>
      </c>
      <c r="BM702" s="23" t="s">
        <v>1173</v>
      </c>
    </row>
    <row r="703" spans="2:65" s="1" customFormat="1" ht="16.5" customHeight="1">
      <c r="B703" s="40"/>
      <c r="C703" s="187" t="s">
        <v>1174</v>
      </c>
      <c r="D703" s="187" t="s">
        <v>146</v>
      </c>
      <c r="E703" s="188" t="s">
        <v>1175</v>
      </c>
      <c r="F703" s="189" t="s">
        <v>1176</v>
      </c>
      <c r="G703" s="190" t="s">
        <v>599</v>
      </c>
      <c r="H703" s="191">
        <v>2</v>
      </c>
      <c r="I703" s="192"/>
      <c r="J703" s="193">
        <f>ROUND(I703*H703,2)</f>
        <v>0</v>
      </c>
      <c r="K703" s="189" t="s">
        <v>21</v>
      </c>
      <c r="L703" s="60"/>
      <c r="M703" s="194" t="s">
        <v>21</v>
      </c>
      <c r="N703" s="195" t="s">
        <v>45</v>
      </c>
      <c r="O703" s="41"/>
      <c r="P703" s="196">
        <f>O703*H703</f>
        <v>0</v>
      </c>
      <c r="Q703" s="196">
        <v>0</v>
      </c>
      <c r="R703" s="196">
        <f>Q703*H703</f>
        <v>0</v>
      </c>
      <c r="S703" s="196">
        <v>0</v>
      </c>
      <c r="T703" s="197">
        <f>S703*H703</f>
        <v>0</v>
      </c>
      <c r="AR703" s="23" t="s">
        <v>223</v>
      </c>
      <c r="AT703" s="23" t="s">
        <v>146</v>
      </c>
      <c r="AU703" s="23" t="s">
        <v>152</v>
      </c>
      <c r="AY703" s="23" t="s">
        <v>143</v>
      </c>
      <c r="BE703" s="198">
        <f>IF(N703="základní",J703,0)</f>
        <v>0</v>
      </c>
      <c r="BF703" s="198">
        <f>IF(N703="snížená",J703,0)</f>
        <v>0</v>
      </c>
      <c r="BG703" s="198">
        <f>IF(N703="zákl. přenesená",J703,0)</f>
        <v>0</v>
      </c>
      <c r="BH703" s="198">
        <f>IF(N703="sníž. přenesená",J703,0)</f>
        <v>0</v>
      </c>
      <c r="BI703" s="198">
        <f>IF(N703="nulová",J703,0)</f>
        <v>0</v>
      </c>
      <c r="BJ703" s="23" t="s">
        <v>152</v>
      </c>
      <c r="BK703" s="198">
        <f>ROUND(I703*H703,2)</f>
        <v>0</v>
      </c>
      <c r="BL703" s="23" t="s">
        <v>223</v>
      </c>
      <c r="BM703" s="23" t="s">
        <v>1177</v>
      </c>
    </row>
    <row r="704" spans="2:65" s="1" customFormat="1" ht="38.25" customHeight="1">
      <c r="B704" s="40"/>
      <c r="C704" s="187" t="s">
        <v>1178</v>
      </c>
      <c r="D704" s="187" t="s">
        <v>146</v>
      </c>
      <c r="E704" s="188" t="s">
        <v>1179</v>
      </c>
      <c r="F704" s="189" t="s">
        <v>1180</v>
      </c>
      <c r="G704" s="190" t="s">
        <v>317</v>
      </c>
      <c r="H704" s="191">
        <v>2.312</v>
      </c>
      <c r="I704" s="192"/>
      <c r="J704" s="193">
        <f>ROUND(I704*H704,2)</f>
        <v>0</v>
      </c>
      <c r="K704" s="189" t="s">
        <v>150</v>
      </c>
      <c r="L704" s="60"/>
      <c r="M704" s="194" t="s">
        <v>21</v>
      </c>
      <c r="N704" s="195" t="s">
        <v>45</v>
      </c>
      <c r="O704" s="41"/>
      <c r="P704" s="196">
        <f>O704*H704</f>
        <v>0</v>
      </c>
      <c r="Q704" s="196">
        <v>0</v>
      </c>
      <c r="R704" s="196">
        <f>Q704*H704</f>
        <v>0</v>
      </c>
      <c r="S704" s="196">
        <v>0</v>
      </c>
      <c r="T704" s="197">
        <f>S704*H704</f>
        <v>0</v>
      </c>
      <c r="AR704" s="23" t="s">
        <v>223</v>
      </c>
      <c r="AT704" s="23" t="s">
        <v>146</v>
      </c>
      <c r="AU704" s="23" t="s">
        <v>152</v>
      </c>
      <c r="AY704" s="23" t="s">
        <v>143</v>
      </c>
      <c r="BE704" s="198">
        <f>IF(N704="základní",J704,0)</f>
        <v>0</v>
      </c>
      <c r="BF704" s="198">
        <f>IF(N704="snížená",J704,0)</f>
        <v>0</v>
      </c>
      <c r="BG704" s="198">
        <f>IF(N704="zákl. přenesená",J704,0)</f>
        <v>0</v>
      </c>
      <c r="BH704" s="198">
        <f>IF(N704="sníž. přenesená",J704,0)</f>
        <v>0</v>
      </c>
      <c r="BI704" s="198">
        <f>IF(N704="nulová",J704,0)</f>
        <v>0</v>
      </c>
      <c r="BJ704" s="23" t="s">
        <v>152</v>
      </c>
      <c r="BK704" s="198">
        <f>ROUND(I704*H704,2)</f>
        <v>0</v>
      </c>
      <c r="BL704" s="23" t="s">
        <v>223</v>
      </c>
      <c r="BM704" s="23" t="s">
        <v>1181</v>
      </c>
    </row>
    <row r="705" spans="2:63" s="10" customFormat="1" ht="29.85" customHeight="1">
      <c r="B705" s="171"/>
      <c r="C705" s="172"/>
      <c r="D705" s="173" t="s">
        <v>72</v>
      </c>
      <c r="E705" s="185" t="s">
        <v>1182</v>
      </c>
      <c r="F705" s="185" t="s">
        <v>1183</v>
      </c>
      <c r="G705" s="172"/>
      <c r="H705" s="172"/>
      <c r="I705" s="175"/>
      <c r="J705" s="186">
        <f>BK705</f>
        <v>0</v>
      </c>
      <c r="K705" s="172"/>
      <c r="L705" s="177"/>
      <c r="M705" s="178"/>
      <c r="N705" s="179"/>
      <c r="O705" s="179"/>
      <c r="P705" s="180">
        <f>SUM(P706:P724)</f>
        <v>0</v>
      </c>
      <c r="Q705" s="179"/>
      <c r="R705" s="180">
        <f>SUM(R706:R724)</f>
        <v>0.0447778</v>
      </c>
      <c r="S705" s="179"/>
      <c r="T705" s="181">
        <f>SUM(T706:T724)</f>
        <v>0</v>
      </c>
      <c r="AR705" s="182" t="s">
        <v>152</v>
      </c>
      <c r="AT705" s="183" t="s">
        <v>72</v>
      </c>
      <c r="AU705" s="183" t="s">
        <v>81</v>
      </c>
      <c r="AY705" s="182" t="s">
        <v>143</v>
      </c>
      <c r="BK705" s="184">
        <f>SUM(BK706:BK724)</f>
        <v>0</v>
      </c>
    </row>
    <row r="706" spans="2:65" s="1" customFormat="1" ht="25.5" customHeight="1">
      <c r="B706" s="40"/>
      <c r="C706" s="187" t="s">
        <v>1184</v>
      </c>
      <c r="D706" s="187" t="s">
        <v>146</v>
      </c>
      <c r="E706" s="188" t="s">
        <v>1185</v>
      </c>
      <c r="F706" s="189" t="s">
        <v>1186</v>
      </c>
      <c r="G706" s="190" t="s">
        <v>149</v>
      </c>
      <c r="H706" s="191">
        <v>27.1</v>
      </c>
      <c r="I706" s="192"/>
      <c r="J706" s="193">
        <f>ROUND(I706*H706,2)</f>
        <v>0</v>
      </c>
      <c r="K706" s="189" t="s">
        <v>150</v>
      </c>
      <c r="L706" s="60"/>
      <c r="M706" s="194" t="s">
        <v>21</v>
      </c>
      <c r="N706" s="195" t="s">
        <v>45</v>
      </c>
      <c r="O706" s="41"/>
      <c r="P706" s="196">
        <f>O706*H706</f>
        <v>0</v>
      </c>
      <c r="Q706" s="196">
        <v>7E-05</v>
      </c>
      <c r="R706" s="196">
        <f>Q706*H706</f>
        <v>0.001897</v>
      </c>
      <c r="S706" s="196">
        <v>0</v>
      </c>
      <c r="T706" s="197">
        <f>S706*H706</f>
        <v>0</v>
      </c>
      <c r="AR706" s="23" t="s">
        <v>223</v>
      </c>
      <c r="AT706" s="23" t="s">
        <v>146</v>
      </c>
      <c r="AU706" s="23" t="s">
        <v>152</v>
      </c>
      <c r="AY706" s="23" t="s">
        <v>143</v>
      </c>
      <c r="BE706" s="198">
        <f>IF(N706="základní",J706,0)</f>
        <v>0</v>
      </c>
      <c r="BF706" s="198">
        <f>IF(N706="snížená",J706,0)</f>
        <v>0</v>
      </c>
      <c r="BG706" s="198">
        <f>IF(N706="zákl. přenesená",J706,0)</f>
        <v>0</v>
      </c>
      <c r="BH706" s="198">
        <f>IF(N706="sníž. přenesená",J706,0)</f>
        <v>0</v>
      </c>
      <c r="BI706" s="198">
        <f>IF(N706="nulová",J706,0)</f>
        <v>0</v>
      </c>
      <c r="BJ706" s="23" t="s">
        <v>152</v>
      </c>
      <c r="BK706" s="198">
        <f>ROUND(I706*H706,2)</f>
        <v>0</v>
      </c>
      <c r="BL706" s="23" t="s">
        <v>223</v>
      </c>
      <c r="BM706" s="23" t="s">
        <v>1187</v>
      </c>
    </row>
    <row r="707" spans="2:51" s="11" customFormat="1" ht="13.5">
      <c r="B707" s="199"/>
      <c r="C707" s="200"/>
      <c r="D707" s="201" t="s">
        <v>154</v>
      </c>
      <c r="E707" s="202" t="s">
        <v>21</v>
      </c>
      <c r="F707" s="203" t="s">
        <v>1188</v>
      </c>
      <c r="G707" s="200"/>
      <c r="H707" s="202" t="s">
        <v>21</v>
      </c>
      <c r="I707" s="204"/>
      <c r="J707" s="200"/>
      <c r="K707" s="200"/>
      <c r="L707" s="205"/>
      <c r="M707" s="206"/>
      <c r="N707" s="207"/>
      <c r="O707" s="207"/>
      <c r="P707" s="207"/>
      <c r="Q707" s="207"/>
      <c r="R707" s="207"/>
      <c r="S707" s="207"/>
      <c r="T707" s="208"/>
      <c r="AT707" s="209" t="s">
        <v>154</v>
      </c>
      <c r="AU707" s="209" t="s">
        <v>152</v>
      </c>
      <c r="AV707" s="11" t="s">
        <v>81</v>
      </c>
      <c r="AW707" s="11" t="s">
        <v>37</v>
      </c>
      <c r="AX707" s="11" t="s">
        <v>73</v>
      </c>
      <c r="AY707" s="209" t="s">
        <v>143</v>
      </c>
    </row>
    <row r="708" spans="2:51" s="12" customFormat="1" ht="13.5">
      <c r="B708" s="210"/>
      <c r="C708" s="211"/>
      <c r="D708" s="201" t="s">
        <v>154</v>
      </c>
      <c r="E708" s="212" t="s">
        <v>21</v>
      </c>
      <c r="F708" s="213" t="s">
        <v>1189</v>
      </c>
      <c r="G708" s="211"/>
      <c r="H708" s="214">
        <v>17.5</v>
      </c>
      <c r="I708" s="215"/>
      <c r="J708" s="211"/>
      <c r="K708" s="211"/>
      <c r="L708" s="216"/>
      <c r="M708" s="217"/>
      <c r="N708" s="218"/>
      <c r="O708" s="218"/>
      <c r="P708" s="218"/>
      <c r="Q708" s="218"/>
      <c r="R708" s="218"/>
      <c r="S708" s="218"/>
      <c r="T708" s="219"/>
      <c r="AT708" s="220" t="s">
        <v>154</v>
      </c>
      <c r="AU708" s="220" t="s">
        <v>152</v>
      </c>
      <c r="AV708" s="12" t="s">
        <v>152</v>
      </c>
      <c r="AW708" s="12" t="s">
        <v>37</v>
      </c>
      <c r="AX708" s="12" t="s">
        <v>73</v>
      </c>
      <c r="AY708" s="220" t="s">
        <v>143</v>
      </c>
    </row>
    <row r="709" spans="2:51" s="12" customFormat="1" ht="13.5">
      <c r="B709" s="210"/>
      <c r="C709" s="211"/>
      <c r="D709" s="201" t="s">
        <v>154</v>
      </c>
      <c r="E709" s="212" t="s">
        <v>21</v>
      </c>
      <c r="F709" s="213" t="s">
        <v>1190</v>
      </c>
      <c r="G709" s="211"/>
      <c r="H709" s="214">
        <v>9.6</v>
      </c>
      <c r="I709" s="215"/>
      <c r="J709" s="211"/>
      <c r="K709" s="211"/>
      <c r="L709" s="216"/>
      <c r="M709" s="217"/>
      <c r="N709" s="218"/>
      <c r="O709" s="218"/>
      <c r="P709" s="218"/>
      <c r="Q709" s="218"/>
      <c r="R709" s="218"/>
      <c r="S709" s="218"/>
      <c r="T709" s="219"/>
      <c r="AT709" s="220" t="s">
        <v>154</v>
      </c>
      <c r="AU709" s="220" t="s">
        <v>152</v>
      </c>
      <c r="AV709" s="12" t="s">
        <v>152</v>
      </c>
      <c r="AW709" s="12" t="s">
        <v>37</v>
      </c>
      <c r="AX709" s="12" t="s">
        <v>73</v>
      </c>
      <c r="AY709" s="220" t="s">
        <v>143</v>
      </c>
    </row>
    <row r="710" spans="2:51" s="13" customFormat="1" ht="13.5">
      <c r="B710" s="221"/>
      <c r="C710" s="222"/>
      <c r="D710" s="201" t="s">
        <v>154</v>
      </c>
      <c r="E710" s="223" t="s">
        <v>21</v>
      </c>
      <c r="F710" s="224" t="s">
        <v>158</v>
      </c>
      <c r="G710" s="222"/>
      <c r="H710" s="225">
        <v>27.1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154</v>
      </c>
      <c r="AU710" s="231" t="s">
        <v>152</v>
      </c>
      <c r="AV710" s="13" t="s">
        <v>151</v>
      </c>
      <c r="AW710" s="13" t="s">
        <v>37</v>
      </c>
      <c r="AX710" s="13" t="s">
        <v>81</v>
      </c>
      <c r="AY710" s="231" t="s">
        <v>143</v>
      </c>
    </row>
    <row r="711" spans="2:65" s="1" customFormat="1" ht="25.5" customHeight="1">
      <c r="B711" s="40"/>
      <c r="C711" s="187" t="s">
        <v>1191</v>
      </c>
      <c r="D711" s="187" t="s">
        <v>146</v>
      </c>
      <c r="E711" s="188" t="s">
        <v>1192</v>
      </c>
      <c r="F711" s="189" t="s">
        <v>1193</v>
      </c>
      <c r="G711" s="190" t="s">
        <v>149</v>
      </c>
      <c r="H711" s="191">
        <v>27.1</v>
      </c>
      <c r="I711" s="192"/>
      <c r="J711" s="193">
        <f>ROUND(I711*H711,2)</f>
        <v>0</v>
      </c>
      <c r="K711" s="189" t="s">
        <v>150</v>
      </c>
      <c r="L711" s="60"/>
      <c r="M711" s="194" t="s">
        <v>21</v>
      </c>
      <c r="N711" s="195" t="s">
        <v>45</v>
      </c>
      <c r="O711" s="41"/>
      <c r="P711" s="196">
        <f>O711*H711</f>
        <v>0</v>
      </c>
      <c r="Q711" s="196">
        <v>0.00017</v>
      </c>
      <c r="R711" s="196">
        <f>Q711*H711</f>
        <v>0.004607000000000001</v>
      </c>
      <c r="S711" s="196">
        <v>0</v>
      </c>
      <c r="T711" s="197">
        <f>S711*H711</f>
        <v>0</v>
      </c>
      <c r="AR711" s="23" t="s">
        <v>223</v>
      </c>
      <c r="AT711" s="23" t="s">
        <v>146</v>
      </c>
      <c r="AU711" s="23" t="s">
        <v>152</v>
      </c>
      <c r="AY711" s="23" t="s">
        <v>143</v>
      </c>
      <c r="BE711" s="198">
        <f>IF(N711="základní",J711,0)</f>
        <v>0</v>
      </c>
      <c r="BF711" s="198">
        <f>IF(N711="snížená",J711,0)</f>
        <v>0</v>
      </c>
      <c r="BG711" s="198">
        <f>IF(N711="zákl. přenesená",J711,0)</f>
        <v>0</v>
      </c>
      <c r="BH711" s="198">
        <f>IF(N711="sníž. přenesená",J711,0)</f>
        <v>0</v>
      </c>
      <c r="BI711" s="198">
        <f>IF(N711="nulová",J711,0)</f>
        <v>0</v>
      </c>
      <c r="BJ711" s="23" t="s">
        <v>152</v>
      </c>
      <c r="BK711" s="198">
        <f>ROUND(I711*H711,2)</f>
        <v>0</v>
      </c>
      <c r="BL711" s="23" t="s">
        <v>223</v>
      </c>
      <c r="BM711" s="23" t="s">
        <v>1194</v>
      </c>
    </row>
    <row r="712" spans="2:65" s="1" customFormat="1" ht="25.5" customHeight="1">
      <c r="B712" s="40"/>
      <c r="C712" s="187" t="s">
        <v>1195</v>
      </c>
      <c r="D712" s="187" t="s">
        <v>146</v>
      </c>
      <c r="E712" s="188" t="s">
        <v>1196</v>
      </c>
      <c r="F712" s="189" t="s">
        <v>1197</v>
      </c>
      <c r="G712" s="190" t="s">
        <v>149</v>
      </c>
      <c r="H712" s="191">
        <v>27.1</v>
      </c>
      <c r="I712" s="192"/>
      <c r="J712" s="193">
        <f>ROUND(I712*H712,2)</f>
        <v>0</v>
      </c>
      <c r="K712" s="189" t="s">
        <v>150</v>
      </c>
      <c r="L712" s="60"/>
      <c r="M712" s="194" t="s">
        <v>21</v>
      </c>
      <c r="N712" s="195" t="s">
        <v>45</v>
      </c>
      <c r="O712" s="41"/>
      <c r="P712" s="196">
        <f>O712*H712</f>
        <v>0</v>
      </c>
      <c r="Q712" s="196">
        <v>0.00012</v>
      </c>
      <c r="R712" s="196">
        <f>Q712*H712</f>
        <v>0.003252</v>
      </c>
      <c r="S712" s="196">
        <v>0</v>
      </c>
      <c r="T712" s="197">
        <f>S712*H712</f>
        <v>0</v>
      </c>
      <c r="AR712" s="23" t="s">
        <v>223</v>
      </c>
      <c r="AT712" s="23" t="s">
        <v>146</v>
      </c>
      <c r="AU712" s="23" t="s">
        <v>152</v>
      </c>
      <c r="AY712" s="23" t="s">
        <v>143</v>
      </c>
      <c r="BE712" s="198">
        <f>IF(N712="základní",J712,0)</f>
        <v>0</v>
      </c>
      <c r="BF712" s="198">
        <f>IF(N712="snížená",J712,0)</f>
        <v>0</v>
      </c>
      <c r="BG712" s="198">
        <f>IF(N712="zákl. přenesená",J712,0)</f>
        <v>0</v>
      </c>
      <c r="BH712" s="198">
        <f>IF(N712="sníž. přenesená",J712,0)</f>
        <v>0</v>
      </c>
      <c r="BI712" s="198">
        <f>IF(N712="nulová",J712,0)</f>
        <v>0</v>
      </c>
      <c r="BJ712" s="23" t="s">
        <v>152</v>
      </c>
      <c r="BK712" s="198">
        <f>ROUND(I712*H712,2)</f>
        <v>0</v>
      </c>
      <c r="BL712" s="23" t="s">
        <v>223</v>
      </c>
      <c r="BM712" s="23" t="s">
        <v>1198</v>
      </c>
    </row>
    <row r="713" spans="2:65" s="1" customFormat="1" ht="25.5" customHeight="1">
      <c r="B713" s="40"/>
      <c r="C713" s="187" t="s">
        <v>1199</v>
      </c>
      <c r="D713" s="187" t="s">
        <v>146</v>
      </c>
      <c r="E713" s="188" t="s">
        <v>1200</v>
      </c>
      <c r="F713" s="189" t="s">
        <v>1201</v>
      </c>
      <c r="G713" s="190" t="s">
        <v>149</v>
      </c>
      <c r="H713" s="191">
        <v>34.56</v>
      </c>
      <c r="I713" s="192"/>
      <c r="J713" s="193">
        <f>ROUND(I713*H713,2)</f>
        <v>0</v>
      </c>
      <c r="K713" s="189" t="s">
        <v>150</v>
      </c>
      <c r="L713" s="60"/>
      <c r="M713" s="194" t="s">
        <v>21</v>
      </c>
      <c r="N713" s="195" t="s">
        <v>45</v>
      </c>
      <c r="O713" s="41"/>
      <c r="P713" s="196">
        <f>O713*H713</f>
        <v>0</v>
      </c>
      <c r="Q713" s="196">
        <v>0.00023</v>
      </c>
      <c r="R713" s="196">
        <f>Q713*H713</f>
        <v>0.0079488</v>
      </c>
      <c r="S713" s="196">
        <v>0</v>
      </c>
      <c r="T713" s="197">
        <f>S713*H713</f>
        <v>0</v>
      </c>
      <c r="AR713" s="23" t="s">
        <v>223</v>
      </c>
      <c r="AT713" s="23" t="s">
        <v>146</v>
      </c>
      <c r="AU713" s="23" t="s">
        <v>152</v>
      </c>
      <c r="AY713" s="23" t="s">
        <v>143</v>
      </c>
      <c r="BE713" s="198">
        <f>IF(N713="základní",J713,0)</f>
        <v>0</v>
      </c>
      <c r="BF713" s="198">
        <f>IF(N713="snížená",J713,0)</f>
        <v>0</v>
      </c>
      <c r="BG713" s="198">
        <f>IF(N713="zákl. přenesená",J713,0)</f>
        <v>0</v>
      </c>
      <c r="BH713" s="198">
        <f>IF(N713="sníž. přenesená",J713,0)</f>
        <v>0</v>
      </c>
      <c r="BI713" s="198">
        <f>IF(N713="nulová",J713,0)</f>
        <v>0</v>
      </c>
      <c r="BJ713" s="23" t="s">
        <v>152</v>
      </c>
      <c r="BK713" s="198">
        <f>ROUND(I713*H713,2)</f>
        <v>0</v>
      </c>
      <c r="BL713" s="23" t="s">
        <v>223</v>
      </c>
      <c r="BM713" s="23" t="s">
        <v>1202</v>
      </c>
    </row>
    <row r="714" spans="2:51" s="12" customFormat="1" ht="13.5">
      <c r="B714" s="210"/>
      <c r="C714" s="211"/>
      <c r="D714" s="201" t="s">
        <v>154</v>
      </c>
      <c r="E714" s="212" t="s">
        <v>21</v>
      </c>
      <c r="F714" s="213" t="s">
        <v>1203</v>
      </c>
      <c r="G714" s="211"/>
      <c r="H714" s="214">
        <v>34.56</v>
      </c>
      <c r="I714" s="215"/>
      <c r="J714" s="211"/>
      <c r="K714" s="211"/>
      <c r="L714" s="216"/>
      <c r="M714" s="217"/>
      <c r="N714" s="218"/>
      <c r="O714" s="218"/>
      <c r="P714" s="218"/>
      <c r="Q714" s="218"/>
      <c r="R714" s="218"/>
      <c r="S714" s="218"/>
      <c r="T714" s="219"/>
      <c r="AT714" s="220" t="s">
        <v>154</v>
      </c>
      <c r="AU714" s="220" t="s">
        <v>152</v>
      </c>
      <c r="AV714" s="12" t="s">
        <v>152</v>
      </c>
      <c r="AW714" s="12" t="s">
        <v>37</v>
      </c>
      <c r="AX714" s="12" t="s">
        <v>81</v>
      </c>
      <c r="AY714" s="220" t="s">
        <v>143</v>
      </c>
    </row>
    <row r="715" spans="2:65" s="1" customFormat="1" ht="25.5" customHeight="1">
      <c r="B715" s="40"/>
      <c r="C715" s="187" t="s">
        <v>1204</v>
      </c>
      <c r="D715" s="187" t="s">
        <v>146</v>
      </c>
      <c r="E715" s="188" t="s">
        <v>1205</v>
      </c>
      <c r="F715" s="189" t="s">
        <v>1206</v>
      </c>
      <c r="G715" s="190" t="s">
        <v>149</v>
      </c>
      <c r="H715" s="191">
        <v>27.1</v>
      </c>
      <c r="I715" s="192"/>
      <c r="J715" s="193">
        <f>ROUND(I715*H715,2)</f>
        <v>0</v>
      </c>
      <c r="K715" s="189" t="s">
        <v>150</v>
      </c>
      <c r="L715" s="60"/>
      <c r="M715" s="194" t="s">
        <v>21</v>
      </c>
      <c r="N715" s="195" t="s">
        <v>45</v>
      </c>
      <c r="O715" s="41"/>
      <c r="P715" s="196">
        <f>O715*H715</f>
        <v>0</v>
      </c>
      <c r="Q715" s="196">
        <v>0</v>
      </c>
      <c r="R715" s="196">
        <f>Q715*H715</f>
        <v>0</v>
      </c>
      <c r="S715" s="196">
        <v>0</v>
      </c>
      <c r="T715" s="197">
        <f>S715*H715</f>
        <v>0</v>
      </c>
      <c r="AR715" s="23" t="s">
        <v>223</v>
      </c>
      <c r="AT715" s="23" t="s">
        <v>146</v>
      </c>
      <c r="AU715" s="23" t="s">
        <v>152</v>
      </c>
      <c r="AY715" s="23" t="s">
        <v>143</v>
      </c>
      <c r="BE715" s="198">
        <f>IF(N715="základní",J715,0)</f>
        <v>0</v>
      </c>
      <c r="BF715" s="198">
        <f>IF(N715="snížená",J715,0)</f>
        <v>0</v>
      </c>
      <c r="BG715" s="198">
        <f>IF(N715="zákl. přenesená",J715,0)</f>
        <v>0</v>
      </c>
      <c r="BH715" s="198">
        <f>IF(N715="sníž. přenesená",J715,0)</f>
        <v>0</v>
      </c>
      <c r="BI715" s="198">
        <f>IF(N715="nulová",J715,0)</f>
        <v>0</v>
      </c>
      <c r="BJ715" s="23" t="s">
        <v>152</v>
      </c>
      <c r="BK715" s="198">
        <f>ROUND(I715*H715,2)</f>
        <v>0</v>
      </c>
      <c r="BL715" s="23" t="s">
        <v>223</v>
      </c>
      <c r="BM715" s="23" t="s">
        <v>1207</v>
      </c>
    </row>
    <row r="716" spans="2:65" s="1" customFormat="1" ht="25.5" customHeight="1">
      <c r="B716" s="40"/>
      <c r="C716" s="187" t="s">
        <v>1208</v>
      </c>
      <c r="D716" s="187" t="s">
        <v>146</v>
      </c>
      <c r="E716" s="188" t="s">
        <v>1209</v>
      </c>
      <c r="F716" s="189" t="s">
        <v>1210</v>
      </c>
      <c r="G716" s="190" t="s">
        <v>246</v>
      </c>
      <c r="H716" s="191">
        <v>100</v>
      </c>
      <c r="I716" s="192"/>
      <c r="J716" s="193">
        <f>ROUND(I716*H716,2)</f>
        <v>0</v>
      </c>
      <c r="K716" s="189" t="s">
        <v>150</v>
      </c>
      <c r="L716" s="60"/>
      <c r="M716" s="194" t="s">
        <v>21</v>
      </c>
      <c r="N716" s="195" t="s">
        <v>45</v>
      </c>
      <c r="O716" s="41"/>
      <c r="P716" s="196">
        <f>O716*H716</f>
        <v>0</v>
      </c>
      <c r="Q716" s="196">
        <v>1E-05</v>
      </c>
      <c r="R716" s="196">
        <f>Q716*H716</f>
        <v>0.001</v>
      </c>
      <c r="S716" s="196">
        <v>0</v>
      </c>
      <c r="T716" s="197">
        <f>S716*H716</f>
        <v>0</v>
      </c>
      <c r="AR716" s="23" t="s">
        <v>223</v>
      </c>
      <c r="AT716" s="23" t="s">
        <v>146</v>
      </c>
      <c r="AU716" s="23" t="s">
        <v>152</v>
      </c>
      <c r="AY716" s="23" t="s">
        <v>143</v>
      </c>
      <c r="BE716" s="198">
        <f>IF(N716="základní",J716,0)</f>
        <v>0</v>
      </c>
      <c r="BF716" s="198">
        <f>IF(N716="snížená",J716,0)</f>
        <v>0</v>
      </c>
      <c r="BG716" s="198">
        <f>IF(N716="zákl. přenesená",J716,0)</f>
        <v>0</v>
      </c>
      <c r="BH716" s="198">
        <f>IF(N716="sníž. přenesená",J716,0)</f>
        <v>0</v>
      </c>
      <c r="BI716" s="198">
        <f>IF(N716="nulová",J716,0)</f>
        <v>0</v>
      </c>
      <c r="BJ716" s="23" t="s">
        <v>152</v>
      </c>
      <c r="BK716" s="198">
        <f>ROUND(I716*H716,2)</f>
        <v>0</v>
      </c>
      <c r="BL716" s="23" t="s">
        <v>223</v>
      </c>
      <c r="BM716" s="23" t="s">
        <v>1211</v>
      </c>
    </row>
    <row r="717" spans="2:51" s="11" customFormat="1" ht="13.5">
      <c r="B717" s="199"/>
      <c r="C717" s="200"/>
      <c r="D717" s="201" t="s">
        <v>154</v>
      </c>
      <c r="E717" s="202" t="s">
        <v>21</v>
      </c>
      <c r="F717" s="203" t="s">
        <v>1212</v>
      </c>
      <c r="G717" s="200"/>
      <c r="H717" s="202" t="s">
        <v>21</v>
      </c>
      <c r="I717" s="204"/>
      <c r="J717" s="200"/>
      <c r="K717" s="200"/>
      <c r="L717" s="205"/>
      <c r="M717" s="206"/>
      <c r="N717" s="207"/>
      <c r="O717" s="207"/>
      <c r="P717" s="207"/>
      <c r="Q717" s="207"/>
      <c r="R717" s="207"/>
      <c r="S717" s="207"/>
      <c r="T717" s="208"/>
      <c r="AT717" s="209" t="s">
        <v>154</v>
      </c>
      <c r="AU717" s="209" t="s">
        <v>152</v>
      </c>
      <c r="AV717" s="11" t="s">
        <v>81</v>
      </c>
      <c r="AW717" s="11" t="s">
        <v>37</v>
      </c>
      <c r="AX717" s="11" t="s">
        <v>73</v>
      </c>
      <c r="AY717" s="209" t="s">
        <v>143</v>
      </c>
    </row>
    <row r="718" spans="2:51" s="12" customFormat="1" ht="13.5">
      <c r="B718" s="210"/>
      <c r="C718" s="211"/>
      <c r="D718" s="201" t="s">
        <v>154</v>
      </c>
      <c r="E718" s="212" t="s">
        <v>21</v>
      </c>
      <c r="F718" s="213" t="s">
        <v>222</v>
      </c>
      <c r="G718" s="211"/>
      <c r="H718" s="214">
        <v>50</v>
      </c>
      <c r="I718" s="215"/>
      <c r="J718" s="211"/>
      <c r="K718" s="211"/>
      <c r="L718" s="216"/>
      <c r="M718" s="217"/>
      <c r="N718" s="218"/>
      <c r="O718" s="218"/>
      <c r="P718" s="218"/>
      <c r="Q718" s="218"/>
      <c r="R718" s="218"/>
      <c r="S718" s="218"/>
      <c r="T718" s="219"/>
      <c r="AT718" s="220" t="s">
        <v>154</v>
      </c>
      <c r="AU718" s="220" t="s">
        <v>152</v>
      </c>
      <c r="AV718" s="12" t="s">
        <v>152</v>
      </c>
      <c r="AW718" s="12" t="s">
        <v>37</v>
      </c>
      <c r="AX718" s="12" t="s">
        <v>73</v>
      </c>
      <c r="AY718" s="220" t="s">
        <v>143</v>
      </c>
    </row>
    <row r="719" spans="2:51" s="12" customFormat="1" ht="13.5">
      <c r="B719" s="210"/>
      <c r="C719" s="211"/>
      <c r="D719" s="201" t="s">
        <v>154</v>
      </c>
      <c r="E719" s="212" t="s">
        <v>21</v>
      </c>
      <c r="F719" s="213" t="s">
        <v>222</v>
      </c>
      <c r="G719" s="211"/>
      <c r="H719" s="214">
        <v>50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154</v>
      </c>
      <c r="AU719" s="220" t="s">
        <v>152</v>
      </c>
      <c r="AV719" s="12" t="s">
        <v>152</v>
      </c>
      <c r="AW719" s="12" t="s">
        <v>37</v>
      </c>
      <c r="AX719" s="12" t="s">
        <v>73</v>
      </c>
      <c r="AY719" s="220" t="s">
        <v>143</v>
      </c>
    </row>
    <row r="720" spans="2:51" s="13" customFormat="1" ht="13.5">
      <c r="B720" s="221"/>
      <c r="C720" s="222"/>
      <c r="D720" s="201" t="s">
        <v>154</v>
      </c>
      <c r="E720" s="223" t="s">
        <v>21</v>
      </c>
      <c r="F720" s="224" t="s">
        <v>158</v>
      </c>
      <c r="G720" s="222"/>
      <c r="H720" s="225">
        <v>100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154</v>
      </c>
      <c r="AU720" s="231" t="s">
        <v>152</v>
      </c>
      <c r="AV720" s="13" t="s">
        <v>151</v>
      </c>
      <c r="AW720" s="13" t="s">
        <v>37</v>
      </c>
      <c r="AX720" s="13" t="s">
        <v>81</v>
      </c>
      <c r="AY720" s="231" t="s">
        <v>143</v>
      </c>
    </row>
    <row r="721" spans="2:65" s="1" customFormat="1" ht="16.5" customHeight="1">
      <c r="B721" s="40"/>
      <c r="C721" s="187" t="s">
        <v>1213</v>
      </c>
      <c r="D721" s="187" t="s">
        <v>146</v>
      </c>
      <c r="E721" s="188" t="s">
        <v>1214</v>
      </c>
      <c r="F721" s="189" t="s">
        <v>1215</v>
      </c>
      <c r="G721" s="190" t="s">
        <v>149</v>
      </c>
      <c r="H721" s="191">
        <v>27.1</v>
      </c>
      <c r="I721" s="192"/>
      <c r="J721" s="193">
        <f>ROUND(I721*H721,2)</f>
        <v>0</v>
      </c>
      <c r="K721" s="189" t="s">
        <v>150</v>
      </c>
      <c r="L721" s="60"/>
      <c r="M721" s="194" t="s">
        <v>21</v>
      </c>
      <c r="N721" s="195" t="s">
        <v>45</v>
      </c>
      <c r="O721" s="41"/>
      <c r="P721" s="196">
        <f>O721*H721</f>
        <v>0</v>
      </c>
      <c r="Q721" s="196">
        <v>0.00021</v>
      </c>
      <c r="R721" s="196">
        <f>Q721*H721</f>
        <v>0.005691000000000001</v>
      </c>
      <c r="S721" s="196">
        <v>0</v>
      </c>
      <c r="T721" s="197">
        <f>S721*H721</f>
        <v>0</v>
      </c>
      <c r="AR721" s="23" t="s">
        <v>223</v>
      </c>
      <c r="AT721" s="23" t="s">
        <v>146</v>
      </c>
      <c r="AU721" s="23" t="s">
        <v>152</v>
      </c>
      <c r="AY721" s="23" t="s">
        <v>143</v>
      </c>
      <c r="BE721" s="198">
        <f>IF(N721="základní",J721,0)</f>
        <v>0</v>
      </c>
      <c r="BF721" s="198">
        <f>IF(N721="snížená",J721,0)</f>
        <v>0</v>
      </c>
      <c r="BG721" s="198">
        <f>IF(N721="zákl. přenesená",J721,0)</f>
        <v>0</v>
      </c>
      <c r="BH721" s="198">
        <f>IF(N721="sníž. přenesená",J721,0)</f>
        <v>0</v>
      </c>
      <c r="BI721" s="198">
        <f>IF(N721="nulová",J721,0)</f>
        <v>0</v>
      </c>
      <c r="BJ721" s="23" t="s">
        <v>152</v>
      </c>
      <c r="BK721" s="198">
        <f>ROUND(I721*H721,2)</f>
        <v>0</v>
      </c>
      <c r="BL721" s="23" t="s">
        <v>223</v>
      </c>
      <c r="BM721" s="23" t="s">
        <v>1216</v>
      </c>
    </row>
    <row r="722" spans="2:65" s="1" customFormat="1" ht="25.5" customHeight="1">
      <c r="B722" s="40"/>
      <c r="C722" s="187" t="s">
        <v>1217</v>
      </c>
      <c r="D722" s="187" t="s">
        <v>146</v>
      </c>
      <c r="E722" s="188" t="s">
        <v>1218</v>
      </c>
      <c r="F722" s="189" t="s">
        <v>1219</v>
      </c>
      <c r="G722" s="190" t="s">
        <v>246</v>
      </c>
      <c r="H722" s="191">
        <v>100</v>
      </c>
      <c r="I722" s="192"/>
      <c r="J722" s="193">
        <f>ROUND(I722*H722,2)</f>
        <v>0</v>
      </c>
      <c r="K722" s="189" t="s">
        <v>150</v>
      </c>
      <c r="L722" s="60"/>
      <c r="M722" s="194" t="s">
        <v>21</v>
      </c>
      <c r="N722" s="195" t="s">
        <v>45</v>
      </c>
      <c r="O722" s="41"/>
      <c r="P722" s="196">
        <f>O722*H722</f>
        <v>0</v>
      </c>
      <c r="Q722" s="196">
        <v>3E-05</v>
      </c>
      <c r="R722" s="196">
        <f>Q722*H722</f>
        <v>0.003</v>
      </c>
      <c r="S722" s="196">
        <v>0</v>
      </c>
      <c r="T722" s="197">
        <f>S722*H722</f>
        <v>0</v>
      </c>
      <c r="AR722" s="23" t="s">
        <v>223</v>
      </c>
      <c r="AT722" s="23" t="s">
        <v>146</v>
      </c>
      <c r="AU722" s="23" t="s">
        <v>152</v>
      </c>
      <c r="AY722" s="23" t="s">
        <v>143</v>
      </c>
      <c r="BE722" s="198">
        <f>IF(N722="základní",J722,0)</f>
        <v>0</v>
      </c>
      <c r="BF722" s="198">
        <f>IF(N722="snížená",J722,0)</f>
        <v>0</v>
      </c>
      <c r="BG722" s="198">
        <f>IF(N722="zákl. přenesená",J722,0)</f>
        <v>0</v>
      </c>
      <c r="BH722" s="198">
        <f>IF(N722="sníž. přenesená",J722,0)</f>
        <v>0</v>
      </c>
      <c r="BI722" s="198">
        <f>IF(N722="nulová",J722,0)</f>
        <v>0</v>
      </c>
      <c r="BJ722" s="23" t="s">
        <v>152</v>
      </c>
      <c r="BK722" s="198">
        <f>ROUND(I722*H722,2)</f>
        <v>0</v>
      </c>
      <c r="BL722" s="23" t="s">
        <v>223</v>
      </c>
      <c r="BM722" s="23" t="s">
        <v>1220</v>
      </c>
    </row>
    <row r="723" spans="2:65" s="1" customFormat="1" ht="16.5" customHeight="1">
      <c r="B723" s="40"/>
      <c r="C723" s="187" t="s">
        <v>1221</v>
      </c>
      <c r="D723" s="187" t="s">
        <v>146</v>
      </c>
      <c r="E723" s="188" t="s">
        <v>1222</v>
      </c>
      <c r="F723" s="189" t="s">
        <v>1223</v>
      </c>
      <c r="G723" s="190" t="s">
        <v>149</v>
      </c>
      <c r="H723" s="191">
        <v>27.1</v>
      </c>
      <c r="I723" s="192"/>
      <c r="J723" s="193">
        <f>ROUND(I723*H723,2)</f>
        <v>0</v>
      </c>
      <c r="K723" s="189" t="s">
        <v>150</v>
      </c>
      <c r="L723" s="60"/>
      <c r="M723" s="194" t="s">
        <v>21</v>
      </c>
      <c r="N723" s="195" t="s">
        <v>45</v>
      </c>
      <c r="O723" s="41"/>
      <c r="P723" s="196">
        <f>O723*H723</f>
        <v>0</v>
      </c>
      <c r="Q723" s="196">
        <v>0.00042</v>
      </c>
      <c r="R723" s="196">
        <f>Q723*H723</f>
        <v>0.011382000000000001</v>
      </c>
      <c r="S723" s="196">
        <v>0</v>
      </c>
      <c r="T723" s="197">
        <f>S723*H723</f>
        <v>0</v>
      </c>
      <c r="AR723" s="23" t="s">
        <v>223</v>
      </c>
      <c r="AT723" s="23" t="s">
        <v>146</v>
      </c>
      <c r="AU723" s="23" t="s">
        <v>152</v>
      </c>
      <c r="AY723" s="23" t="s">
        <v>143</v>
      </c>
      <c r="BE723" s="198">
        <f>IF(N723="základní",J723,0)</f>
        <v>0</v>
      </c>
      <c r="BF723" s="198">
        <f>IF(N723="snížená",J723,0)</f>
        <v>0</v>
      </c>
      <c r="BG723" s="198">
        <f>IF(N723="zákl. přenesená",J723,0)</f>
        <v>0</v>
      </c>
      <c r="BH723" s="198">
        <f>IF(N723="sníž. přenesená",J723,0)</f>
        <v>0</v>
      </c>
      <c r="BI723" s="198">
        <f>IF(N723="nulová",J723,0)</f>
        <v>0</v>
      </c>
      <c r="BJ723" s="23" t="s">
        <v>152</v>
      </c>
      <c r="BK723" s="198">
        <f>ROUND(I723*H723,2)</f>
        <v>0</v>
      </c>
      <c r="BL723" s="23" t="s">
        <v>223</v>
      </c>
      <c r="BM723" s="23" t="s">
        <v>1224</v>
      </c>
    </row>
    <row r="724" spans="2:65" s="1" customFormat="1" ht="25.5" customHeight="1">
      <c r="B724" s="40"/>
      <c r="C724" s="187" t="s">
        <v>1225</v>
      </c>
      <c r="D724" s="187" t="s">
        <v>146</v>
      </c>
      <c r="E724" s="188" t="s">
        <v>1226</v>
      </c>
      <c r="F724" s="189" t="s">
        <v>1227</v>
      </c>
      <c r="G724" s="190" t="s">
        <v>246</v>
      </c>
      <c r="H724" s="191">
        <v>100</v>
      </c>
      <c r="I724" s="192"/>
      <c r="J724" s="193">
        <f>ROUND(I724*H724,2)</f>
        <v>0</v>
      </c>
      <c r="K724" s="189" t="s">
        <v>150</v>
      </c>
      <c r="L724" s="60"/>
      <c r="M724" s="194" t="s">
        <v>21</v>
      </c>
      <c r="N724" s="195" t="s">
        <v>45</v>
      </c>
      <c r="O724" s="41"/>
      <c r="P724" s="196">
        <f>O724*H724</f>
        <v>0</v>
      </c>
      <c r="Q724" s="196">
        <v>6E-05</v>
      </c>
      <c r="R724" s="196">
        <f>Q724*H724</f>
        <v>0.006</v>
      </c>
      <c r="S724" s="196">
        <v>0</v>
      </c>
      <c r="T724" s="197">
        <f>S724*H724</f>
        <v>0</v>
      </c>
      <c r="AR724" s="23" t="s">
        <v>223</v>
      </c>
      <c r="AT724" s="23" t="s">
        <v>146</v>
      </c>
      <c r="AU724" s="23" t="s">
        <v>152</v>
      </c>
      <c r="AY724" s="23" t="s">
        <v>143</v>
      </c>
      <c r="BE724" s="198">
        <f>IF(N724="základní",J724,0)</f>
        <v>0</v>
      </c>
      <c r="BF724" s="198">
        <f>IF(N724="snížená",J724,0)</f>
        <v>0</v>
      </c>
      <c r="BG724" s="198">
        <f>IF(N724="zákl. přenesená",J724,0)</f>
        <v>0</v>
      </c>
      <c r="BH724" s="198">
        <f>IF(N724="sníž. přenesená",J724,0)</f>
        <v>0</v>
      </c>
      <c r="BI724" s="198">
        <f>IF(N724="nulová",J724,0)</f>
        <v>0</v>
      </c>
      <c r="BJ724" s="23" t="s">
        <v>152</v>
      </c>
      <c r="BK724" s="198">
        <f>ROUND(I724*H724,2)</f>
        <v>0</v>
      </c>
      <c r="BL724" s="23" t="s">
        <v>223</v>
      </c>
      <c r="BM724" s="23" t="s">
        <v>1228</v>
      </c>
    </row>
    <row r="725" spans="2:63" s="10" customFormat="1" ht="29.85" customHeight="1">
      <c r="B725" s="171"/>
      <c r="C725" s="172"/>
      <c r="D725" s="173" t="s">
        <v>72</v>
      </c>
      <c r="E725" s="185" t="s">
        <v>1229</v>
      </c>
      <c r="F725" s="185" t="s">
        <v>1230</v>
      </c>
      <c r="G725" s="172"/>
      <c r="H725" s="172"/>
      <c r="I725" s="175"/>
      <c r="J725" s="186">
        <f>BK725</f>
        <v>0</v>
      </c>
      <c r="K725" s="172"/>
      <c r="L725" s="177"/>
      <c r="M725" s="178"/>
      <c r="N725" s="179"/>
      <c r="O725" s="179"/>
      <c r="P725" s="180">
        <f>SUM(P726:P737)</f>
        <v>0</v>
      </c>
      <c r="Q725" s="179"/>
      <c r="R725" s="180">
        <f>SUM(R726:R737)</f>
        <v>0.33008627999999995</v>
      </c>
      <c r="S725" s="179"/>
      <c r="T725" s="181">
        <f>SUM(T726:T737)</f>
        <v>0</v>
      </c>
      <c r="AR725" s="182" t="s">
        <v>152</v>
      </c>
      <c r="AT725" s="183" t="s">
        <v>72</v>
      </c>
      <c r="AU725" s="183" t="s">
        <v>81</v>
      </c>
      <c r="AY725" s="182" t="s">
        <v>143</v>
      </c>
      <c r="BK725" s="184">
        <f>SUM(BK726:BK737)</f>
        <v>0</v>
      </c>
    </row>
    <row r="726" spans="2:65" s="1" customFormat="1" ht="16.5" customHeight="1">
      <c r="B726" s="40"/>
      <c r="C726" s="187" t="s">
        <v>1231</v>
      </c>
      <c r="D726" s="187" t="s">
        <v>146</v>
      </c>
      <c r="E726" s="188" t="s">
        <v>1232</v>
      </c>
      <c r="F726" s="189" t="s">
        <v>1233</v>
      </c>
      <c r="G726" s="190" t="s">
        <v>149</v>
      </c>
      <c r="H726" s="191">
        <v>485.421</v>
      </c>
      <c r="I726" s="192"/>
      <c r="J726" s="193">
        <f>ROUND(I726*H726,2)</f>
        <v>0</v>
      </c>
      <c r="K726" s="189" t="s">
        <v>150</v>
      </c>
      <c r="L726" s="60"/>
      <c r="M726" s="194" t="s">
        <v>21</v>
      </c>
      <c r="N726" s="195" t="s">
        <v>45</v>
      </c>
      <c r="O726" s="41"/>
      <c r="P726" s="196">
        <f>O726*H726</f>
        <v>0</v>
      </c>
      <c r="Q726" s="196">
        <v>0.00019</v>
      </c>
      <c r="R726" s="196">
        <f>Q726*H726</f>
        <v>0.09222999</v>
      </c>
      <c r="S726" s="196">
        <v>0</v>
      </c>
      <c r="T726" s="197">
        <f>S726*H726</f>
        <v>0</v>
      </c>
      <c r="AR726" s="23" t="s">
        <v>223</v>
      </c>
      <c r="AT726" s="23" t="s">
        <v>146</v>
      </c>
      <c r="AU726" s="23" t="s">
        <v>152</v>
      </c>
      <c r="AY726" s="23" t="s">
        <v>143</v>
      </c>
      <c r="BE726" s="198">
        <f>IF(N726="základní",J726,0)</f>
        <v>0</v>
      </c>
      <c r="BF726" s="198">
        <f>IF(N726="snížená",J726,0)</f>
        <v>0</v>
      </c>
      <c r="BG726" s="198">
        <f>IF(N726="zákl. přenesená",J726,0)</f>
        <v>0</v>
      </c>
      <c r="BH726" s="198">
        <f>IF(N726="sníž. přenesená",J726,0)</f>
        <v>0</v>
      </c>
      <c r="BI726" s="198">
        <f>IF(N726="nulová",J726,0)</f>
        <v>0</v>
      </c>
      <c r="BJ726" s="23" t="s">
        <v>152</v>
      </c>
      <c r="BK726" s="198">
        <f>ROUND(I726*H726,2)</f>
        <v>0</v>
      </c>
      <c r="BL726" s="23" t="s">
        <v>223</v>
      </c>
      <c r="BM726" s="23" t="s">
        <v>1234</v>
      </c>
    </row>
    <row r="727" spans="2:65" s="1" customFormat="1" ht="16.5" customHeight="1">
      <c r="B727" s="40"/>
      <c r="C727" s="187" t="s">
        <v>1235</v>
      </c>
      <c r="D727" s="187" t="s">
        <v>146</v>
      </c>
      <c r="E727" s="188" t="s">
        <v>1236</v>
      </c>
      <c r="F727" s="189" t="s">
        <v>1237</v>
      </c>
      <c r="G727" s="190" t="s">
        <v>149</v>
      </c>
      <c r="H727" s="191">
        <v>485.421</v>
      </c>
      <c r="I727" s="192"/>
      <c r="J727" s="193">
        <f>ROUND(I727*H727,2)</f>
        <v>0</v>
      </c>
      <c r="K727" s="189" t="s">
        <v>150</v>
      </c>
      <c r="L727" s="60"/>
      <c r="M727" s="194" t="s">
        <v>21</v>
      </c>
      <c r="N727" s="195" t="s">
        <v>45</v>
      </c>
      <c r="O727" s="41"/>
      <c r="P727" s="196">
        <f>O727*H727</f>
        <v>0</v>
      </c>
      <c r="Q727" s="196">
        <v>0.0002</v>
      </c>
      <c r="R727" s="196">
        <f>Q727*H727</f>
        <v>0.09708420000000001</v>
      </c>
      <c r="S727" s="196">
        <v>0</v>
      </c>
      <c r="T727" s="197">
        <f>S727*H727</f>
        <v>0</v>
      </c>
      <c r="AR727" s="23" t="s">
        <v>223</v>
      </c>
      <c r="AT727" s="23" t="s">
        <v>146</v>
      </c>
      <c r="AU727" s="23" t="s">
        <v>152</v>
      </c>
      <c r="AY727" s="23" t="s">
        <v>143</v>
      </c>
      <c r="BE727" s="198">
        <f>IF(N727="základní",J727,0)</f>
        <v>0</v>
      </c>
      <c r="BF727" s="198">
        <f>IF(N727="snížená",J727,0)</f>
        <v>0</v>
      </c>
      <c r="BG727" s="198">
        <f>IF(N727="zákl. přenesená",J727,0)</f>
        <v>0</v>
      </c>
      <c r="BH727" s="198">
        <f>IF(N727="sníž. přenesená",J727,0)</f>
        <v>0</v>
      </c>
      <c r="BI727" s="198">
        <f>IF(N727="nulová",J727,0)</f>
        <v>0</v>
      </c>
      <c r="BJ727" s="23" t="s">
        <v>152</v>
      </c>
      <c r="BK727" s="198">
        <f>ROUND(I727*H727,2)</f>
        <v>0</v>
      </c>
      <c r="BL727" s="23" t="s">
        <v>223</v>
      </c>
      <c r="BM727" s="23" t="s">
        <v>1238</v>
      </c>
    </row>
    <row r="728" spans="2:51" s="11" customFormat="1" ht="13.5">
      <c r="B728" s="199"/>
      <c r="C728" s="200"/>
      <c r="D728" s="201" t="s">
        <v>154</v>
      </c>
      <c r="E728" s="202" t="s">
        <v>21</v>
      </c>
      <c r="F728" s="203" t="s">
        <v>1239</v>
      </c>
      <c r="G728" s="200"/>
      <c r="H728" s="202" t="s">
        <v>21</v>
      </c>
      <c r="I728" s="204"/>
      <c r="J728" s="200"/>
      <c r="K728" s="200"/>
      <c r="L728" s="205"/>
      <c r="M728" s="206"/>
      <c r="N728" s="207"/>
      <c r="O728" s="207"/>
      <c r="P728" s="207"/>
      <c r="Q728" s="207"/>
      <c r="R728" s="207"/>
      <c r="S728" s="207"/>
      <c r="T728" s="208"/>
      <c r="AT728" s="209" t="s">
        <v>154</v>
      </c>
      <c r="AU728" s="209" t="s">
        <v>152</v>
      </c>
      <c r="AV728" s="11" t="s">
        <v>81</v>
      </c>
      <c r="AW728" s="11" t="s">
        <v>37</v>
      </c>
      <c r="AX728" s="11" t="s">
        <v>73</v>
      </c>
      <c r="AY728" s="209" t="s">
        <v>143</v>
      </c>
    </row>
    <row r="729" spans="2:51" s="12" customFormat="1" ht="13.5">
      <c r="B729" s="210"/>
      <c r="C729" s="211"/>
      <c r="D729" s="201" t="s">
        <v>154</v>
      </c>
      <c r="E729" s="212" t="s">
        <v>21</v>
      </c>
      <c r="F729" s="213" t="s">
        <v>221</v>
      </c>
      <c r="G729" s="211"/>
      <c r="H729" s="214">
        <v>118.64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154</v>
      </c>
      <c r="AU729" s="220" t="s">
        <v>152</v>
      </c>
      <c r="AV729" s="12" t="s">
        <v>152</v>
      </c>
      <c r="AW729" s="12" t="s">
        <v>37</v>
      </c>
      <c r="AX729" s="12" t="s">
        <v>73</v>
      </c>
      <c r="AY729" s="220" t="s">
        <v>143</v>
      </c>
    </row>
    <row r="730" spans="2:51" s="11" customFormat="1" ht="13.5">
      <c r="B730" s="199"/>
      <c r="C730" s="200"/>
      <c r="D730" s="201" t="s">
        <v>154</v>
      </c>
      <c r="E730" s="202" t="s">
        <v>21</v>
      </c>
      <c r="F730" s="203" t="s">
        <v>1240</v>
      </c>
      <c r="G730" s="200"/>
      <c r="H730" s="202" t="s">
        <v>21</v>
      </c>
      <c r="I730" s="204"/>
      <c r="J730" s="200"/>
      <c r="K730" s="200"/>
      <c r="L730" s="205"/>
      <c r="M730" s="206"/>
      <c r="N730" s="207"/>
      <c r="O730" s="207"/>
      <c r="P730" s="207"/>
      <c r="Q730" s="207"/>
      <c r="R730" s="207"/>
      <c r="S730" s="207"/>
      <c r="T730" s="208"/>
      <c r="AT730" s="209" t="s">
        <v>154</v>
      </c>
      <c r="AU730" s="209" t="s">
        <v>152</v>
      </c>
      <c r="AV730" s="11" t="s">
        <v>81</v>
      </c>
      <c r="AW730" s="11" t="s">
        <v>37</v>
      </c>
      <c r="AX730" s="11" t="s">
        <v>73</v>
      </c>
      <c r="AY730" s="209" t="s">
        <v>143</v>
      </c>
    </row>
    <row r="731" spans="2:51" s="12" customFormat="1" ht="13.5">
      <c r="B731" s="210"/>
      <c r="C731" s="211"/>
      <c r="D731" s="201" t="s">
        <v>154</v>
      </c>
      <c r="E731" s="212" t="s">
        <v>21</v>
      </c>
      <c r="F731" s="213" t="s">
        <v>1241</v>
      </c>
      <c r="G731" s="211"/>
      <c r="H731" s="214">
        <v>303.468</v>
      </c>
      <c r="I731" s="215"/>
      <c r="J731" s="211"/>
      <c r="K731" s="211"/>
      <c r="L731" s="216"/>
      <c r="M731" s="217"/>
      <c r="N731" s="218"/>
      <c r="O731" s="218"/>
      <c r="P731" s="218"/>
      <c r="Q731" s="218"/>
      <c r="R731" s="218"/>
      <c r="S731" s="218"/>
      <c r="T731" s="219"/>
      <c r="AT731" s="220" t="s">
        <v>154</v>
      </c>
      <c r="AU731" s="220" t="s">
        <v>152</v>
      </c>
      <c r="AV731" s="12" t="s">
        <v>152</v>
      </c>
      <c r="AW731" s="12" t="s">
        <v>37</v>
      </c>
      <c r="AX731" s="12" t="s">
        <v>73</v>
      </c>
      <c r="AY731" s="220" t="s">
        <v>143</v>
      </c>
    </row>
    <row r="732" spans="2:51" s="11" customFormat="1" ht="13.5">
      <c r="B732" s="199"/>
      <c r="C732" s="200"/>
      <c r="D732" s="201" t="s">
        <v>154</v>
      </c>
      <c r="E732" s="202" t="s">
        <v>21</v>
      </c>
      <c r="F732" s="203" t="s">
        <v>1242</v>
      </c>
      <c r="G732" s="200"/>
      <c r="H732" s="202" t="s">
        <v>21</v>
      </c>
      <c r="I732" s="204"/>
      <c r="J732" s="200"/>
      <c r="K732" s="200"/>
      <c r="L732" s="205"/>
      <c r="M732" s="206"/>
      <c r="N732" s="207"/>
      <c r="O732" s="207"/>
      <c r="P732" s="207"/>
      <c r="Q732" s="207"/>
      <c r="R732" s="207"/>
      <c r="S732" s="207"/>
      <c r="T732" s="208"/>
      <c r="AT732" s="209" t="s">
        <v>154</v>
      </c>
      <c r="AU732" s="209" t="s">
        <v>152</v>
      </c>
      <c r="AV732" s="11" t="s">
        <v>81</v>
      </c>
      <c r="AW732" s="11" t="s">
        <v>37</v>
      </c>
      <c r="AX732" s="11" t="s">
        <v>73</v>
      </c>
      <c r="AY732" s="209" t="s">
        <v>143</v>
      </c>
    </row>
    <row r="733" spans="2:51" s="12" customFormat="1" ht="13.5">
      <c r="B733" s="210"/>
      <c r="C733" s="211"/>
      <c r="D733" s="201" t="s">
        <v>154</v>
      </c>
      <c r="E733" s="212" t="s">
        <v>21</v>
      </c>
      <c r="F733" s="213" t="s">
        <v>1243</v>
      </c>
      <c r="G733" s="211"/>
      <c r="H733" s="214">
        <v>47.113</v>
      </c>
      <c r="I733" s="215"/>
      <c r="J733" s="211"/>
      <c r="K733" s="211"/>
      <c r="L733" s="216"/>
      <c r="M733" s="217"/>
      <c r="N733" s="218"/>
      <c r="O733" s="218"/>
      <c r="P733" s="218"/>
      <c r="Q733" s="218"/>
      <c r="R733" s="218"/>
      <c r="S733" s="218"/>
      <c r="T733" s="219"/>
      <c r="AT733" s="220" t="s">
        <v>154</v>
      </c>
      <c r="AU733" s="220" t="s">
        <v>152</v>
      </c>
      <c r="AV733" s="12" t="s">
        <v>152</v>
      </c>
      <c r="AW733" s="12" t="s">
        <v>37</v>
      </c>
      <c r="AX733" s="12" t="s">
        <v>73</v>
      </c>
      <c r="AY733" s="220" t="s">
        <v>143</v>
      </c>
    </row>
    <row r="734" spans="2:51" s="11" customFormat="1" ht="13.5">
      <c r="B734" s="199"/>
      <c r="C734" s="200"/>
      <c r="D734" s="201" t="s">
        <v>154</v>
      </c>
      <c r="E734" s="202" t="s">
        <v>21</v>
      </c>
      <c r="F734" s="203" t="s">
        <v>1244</v>
      </c>
      <c r="G734" s="200"/>
      <c r="H734" s="202" t="s">
        <v>21</v>
      </c>
      <c r="I734" s="204"/>
      <c r="J734" s="200"/>
      <c r="K734" s="200"/>
      <c r="L734" s="205"/>
      <c r="M734" s="206"/>
      <c r="N734" s="207"/>
      <c r="O734" s="207"/>
      <c r="P734" s="207"/>
      <c r="Q734" s="207"/>
      <c r="R734" s="207"/>
      <c r="S734" s="207"/>
      <c r="T734" s="208"/>
      <c r="AT734" s="209" t="s">
        <v>154</v>
      </c>
      <c r="AU734" s="209" t="s">
        <v>152</v>
      </c>
      <c r="AV734" s="11" t="s">
        <v>81</v>
      </c>
      <c r="AW734" s="11" t="s">
        <v>37</v>
      </c>
      <c r="AX734" s="11" t="s">
        <v>73</v>
      </c>
      <c r="AY734" s="209" t="s">
        <v>143</v>
      </c>
    </row>
    <row r="735" spans="2:51" s="12" customFormat="1" ht="13.5">
      <c r="B735" s="210"/>
      <c r="C735" s="211"/>
      <c r="D735" s="201" t="s">
        <v>154</v>
      </c>
      <c r="E735" s="212" t="s">
        <v>21</v>
      </c>
      <c r="F735" s="213" t="s">
        <v>1245</v>
      </c>
      <c r="G735" s="211"/>
      <c r="H735" s="214">
        <v>16.2</v>
      </c>
      <c r="I735" s="215"/>
      <c r="J735" s="211"/>
      <c r="K735" s="211"/>
      <c r="L735" s="216"/>
      <c r="M735" s="217"/>
      <c r="N735" s="218"/>
      <c r="O735" s="218"/>
      <c r="P735" s="218"/>
      <c r="Q735" s="218"/>
      <c r="R735" s="218"/>
      <c r="S735" s="218"/>
      <c r="T735" s="219"/>
      <c r="AT735" s="220" t="s">
        <v>154</v>
      </c>
      <c r="AU735" s="220" t="s">
        <v>152</v>
      </c>
      <c r="AV735" s="12" t="s">
        <v>152</v>
      </c>
      <c r="AW735" s="12" t="s">
        <v>37</v>
      </c>
      <c r="AX735" s="12" t="s">
        <v>73</v>
      </c>
      <c r="AY735" s="220" t="s">
        <v>143</v>
      </c>
    </row>
    <row r="736" spans="2:51" s="13" customFormat="1" ht="13.5">
      <c r="B736" s="221"/>
      <c r="C736" s="222"/>
      <c r="D736" s="201" t="s">
        <v>154</v>
      </c>
      <c r="E736" s="223" t="s">
        <v>21</v>
      </c>
      <c r="F736" s="224" t="s">
        <v>158</v>
      </c>
      <c r="G736" s="222"/>
      <c r="H736" s="225">
        <v>485.421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AT736" s="231" t="s">
        <v>154</v>
      </c>
      <c r="AU736" s="231" t="s">
        <v>152</v>
      </c>
      <c r="AV736" s="13" t="s">
        <v>151</v>
      </c>
      <c r="AW736" s="13" t="s">
        <v>37</v>
      </c>
      <c r="AX736" s="13" t="s">
        <v>81</v>
      </c>
      <c r="AY736" s="231" t="s">
        <v>143</v>
      </c>
    </row>
    <row r="737" spans="2:65" s="1" customFormat="1" ht="25.5" customHeight="1">
      <c r="B737" s="40"/>
      <c r="C737" s="187" t="s">
        <v>1246</v>
      </c>
      <c r="D737" s="187" t="s">
        <v>146</v>
      </c>
      <c r="E737" s="188" t="s">
        <v>1247</v>
      </c>
      <c r="F737" s="189" t="s">
        <v>1248</v>
      </c>
      <c r="G737" s="190" t="s">
        <v>149</v>
      </c>
      <c r="H737" s="191">
        <v>485.421</v>
      </c>
      <c r="I737" s="192"/>
      <c r="J737" s="193">
        <f>ROUND(I737*H737,2)</f>
        <v>0</v>
      </c>
      <c r="K737" s="189" t="s">
        <v>150</v>
      </c>
      <c r="L737" s="60"/>
      <c r="M737" s="194" t="s">
        <v>21</v>
      </c>
      <c r="N737" s="195" t="s">
        <v>45</v>
      </c>
      <c r="O737" s="41"/>
      <c r="P737" s="196">
        <f>O737*H737</f>
        <v>0</v>
      </c>
      <c r="Q737" s="196">
        <v>0.00029</v>
      </c>
      <c r="R737" s="196">
        <f>Q737*H737</f>
        <v>0.14077209</v>
      </c>
      <c r="S737" s="196">
        <v>0</v>
      </c>
      <c r="T737" s="197">
        <f>S737*H737</f>
        <v>0</v>
      </c>
      <c r="AR737" s="23" t="s">
        <v>223</v>
      </c>
      <c r="AT737" s="23" t="s">
        <v>146</v>
      </c>
      <c r="AU737" s="23" t="s">
        <v>152</v>
      </c>
      <c r="AY737" s="23" t="s">
        <v>143</v>
      </c>
      <c r="BE737" s="198">
        <f>IF(N737="základní",J737,0)</f>
        <v>0</v>
      </c>
      <c r="BF737" s="198">
        <f>IF(N737="snížená",J737,0)</f>
        <v>0</v>
      </c>
      <c r="BG737" s="198">
        <f>IF(N737="zákl. přenesená",J737,0)</f>
        <v>0</v>
      </c>
      <c r="BH737" s="198">
        <f>IF(N737="sníž. přenesená",J737,0)</f>
        <v>0</v>
      </c>
      <c r="BI737" s="198">
        <f>IF(N737="nulová",J737,0)</f>
        <v>0</v>
      </c>
      <c r="BJ737" s="23" t="s">
        <v>152</v>
      </c>
      <c r="BK737" s="198">
        <f>ROUND(I737*H737,2)</f>
        <v>0</v>
      </c>
      <c r="BL737" s="23" t="s">
        <v>223</v>
      </c>
      <c r="BM737" s="23" t="s">
        <v>1249</v>
      </c>
    </row>
    <row r="738" spans="2:63" s="10" customFormat="1" ht="37.35" customHeight="1">
      <c r="B738" s="171"/>
      <c r="C738" s="172"/>
      <c r="D738" s="173" t="s">
        <v>72</v>
      </c>
      <c r="E738" s="174" t="s">
        <v>1250</v>
      </c>
      <c r="F738" s="174" t="s">
        <v>1251</v>
      </c>
      <c r="G738" s="172"/>
      <c r="H738" s="172"/>
      <c r="I738" s="175"/>
      <c r="J738" s="176">
        <f>BK738</f>
        <v>0</v>
      </c>
      <c r="K738" s="172"/>
      <c r="L738" s="177"/>
      <c r="M738" s="178"/>
      <c r="N738" s="179"/>
      <c r="O738" s="179"/>
      <c r="P738" s="180">
        <f>SUM(P739:P772)</f>
        <v>0</v>
      </c>
      <c r="Q738" s="179"/>
      <c r="R738" s="180">
        <f>SUM(R739:R772)</f>
        <v>0</v>
      </c>
      <c r="S738" s="179"/>
      <c r="T738" s="181">
        <f>SUM(T739:T772)</f>
        <v>0</v>
      </c>
      <c r="AR738" s="182" t="s">
        <v>151</v>
      </c>
      <c r="AT738" s="183" t="s">
        <v>72</v>
      </c>
      <c r="AU738" s="183" t="s">
        <v>73</v>
      </c>
      <c r="AY738" s="182" t="s">
        <v>143</v>
      </c>
      <c r="BK738" s="184">
        <f>SUM(BK739:BK772)</f>
        <v>0</v>
      </c>
    </row>
    <row r="739" spans="2:65" s="1" customFormat="1" ht="25.5" customHeight="1">
      <c r="B739" s="40"/>
      <c r="C739" s="187" t="s">
        <v>1252</v>
      </c>
      <c r="D739" s="187" t="s">
        <v>146</v>
      </c>
      <c r="E739" s="188" t="s">
        <v>1253</v>
      </c>
      <c r="F739" s="189" t="s">
        <v>1254</v>
      </c>
      <c r="G739" s="190" t="s">
        <v>1255</v>
      </c>
      <c r="H739" s="191">
        <v>56</v>
      </c>
      <c r="I739" s="192"/>
      <c r="J739" s="193">
        <f>ROUND(I739*H739,2)</f>
        <v>0</v>
      </c>
      <c r="K739" s="189" t="s">
        <v>150</v>
      </c>
      <c r="L739" s="60"/>
      <c r="M739" s="194" t="s">
        <v>21</v>
      </c>
      <c r="N739" s="195" t="s">
        <v>45</v>
      </c>
      <c r="O739" s="41"/>
      <c r="P739" s="196">
        <f>O739*H739</f>
        <v>0</v>
      </c>
      <c r="Q739" s="196">
        <v>0</v>
      </c>
      <c r="R739" s="196">
        <f>Q739*H739</f>
        <v>0</v>
      </c>
      <c r="S739" s="196">
        <v>0</v>
      </c>
      <c r="T739" s="197">
        <f>S739*H739</f>
        <v>0</v>
      </c>
      <c r="AR739" s="23" t="s">
        <v>1256</v>
      </c>
      <c r="AT739" s="23" t="s">
        <v>146</v>
      </c>
      <c r="AU739" s="23" t="s">
        <v>81</v>
      </c>
      <c r="AY739" s="23" t="s">
        <v>143</v>
      </c>
      <c r="BE739" s="198">
        <f>IF(N739="základní",J739,0)</f>
        <v>0</v>
      </c>
      <c r="BF739" s="198">
        <f>IF(N739="snížená",J739,0)</f>
        <v>0</v>
      </c>
      <c r="BG739" s="198">
        <f>IF(N739="zákl. přenesená",J739,0)</f>
        <v>0</v>
      </c>
      <c r="BH739" s="198">
        <f>IF(N739="sníž. přenesená",J739,0)</f>
        <v>0</v>
      </c>
      <c r="BI739" s="198">
        <f>IF(N739="nulová",J739,0)</f>
        <v>0</v>
      </c>
      <c r="BJ739" s="23" t="s">
        <v>152</v>
      </c>
      <c r="BK739" s="198">
        <f>ROUND(I739*H739,2)</f>
        <v>0</v>
      </c>
      <c r="BL739" s="23" t="s">
        <v>1256</v>
      </c>
      <c r="BM739" s="23" t="s">
        <v>1257</v>
      </c>
    </row>
    <row r="740" spans="2:51" s="11" customFormat="1" ht="13.5">
      <c r="B740" s="199"/>
      <c r="C740" s="200"/>
      <c r="D740" s="201" t="s">
        <v>154</v>
      </c>
      <c r="E740" s="202" t="s">
        <v>21</v>
      </c>
      <c r="F740" s="203" t="s">
        <v>1258</v>
      </c>
      <c r="G740" s="200"/>
      <c r="H740" s="202" t="s">
        <v>21</v>
      </c>
      <c r="I740" s="204"/>
      <c r="J740" s="200"/>
      <c r="K740" s="200"/>
      <c r="L740" s="205"/>
      <c r="M740" s="206"/>
      <c r="N740" s="207"/>
      <c r="O740" s="207"/>
      <c r="P740" s="207"/>
      <c r="Q740" s="207"/>
      <c r="R740" s="207"/>
      <c r="S740" s="207"/>
      <c r="T740" s="208"/>
      <c r="AT740" s="209" t="s">
        <v>154</v>
      </c>
      <c r="AU740" s="209" t="s">
        <v>81</v>
      </c>
      <c r="AV740" s="11" t="s">
        <v>81</v>
      </c>
      <c r="AW740" s="11" t="s">
        <v>37</v>
      </c>
      <c r="AX740" s="11" t="s">
        <v>73</v>
      </c>
      <c r="AY740" s="209" t="s">
        <v>143</v>
      </c>
    </row>
    <row r="741" spans="2:51" s="12" customFormat="1" ht="13.5">
      <c r="B741" s="210"/>
      <c r="C741" s="211"/>
      <c r="D741" s="201" t="s">
        <v>154</v>
      </c>
      <c r="E741" s="212" t="s">
        <v>21</v>
      </c>
      <c r="F741" s="213" t="s">
        <v>1259</v>
      </c>
      <c r="G741" s="211"/>
      <c r="H741" s="214">
        <v>8</v>
      </c>
      <c r="I741" s="215"/>
      <c r="J741" s="211"/>
      <c r="K741" s="211"/>
      <c r="L741" s="216"/>
      <c r="M741" s="217"/>
      <c r="N741" s="218"/>
      <c r="O741" s="218"/>
      <c r="P741" s="218"/>
      <c r="Q741" s="218"/>
      <c r="R741" s="218"/>
      <c r="S741" s="218"/>
      <c r="T741" s="219"/>
      <c r="AT741" s="220" t="s">
        <v>154</v>
      </c>
      <c r="AU741" s="220" t="s">
        <v>81</v>
      </c>
      <c r="AV741" s="12" t="s">
        <v>152</v>
      </c>
      <c r="AW741" s="12" t="s">
        <v>37</v>
      </c>
      <c r="AX741" s="12" t="s">
        <v>73</v>
      </c>
      <c r="AY741" s="220" t="s">
        <v>143</v>
      </c>
    </row>
    <row r="742" spans="2:51" s="11" customFormat="1" ht="13.5">
      <c r="B742" s="199"/>
      <c r="C742" s="200"/>
      <c r="D742" s="201" t="s">
        <v>154</v>
      </c>
      <c r="E742" s="202" t="s">
        <v>21</v>
      </c>
      <c r="F742" s="203" t="s">
        <v>1260</v>
      </c>
      <c r="G742" s="200"/>
      <c r="H742" s="202" t="s">
        <v>21</v>
      </c>
      <c r="I742" s="204"/>
      <c r="J742" s="200"/>
      <c r="K742" s="200"/>
      <c r="L742" s="205"/>
      <c r="M742" s="206"/>
      <c r="N742" s="207"/>
      <c r="O742" s="207"/>
      <c r="P742" s="207"/>
      <c r="Q742" s="207"/>
      <c r="R742" s="207"/>
      <c r="S742" s="207"/>
      <c r="T742" s="208"/>
      <c r="AT742" s="209" t="s">
        <v>154</v>
      </c>
      <c r="AU742" s="209" t="s">
        <v>81</v>
      </c>
      <c r="AV742" s="11" t="s">
        <v>81</v>
      </c>
      <c r="AW742" s="11" t="s">
        <v>37</v>
      </c>
      <c r="AX742" s="11" t="s">
        <v>73</v>
      </c>
      <c r="AY742" s="209" t="s">
        <v>143</v>
      </c>
    </row>
    <row r="743" spans="2:51" s="12" customFormat="1" ht="13.5">
      <c r="B743" s="210"/>
      <c r="C743" s="211"/>
      <c r="D743" s="201" t="s">
        <v>154</v>
      </c>
      <c r="E743" s="212" t="s">
        <v>21</v>
      </c>
      <c r="F743" s="213" t="s">
        <v>182</v>
      </c>
      <c r="G743" s="211"/>
      <c r="H743" s="214">
        <v>8</v>
      </c>
      <c r="I743" s="215"/>
      <c r="J743" s="211"/>
      <c r="K743" s="211"/>
      <c r="L743" s="216"/>
      <c r="M743" s="217"/>
      <c r="N743" s="218"/>
      <c r="O743" s="218"/>
      <c r="P743" s="218"/>
      <c r="Q743" s="218"/>
      <c r="R743" s="218"/>
      <c r="S743" s="218"/>
      <c r="T743" s="219"/>
      <c r="AT743" s="220" t="s">
        <v>154</v>
      </c>
      <c r="AU743" s="220" t="s">
        <v>81</v>
      </c>
      <c r="AV743" s="12" t="s">
        <v>152</v>
      </c>
      <c r="AW743" s="12" t="s">
        <v>37</v>
      </c>
      <c r="AX743" s="12" t="s">
        <v>73</v>
      </c>
      <c r="AY743" s="220" t="s">
        <v>143</v>
      </c>
    </row>
    <row r="744" spans="2:51" s="11" customFormat="1" ht="13.5">
      <c r="B744" s="199"/>
      <c r="C744" s="200"/>
      <c r="D744" s="201" t="s">
        <v>154</v>
      </c>
      <c r="E744" s="202" t="s">
        <v>21</v>
      </c>
      <c r="F744" s="203" t="s">
        <v>1261</v>
      </c>
      <c r="G744" s="200"/>
      <c r="H744" s="202" t="s">
        <v>21</v>
      </c>
      <c r="I744" s="204"/>
      <c r="J744" s="200"/>
      <c r="K744" s="200"/>
      <c r="L744" s="205"/>
      <c r="M744" s="206"/>
      <c r="N744" s="207"/>
      <c r="O744" s="207"/>
      <c r="P744" s="207"/>
      <c r="Q744" s="207"/>
      <c r="R744" s="207"/>
      <c r="S744" s="207"/>
      <c r="T744" s="208"/>
      <c r="AT744" s="209" t="s">
        <v>154</v>
      </c>
      <c r="AU744" s="209" t="s">
        <v>81</v>
      </c>
      <c r="AV744" s="11" t="s">
        <v>81</v>
      </c>
      <c r="AW744" s="11" t="s">
        <v>37</v>
      </c>
      <c r="AX744" s="11" t="s">
        <v>73</v>
      </c>
      <c r="AY744" s="209" t="s">
        <v>143</v>
      </c>
    </row>
    <row r="745" spans="2:51" s="12" customFormat="1" ht="13.5">
      <c r="B745" s="210"/>
      <c r="C745" s="211"/>
      <c r="D745" s="201" t="s">
        <v>154</v>
      </c>
      <c r="E745" s="212" t="s">
        <v>21</v>
      </c>
      <c r="F745" s="213" t="s">
        <v>182</v>
      </c>
      <c r="G745" s="211"/>
      <c r="H745" s="214">
        <v>8</v>
      </c>
      <c r="I745" s="215"/>
      <c r="J745" s="211"/>
      <c r="K745" s="211"/>
      <c r="L745" s="216"/>
      <c r="M745" s="217"/>
      <c r="N745" s="218"/>
      <c r="O745" s="218"/>
      <c r="P745" s="218"/>
      <c r="Q745" s="218"/>
      <c r="R745" s="218"/>
      <c r="S745" s="218"/>
      <c r="T745" s="219"/>
      <c r="AT745" s="220" t="s">
        <v>154</v>
      </c>
      <c r="AU745" s="220" t="s">
        <v>81</v>
      </c>
      <c r="AV745" s="12" t="s">
        <v>152</v>
      </c>
      <c r="AW745" s="12" t="s">
        <v>37</v>
      </c>
      <c r="AX745" s="12" t="s">
        <v>73</v>
      </c>
      <c r="AY745" s="220" t="s">
        <v>143</v>
      </c>
    </row>
    <row r="746" spans="2:51" s="11" customFormat="1" ht="13.5">
      <c r="B746" s="199"/>
      <c r="C746" s="200"/>
      <c r="D746" s="201" t="s">
        <v>154</v>
      </c>
      <c r="E746" s="202" t="s">
        <v>21</v>
      </c>
      <c r="F746" s="203" t="s">
        <v>1262</v>
      </c>
      <c r="G746" s="200"/>
      <c r="H746" s="202" t="s">
        <v>21</v>
      </c>
      <c r="I746" s="204"/>
      <c r="J746" s="200"/>
      <c r="K746" s="200"/>
      <c r="L746" s="205"/>
      <c r="M746" s="206"/>
      <c r="N746" s="207"/>
      <c r="O746" s="207"/>
      <c r="P746" s="207"/>
      <c r="Q746" s="207"/>
      <c r="R746" s="207"/>
      <c r="S746" s="207"/>
      <c r="T746" s="208"/>
      <c r="AT746" s="209" t="s">
        <v>154</v>
      </c>
      <c r="AU746" s="209" t="s">
        <v>81</v>
      </c>
      <c r="AV746" s="11" t="s">
        <v>81</v>
      </c>
      <c r="AW746" s="11" t="s">
        <v>37</v>
      </c>
      <c r="AX746" s="11" t="s">
        <v>73</v>
      </c>
      <c r="AY746" s="209" t="s">
        <v>143</v>
      </c>
    </row>
    <row r="747" spans="2:51" s="12" customFormat="1" ht="13.5">
      <c r="B747" s="210"/>
      <c r="C747" s="211"/>
      <c r="D747" s="201" t="s">
        <v>154</v>
      </c>
      <c r="E747" s="212" t="s">
        <v>21</v>
      </c>
      <c r="F747" s="213" t="s">
        <v>182</v>
      </c>
      <c r="G747" s="211"/>
      <c r="H747" s="214">
        <v>8</v>
      </c>
      <c r="I747" s="215"/>
      <c r="J747" s="211"/>
      <c r="K747" s="211"/>
      <c r="L747" s="216"/>
      <c r="M747" s="217"/>
      <c r="N747" s="218"/>
      <c r="O747" s="218"/>
      <c r="P747" s="218"/>
      <c r="Q747" s="218"/>
      <c r="R747" s="218"/>
      <c r="S747" s="218"/>
      <c r="T747" s="219"/>
      <c r="AT747" s="220" t="s">
        <v>154</v>
      </c>
      <c r="AU747" s="220" t="s">
        <v>81</v>
      </c>
      <c r="AV747" s="12" t="s">
        <v>152</v>
      </c>
      <c r="AW747" s="12" t="s">
        <v>37</v>
      </c>
      <c r="AX747" s="12" t="s">
        <v>73</v>
      </c>
      <c r="AY747" s="220" t="s">
        <v>143</v>
      </c>
    </row>
    <row r="748" spans="2:51" s="11" customFormat="1" ht="13.5">
      <c r="B748" s="199"/>
      <c r="C748" s="200"/>
      <c r="D748" s="201" t="s">
        <v>154</v>
      </c>
      <c r="E748" s="202" t="s">
        <v>21</v>
      </c>
      <c r="F748" s="203" t="s">
        <v>1263</v>
      </c>
      <c r="G748" s="200"/>
      <c r="H748" s="202" t="s">
        <v>21</v>
      </c>
      <c r="I748" s="204"/>
      <c r="J748" s="200"/>
      <c r="K748" s="200"/>
      <c r="L748" s="205"/>
      <c r="M748" s="206"/>
      <c r="N748" s="207"/>
      <c r="O748" s="207"/>
      <c r="P748" s="207"/>
      <c r="Q748" s="207"/>
      <c r="R748" s="207"/>
      <c r="S748" s="207"/>
      <c r="T748" s="208"/>
      <c r="AT748" s="209" t="s">
        <v>154</v>
      </c>
      <c r="AU748" s="209" t="s">
        <v>81</v>
      </c>
      <c r="AV748" s="11" t="s">
        <v>81</v>
      </c>
      <c r="AW748" s="11" t="s">
        <v>37</v>
      </c>
      <c r="AX748" s="11" t="s">
        <v>73</v>
      </c>
      <c r="AY748" s="209" t="s">
        <v>143</v>
      </c>
    </row>
    <row r="749" spans="2:51" s="12" customFormat="1" ht="13.5">
      <c r="B749" s="210"/>
      <c r="C749" s="211"/>
      <c r="D749" s="201" t="s">
        <v>154</v>
      </c>
      <c r="E749" s="212" t="s">
        <v>21</v>
      </c>
      <c r="F749" s="213" t="s">
        <v>314</v>
      </c>
      <c r="G749" s="211"/>
      <c r="H749" s="214">
        <v>24</v>
      </c>
      <c r="I749" s="215"/>
      <c r="J749" s="211"/>
      <c r="K749" s="211"/>
      <c r="L749" s="216"/>
      <c r="M749" s="217"/>
      <c r="N749" s="218"/>
      <c r="O749" s="218"/>
      <c r="P749" s="218"/>
      <c r="Q749" s="218"/>
      <c r="R749" s="218"/>
      <c r="S749" s="218"/>
      <c r="T749" s="219"/>
      <c r="AT749" s="220" t="s">
        <v>154</v>
      </c>
      <c r="AU749" s="220" t="s">
        <v>81</v>
      </c>
      <c r="AV749" s="12" t="s">
        <v>152</v>
      </c>
      <c r="AW749" s="12" t="s">
        <v>37</v>
      </c>
      <c r="AX749" s="12" t="s">
        <v>73</v>
      </c>
      <c r="AY749" s="220" t="s">
        <v>143</v>
      </c>
    </row>
    <row r="750" spans="2:51" s="13" customFormat="1" ht="13.5">
      <c r="B750" s="221"/>
      <c r="C750" s="222"/>
      <c r="D750" s="201" t="s">
        <v>154</v>
      </c>
      <c r="E750" s="223" t="s">
        <v>21</v>
      </c>
      <c r="F750" s="224" t="s">
        <v>158</v>
      </c>
      <c r="G750" s="222"/>
      <c r="H750" s="225">
        <v>56</v>
      </c>
      <c r="I750" s="226"/>
      <c r="J750" s="222"/>
      <c r="K750" s="222"/>
      <c r="L750" s="227"/>
      <c r="M750" s="228"/>
      <c r="N750" s="229"/>
      <c r="O750" s="229"/>
      <c r="P750" s="229"/>
      <c r="Q750" s="229"/>
      <c r="R750" s="229"/>
      <c r="S750" s="229"/>
      <c r="T750" s="230"/>
      <c r="AT750" s="231" t="s">
        <v>154</v>
      </c>
      <c r="AU750" s="231" t="s">
        <v>81</v>
      </c>
      <c r="AV750" s="13" t="s">
        <v>151</v>
      </c>
      <c r="AW750" s="13" t="s">
        <v>37</v>
      </c>
      <c r="AX750" s="13" t="s">
        <v>81</v>
      </c>
      <c r="AY750" s="231" t="s">
        <v>143</v>
      </c>
    </row>
    <row r="751" spans="2:65" s="1" customFormat="1" ht="25.5" customHeight="1">
      <c r="B751" s="40"/>
      <c r="C751" s="187" t="s">
        <v>1264</v>
      </c>
      <c r="D751" s="187" t="s">
        <v>146</v>
      </c>
      <c r="E751" s="188" t="s">
        <v>1265</v>
      </c>
      <c r="F751" s="189" t="s">
        <v>1266</v>
      </c>
      <c r="G751" s="190" t="s">
        <v>1255</v>
      </c>
      <c r="H751" s="191">
        <v>32</v>
      </c>
      <c r="I751" s="192"/>
      <c r="J751" s="193">
        <f>ROUND(I751*H751,2)</f>
        <v>0</v>
      </c>
      <c r="K751" s="189" t="s">
        <v>150</v>
      </c>
      <c r="L751" s="60"/>
      <c r="M751" s="194" t="s">
        <v>21</v>
      </c>
      <c r="N751" s="195" t="s">
        <v>45</v>
      </c>
      <c r="O751" s="41"/>
      <c r="P751" s="196">
        <f>O751*H751</f>
        <v>0</v>
      </c>
      <c r="Q751" s="196">
        <v>0</v>
      </c>
      <c r="R751" s="196">
        <f>Q751*H751</f>
        <v>0</v>
      </c>
      <c r="S751" s="196">
        <v>0</v>
      </c>
      <c r="T751" s="197">
        <f>S751*H751</f>
        <v>0</v>
      </c>
      <c r="AR751" s="23" t="s">
        <v>1256</v>
      </c>
      <c r="AT751" s="23" t="s">
        <v>146</v>
      </c>
      <c r="AU751" s="23" t="s">
        <v>81</v>
      </c>
      <c r="AY751" s="23" t="s">
        <v>143</v>
      </c>
      <c r="BE751" s="198">
        <f>IF(N751="základní",J751,0)</f>
        <v>0</v>
      </c>
      <c r="BF751" s="198">
        <f>IF(N751="snížená",J751,0)</f>
        <v>0</v>
      </c>
      <c r="BG751" s="198">
        <f>IF(N751="zákl. přenesená",J751,0)</f>
        <v>0</v>
      </c>
      <c r="BH751" s="198">
        <f>IF(N751="sníž. přenesená",J751,0)</f>
        <v>0</v>
      </c>
      <c r="BI751" s="198">
        <f>IF(N751="nulová",J751,0)</f>
        <v>0</v>
      </c>
      <c r="BJ751" s="23" t="s">
        <v>152</v>
      </c>
      <c r="BK751" s="198">
        <f>ROUND(I751*H751,2)</f>
        <v>0</v>
      </c>
      <c r="BL751" s="23" t="s">
        <v>1256</v>
      </c>
      <c r="BM751" s="23" t="s">
        <v>1267</v>
      </c>
    </row>
    <row r="752" spans="2:51" s="11" customFormat="1" ht="27">
      <c r="B752" s="199"/>
      <c r="C752" s="200"/>
      <c r="D752" s="201" t="s">
        <v>154</v>
      </c>
      <c r="E752" s="202" t="s">
        <v>21</v>
      </c>
      <c r="F752" s="203" t="s">
        <v>1268</v>
      </c>
      <c r="G752" s="200"/>
      <c r="H752" s="202" t="s">
        <v>21</v>
      </c>
      <c r="I752" s="204"/>
      <c r="J752" s="200"/>
      <c r="K752" s="200"/>
      <c r="L752" s="205"/>
      <c r="M752" s="206"/>
      <c r="N752" s="207"/>
      <c r="O752" s="207"/>
      <c r="P752" s="207"/>
      <c r="Q752" s="207"/>
      <c r="R752" s="207"/>
      <c r="S752" s="207"/>
      <c r="T752" s="208"/>
      <c r="AT752" s="209" t="s">
        <v>154</v>
      </c>
      <c r="AU752" s="209" t="s">
        <v>81</v>
      </c>
      <c r="AV752" s="11" t="s">
        <v>81</v>
      </c>
      <c r="AW752" s="11" t="s">
        <v>37</v>
      </c>
      <c r="AX752" s="11" t="s">
        <v>73</v>
      </c>
      <c r="AY752" s="209" t="s">
        <v>143</v>
      </c>
    </row>
    <row r="753" spans="2:51" s="12" customFormat="1" ht="13.5">
      <c r="B753" s="210"/>
      <c r="C753" s="211"/>
      <c r="D753" s="201" t="s">
        <v>154</v>
      </c>
      <c r="E753" s="212" t="s">
        <v>21</v>
      </c>
      <c r="F753" s="213" t="s">
        <v>223</v>
      </c>
      <c r="G753" s="211"/>
      <c r="H753" s="214">
        <v>16</v>
      </c>
      <c r="I753" s="215"/>
      <c r="J753" s="211"/>
      <c r="K753" s="211"/>
      <c r="L753" s="216"/>
      <c r="M753" s="217"/>
      <c r="N753" s="218"/>
      <c r="O753" s="218"/>
      <c r="P753" s="218"/>
      <c r="Q753" s="218"/>
      <c r="R753" s="218"/>
      <c r="S753" s="218"/>
      <c r="T753" s="219"/>
      <c r="AT753" s="220" t="s">
        <v>154</v>
      </c>
      <c r="AU753" s="220" t="s">
        <v>81</v>
      </c>
      <c r="AV753" s="12" t="s">
        <v>152</v>
      </c>
      <c r="AW753" s="12" t="s">
        <v>37</v>
      </c>
      <c r="AX753" s="12" t="s">
        <v>73</v>
      </c>
      <c r="AY753" s="220" t="s">
        <v>143</v>
      </c>
    </row>
    <row r="754" spans="2:51" s="11" customFormat="1" ht="13.5">
      <c r="B754" s="199"/>
      <c r="C754" s="200"/>
      <c r="D754" s="201" t="s">
        <v>154</v>
      </c>
      <c r="E754" s="202" t="s">
        <v>21</v>
      </c>
      <c r="F754" s="203" t="s">
        <v>1269</v>
      </c>
      <c r="G754" s="200"/>
      <c r="H754" s="202" t="s">
        <v>21</v>
      </c>
      <c r="I754" s="204"/>
      <c r="J754" s="200"/>
      <c r="K754" s="200"/>
      <c r="L754" s="205"/>
      <c r="M754" s="206"/>
      <c r="N754" s="207"/>
      <c r="O754" s="207"/>
      <c r="P754" s="207"/>
      <c r="Q754" s="207"/>
      <c r="R754" s="207"/>
      <c r="S754" s="207"/>
      <c r="T754" s="208"/>
      <c r="AT754" s="209" t="s">
        <v>154</v>
      </c>
      <c r="AU754" s="209" t="s">
        <v>81</v>
      </c>
      <c r="AV754" s="11" t="s">
        <v>81</v>
      </c>
      <c r="AW754" s="11" t="s">
        <v>37</v>
      </c>
      <c r="AX754" s="11" t="s">
        <v>73</v>
      </c>
      <c r="AY754" s="209" t="s">
        <v>143</v>
      </c>
    </row>
    <row r="755" spans="2:51" s="12" customFormat="1" ht="13.5">
      <c r="B755" s="210"/>
      <c r="C755" s="211"/>
      <c r="D755" s="201" t="s">
        <v>154</v>
      </c>
      <c r="E755" s="212" t="s">
        <v>21</v>
      </c>
      <c r="F755" s="213" t="s">
        <v>223</v>
      </c>
      <c r="G755" s="211"/>
      <c r="H755" s="214">
        <v>16</v>
      </c>
      <c r="I755" s="215"/>
      <c r="J755" s="211"/>
      <c r="K755" s="211"/>
      <c r="L755" s="216"/>
      <c r="M755" s="217"/>
      <c r="N755" s="218"/>
      <c r="O755" s="218"/>
      <c r="P755" s="218"/>
      <c r="Q755" s="218"/>
      <c r="R755" s="218"/>
      <c r="S755" s="218"/>
      <c r="T755" s="219"/>
      <c r="AT755" s="220" t="s">
        <v>154</v>
      </c>
      <c r="AU755" s="220" t="s">
        <v>81</v>
      </c>
      <c r="AV755" s="12" t="s">
        <v>152</v>
      </c>
      <c r="AW755" s="12" t="s">
        <v>37</v>
      </c>
      <c r="AX755" s="12" t="s">
        <v>73</v>
      </c>
      <c r="AY755" s="220" t="s">
        <v>143</v>
      </c>
    </row>
    <row r="756" spans="2:51" s="13" customFormat="1" ht="13.5">
      <c r="B756" s="221"/>
      <c r="C756" s="222"/>
      <c r="D756" s="201" t="s">
        <v>154</v>
      </c>
      <c r="E756" s="223" t="s">
        <v>21</v>
      </c>
      <c r="F756" s="224" t="s">
        <v>158</v>
      </c>
      <c r="G756" s="222"/>
      <c r="H756" s="225">
        <v>32</v>
      </c>
      <c r="I756" s="226"/>
      <c r="J756" s="222"/>
      <c r="K756" s="222"/>
      <c r="L756" s="227"/>
      <c r="M756" s="228"/>
      <c r="N756" s="229"/>
      <c r="O756" s="229"/>
      <c r="P756" s="229"/>
      <c r="Q756" s="229"/>
      <c r="R756" s="229"/>
      <c r="S756" s="229"/>
      <c r="T756" s="230"/>
      <c r="AT756" s="231" t="s">
        <v>154</v>
      </c>
      <c r="AU756" s="231" t="s">
        <v>81</v>
      </c>
      <c r="AV756" s="13" t="s">
        <v>151</v>
      </c>
      <c r="AW756" s="13" t="s">
        <v>37</v>
      </c>
      <c r="AX756" s="13" t="s">
        <v>81</v>
      </c>
      <c r="AY756" s="231" t="s">
        <v>143</v>
      </c>
    </row>
    <row r="757" spans="2:65" s="1" customFormat="1" ht="25.5" customHeight="1">
      <c r="B757" s="40"/>
      <c r="C757" s="187" t="s">
        <v>1270</v>
      </c>
      <c r="D757" s="187" t="s">
        <v>146</v>
      </c>
      <c r="E757" s="188" t="s">
        <v>1271</v>
      </c>
      <c r="F757" s="189" t="s">
        <v>1272</v>
      </c>
      <c r="G757" s="190" t="s">
        <v>1255</v>
      </c>
      <c r="H757" s="191">
        <v>26</v>
      </c>
      <c r="I757" s="192"/>
      <c r="J757" s="193">
        <f>ROUND(I757*H757,2)</f>
        <v>0</v>
      </c>
      <c r="K757" s="189" t="s">
        <v>150</v>
      </c>
      <c r="L757" s="60"/>
      <c r="M757" s="194" t="s">
        <v>21</v>
      </c>
      <c r="N757" s="195" t="s">
        <v>45</v>
      </c>
      <c r="O757" s="41"/>
      <c r="P757" s="196">
        <f>O757*H757</f>
        <v>0</v>
      </c>
      <c r="Q757" s="196">
        <v>0</v>
      </c>
      <c r="R757" s="196">
        <f>Q757*H757</f>
        <v>0</v>
      </c>
      <c r="S757" s="196">
        <v>0</v>
      </c>
      <c r="T757" s="197">
        <f>S757*H757</f>
        <v>0</v>
      </c>
      <c r="AR757" s="23" t="s">
        <v>1256</v>
      </c>
      <c r="AT757" s="23" t="s">
        <v>146</v>
      </c>
      <c r="AU757" s="23" t="s">
        <v>81</v>
      </c>
      <c r="AY757" s="23" t="s">
        <v>143</v>
      </c>
      <c r="BE757" s="198">
        <f>IF(N757="základní",J757,0)</f>
        <v>0</v>
      </c>
      <c r="BF757" s="198">
        <f>IF(N757="snížená",J757,0)</f>
        <v>0</v>
      </c>
      <c r="BG757" s="198">
        <f>IF(N757="zákl. přenesená",J757,0)</f>
        <v>0</v>
      </c>
      <c r="BH757" s="198">
        <f>IF(N757="sníž. přenesená",J757,0)</f>
        <v>0</v>
      </c>
      <c r="BI757" s="198">
        <f>IF(N757="nulová",J757,0)</f>
        <v>0</v>
      </c>
      <c r="BJ757" s="23" t="s">
        <v>152</v>
      </c>
      <c r="BK757" s="198">
        <f>ROUND(I757*H757,2)</f>
        <v>0</v>
      </c>
      <c r="BL757" s="23" t="s">
        <v>1256</v>
      </c>
      <c r="BM757" s="23" t="s">
        <v>1273</v>
      </c>
    </row>
    <row r="758" spans="2:51" s="11" customFormat="1" ht="13.5">
      <c r="B758" s="199"/>
      <c r="C758" s="200"/>
      <c r="D758" s="201" t="s">
        <v>154</v>
      </c>
      <c r="E758" s="202" t="s">
        <v>21</v>
      </c>
      <c r="F758" s="203" t="s">
        <v>1274</v>
      </c>
      <c r="G758" s="200"/>
      <c r="H758" s="202" t="s">
        <v>21</v>
      </c>
      <c r="I758" s="204"/>
      <c r="J758" s="200"/>
      <c r="K758" s="200"/>
      <c r="L758" s="205"/>
      <c r="M758" s="206"/>
      <c r="N758" s="207"/>
      <c r="O758" s="207"/>
      <c r="P758" s="207"/>
      <c r="Q758" s="207"/>
      <c r="R758" s="207"/>
      <c r="S758" s="207"/>
      <c r="T758" s="208"/>
      <c r="AT758" s="209" t="s">
        <v>154</v>
      </c>
      <c r="AU758" s="209" t="s">
        <v>81</v>
      </c>
      <c r="AV758" s="11" t="s">
        <v>81</v>
      </c>
      <c r="AW758" s="11" t="s">
        <v>37</v>
      </c>
      <c r="AX758" s="11" t="s">
        <v>73</v>
      </c>
      <c r="AY758" s="209" t="s">
        <v>143</v>
      </c>
    </row>
    <row r="759" spans="2:51" s="12" customFormat="1" ht="13.5">
      <c r="B759" s="210"/>
      <c r="C759" s="211"/>
      <c r="D759" s="201" t="s">
        <v>154</v>
      </c>
      <c r="E759" s="212" t="s">
        <v>21</v>
      </c>
      <c r="F759" s="213" t="s">
        <v>314</v>
      </c>
      <c r="G759" s="211"/>
      <c r="H759" s="214">
        <v>24</v>
      </c>
      <c r="I759" s="215"/>
      <c r="J759" s="211"/>
      <c r="K759" s="211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154</v>
      </c>
      <c r="AU759" s="220" t="s">
        <v>81</v>
      </c>
      <c r="AV759" s="12" t="s">
        <v>152</v>
      </c>
      <c r="AW759" s="12" t="s">
        <v>37</v>
      </c>
      <c r="AX759" s="12" t="s">
        <v>73</v>
      </c>
      <c r="AY759" s="220" t="s">
        <v>143</v>
      </c>
    </row>
    <row r="760" spans="2:51" s="11" customFormat="1" ht="13.5">
      <c r="B760" s="199"/>
      <c r="C760" s="200"/>
      <c r="D760" s="201" t="s">
        <v>154</v>
      </c>
      <c r="E760" s="202" t="s">
        <v>21</v>
      </c>
      <c r="F760" s="203" t="s">
        <v>1275</v>
      </c>
      <c r="G760" s="200"/>
      <c r="H760" s="202" t="s">
        <v>21</v>
      </c>
      <c r="I760" s="204"/>
      <c r="J760" s="200"/>
      <c r="K760" s="200"/>
      <c r="L760" s="205"/>
      <c r="M760" s="206"/>
      <c r="N760" s="207"/>
      <c r="O760" s="207"/>
      <c r="P760" s="207"/>
      <c r="Q760" s="207"/>
      <c r="R760" s="207"/>
      <c r="S760" s="207"/>
      <c r="T760" s="208"/>
      <c r="AT760" s="209" t="s">
        <v>154</v>
      </c>
      <c r="AU760" s="209" t="s">
        <v>81</v>
      </c>
      <c r="AV760" s="11" t="s">
        <v>81</v>
      </c>
      <c r="AW760" s="11" t="s">
        <v>37</v>
      </c>
      <c r="AX760" s="11" t="s">
        <v>73</v>
      </c>
      <c r="AY760" s="209" t="s">
        <v>143</v>
      </c>
    </row>
    <row r="761" spans="2:51" s="12" customFormat="1" ht="13.5">
      <c r="B761" s="210"/>
      <c r="C761" s="211"/>
      <c r="D761" s="201" t="s">
        <v>154</v>
      </c>
      <c r="E761" s="212" t="s">
        <v>21</v>
      </c>
      <c r="F761" s="213" t="s">
        <v>152</v>
      </c>
      <c r="G761" s="211"/>
      <c r="H761" s="214">
        <v>2</v>
      </c>
      <c r="I761" s="215"/>
      <c r="J761" s="211"/>
      <c r="K761" s="211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154</v>
      </c>
      <c r="AU761" s="220" t="s">
        <v>81</v>
      </c>
      <c r="AV761" s="12" t="s">
        <v>152</v>
      </c>
      <c r="AW761" s="12" t="s">
        <v>37</v>
      </c>
      <c r="AX761" s="12" t="s">
        <v>73</v>
      </c>
      <c r="AY761" s="220" t="s">
        <v>143</v>
      </c>
    </row>
    <row r="762" spans="2:51" s="13" customFormat="1" ht="13.5">
      <c r="B762" s="221"/>
      <c r="C762" s="222"/>
      <c r="D762" s="201" t="s">
        <v>154</v>
      </c>
      <c r="E762" s="223" t="s">
        <v>21</v>
      </c>
      <c r="F762" s="224" t="s">
        <v>158</v>
      </c>
      <c r="G762" s="222"/>
      <c r="H762" s="225">
        <v>26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154</v>
      </c>
      <c r="AU762" s="231" t="s">
        <v>81</v>
      </c>
      <c r="AV762" s="13" t="s">
        <v>151</v>
      </c>
      <c r="AW762" s="13" t="s">
        <v>37</v>
      </c>
      <c r="AX762" s="13" t="s">
        <v>81</v>
      </c>
      <c r="AY762" s="231" t="s">
        <v>143</v>
      </c>
    </row>
    <row r="763" spans="2:65" s="1" customFormat="1" ht="25.5" customHeight="1">
      <c r="B763" s="40"/>
      <c r="C763" s="187" t="s">
        <v>1276</v>
      </c>
      <c r="D763" s="187" t="s">
        <v>146</v>
      </c>
      <c r="E763" s="188" t="s">
        <v>1277</v>
      </c>
      <c r="F763" s="189" t="s">
        <v>1278</v>
      </c>
      <c r="G763" s="190" t="s">
        <v>1255</v>
      </c>
      <c r="H763" s="191">
        <v>32</v>
      </c>
      <c r="I763" s="192"/>
      <c r="J763" s="193">
        <f>ROUND(I763*H763,2)</f>
        <v>0</v>
      </c>
      <c r="K763" s="189" t="s">
        <v>150</v>
      </c>
      <c r="L763" s="60"/>
      <c r="M763" s="194" t="s">
        <v>21</v>
      </c>
      <c r="N763" s="195" t="s">
        <v>45</v>
      </c>
      <c r="O763" s="41"/>
      <c r="P763" s="196">
        <f>O763*H763</f>
        <v>0</v>
      </c>
      <c r="Q763" s="196">
        <v>0</v>
      </c>
      <c r="R763" s="196">
        <f>Q763*H763</f>
        <v>0</v>
      </c>
      <c r="S763" s="196">
        <v>0</v>
      </c>
      <c r="T763" s="197">
        <f>S763*H763</f>
        <v>0</v>
      </c>
      <c r="AR763" s="23" t="s">
        <v>1256</v>
      </c>
      <c r="AT763" s="23" t="s">
        <v>146</v>
      </c>
      <c r="AU763" s="23" t="s">
        <v>81</v>
      </c>
      <c r="AY763" s="23" t="s">
        <v>143</v>
      </c>
      <c r="BE763" s="198">
        <f>IF(N763="základní",J763,0)</f>
        <v>0</v>
      </c>
      <c r="BF763" s="198">
        <f>IF(N763="snížená",J763,0)</f>
        <v>0</v>
      </c>
      <c r="BG763" s="198">
        <f>IF(N763="zákl. přenesená",J763,0)</f>
        <v>0</v>
      </c>
      <c r="BH763" s="198">
        <f>IF(N763="sníž. přenesená",J763,0)</f>
        <v>0</v>
      </c>
      <c r="BI763" s="198">
        <f>IF(N763="nulová",J763,0)</f>
        <v>0</v>
      </c>
      <c r="BJ763" s="23" t="s">
        <v>152</v>
      </c>
      <c r="BK763" s="198">
        <f>ROUND(I763*H763,2)</f>
        <v>0</v>
      </c>
      <c r="BL763" s="23" t="s">
        <v>1256</v>
      </c>
      <c r="BM763" s="23" t="s">
        <v>1279</v>
      </c>
    </row>
    <row r="764" spans="2:51" s="11" customFormat="1" ht="13.5">
      <c r="B764" s="199"/>
      <c r="C764" s="200"/>
      <c r="D764" s="201" t="s">
        <v>154</v>
      </c>
      <c r="E764" s="202" t="s">
        <v>21</v>
      </c>
      <c r="F764" s="203" t="s">
        <v>1280</v>
      </c>
      <c r="G764" s="200"/>
      <c r="H764" s="202" t="s">
        <v>21</v>
      </c>
      <c r="I764" s="204"/>
      <c r="J764" s="200"/>
      <c r="K764" s="200"/>
      <c r="L764" s="205"/>
      <c r="M764" s="206"/>
      <c r="N764" s="207"/>
      <c r="O764" s="207"/>
      <c r="P764" s="207"/>
      <c r="Q764" s="207"/>
      <c r="R764" s="207"/>
      <c r="S764" s="207"/>
      <c r="T764" s="208"/>
      <c r="AT764" s="209" t="s">
        <v>154</v>
      </c>
      <c r="AU764" s="209" t="s">
        <v>81</v>
      </c>
      <c r="AV764" s="11" t="s">
        <v>81</v>
      </c>
      <c r="AW764" s="11" t="s">
        <v>37</v>
      </c>
      <c r="AX764" s="11" t="s">
        <v>73</v>
      </c>
      <c r="AY764" s="209" t="s">
        <v>143</v>
      </c>
    </row>
    <row r="765" spans="2:51" s="12" customFormat="1" ht="13.5">
      <c r="B765" s="210"/>
      <c r="C765" s="211"/>
      <c r="D765" s="201" t="s">
        <v>154</v>
      </c>
      <c r="E765" s="212" t="s">
        <v>21</v>
      </c>
      <c r="F765" s="213" t="s">
        <v>223</v>
      </c>
      <c r="G765" s="211"/>
      <c r="H765" s="214">
        <v>16</v>
      </c>
      <c r="I765" s="215"/>
      <c r="J765" s="211"/>
      <c r="K765" s="211"/>
      <c r="L765" s="216"/>
      <c r="M765" s="217"/>
      <c r="N765" s="218"/>
      <c r="O765" s="218"/>
      <c r="P765" s="218"/>
      <c r="Q765" s="218"/>
      <c r="R765" s="218"/>
      <c r="S765" s="218"/>
      <c r="T765" s="219"/>
      <c r="AT765" s="220" t="s">
        <v>154</v>
      </c>
      <c r="AU765" s="220" t="s">
        <v>81</v>
      </c>
      <c r="AV765" s="12" t="s">
        <v>152</v>
      </c>
      <c r="AW765" s="12" t="s">
        <v>37</v>
      </c>
      <c r="AX765" s="12" t="s">
        <v>73</v>
      </c>
      <c r="AY765" s="220" t="s">
        <v>143</v>
      </c>
    </row>
    <row r="766" spans="2:51" s="11" customFormat="1" ht="27">
      <c r="B766" s="199"/>
      <c r="C766" s="200"/>
      <c r="D766" s="201" t="s">
        <v>154</v>
      </c>
      <c r="E766" s="202" t="s">
        <v>21</v>
      </c>
      <c r="F766" s="203" t="s">
        <v>1281</v>
      </c>
      <c r="G766" s="200"/>
      <c r="H766" s="202" t="s">
        <v>21</v>
      </c>
      <c r="I766" s="204"/>
      <c r="J766" s="200"/>
      <c r="K766" s="200"/>
      <c r="L766" s="205"/>
      <c r="M766" s="206"/>
      <c r="N766" s="207"/>
      <c r="O766" s="207"/>
      <c r="P766" s="207"/>
      <c r="Q766" s="207"/>
      <c r="R766" s="207"/>
      <c r="S766" s="207"/>
      <c r="T766" s="208"/>
      <c r="AT766" s="209" t="s">
        <v>154</v>
      </c>
      <c r="AU766" s="209" t="s">
        <v>81</v>
      </c>
      <c r="AV766" s="11" t="s">
        <v>81</v>
      </c>
      <c r="AW766" s="11" t="s">
        <v>37</v>
      </c>
      <c r="AX766" s="11" t="s">
        <v>73</v>
      </c>
      <c r="AY766" s="209" t="s">
        <v>143</v>
      </c>
    </row>
    <row r="767" spans="2:51" s="12" customFormat="1" ht="13.5">
      <c r="B767" s="210"/>
      <c r="C767" s="211"/>
      <c r="D767" s="201" t="s">
        <v>154</v>
      </c>
      <c r="E767" s="212" t="s">
        <v>21</v>
      </c>
      <c r="F767" s="213" t="s">
        <v>223</v>
      </c>
      <c r="G767" s="211"/>
      <c r="H767" s="214">
        <v>16</v>
      </c>
      <c r="I767" s="215"/>
      <c r="J767" s="211"/>
      <c r="K767" s="211"/>
      <c r="L767" s="216"/>
      <c r="M767" s="217"/>
      <c r="N767" s="218"/>
      <c r="O767" s="218"/>
      <c r="P767" s="218"/>
      <c r="Q767" s="218"/>
      <c r="R767" s="218"/>
      <c r="S767" s="218"/>
      <c r="T767" s="219"/>
      <c r="AT767" s="220" t="s">
        <v>154</v>
      </c>
      <c r="AU767" s="220" t="s">
        <v>81</v>
      </c>
      <c r="AV767" s="12" t="s">
        <v>152</v>
      </c>
      <c r="AW767" s="12" t="s">
        <v>37</v>
      </c>
      <c r="AX767" s="12" t="s">
        <v>73</v>
      </c>
      <c r="AY767" s="220" t="s">
        <v>143</v>
      </c>
    </row>
    <row r="768" spans="2:51" s="13" customFormat="1" ht="13.5">
      <c r="B768" s="221"/>
      <c r="C768" s="222"/>
      <c r="D768" s="201" t="s">
        <v>154</v>
      </c>
      <c r="E768" s="223" t="s">
        <v>21</v>
      </c>
      <c r="F768" s="224" t="s">
        <v>158</v>
      </c>
      <c r="G768" s="222"/>
      <c r="H768" s="225">
        <v>32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AT768" s="231" t="s">
        <v>154</v>
      </c>
      <c r="AU768" s="231" t="s">
        <v>81</v>
      </c>
      <c r="AV768" s="13" t="s">
        <v>151</v>
      </c>
      <c r="AW768" s="13" t="s">
        <v>37</v>
      </c>
      <c r="AX768" s="13" t="s">
        <v>81</v>
      </c>
      <c r="AY768" s="231" t="s">
        <v>143</v>
      </c>
    </row>
    <row r="769" spans="2:65" s="1" customFormat="1" ht="25.5" customHeight="1">
      <c r="B769" s="40"/>
      <c r="C769" s="187" t="s">
        <v>1282</v>
      </c>
      <c r="D769" s="187" t="s">
        <v>146</v>
      </c>
      <c r="E769" s="188" t="s">
        <v>1283</v>
      </c>
      <c r="F769" s="189" t="s">
        <v>1284</v>
      </c>
      <c r="G769" s="190" t="s">
        <v>1255</v>
      </c>
      <c r="H769" s="191">
        <v>8</v>
      </c>
      <c r="I769" s="192"/>
      <c r="J769" s="193">
        <f>ROUND(I769*H769,2)</f>
        <v>0</v>
      </c>
      <c r="K769" s="189" t="s">
        <v>150</v>
      </c>
      <c r="L769" s="60"/>
      <c r="M769" s="194" t="s">
        <v>21</v>
      </c>
      <c r="N769" s="195" t="s">
        <v>45</v>
      </c>
      <c r="O769" s="41"/>
      <c r="P769" s="196">
        <f>O769*H769</f>
        <v>0</v>
      </c>
      <c r="Q769" s="196">
        <v>0</v>
      </c>
      <c r="R769" s="196">
        <f>Q769*H769</f>
        <v>0</v>
      </c>
      <c r="S769" s="196">
        <v>0</v>
      </c>
      <c r="T769" s="197">
        <f>S769*H769</f>
        <v>0</v>
      </c>
      <c r="AR769" s="23" t="s">
        <v>1256</v>
      </c>
      <c r="AT769" s="23" t="s">
        <v>146</v>
      </c>
      <c r="AU769" s="23" t="s">
        <v>81</v>
      </c>
      <c r="AY769" s="23" t="s">
        <v>143</v>
      </c>
      <c r="BE769" s="198">
        <f>IF(N769="základní",J769,0)</f>
        <v>0</v>
      </c>
      <c r="BF769" s="198">
        <f>IF(N769="snížená",J769,0)</f>
        <v>0</v>
      </c>
      <c r="BG769" s="198">
        <f>IF(N769="zákl. přenesená",J769,0)</f>
        <v>0</v>
      </c>
      <c r="BH769" s="198">
        <f>IF(N769="sníž. přenesená",J769,0)</f>
        <v>0</v>
      </c>
      <c r="BI769" s="198">
        <f>IF(N769="nulová",J769,0)</f>
        <v>0</v>
      </c>
      <c r="BJ769" s="23" t="s">
        <v>152</v>
      </c>
      <c r="BK769" s="198">
        <f>ROUND(I769*H769,2)</f>
        <v>0</v>
      </c>
      <c r="BL769" s="23" t="s">
        <v>1256</v>
      </c>
      <c r="BM769" s="23" t="s">
        <v>1285</v>
      </c>
    </row>
    <row r="770" spans="2:51" s="11" customFormat="1" ht="13.5">
      <c r="B770" s="199"/>
      <c r="C770" s="200"/>
      <c r="D770" s="201" t="s">
        <v>154</v>
      </c>
      <c r="E770" s="202" t="s">
        <v>21</v>
      </c>
      <c r="F770" s="203" t="s">
        <v>1286</v>
      </c>
      <c r="G770" s="200"/>
      <c r="H770" s="202" t="s">
        <v>21</v>
      </c>
      <c r="I770" s="204"/>
      <c r="J770" s="200"/>
      <c r="K770" s="200"/>
      <c r="L770" s="205"/>
      <c r="M770" s="206"/>
      <c r="N770" s="207"/>
      <c r="O770" s="207"/>
      <c r="P770" s="207"/>
      <c r="Q770" s="207"/>
      <c r="R770" s="207"/>
      <c r="S770" s="207"/>
      <c r="T770" s="208"/>
      <c r="AT770" s="209" t="s">
        <v>154</v>
      </c>
      <c r="AU770" s="209" t="s">
        <v>81</v>
      </c>
      <c r="AV770" s="11" t="s">
        <v>81</v>
      </c>
      <c r="AW770" s="11" t="s">
        <v>37</v>
      </c>
      <c r="AX770" s="11" t="s">
        <v>73</v>
      </c>
      <c r="AY770" s="209" t="s">
        <v>143</v>
      </c>
    </row>
    <row r="771" spans="2:51" s="12" customFormat="1" ht="13.5">
      <c r="B771" s="210"/>
      <c r="C771" s="211"/>
      <c r="D771" s="201" t="s">
        <v>154</v>
      </c>
      <c r="E771" s="212" t="s">
        <v>21</v>
      </c>
      <c r="F771" s="213" t="s">
        <v>182</v>
      </c>
      <c r="G771" s="211"/>
      <c r="H771" s="214">
        <v>8</v>
      </c>
      <c r="I771" s="215"/>
      <c r="J771" s="211"/>
      <c r="K771" s="211"/>
      <c r="L771" s="216"/>
      <c r="M771" s="217"/>
      <c r="N771" s="218"/>
      <c r="O771" s="218"/>
      <c r="P771" s="218"/>
      <c r="Q771" s="218"/>
      <c r="R771" s="218"/>
      <c r="S771" s="218"/>
      <c r="T771" s="219"/>
      <c r="AT771" s="220" t="s">
        <v>154</v>
      </c>
      <c r="AU771" s="220" t="s">
        <v>81</v>
      </c>
      <c r="AV771" s="12" t="s">
        <v>152</v>
      </c>
      <c r="AW771" s="12" t="s">
        <v>37</v>
      </c>
      <c r="AX771" s="12" t="s">
        <v>73</v>
      </c>
      <c r="AY771" s="220" t="s">
        <v>143</v>
      </c>
    </row>
    <row r="772" spans="2:51" s="13" customFormat="1" ht="13.5">
      <c r="B772" s="221"/>
      <c r="C772" s="222"/>
      <c r="D772" s="201" t="s">
        <v>154</v>
      </c>
      <c r="E772" s="223" t="s">
        <v>21</v>
      </c>
      <c r="F772" s="224" t="s">
        <v>158</v>
      </c>
      <c r="G772" s="222"/>
      <c r="H772" s="225">
        <v>8</v>
      </c>
      <c r="I772" s="226"/>
      <c r="J772" s="222"/>
      <c r="K772" s="222"/>
      <c r="L772" s="227"/>
      <c r="M772" s="228"/>
      <c r="N772" s="229"/>
      <c r="O772" s="229"/>
      <c r="P772" s="229"/>
      <c r="Q772" s="229"/>
      <c r="R772" s="229"/>
      <c r="S772" s="229"/>
      <c r="T772" s="230"/>
      <c r="AT772" s="231" t="s">
        <v>154</v>
      </c>
      <c r="AU772" s="231" t="s">
        <v>81</v>
      </c>
      <c r="AV772" s="13" t="s">
        <v>151</v>
      </c>
      <c r="AW772" s="13" t="s">
        <v>37</v>
      </c>
      <c r="AX772" s="13" t="s">
        <v>81</v>
      </c>
      <c r="AY772" s="231" t="s">
        <v>143</v>
      </c>
    </row>
    <row r="773" spans="2:63" s="10" customFormat="1" ht="37.35" customHeight="1">
      <c r="B773" s="171"/>
      <c r="C773" s="172"/>
      <c r="D773" s="173" t="s">
        <v>72</v>
      </c>
      <c r="E773" s="174" t="s">
        <v>1287</v>
      </c>
      <c r="F773" s="174" t="s">
        <v>1288</v>
      </c>
      <c r="G773" s="172"/>
      <c r="H773" s="172"/>
      <c r="I773" s="175"/>
      <c r="J773" s="176">
        <f>BK773</f>
        <v>0</v>
      </c>
      <c r="K773" s="172"/>
      <c r="L773" s="177"/>
      <c r="M773" s="178"/>
      <c r="N773" s="179"/>
      <c r="O773" s="179"/>
      <c r="P773" s="180">
        <f>P774+P776</f>
        <v>0</v>
      </c>
      <c r="Q773" s="179"/>
      <c r="R773" s="180">
        <f>R774+R776</f>
        <v>0</v>
      </c>
      <c r="S773" s="179"/>
      <c r="T773" s="181">
        <f>T774+T776</f>
        <v>0</v>
      </c>
      <c r="AR773" s="182" t="s">
        <v>171</v>
      </c>
      <c r="AT773" s="183" t="s">
        <v>72</v>
      </c>
      <c r="AU773" s="183" t="s">
        <v>73</v>
      </c>
      <c r="AY773" s="182" t="s">
        <v>143</v>
      </c>
      <c r="BK773" s="184">
        <f>BK774+BK776</f>
        <v>0</v>
      </c>
    </row>
    <row r="774" spans="2:63" s="10" customFormat="1" ht="19.9" customHeight="1">
      <c r="B774" s="171"/>
      <c r="C774" s="172"/>
      <c r="D774" s="173" t="s">
        <v>72</v>
      </c>
      <c r="E774" s="185" t="s">
        <v>1289</v>
      </c>
      <c r="F774" s="185" t="s">
        <v>1290</v>
      </c>
      <c r="G774" s="172"/>
      <c r="H774" s="172"/>
      <c r="I774" s="175"/>
      <c r="J774" s="186">
        <f>BK774</f>
        <v>0</v>
      </c>
      <c r="K774" s="172"/>
      <c r="L774" s="177"/>
      <c r="M774" s="178"/>
      <c r="N774" s="179"/>
      <c r="O774" s="179"/>
      <c r="P774" s="180">
        <f>P775</f>
        <v>0</v>
      </c>
      <c r="Q774" s="179"/>
      <c r="R774" s="180">
        <f>R775</f>
        <v>0</v>
      </c>
      <c r="S774" s="179"/>
      <c r="T774" s="181">
        <f>T775</f>
        <v>0</v>
      </c>
      <c r="AR774" s="182" t="s">
        <v>171</v>
      </c>
      <c r="AT774" s="183" t="s">
        <v>72</v>
      </c>
      <c r="AU774" s="183" t="s">
        <v>81</v>
      </c>
      <c r="AY774" s="182" t="s">
        <v>143</v>
      </c>
      <c r="BK774" s="184">
        <f>BK775</f>
        <v>0</v>
      </c>
    </row>
    <row r="775" spans="2:65" s="1" customFormat="1" ht="16.5" customHeight="1">
      <c r="B775" s="40"/>
      <c r="C775" s="187" t="s">
        <v>1291</v>
      </c>
      <c r="D775" s="187" t="s">
        <v>146</v>
      </c>
      <c r="E775" s="188" t="s">
        <v>1292</v>
      </c>
      <c r="F775" s="189" t="s">
        <v>1290</v>
      </c>
      <c r="G775" s="190" t="s">
        <v>470</v>
      </c>
      <c r="H775" s="191">
        <v>1</v>
      </c>
      <c r="I775" s="192"/>
      <c r="J775" s="193">
        <f>ROUND(I775*H775,2)</f>
        <v>0</v>
      </c>
      <c r="K775" s="189" t="s">
        <v>150</v>
      </c>
      <c r="L775" s="60"/>
      <c r="M775" s="194" t="s">
        <v>21</v>
      </c>
      <c r="N775" s="195" t="s">
        <v>45</v>
      </c>
      <c r="O775" s="41"/>
      <c r="P775" s="196">
        <f>O775*H775</f>
        <v>0</v>
      </c>
      <c r="Q775" s="196">
        <v>0</v>
      </c>
      <c r="R775" s="196">
        <f>Q775*H775</f>
        <v>0</v>
      </c>
      <c r="S775" s="196">
        <v>0</v>
      </c>
      <c r="T775" s="197">
        <f>S775*H775</f>
        <v>0</v>
      </c>
      <c r="AR775" s="23" t="s">
        <v>1293</v>
      </c>
      <c r="AT775" s="23" t="s">
        <v>146</v>
      </c>
      <c r="AU775" s="23" t="s">
        <v>152</v>
      </c>
      <c r="AY775" s="23" t="s">
        <v>143</v>
      </c>
      <c r="BE775" s="198">
        <f>IF(N775="základní",J775,0)</f>
        <v>0</v>
      </c>
      <c r="BF775" s="198">
        <f>IF(N775="snížená",J775,0)</f>
        <v>0</v>
      </c>
      <c r="BG775" s="198">
        <f>IF(N775="zákl. přenesená",J775,0)</f>
        <v>0</v>
      </c>
      <c r="BH775" s="198">
        <f>IF(N775="sníž. přenesená",J775,0)</f>
        <v>0</v>
      </c>
      <c r="BI775" s="198">
        <f>IF(N775="nulová",J775,0)</f>
        <v>0</v>
      </c>
      <c r="BJ775" s="23" t="s">
        <v>152</v>
      </c>
      <c r="BK775" s="198">
        <f>ROUND(I775*H775,2)</f>
        <v>0</v>
      </c>
      <c r="BL775" s="23" t="s">
        <v>1293</v>
      </c>
      <c r="BM775" s="23" t="s">
        <v>1294</v>
      </c>
    </row>
    <row r="776" spans="2:63" s="10" customFormat="1" ht="29.85" customHeight="1">
      <c r="B776" s="171"/>
      <c r="C776" s="172"/>
      <c r="D776" s="173" t="s">
        <v>72</v>
      </c>
      <c r="E776" s="185" t="s">
        <v>1295</v>
      </c>
      <c r="F776" s="185" t="s">
        <v>1296</v>
      </c>
      <c r="G776" s="172"/>
      <c r="H776" s="172"/>
      <c r="I776" s="175"/>
      <c r="J776" s="186">
        <f>BK776</f>
        <v>0</v>
      </c>
      <c r="K776" s="172"/>
      <c r="L776" s="177"/>
      <c r="M776" s="178"/>
      <c r="N776" s="179"/>
      <c r="O776" s="179"/>
      <c r="P776" s="180">
        <f>P777</f>
        <v>0</v>
      </c>
      <c r="Q776" s="179"/>
      <c r="R776" s="180">
        <f>R777</f>
        <v>0</v>
      </c>
      <c r="S776" s="179"/>
      <c r="T776" s="181">
        <f>T777</f>
        <v>0</v>
      </c>
      <c r="AR776" s="182" t="s">
        <v>171</v>
      </c>
      <c r="AT776" s="183" t="s">
        <v>72</v>
      </c>
      <c r="AU776" s="183" t="s">
        <v>81</v>
      </c>
      <c r="AY776" s="182" t="s">
        <v>143</v>
      </c>
      <c r="BK776" s="184">
        <f>BK777</f>
        <v>0</v>
      </c>
    </row>
    <row r="777" spans="2:65" s="1" customFormat="1" ht="16.5" customHeight="1">
      <c r="B777" s="40"/>
      <c r="C777" s="187" t="s">
        <v>1297</v>
      </c>
      <c r="D777" s="187" t="s">
        <v>146</v>
      </c>
      <c r="E777" s="188" t="s">
        <v>1298</v>
      </c>
      <c r="F777" s="189" t="s">
        <v>1296</v>
      </c>
      <c r="G777" s="190" t="s">
        <v>470</v>
      </c>
      <c r="H777" s="191">
        <v>1</v>
      </c>
      <c r="I777" s="192"/>
      <c r="J777" s="193">
        <f>ROUND(I777*H777,2)</f>
        <v>0</v>
      </c>
      <c r="K777" s="189" t="s">
        <v>150</v>
      </c>
      <c r="L777" s="60"/>
      <c r="M777" s="194" t="s">
        <v>21</v>
      </c>
      <c r="N777" s="242" t="s">
        <v>45</v>
      </c>
      <c r="O777" s="243"/>
      <c r="P777" s="244">
        <f>O777*H777</f>
        <v>0</v>
      </c>
      <c r="Q777" s="244">
        <v>0</v>
      </c>
      <c r="R777" s="244">
        <f>Q777*H777</f>
        <v>0</v>
      </c>
      <c r="S777" s="244">
        <v>0</v>
      </c>
      <c r="T777" s="245">
        <f>S777*H777</f>
        <v>0</v>
      </c>
      <c r="AR777" s="23" t="s">
        <v>1293</v>
      </c>
      <c r="AT777" s="23" t="s">
        <v>146</v>
      </c>
      <c r="AU777" s="23" t="s">
        <v>152</v>
      </c>
      <c r="AY777" s="23" t="s">
        <v>143</v>
      </c>
      <c r="BE777" s="198">
        <f>IF(N777="základní",J777,0)</f>
        <v>0</v>
      </c>
      <c r="BF777" s="198">
        <f>IF(N777="snížená",J777,0)</f>
        <v>0</v>
      </c>
      <c r="BG777" s="198">
        <f>IF(N777="zákl. přenesená",J777,0)</f>
        <v>0</v>
      </c>
      <c r="BH777" s="198">
        <f>IF(N777="sníž. přenesená",J777,0)</f>
        <v>0</v>
      </c>
      <c r="BI777" s="198">
        <f>IF(N777="nulová",J777,0)</f>
        <v>0</v>
      </c>
      <c r="BJ777" s="23" t="s">
        <v>152</v>
      </c>
      <c r="BK777" s="198">
        <f>ROUND(I777*H777,2)</f>
        <v>0</v>
      </c>
      <c r="BL777" s="23" t="s">
        <v>1293</v>
      </c>
      <c r="BM777" s="23" t="s">
        <v>1299</v>
      </c>
    </row>
    <row r="778" spans="2:12" s="1" customFormat="1" ht="6.95" customHeight="1">
      <c r="B778" s="55"/>
      <c r="C778" s="56"/>
      <c r="D778" s="56"/>
      <c r="E778" s="56"/>
      <c r="F778" s="56"/>
      <c r="G778" s="56"/>
      <c r="H778" s="56"/>
      <c r="I778" s="134"/>
      <c r="J778" s="56"/>
      <c r="K778" s="56"/>
      <c r="L778" s="60"/>
    </row>
  </sheetData>
  <sheetProtection algorithmName="SHA-512" hashValue="8BqStzN+glqNjy/8HYU3gOeW2rCNwXVaGcllFt30mR1s9VHplO/J/msxpm4AOECEJYP5ty/sxe0ZaYyKLs17EA==" saltValue="xDGErMWACHXSNp7noIUO78MJCik7LNWuo43uW6IsA7ew9Q1fku13Z1f0/LNt35SG/w1+efsWoMJgWYEdQQErQA==" spinCount="100000" sheet="1" objects="1" scenarios="1" formatColumns="0" formatRows="0" autoFilter="0"/>
  <autoFilter ref="C106:K777"/>
  <mergeCells count="10">
    <mergeCell ref="J51:J52"/>
    <mergeCell ref="E97:H97"/>
    <mergeCell ref="E99:H9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2" t="s">
        <v>1300</v>
      </c>
      <c r="D3" s="372"/>
      <c r="E3" s="372"/>
      <c r="F3" s="372"/>
      <c r="G3" s="372"/>
      <c r="H3" s="372"/>
      <c r="I3" s="372"/>
      <c r="J3" s="372"/>
      <c r="K3" s="251"/>
    </row>
    <row r="4" spans="2:11" ht="25.5" customHeight="1">
      <c r="B4" s="252"/>
      <c r="C4" s="373" t="s">
        <v>1301</v>
      </c>
      <c r="D4" s="373"/>
      <c r="E4" s="373"/>
      <c r="F4" s="373"/>
      <c r="G4" s="373"/>
      <c r="H4" s="373"/>
      <c r="I4" s="373"/>
      <c r="J4" s="373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1" t="s">
        <v>1302</v>
      </c>
      <c r="D6" s="371"/>
      <c r="E6" s="371"/>
      <c r="F6" s="371"/>
      <c r="G6" s="371"/>
      <c r="H6" s="371"/>
      <c r="I6" s="371"/>
      <c r="J6" s="371"/>
      <c r="K6" s="253"/>
    </row>
    <row r="7" spans="2:11" ht="15" customHeight="1">
      <c r="B7" s="256"/>
      <c r="C7" s="371" t="s">
        <v>1303</v>
      </c>
      <c r="D7" s="371"/>
      <c r="E7" s="371"/>
      <c r="F7" s="371"/>
      <c r="G7" s="371"/>
      <c r="H7" s="371"/>
      <c r="I7" s="371"/>
      <c r="J7" s="371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1" t="s">
        <v>1304</v>
      </c>
      <c r="D9" s="371"/>
      <c r="E9" s="371"/>
      <c r="F9" s="371"/>
      <c r="G9" s="371"/>
      <c r="H9" s="371"/>
      <c r="I9" s="371"/>
      <c r="J9" s="371"/>
      <c r="K9" s="253"/>
    </row>
    <row r="10" spans="2:11" ht="15" customHeight="1">
      <c r="B10" s="256"/>
      <c r="C10" s="255"/>
      <c r="D10" s="371" t="s">
        <v>1305</v>
      </c>
      <c r="E10" s="371"/>
      <c r="F10" s="371"/>
      <c r="G10" s="371"/>
      <c r="H10" s="371"/>
      <c r="I10" s="371"/>
      <c r="J10" s="371"/>
      <c r="K10" s="253"/>
    </row>
    <row r="11" spans="2:11" ht="15" customHeight="1">
      <c r="B11" s="256"/>
      <c r="C11" s="257"/>
      <c r="D11" s="371" t="s">
        <v>1306</v>
      </c>
      <c r="E11" s="371"/>
      <c r="F11" s="371"/>
      <c r="G11" s="371"/>
      <c r="H11" s="371"/>
      <c r="I11" s="371"/>
      <c r="J11" s="371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1" t="s">
        <v>1307</v>
      </c>
      <c r="E13" s="371"/>
      <c r="F13" s="371"/>
      <c r="G13" s="371"/>
      <c r="H13" s="371"/>
      <c r="I13" s="371"/>
      <c r="J13" s="371"/>
      <c r="K13" s="253"/>
    </row>
    <row r="14" spans="2:11" ht="15" customHeight="1">
      <c r="B14" s="256"/>
      <c r="C14" s="257"/>
      <c r="D14" s="371" t="s">
        <v>1308</v>
      </c>
      <c r="E14" s="371"/>
      <c r="F14" s="371"/>
      <c r="G14" s="371"/>
      <c r="H14" s="371"/>
      <c r="I14" s="371"/>
      <c r="J14" s="371"/>
      <c r="K14" s="253"/>
    </row>
    <row r="15" spans="2:11" ht="15" customHeight="1">
      <c r="B15" s="256"/>
      <c r="C15" s="257"/>
      <c r="D15" s="371" t="s">
        <v>1309</v>
      </c>
      <c r="E15" s="371"/>
      <c r="F15" s="371"/>
      <c r="G15" s="371"/>
      <c r="H15" s="371"/>
      <c r="I15" s="371"/>
      <c r="J15" s="371"/>
      <c r="K15" s="253"/>
    </row>
    <row r="16" spans="2:11" ht="15" customHeight="1">
      <c r="B16" s="256"/>
      <c r="C16" s="257"/>
      <c r="D16" s="257"/>
      <c r="E16" s="258" t="s">
        <v>80</v>
      </c>
      <c r="F16" s="371" t="s">
        <v>1310</v>
      </c>
      <c r="G16" s="371"/>
      <c r="H16" s="371"/>
      <c r="I16" s="371"/>
      <c r="J16" s="371"/>
      <c r="K16" s="253"/>
    </row>
    <row r="17" spans="2:11" ht="15" customHeight="1">
      <c r="B17" s="256"/>
      <c r="C17" s="257"/>
      <c r="D17" s="257"/>
      <c r="E17" s="258" t="s">
        <v>1311</v>
      </c>
      <c r="F17" s="371" t="s">
        <v>1312</v>
      </c>
      <c r="G17" s="371"/>
      <c r="H17" s="371"/>
      <c r="I17" s="371"/>
      <c r="J17" s="371"/>
      <c r="K17" s="253"/>
    </row>
    <row r="18" spans="2:11" ht="15" customHeight="1">
      <c r="B18" s="256"/>
      <c r="C18" s="257"/>
      <c r="D18" s="257"/>
      <c r="E18" s="258" t="s">
        <v>1313</v>
      </c>
      <c r="F18" s="371" t="s">
        <v>1314</v>
      </c>
      <c r="G18" s="371"/>
      <c r="H18" s="371"/>
      <c r="I18" s="371"/>
      <c r="J18" s="371"/>
      <c r="K18" s="253"/>
    </row>
    <row r="19" spans="2:11" ht="15" customHeight="1">
      <c r="B19" s="256"/>
      <c r="C19" s="257"/>
      <c r="D19" s="257"/>
      <c r="E19" s="258" t="s">
        <v>1315</v>
      </c>
      <c r="F19" s="371" t="s">
        <v>1316</v>
      </c>
      <c r="G19" s="371"/>
      <c r="H19" s="371"/>
      <c r="I19" s="371"/>
      <c r="J19" s="371"/>
      <c r="K19" s="253"/>
    </row>
    <row r="20" spans="2:11" ht="15" customHeight="1">
      <c r="B20" s="256"/>
      <c r="C20" s="257"/>
      <c r="D20" s="257"/>
      <c r="E20" s="258" t="s">
        <v>1317</v>
      </c>
      <c r="F20" s="371" t="s">
        <v>1318</v>
      </c>
      <c r="G20" s="371"/>
      <c r="H20" s="371"/>
      <c r="I20" s="371"/>
      <c r="J20" s="371"/>
      <c r="K20" s="253"/>
    </row>
    <row r="21" spans="2:11" ht="15" customHeight="1">
      <c r="B21" s="256"/>
      <c r="C21" s="257"/>
      <c r="D21" s="257"/>
      <c r="E21" s="258" t="s">
        <v>1319</v>
      </c>
      <c r="F21" s="371" t="s">
        <v>1320</v>
      </c>
      <c r="G21" s="371"/>
      <c r="H21" s="371"/>
      <c r="I21" s="371"/>
      <c r="J21" s="371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1" t="s">
        <v>1321</v>
      </c>
      <c r="D23" s="371"/>
      <c r="E23" s="371"/>
      <c r="F23" s="371"/>
      <c r="G23" s="371"/>
      <c r="H23" s="371"/>
      <c r="I23" s="371"/>
      <c r="J23" s="371"/>
      <c r="K23" s="253"/>
    </row>
    <row r="24" spans="2:11" ht="15" customHeight="1">
      <c r="B24" s="256"/>
      <c r="C24" s="371" t="s">
        <v>1322</v>
      </c>
      <c r="D24" s="371"/>
      <c r="E24" s="371"/>
      <c r="F24" s="371"/>
      <c r="G24" s="371"/>
      <c r="H24" s="371"/>
      <c r="I24" s="371"/>
      <c r="J24" s="371"/>
      <c r="K24" s="253"/>
    </row>
    <row r="25" spans="2:11" ht="15" customHeight="1">
      <c r="B25" s="256"/>
      <c r="C25" s="255"/>
      <c r="D25" s="371" t="s">
        <v>1323</v>
      </c>
      <c r="E25" s="371"/>
      <c r="F25" s="371"/>
      <c r="G25" s="371"/>
      <c r="H25" s="371"/>
      <c r="I25" s="371"/>
      <c r="J25" s="371"/>
      <c r="K25" s="253"/>
    </row>
    <row r="26" spans="2:11" ht="15" customHeight="1">
      <c r="B26" s="256"/>
      <c r="C26" s="257"/>
      <c r="D26" s="371" t="s">
        <v>1324</v>
      </c>
      <c r="E26" s="371"/>
      <c r="F26" s="371"/>
      <c r="G26" s="371"/>
      <c r="H26" s="371"/>
      <c r="I26" s="371"/>
      <c r="J26" s="371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1" t="s">
        <v>1325</v>
      </c>
      <c r="E28" s="371"/>
      <c r="F28" s="371"/>
      <c r="G28" s="371"/>
      <c r="H28" s="371"/>
      <c r="I28" s="371"/>
      <c r="J28" s="371"/>
      <c r="K28" s="253"/>
    </row>
    <row r="29" spans="2:11" ht="15" customHeight="1">
      <c r="B29" s="256"/>
      <c r="C29" s="257"/>
      <c r="D29" s="371" t="s">
        <v>1326</v>
      </c>
      <c r="E29" s="371"/>
      <c r="F29" s="371"/>
      <c r="G29" s="371"/>
      <c r="H29" s="371"/>
      <c r="I29" s="371"/>
      <c r="J29" s="371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1" t="s">
        <v>1327</v>
      </c>
      <c r="E31" s="371"/>
      <c r="F31" s="371"/>
      <c r="G31" s="371"/>
      <c r="H31" s="371"/>
      <c r="I31" s="371"/>
      <c r="J31" s="371"/>
      <c r="K31" s="253"/>
    </row>
    <row r="32" spans="2:11" ht="15" customHeight="1">
      <c r="B32" s="256"/>
      <c r="C32" s="257"/>
      <c r="D32" s="371" t="s">
        <v>1328</v>
      </c>
      <c r="E32" s="371"/>
      <c r="F32" s="371"/>
      <c r="G32" s="371"/>
      <c r="H32" s="371"/>
      <c r="I32" s="371"/>
      <c r="J32" s="371"/>
      <c r="K32" s="253"/>
    </row>
    <row r="33" spans="2:11" ht="15" customHeight="1">
      <c r="B33" s="256"/>
      <c r="C33" s="257"/>
      <c r="D33" s="371" t="s">
        <v>1329</v>
      </c>
      <c r="E33" s="371"/>
      <c r="F33" s="371"/>
      <c r="G33" s="371"/>
      <c r="H33" s="371"/>
      <c r="I33" s="371"/>
      <c r="J33" s="371"/>
      <c r="K33" s="253"/>
    </row>
    <row r="34" spans="2:11" ht="15" customHeight="1">
      <c r="B34" s="256"/>
      <c r="C34" s="257"/>
      <c r="D34" s="255"/>
      <c r="E34" s="259" t="s">
        <v>128</v>
      </c>
      <c r="F34" s="255"/>
      <c r="G34" s="371" t="s">
        <v>1330</v>
      </c>
      <c r="H34" s="371"/>
      <c r="I34" s="371"/>
      <c r="J34" s="371"/>
      <c r="K34" s="253"/>
    </row>
    <row r="35" spans="2:11" ht="30.75" customHeight="1">
      <c r="B35" s="256"/>
      <c r="C35" s="257"/>
      <c r="D35" s="255"/>
      <c r="E35" s="259" t="s">
        <v>1331</v>
      </c>
      <c r="F35" s="255"/>
      <c r="G35" s="371" t="s">
        <v>1332</v>
      </c>
      <c r="H35" s="371"/>
      <c r="I35" s="371"/>
      <c r="J35" s="371"/>
      <c r="K35" s="253"/>
    </row>
    <row r="36" spans="2:11" ht="15" customHeight="1">
      <c r="B36" s="256"/>
      <c r="C36" s="257"/>
      <c r="D36" s="255"/>
      <c r="E36" s="259" t="s">
        <v>54</v>
      </c>
      <c r="F36" s="255"/>
      <c r="G36" s="371" t="s">
        <v>1333</v>
      </c>
      <c r="H36" s="371"/>
      <c r="I36" s="371"/>
      <c r="J36" s="371"/>
      <c r="K36" s="253"/>
    </row>
    <row r="37" spans="2:11" ht="15" customHeight="1">
      <c r="B37" s="256"/>
      <c r="C37" s="257"/>
      <c r="D37" s="255"/>
      <c r="E37" s="259" t="s">
        <v>129</v>
      </c>
      <c r="F37" s="255"/>
      <c r="G37" s="371" t="s">
        <v>1334</v>
      </c>
      <c r="H37" s="371"/>
      <c r="I37" s="371"/>
      <c r="J37" s="371"/>
      <c r="K37" s="253"/>
    </row>
    <row r="38" spans="2:11" ht="15" customHeight="1">
      <c r="B38" s="256"/>
      <c r="C38" s="257"/>
      <c r="D38" s="255"/>
      <c r="E38" s="259" t="s">
        <v>130</v>
      </c>
      <c r="F38" s="255"/>
      <c r="G38" s="371" t="s">
        <v>1335</v>
      </c>
      <c r="H38" s="371"/>
      <c r="I38" s="371"/>
      <c r="J38" s="371"/>
      <c r="K38" s="253"/>
    </row>
    <row r="39" spans="2:11" ht="15" customHeight="1">
      <c r="B39" s="256"/>
      <c r="C39" s="257"/>
      <c r="D39" s="255"/>
      <c r="E39" s="259" t="s">
        <v>131</v>
      </c>
      <c r="F39" s="255"/>
      <c r="G39" s="371" t="s">
        <v>1336</v>
      </c>
      <c r="H39" s="371"/>
      <c r="I39" s="371"/>
      <c r="J39" s="371"/>
      <c r="K39" s="253"/>
    </row>
    <row r="40" spans="2:11" ht="15" customHeight="1">
      <c r="B40" s="256"/>
      <c r="C40" s="257"/>
      <c r="D40" s="255"/>
      <c r="E40" s="259" t="s">
        <v>1337</v>
      </c>
      <c r="F40" s="255"/>
      <c r="G40" s="371" t="s">
        <v>1338</v>
      </c>
      <c r="H40" s="371"/>
      <c r="I40" s="371"/>
      <c r="J40" s="371"/>
      <c r="K40" s="253"/>
    </row>
    <row r="41" spans="2:11" ht="15" customHeight="1">
      <c r="B41" s="256"/>
      <c r="C41" s="257"/>
      <c r="D41" s="255"/>
      <c r="E41" s="259"/>
      <c r="F41" s="255"/>
      <c r="G41" s="371" t="s">
        <v>1339</v>
      </c>
      <c r="H41" s="371"/>
      <c r="I41" s="371"/>
      <c r="J41" s="371"/>
      <c r="K41" s="253"/>
    </row>
    <row r="42" spans="2:11" ht="15" customHeight="1">
      <c r="B42" s="256"/>
      <c r="C42" s="257"/>
      <c r="D42" s="255"/>
      <c r="E42" s="259" t="s">
        <v>1340</v>
      </c>
      <c r="F42" s="255"/>
      <c r="G42" s="371" t="s">
        <v>1341</v>
      </c>
      <c r="H42" s="371"/>
      <c r="I42" s="371"/>
      <c r="J42" s="371"/>
      <c r="K42" s="253"/>
    </row>
    <row r="43" spans="2:11" ht="15" customHeight="1">
      <c r="B43" s="256"/>
      <c r="C43" s="257"/>
      <c r="D43" s="255"/>
      <c r="E43" s="259" t="s">
        <v>133</v>
      </c>
      <c r="F43" s="255"/>
      <c r="G43" s="371" t="s">
        <v>1342</v>
      </c>
      <c r="H43" s="371"/>
      <c r="I43" s="371"/>
      <c r="J43" s="371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1" t="s">
        <v>1343</v>
      </c>
      <c r="E45" s="371"/>
      <c r="F45" s="371"/>
      <c r="G45" s="371"/>
      <c r="H45" s="371"/>
      <c r="I45" s="371"/>
      <c r="J45" s="371"/>
      <c r="K45" s="253"/>
    </row>
    <row r="46" spans="2:11" ht="15" customHeight="1">
      <c r="B46" s="256"/>
      <c r="C46" s="257"/>
      <c r="D46" s="257"/>
      <c r="E46" s="371" t="s">
        <v>1344</v>
      </c>
      <c r="F46" s="371"/>
      <c r="G46" s="371"/>
      <c r="H46" s="371"/>
      <c r="I46" s="371"/>
      <c r="J46" s="371"/>
      <c r="K46" s="253"/>
    </row>
    <row r="47" spans="2:11" ht="15" customHeight="1">
      <c r="B47" s="256"/>
      <c r="C47" s="257"/>
      <c r="D47" s="257"/>
      <c r="E47" s="371" t="s">
        <v>1345</v>
      </c>
      <c r="F47" s="371"/>
      <c r="G47" s="371"/>
      <c r="H47" s="371"/>
      <c r="I47" s="371"/>
      <c r="J47" s="371"/>
      <c r="K47" s="253"/>
    </row>
    <row r="48" spans="2:11" ht="15" customHeight="1">
      <c r="B48" s="256"/>
      <c r="C48" s="257"/>
      <c r="D48" s="257"/>
      <c r="E48" s="371" t="s">
        <v>1346</v>
      </c>
      <c r="F48" s="371"/>
      <c r="G48" s="371"/>
      <c r="H48" s="371"/>
      <c r="I48" s="371"/>
      <c r="J48" s="371"/>
      <c r="K48" s="253"/>
    </row>
    <row r="49" spans="2:11" ht="15" customHeight="1">
      <c r="B49" s="256"/>
      <c r="C49" s="257"/>
      <c r="D49" s="371" t="s">
        <v>1347</v>
      </c>
      <c r="E49" s="371"/>
      <c r="F49" s="371"/>
      <c r="G49" s="371"/>
      <c r="H49" s="371"/>
      <c r="I49" s="371"/>
      <c r="J49" s="371"/>
      <c r="K49" s="253"/>
    </row>
    <row r="50" spans="2:11" ht="25.5" customHeight="1">
      <c r="B50" s="252"/>
      <c r="C50" s="373" t="s">
        <v>1348</v>
      </c>
      <c r="D50" s="373"/>
      <c r="E50" s="373"/>
      <c r="F50" s="373"/>
      <c r="G50" s="373"/>
      <c r="H50" s="373"/>
      <c r="I50" s="373"/>
      <c r="J50" s="373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1" t="s">
        <v>1349</v>
      </c>
      <c r="D52" s="371"/>
      <c r="E52" s="371"/>
      <c r="F52" s="371"/>
      <c r="G52" s="371"/>
      <c r="H52" s="371"/>
      <c r="I52" s="371"/>
      <c r="J52" s="371"/>
      <c r="K52" s="253"/>
    </row>
    <row r="53" spans="2:11" ht="15" customHeight="1">
      <c r="B53" s="252"/>
      <c r="C53" s="371" t="s">
        <v>1350</v>
      </c>
      <c r="D53" s="371"/>
      <c r="E53" s="371"/>
      <c r="F53" s="371"/>
      <c r="G53" s="371"/>
      <c r="H53" s="371"/>
      <c r="I53" s="371"/>
      <c r="J53" s="371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1" t="s">
        <v>1351</v>
      </c>
      <c r="D55" s="371"/>
      <c r="E55" s="371"/>
      <c r="F55" s="371"/>
      <c r="G55" s="371"/>
      <c r="H55" s="371"/>
      <c r="I55" s="371"/>
      <c r="J55" s="371"/>
      <c r="K55" s="253"/>
    </row>
    <row r="56" spans="2:11" ht="15" customHeight="1">
      <c r="B56" s="252"/>
      <c r="C56" s="257"/>
      <c r="D56" s="371" t="s">
        <v>1352</v>
      </c>
      <c r="E56" s="371"/>
      <c r="F56" s="371"/>
      <c r="G56" s="371"/>
      <c r="H56" s="371"/>
      <c r="I56" s="371"/>
      <c r="J56" s="371"/>
      <c r="K56" s="253"/>
    </row>
    <row r="57" spans="2:11" ht="15" customHeight="1">
      <c r="B57" s="252"/>
      <c r="C57" s="257"/>
      <c r="D57" s="371" t="s">
        <v>1353</v>
      </c>
      <c r="E57" s="371"/>
      <c r="F57" s="371"/>
      <c r="G57" s="371"/>
      <c r="H57" s="371"/>
      <c r="I57" s="371"/>
      <c r="J57" s="371"/>
      <c r="K57" s="253"/>
    </row>
    <row r="58" spans="2:11" ht="15" customHeight="1">
      <c r="B58" s="252"/>
      <c r="C58" s="257"/>
      <c r="D58" s="371" t="s">
        <v>1354</v>
      </c>
      <c r="E58" s="371"/>
      <c r="F58" s="371"/>
      <c r="G58" s="371"/>
      <c r="H58" s="371"/>
      <c r="I58" s="371"/>
      <c r="J58" s="371"/>
      <c r="K58" s="253"/>
    </row>
    <row r="59" spans="2:11" ht="15" customHeight="1">
      <c r="B59" s="252"/>
      <c r="C59" s="257"/>
      <c r="D59" s="371" t="s">
        <v>1355</v>
      </c>
      <c r="E59" s="371"/>
      <c r="F59" s="371"/>
      <c r="G59" s="371"/>
      <c r="H59" s="371"/>
      <c r="I59" s="371"/>
      <c r="J59" s="371"/>
      <c r="K59" s="253"/>
    </row>
    <row r="60" spans="2:11" ht="15" customHeight="1">
      <c r="B60" s="252"/>
      <c r="C60" s="257"/>
      <c r="D60" s="374" t="s">
        <v>1356</v>
      </c>
      <c r="E60" s="374"/>
      <c r="F60" s="374"/>
      <c r="G60" s="374"/>
      <c r="H60" s="374"/>
      <c r="I60" s="374"/>
      <c r="J60" s="374"/>
      <c r="K60" s="253"/>
    </row>
    <row r="61" spans="2:11" ht="15" customHeight="1">
      <c r="B61" s="252"/>
      <c r="C61" s="257"/>
      <c r="D61" s="371" t="s">
        <v>1357</v>
      </c>
      <c r="E61" s="371"/>
      <c r="F61" s="371"/>
      <c r="G61" s="371"/>
      <c r="H61" s="371"/>
      <c r="I61" s="371"/>
      <c r="J61" s="371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1" t="s">
        <v>1358</v>
      </c>
      <c r="E63" s="371"/>
      <c r="F63" s="371"/>
      <c r="G63" s="371"/>
      <c r="H63" s="371"/>
      <c r="I63" s="371"/>
      <c r="J63" s="371"/>
      <c r="K63" s="253"/>
    </row>
    <row r="64" spans="2:11" ht="15" customHeight="1">
      <c r="B64" s="252"/>
      <c r="C64" s="257"/>
      <c r="D64" s="374" t="s">
        <v>1359</v>
      </c>
      <c r="E64" s="374"/>
      <c r="F64" s="374"/>
      <c r="G64" s="374"/>
      <c r="H64" s="374"/>
      <c r="I64" s="374"/>
      <c r="J64" s="374"/>
      <c r="K64" s="253"/>
    </row>
    <row r="65" spans="2:11" ht="15" customHeight="1">
      <c r="B65" s="252"/>
      <c r="C65" s="257"/>
      <c r="D65" s="371" t="s">
        <v>1360</v>
      </c>
      <c r="E65" s="371"/>
      <c r="F65" s="371"/>
      <c r="G65" s="371"/>
      <c r="H65" s="371"/>
      <c r="I65" s="371"/>
      <c r="J65" s="371"/>
      <c r="K65" s="253"/>
    </row>
    <row r="66" spans="2:11" ht="15" customHeight="1">
      <c r="B66" s="252"/>
      <c r="C66" s="257"/>
      <c r="D66" s="371" t="s">
        <v>1361</v>
      </c>
      <c r="E66" s="371"/>
      <c r="F66" s="371"/>
      <c r="G66" s="371"/>
      <c r="H66" s="371"/>
      <c r="I66" s="371"/>
      <c r="J66" s="371"/>
      <c r="K66" s="253"/>
    </row>
    <row r="67" spans="2:11" ht="15" customHeight="1">
      <c r="B67" s="252"/>
      <c r="C67" s="257"/>
      <c r="D67" s="371" t="s">
        <v>1362</v>
      </c>
      <c r="E67" s="371"/>
      <c r="F67" s="371"/>
      <c r="G67" s="371"/>
      <c r="H67" s="371"/>
      <c r="I67" s="371"/>
      <c r="J67" s="371"/>
      <c r="K67" s="253"/>
    </row>
    <row r="68" spans="2:11" ht="15" customHeight="1">
      <c r="B68" s="252"/>
      <c r="C68" s="257"/>
      <c r="D68" s="371" t="s">
        <v>1363</v>
      </c>
      <c r="E68" s="371"/>
      <c r="F68" s="371"/>
      <c r="G68" s="371"/>
      <c r="H68" s="371"/>
      <c r="I68" s="371"/>
      <c r="J68" s="371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87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1364</v>
      </c>
      <c r="D74" s="271"/>
      <c r="E74" s="271"/>
      <c r="F74" s="271" t="s">
        <v>1365</v>
      </c>
      <c r="G74" s="272"/>
      <c r="H74" s="271" t="s">
        <v>129</v>
      </c>
      <c r="I74" s="271" t="s">
        <v>58</v>
      </c>
      <c r="J74" s="271" t="s">
        <v>1366</v>
      </c>
      <c r="K74" s="270"/>
    </row>
    <row r="75" spans="2:11" ht="17.25" customHeight="1">
      <c r="B75" s="269"/>
      <c r="C75" s="273" t="s">
        <v>1367</v>
      </c>
      <c r="D75" s="273"/>
      <c r="E75" s="273"/>
      <c r="F75" s="274" t="s">
        <v>1368</v>
      </c>
      <c r="G75" s="275"/>
      <c r="H75" s="273"/>
      <c r="I75" s="273"/>
      <c r="J75" s="273" t="s">
        <v>1369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54</v>
      </c>
      <c r="D77" s="276"/>
      <c r="E77" s="276"/>
      <c r="F77" s="278" t="s">
        <v>1370</v>
      </c>
      <c r="G77" s="277"/>
      <c r="H77" s="259" t="s">
        <v>1371</v>
      </c>
      <c r="I77" s="259" t="s">
        <v>1372</v>
      </c>
      <c r="J77" s="259">
        <v>20</v>
      </c>
      <c r="K77" s="270"/>
    </row>
    <row r="78" spans="2:11" ht="15" customHeight="1">
      <c r="B78" s="269"/>
      <c r="C78" s="259" t="s">
        <v>1373</v>
      </c>
      <c r="D78" s="259"/>
      <c r="E78" s="259"/>
      <c r="F78" s="278" t="s">
        <v>1370</v>
      </c>
      <c r="G78" s="277"/>
      <c r="H78" s="259" t="s">
        <v>1374</v>
      </c>
      <c r="I78" s="259" t="s">
        <v>1372</v>
      </c>
      <c r="J78" s="259">
        <v>120</v>
      </c>
      <c r="K78" s="270"/>
    </row>
    <row r="79" spans="2:11" ht="15" customHeight="1">
      <c r="B79" s="279"/>
      <c r="C79" s="259" t="s">
        <v>1375</v>
      </c>
      <c r="D79" s="259"/>
      <c r="E79" s="259"/>
      <c r="F79" s="278" t="s">
        <v>1376</v>
      </c>
      <c r="G79" s="277"/>
      <c r="H79" s="259" t="s">
        <v>1377</v>
      </c>
      <c r="I79" s="259" t="s">
        <v>1372</v>
      </c>
      <c r="J79" s="259">
        <v>50</v>
      </c>
      <c r="K79" s="270"/>
    </row>
    <row r="80" spans="2:11" ht="15" customHeight="1">
      <c r="B80" s="279"/>
      <c r="C80" s="259" t="s">
        <v>1378</v>
      </c>
      <c r="D80" s="259"/>
      <c r="E80" s="259"/>
      <c r="F80" s="278" t="s">
        <v>1370</v>
      </c>
      <c r="G80" s="277"/>
      <c r="H80" s="259" t="s">
        <v>1379</v>
      </c>
      <c r="I80" s="259" t="s">
        <v>1380</v>
      </c>
      <c r="J80" s="259"/>
      <c r="K80" s="270"/>
    </row>
    <row r="81" spans="2:11" ht="15" customHeight="1">
      <c r="B81" s="279"/>
      <c r="C81" s="280" t="s">
        <v>1381</v>
      </c>
      <c r="D81" s="280"/>
      <c r="E81" s="280"/>
      <c r="F81" s="281" t="s">
        <v>1376</v>
      </c>
      <c r="G81" s="280"/>
      <c r="H81" s="280" t="s">
        <v>1382</v>
      </c>
      <c r="I81" s="280" t="s">
        <v>1372</v>
      </c>
      <c r="J81" s="280">
        <v>15</v>
      </c>
      <c r="K81" s="270"/>
    </row>
    <row r="82" spans="2:11" ht="15" customHeight="1">
      <c r="B82" s="279"/>
      <c r="C82" s="280" t="s">
        <v>1383</v>
      </c>
      <c r="D82" s="280"/>
      <c r="E82" s="280"/>
      <c r="F82" s="281" t="s">
        <v>1376</v>
      </c>
      <c r="G82" s="280"/>
      <c r="H82" s="280" t="s">
        <v>1384</v>
      </c>
      <c r="I82" s="280" t="s">
        <v>1372</v>
      </c>
      <c r="J82" s="280">
        <v>15</v>
      </c>
      <c r="K82" s="270"/>
    </row>
    <row r="83" spans="2:11" ht="15" customHeight="1">
      <c r="B83" s="279"/>
      <c r="C83" s="280" t="s">
        <v>1385</v>
      </c>
      <c r="D83" s="280"/>
      <c r="E83" s="280"/>
      <c r="F83" s="281" t="s">
        <v>1376</v>
      </c>
      <c r="G83" s="280"/>
      <c r="H83" s="280" t="s">
        <v>1386</v>
      </c>
      <c r="I83" s="280" t="s">
        <v>1372</v>
      </c>
      <c r="J83" s="280">
        <v>20</v>
      </c>
      <c r="K83" s="270"/>
    </row>
    <row r="84" spans="2:11" ht="15" customHeight="1">
      <c r="B84" s="279"/>
      <c r="C84" s="280" t="s">
        <v>1387</v>
      </c>
      <c r="D84" s="280"/>
      <c r="E84" s="280"/>
      <c r="F84" s="281" t="s">
        <v>1376</v>
      </c>
      <c r="G84" s="280"/>
      <c r="H84" s="280" t="s">
        <v>1388</v>
      </c>
      <c r="I84" s="280" t="s">
        <v>1372</v>
      </c>
      <c r="J84" s="280">
        <v>20</v>
      </c>
      <c r="K84" s="270"/>
    </row>
    <row r="85" spans="2:11" ht="15" customHeight="1">
      <c r="B85" s="279"/>
      <c r="C85" s="259" t="s">
        <v>1389</v>
      </c>
      <c r="D85" s="259"/>
      <c r="E85" s="259"/>
      <c r="F85" s="278" t="s">
        <v>1376</v>
      </c>
      <c r="G85" s="277"/>
      <c r="H85" s="259" t="s">
        <v>1390</v>
      </c>
      <c r="I85" s="259" t="s">
        <v>1372</v>
      </c>
      <c r="J85" s="259">
        <v>50</v>
      </c>
      <c r="K85" s="270"/>
    </row>
    <row r="86" spans="2:11" ht="15" customHeight="1">
      <c r="B86" s="279"/>
      <c r="C86" s="259" t="s">
        <v>1391</v>
      </c>
      <c r="D86" s="259"/>
      <c r="E86" s="259"/>
      <c r="F86" s="278" t="s">
        <v>1376</v>
      </c>
      <c r="G86" s="277"/>
      <c r="H86" s="259" t="s">
        <v>1392</v>
      </c>
      <c r="I86" s="259" t="s">
        <v>1372</v>
      </c>
      <c r="J86" s="259">
        <v>20</v>
      </c>
      <c r="K86" s="270"/>
    </row>
    <row r="87" spans="2:11" ht="15" customHeight="1">
      <c r="B87" s="279"/>
      <c r="C87" s="259" t="s">
        <v>1393</v>
      </c>
      <c r="D87" s="259"/>
      <c r="E87" s="259"/>
      <c r="F87" s="278" t="s">
        <v>1376</v>
      </c>
      <c r="G87" s="277"/>
      <c r="H87" s="259" t="s">
        <v>1394</v>
      </c>
      <c r="I87" s="259" t="s">
        <v>1372</v>
      </c>
      <c r="J87" s="259">
        <v>20</v>
      </c>
      <c r="K87" s="270"/>
    </row>
    <row r="88" spans="2:11" ht="15" customHeight="1">
      <c r="B88" s="279"/>
      <c r="C88" s="259" t="s">
        <v>1395</v>
      </c>
      <c r="D88" s="259"/>
      <c r="E88" s="259"/>
      <c r="F88" s="278" t="s">
        <v>1376</v>
      </c>
      <c r="G88" s="277"/>
      <c r="H88" s="259" t="s">
        <v>1396</v>
      </c>
      <c r="I88" s="259" t="s">
        <v>1372</v>
      </c>
      <c r="J88" s="259">
        <v>50</v>
      </c>
      <c r="K88" s="270"/>
    </row>
    <row r="89" spans="2:11" ht="15" customHeight="1">
      <c r="B89" s="279"/>
      <c r="C89" s="259" t="s">
        <v>1397</v>
      </c>
      <c r="D89" s="259"/>
      <c r="E89" s="259"/>
      <c r="F89" s="278" t="s">
        <v>1376</v>
      </c>
      <c r="G89" s="277"/>
      <c r="H89" s="259" t="s">
        <v>1397</v>
      </c>
      <c r="I89" s="259" t="s">
        <v>1372</v>
      </c>
      <c r="J89" s="259">
        <v>50</v>
      </c>
      <c r="K89" s="270"/>
    </row>
    <row r="90" spans="2:11" ht="15" customHeight="1">
      <c r="B90" s="279"/>
      <c r="C90" s="259" t="s">
        <v>134</v>
      </c>
      <c r="D90" s="259"/>
      <c r="E90" s="259"/>
      <c r="F90" s="278" t="s">
        <v>1376</v>
      </c>
      <c r="G90" s="277"/>
      <c r="H90" s="259" t="s">
        <v>1398</v>
      </c>
      <c r="I90" s="259" t="s">
        <v>1372</v>
      </c>
      <c r="J90" s="259">
        <v>255</v>
      </c>
      <c r="K90" s="270"/>
    </row>
    <row r="91" spans="2:11" ht="15" customHeight="1">
      <c r="B91" s="279"/>
      <c r="C91" s="259" t="s">
        <v>1399</v>
      </c>
      <c r="D91" s="259"/>
      <c r="E91" s="259"/>
      <c r="F91" s="278" t="s">
        <v>1370</v>
      </c>
      <c r="G91" s="277"/>
      <c r="H91" s="259" t="s">
        <v>1400</v>
      </c>
      <c r="I91" s="259" t="s">
        <v>1401</v>
      </c>
      <c r="J91" s="259"/>
      <c r="K91" s="270"/>
    </row>
    <row r="92" spans="2:11" ht="15" customHeight="1">
      <c r="B92" s="279"/>
      <c r="C92" s="259" t="s">
        <v>1402</v>
      </c>
      <c r="D92" s="259"/>
      <c r="E92" s="259"/>
      <c r="F92" s="278" t="s">
        <v>1370</v>
      </c>
      <c r="G92" s="277"/>
      <c r="H92" s="259" t="s">
        <v>1403</v>
      </c>
      <c r="I92" s="259" t="s">
        <v>1404</v>
      </c>
      <c r="J92" s="259"/>
      <c r="K92" s="270"/>
    </row>
    <row r="93" spans="2:11" ht="15" customHeight="1">
      <c r="B93" s="279"/>
      <c r="C93" s="259" t="s">
        <v>1405</v>
      </c>
      <c r="D93" s="259"/>
      <c r="E93" s="259"/>
      <c r="F93" s="278" t="s">
        <v>1370</v>
      </c>
      <c r="G93" s="277"/>
      <c r="H93" s="259" t="s">
        <v>1405</v>
      </c>
      <c r="I93" s="259" t="s">
        <v>1404</v>
      </c>
      <c r="J93" s="259"/>
      <c r="K93" s="270"/>
    </row>
    <row r="94" spans="2:11" ht="15" customHeight="1">
      <c r="B94" s="279"/>
      <c r="C94" s="259" t="s">
        <v>39</v>
      </c>
      <c r="D94" s="259"/>
      <c r="E94" s="259"/>
      <c r="F94" s="278" t="s">
        <v>1370</v>
      </c>
      <c r="G94" s="277"/>
      <c r="H94" s="259" t="s">
        <v>1406</v>
      </c>
      <c r="I94" s="259" t="s">
        <v>1404</v>
      </c>
      <c r="J94" s="259"/>
      <c r="K94" s="270"/>
    </row>
    <row r="95" spans="2:11" ht="15" customHeight="1">
      <c r="B95" s="279"/>
      <c r="C95" s="259" t="s">
        <v>49</v>
      </c>
      <c r="D95" s="259"/>
      <c r="E95" s="259"/>
      <c r="F95" s="278" t="s">
        <v>1370</v>
      </c>
      <c r="G95" s="277"/>
      <c r="H95" s="259" t="s">
        <v>1407</v>
      </c>
      <c r="I95" s="259" t="s">
        <v>1404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1408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1364</v>
      </c>
      <c r="D101" s="271"/>
      <c r="E101" s="271"/>
      <c r="F101" s="271" t="s">
        <v>1365</v>
      </c>
      <c r="G101" s="272"/>
      <c r="H101" s="271" t="s">
        <v>129</v>
      </c>
      <c r="I101" s="271" t="s">
        <v>58</v>
      </c>
      <c r="J101" s="271" t="s">
        <v>1366</v>
      </c>
      <c r="K101" s="270"/>
    </row>
    <row r="102" spans="2:11" ht="17.25" customHeight="1">
      <c r="B102" s="269"/>
      <c r="C102" s="273" t="s">
        <v>1367</v>
      </c>
      <c r="D102" s="273"/>
      <c r="E102" s="273"/>
      <c r="F102" s="274" t="s">
        <v>1368</v>
      </c>
      <c r="G102" s="275"/>
      <c r="H102" s="273"/>
      <c r="I102" s="273"/>
      <c r="J102" s="273" t="s">
        <v>1369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54</v>
      </c>
      <c r="D104" s="276"/>
      <c r="E104" s="276"/>
      <c r="F104" s="278" t="s">
        <v>1370</v>
      </c>
      <c r="G104" s="287"/>
      <c r="H104" s="259" t="s">
        <v>1409</v>
      </c>
      <c r="I104" s="259" t="s">
        <v>1372</v>
      </c>
      <c r="J104" s="259">
        <v>20</v>
      </c>
      <c r="K104" s="270"/>
    </row>
    <row r="105" spans="2:11" ht="15" customHeight="1">
      <c r="B105" s="269"/>
      <c r="C105" s="259" t="s">
        <v>1373</v>
      </c>
      <c r="D105" s="259"/>
      <c r="E105" s="259"/>
      <c r="F105" s="278" t="s">
        <v>1370</v>
      </c>
      <c r="G105" s="259"/>
      <c r="H105" s="259" t="s">
        <v>1409</v>
      </c>
      <c r="I105" s="259" t="s">
        <v>1372</v>
      </c>
      <c r="J105" s="259">
        <v>120</v>
      </c>
      <c r="K105" s="270"/>
    </row>
    <row r="106" spans="2:11" ht="15" customHeight="1">
      <c r="B106" s="279"/>
      <c r="C106" s="259" t="s">
        <v>1375</v>
      </c>
      <c r="D106" s="259"/>
      <c r="E106" s="259"/>
      <c r="F106" s="278" t="s">
        <v>1376</v>
      </c>
      <c r="G106" s="259"/>
      <c r="H106" s="259" t="s">
        <v>1409</v>
      </c>
      <c r="I106" s="259" t="s">
        <v>1372</v>
      </c>
      <c r="J106" s="259">
        <v>50</v>
      </c>
      <c r="K106" s="270"/>
    </row>
    <row r="107" spans="2:11" ht="15" customHeight="1">
      <c r="B107" s="279"/>
      <c r="C107" s="259" t="s">
        <v>1378</v>
      </c>
      <c r="D107" s="259"/>
      <c r="E107" s="259"/>
      <c r="F107" s="278" t="s">
        <v>1370</v>
      </c>
      <c r="G107" s="259"/>
      <c r="H107" s="259" t="s">
        <v>1409</v>
      </c>
      <c r="I107" s="259" t="s">
        <v>1380</v>
      </c>
      <c r="J107" s="259"/>
      <c r="K107" s="270"/>
    </row>
    <row r="108" spans="2:11" ht="15" customHeight="1">
      <c r="B108" s="279"/>
      <c r="C108" s="259" t="s">
        <v>1389</v>
      </c>
      <c r="D108" s="259"/>
      <c r="E108" s="259"/>
      <c r="F108" s="278" t="s">
        <v>1376</v>
      </c>
      <c r="G108" s="259"/>
      <c r="H108" s="259" t="s">
        <v>1409</v>
      </c>
      <c r="I108" s="259" t="s">
        <v>1372</v>
      </c>
      <c r="J108" s="259">
        <v>50</v>
      </c>
      <c r="K108" s="270"/>
    </row>
    <row r="109" spans="2:11" ht="15" customHeight="1">
      <c r="B109" s="279"/>
      <c r="C109" s="259" t="s">
        <v>1397</v>
      </c>
      <c r="D109" s="259"/>
      <c r="E109" s="259"/>
      <c r="F109" s="278" t="s">
        <v>1376</v>
      </c>
      <c r="G109" s="259"/>
      <c r="H109" s="259" t="s">
        <v>1409</v>
      </c>
      <c r="I109" s="259" t="s">
        <v>1372</v>
      </c>
      <c r="J109" s="259">
        <v>50</v>
      </c>
      <c r="K109" s="270"/>
    </row>
    <row r="110" spans="2:11" ht="15" customHeight="1">
      <c r="B110" s="279"/>
      <c r="C110" s="259" t="s">
        <v>1395</v>
      </c>
      <c r="D110" s="259"/>
      <c r="E110" s="259"/>
      <c r="F110" s="278" t="s">
        <v>1376</v>
      </c>
      <c r="G110" s="259"/>
      <c r="H110" s="259" t="s">
        <v>1409</v>
      </c>
      <c r="I110" s="259" t="s">
        <v>1372</v>
      </c>
      <c r="J110" s="259">
        <v>50</v>
      </c>
      <c r="K110" s="270"/>
    </row>
    <row r="111" spans="2:11" ht="15" customHeight="1">
      <c r="B111" s="279"/>
      <c r="C111" s="259" t="s">
        <v>54</v>
      </c>
      <c r="D111" s="259"/>
      <c r="E111" s="259"/>
      <c r="F111" s="278" t="s">
        <v>1370</v>
      </c>
      <c r="G111" s="259"/>
      <c r="H111" s="259" t="s">
        <v>1410</v>
      </c>
      <c r="I111" s="259" t="s">
        <v>1372</v>
      </c>
      <c r="J111" s="259">
        <v>20</v>
      </c>
      <c r="K111" s="270"/>
    </row>
    <row r="112" spans="2:11" ht="15" customHeight="1">
      <c r="B112" s="279"/>
      <c r="C112" s="259" t="s">
        <v>1411</v>
      </c>
      <c r="D112" s="259"/>
      <c r="E112" s="259"/>
      <c r="F112" s="278" t="s">
        <v>1370</v>
      </c>
      <c r="G112" s="259"/>
      <c r="H112" s="259" t="s">
        <v>1412</v>
      </c>
      <c r="I112" s="259" t="s">
        <v>1372</v>
      </c>
      <c r="J112" s="259">
        <v>120</v>
      </c>
      <c r="K112" s="270"/>
    </row>
    <row r="113" spans="2:11" ht="15" customHeight="1">
      <c r="B113" s="279"/>
      <c r="C113" s="259" t="s">
        <v>39</v>
      </c>
      <c r="D113" s="259"/>
      <c r="E113" s="259"/>
      <c r="F113" s="278" t="s">
        <v>1370</v>
      </c>
      <c r="G113" s="259"/>
      <c r="H113" s="259" t="s">
        <v>1413</v>
      </c>
      <c r="I113" s="259" t="s">
        <v>1404</v>
      </c>
      <c r="J113" s="259"/>
      <c r="K113" s="270"/>
    </row>
    <row r="114" spans="2:11" ht="15" customHeight="1">
      <c r="B114" s="279"/>
      <c r="C114" s="259" t="s">
        <v>49</v>
      </c>
      <c r="D114" s="259"/>
      <c r="E114" s="259"/>
      <c r="F114" s="278" t="s">
        <v>1370</v>
      </c>
      <c r="G114" s="259"/>
      <c r="H114" s="259" t="s">
        <v>1414</v>
      </c>
      <c r="I114" s="259" t="s">
        <v>1404</v>
      </c>
      <c r="J114" s="259"/>
      <c r="K114" s="270"/>
    </row>
    <row r="115" spans="2:11" ht="15" customHeight="1">
      <c r="B115" s="279"/>
      <c r="C115" s="259" t="s">
        <v>58</v>
      </c>
      <c r="D115" s="259"/>
      <c r="E115" s="259"/>
      <c r="F115" s="278" t="s">
        <v>1370</v>
      </c>
      <c r="G115" s="259"/>
      <c r="H115" s="259" t="s">
        <v>1415</v>
      </c>
      <c r="I115" s="259" t="s">
        <v>1416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2" t="s">
        <v>1417</v>
      </c>
      <c r="D120" s="372"/>
      <c r="E120" s="372"/>
      <c r="F120" s="372"/>
      <c r="G120" s="372"/>
      <c r="H120" s="372"/>
      <c r="I120" s="372"/>
      <c r="J120" s="372"/>
      <c r="K120" s="295"/>
    </row>
    <row r="121" spans="2:11" ht="17.25" customHeight="1">
      <c r="B121" s="296"/>
      <c r="C121" s="271" t="s">
        <v>1364</v>
      </c>
      <c r="D121" s="271"/>
      <c r="E121" s="271"/>
      <c r="F121" s="271" t="s">
        <v>1365</v>
      </c>
      <c r="G121" s="272"/>
      <c r="H121" s="271" t="s">
        <v>129</v>
      </c>
      <c r="I121" s="271" t="s">
        <v>58</v>
      </c>
      <c r="J121" s="271" t="s">
        <v>1366</v>
      </c>
      <c r="K121" s="297"/>
    </row>
    <row r="122" spans="2:11" ht="17.25" customHeight="1">
      <c r="B122" s="296"/>
      <c r="C122" s="273" t="s">
        <v>1367</v>
      </c>
      <c r="D122" s="273"/>
      <c r="E122" s="273"/>
      <c r="F122" s="274" t="s">
        <v>1368</v>
      </c>
      <c r="G122" s="275"/>
      <c r="H122" s="273"/>
      <c r="I122" s="273"/>
      <c r="J122" s="273" t="s">
        <v>1369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1373</v>
      </c>
      <c r="D124" s="276"/>
      <c r="E124" s="276"/>
      <c r="F124" s="278" t="s">
        <v>1370</v>
      </c>
      <c r="G124" s="259"/>
      <c r="H124" s="259" t="s">
        <v>1409</v>
      </c>
      <c r="I124" s="259" t="s">
        <v>1372</v>
      </c>
      <c r="J124" s="259">
        <v>120</v>
      </c>
      <c r="K124" s="300"/>
    </row>
    <row r="125" spans="2:11" ht="15" customHeight="1">
      <c r="B125" s="298"/>
      <c r="C125" s="259" t="s">
        <v>1418</v>
      </c>
      <c r="D125" s="259"/>
      <c r="E125" s="259"/>
      <c r="F125" s="278" t="s">
        <v>1370</v>
      </c>
      <c r="G125" s="259"/>
      <c r="H125" s="259" t="s">
        <v>1419</v>
      </c>
      <c r="I125" s="259" t="s">
        <v>1372</v>
      </c>
      <c r="J125" s="259" t="s">
        <v>1420</v>
      </c>
      <c r="K125" s="300"/>
    </row>
    <row r="126" spans="2:11" ht="15" customHeight="1">
      <c r="B126" s="298"/>
      <c r="C126" s="259" t="s">
        <v>1319</v>
      </c>
      <c r="D126" s="259"/>
      <c r="E126" s="259"/>
      <c r="F126" s="278" t="s">
        <v>1370</v>
      </c>
      <c r="G126" s="259"/>
      <c r="H126" s="259" t="s">
        <v>1421</v>
      </c>
      <c r="I126" s="259" t="s">
        <v>1372</v>
      </c>
      <c r="J126" s="259" t="s">
        <v>1420</v>
      </c>
      <c r="K126" s="300"/>
    </row>
    <row r="127" spans="2:11" ht="15" customHeight="1">
      <c r="B127" s="298"/>
      <c r="C127" s="259" t="s">
        <v>1381</v>
      </c>
      <c r="D127" s="259"/>
      <c r="E127" s="259"/>
      <c r="F127" s="278" t="s">
        <v>1376</v>
      </c>
      <c r="G127" s="259"/>
      <c r="H127" s="259" t="s">
        <v>1382</v>
      </c>
      <c r="I127" s="259" t="s">
        <v>1372</v>
      </c>
      <c r="J127" s="259">
        <v>15</v>
      </c>
      <c r="K127" s="300"/>
    </row>
    <row r="128" spans="2:11" ht="15" customHeight="1">
      <c r="B128" s="298"/>
      <c r="C128" s="280" t="s">
        <v>1383</v>
      </c>
      <c r="D128" s="280"/>
      <c r="E128" s="280"/>
      <c r="F128" s="281" t="s">
        <v>1376</v>
      </c>
      <c r="G128" s="280"/>
      <c r="H128" s="280" t="s">
        <v>1384</v>
      </c>
      <c r="I128" s="280" t="s">
        <v>1372</v>
      </c>
      <c r="J128" s="280">
        <v>15</v>
      </c>
      <c r="K128" s="300"/>
    </row>
    <row r="129" spans="2:11" ht="15" customHeight="1">
      <c r="B129" s="298"/>
      <c r="C129" s="280" t="s">
        <v>1385</v>
      </c>
      <c r="D129" s="280"/>
      <c r="E129" s="280"/>
      <c r="F129" s="281" t="s">
        <v>1376</v>
      </c>
      <c r="G129" s="280"/>
      <c r="H129" s="280" t="s">
        <v>1386</v>
      </c>
      <c r="I129" s="280" t="s">
        <v>1372</v>
      </c>
      <c r="J129" s="280">
        <v>20</v>
      </c>
      <c r="K129" s="300"/>
    </row>
    <row r="130" spans="2:11" ht="15" customHeight="1">
      <c r="B130" s="298"/>
      <c r="C130" s="280" t="s">
        <v>1387</v>
      </c>
      <c r="D130" s="280"/>
      <c r="E130" s="280"/>
      <c r="F130" s="281" t="s">
        <v>1376</v>
      </c>
      <c r="G130" s="280"/>
      <c r="H130" s="280" t="s">
        <v>1388</v>
      </c>
      <c r="I130" s="280" t="s">
        <v>1372</v>
      </c>
      <c r="J130" s="280">
        <v>20</v>
      </c>
      <c r="K130" s="300"/>
    </row>
    <row r="131" spans="2:11" ht="15" customHeight="1">
      <c r="B131" s="298"/>
      <c r="C131" s="259" t="s">
        <v>1375</v>
      </c>
      <c r="D131" s="259"/>
      <c r="E131" s="259"/>
      <c r="F131" s="278" t="s">
        <v>1376</v>
      </c>
      <c r="G131" s="259"/>
      <c r="H131" s="259" t="s">
        <v>1409</v>
      </c>
      <c r="I131" s="259" t="s">
        <v>1372</v>
      </c>
      <c r="J131" s="259">
        <v>50</v>
      </c>
      <c r="K131" s="300"/>
    </row>
    <row r="132" spans="2:11" ht="15" customHeight="1">
      <c r="B132" s="298"/>
      <c r="C132" s="259" t="s">
        <v>1389</v>
      </c>
      <c r="D132" s="259"/>
      <c r="E132" s="259"/>
      <c r="F132" s="278" t="s">
        <v>1376</v>
      </c>
      <c r="G132" s="259"/>
      <c r="H132" s="259" t="s">
        <v>1409</v>
      </c>
      <c r="I132" s="259" t="s">
        <v>1372</v>
      </c>
      <c r="J132" s="259">
        <v>50</v>
      </c>
      <c r="K132" s="300"/>
    </row>
    <row r="133" spans="2:11" ht="15" customHeight="1">
      <c r="B133" s="298"/>
      <c r="C133" s="259" t="s">
        <v>1395</v>
      </c>
      <c r="D133" s="259"/>
      <c r="E133" s="259"/>
      <c r="F133" s="278" t="s">
        <v>1376</v>
      </c>
      <c r="G133" s="259"/>
      <c r="H133" s="259" t="s">
        <v>1409</v>
      </c>
      <c r="I133" s="259" t="s">
        <v>1372</v>
      </c>
      <c r="J133" s="259">
        <v>50</v>
      </c>
      <c r="K133" s="300"/>
    </row>
    <row r="134" spans="2:11" ht="15" customHeight="1">
      <c r="B134" s="298"/>
      <c r="C134" s="259" t="s">
        <v>1397</v>
      </c>
      <c r="D134" s="259"/>
      <c r="E134" s="259"/>
      <c r="F134" s="278" t="s">
        <v>1376</v>
      </c>
      <c r="G134" s="259"/>
      <c r="H134" s="259" t="s">
        <v>1409</v>
      </c>
      <c r="I134" s="259" t="s">
        <v>1372</v>
      </c>
      <c r="J134" s="259">
        <v>50</v>
      </c>
      <c r="K134" s="300"/>
    </row>
    <row r="135" spans="2:11" ht="15" customHeight="1">
      <c r="B135" s="298"/>
      <c r="C135" s="259" t="s">
        <v>134</v>
      </c>
      <c r="D135" s="259"/>
      <c r="E135" s="259"/>
      <c r="F135" s="278" t="s">
        <v>1376</v>
      </c>
      <c r="G135" s="259"/>
      <c r="H135" s="259" t="s">
        <v>1422</v>
      </c>
      <c r="I135" s="259" t="s">
        <v>1372</v>
      </c>
      <c r="J135" s="259">
        <v>255</v>
      </c>
      <c r="K135" s="300"/>
    </row>
    <row r="136" spans="2:11" ht="15" customHeight="1">
      <c r="B136" s="298"/>
      <c r="C136" s="259" t="s">
        <v>1399</v>
      </c>
      <c r="D136" s="259"/>
      <c r="E136" s="259"/>
      <c r="F136" s="278" t="s">
        <v>1370</v>
      </c>
      <c r="G136" s="259"/>
      <c r="H136" s="259" t="s">
        <v>1423</v>
      </c>
      <c r="I136" s="259" t="s">
        <v>1401</v>
      </c>
      <c r="J136" s="259"/>
      <c r="K136" s="300"/>
    </row>
    <row r="137" spans="2:11" ht="15" customHeight="1">
      <c r="B137" s="298"/>
      <c r="C137" s="259" t="s">
        <v>1402</v>
      </c>
      <c r="D137" s="259"/>
      <c r="E137" s="259"/>
      <c r="F137" s="278" t="s">
        <v>1370</v>
      </c>
      <c r="G137" s="259"/>
      <c r="H137" s="259" t="s">
        <v>1424</v>
      </c>
      <c r="I137" s="259" t="s">
        <v>1404</v>
      </c>
      <c r="J137" s="259"/>
      <c r="K137" s="300"/>
    </row>
    <row r="138" spans="2:11" ht="15" customHeight="1">
      <c r="B138" s="298"/>
      <c r="C138" s="259" t="s">
        <v>1405</v>
      </c>
      <c r="D138" s="259"/>
      <c r="E138" s="259"/>
      <c r="F138" s="278" t="s">
        <v>1370</v>
      </c>
      <c r="G138" s="259"/>
      <c r="H138" s="259" t="s">
        <v>1405</v>
      </c>
      <c r="I138" s="259" t="s">
        <v>1404</v>
      </c>
      <c r="J138" s="259"/>
      <c r="K138" s="300"/>
    </row>
    <row r="139" spans="2:11" ht="15" customHeight="1">
      <c r="B139" s="298"/>
      <c r="C139" s="259" t="s">
        <v>39</v>
      </c>
      <c r="D139" s="259"/>
      <c r="E139" s="259"/>
      <c r="F139" s="278" t="s">
        <v>1370</v>
      </c>
      <c r="G139" s="259"/>
      <c r="H139" s="259" t="s">
        <v>1425</v>
      </c>
      <c r="I139" s="259" t="s">
        <v>1404</v>
      </c>
      <c r="J139" s="259"/>
      <c r="K139" s="300"/>
    </row>
    <row r="140" spans="2:11" ht="15" customHeight="1">
      <c r="B140" s="298"/>
      <c r="C140" s="259" t="s">
        <v>1426</v>
      </c>
      <c r="D140" s="259"/>
      <c r="E140" s="259"/>
      <c r="F140" s="278" t="s">
        <v>1370</v>
      </c>
      <c r="G140" s="259"/>
      <c r="H140" s="259" t="s">
        <v>1427</v>
      </c>
      <c r="I140" s="259" t="s">
        <v>1404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1428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1364</v>
      </c>
      <c r="D146" s="271"/>
      <c r="E146" s="271"/>
      <c r="F146" s="271" t="s">
        <v>1365</v>
      </c>
      <c r="G146" s="272"/>
      <c r="H146" s="271" t="s">
        <v>129</v>
      </c>
      <c r="I146" s="271" t="s">
        <v>58</v>
      </c>
      <c r="J146" s="271" t="s">
        <v>1366</v>
      </c>
      <c r="K146" s="270"/>
    </row>
    <row r="147" spans="2:11" ht="17.25" customHeight="1">
      <c r="B147" s="269"/>
      <c r="C147" s="273" t="s">
        <v>1367</v>
      </c>
      <c r="D147" s="273"/>
      <c r="E147" s="273"/>
      <c r="F147" s="274" t="s">
        <v>1368</v>
      </c>
      <c r="G147" s="275"/>
      <c r="H147" s="273"/>
      <c r="I147" s="273"/>
      <c r="J147" s="273" t="s">
        <v>1369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1373</v>
      </c>
      <c r="D149" s="259"/>
      <c r="E149" s="259"/>
      <c r="F149" s="305" t="s">
        <v>1370</v>
      </c>
      <c r="G149" s="259"/>
      <c r="H149" s="304" t="s">
        <v>1409</v>
      </c>
      <c r="I149" s="304" t="s">
        <v>1372</v>
      </c>
      <c r="J149" s="304">
        <v>120</v>
      </c>
      <c r="K149" s="300"/>
    </row>
    <row r="150" spans="2:11" ht="15" customHeight="1">
      <c r="B150" s="279"/>
      <c r="C150" s="304" t="s">
        <v>1418</v>
      </c>
      <c r="D150" s="259"/>
      <c r="E150" s="259"/>
      <c r="F150" s="305" t="s">
        <v>1370</v>
      </c>
      <c r="G150" s="259"/>
      <c r="H150" s="304" t="s">
        <v>1429</v>
      </c>
      <c r="I150" s="304" t="s">
        <v>1372</v>
      </c>
      <c r="J150" s="304" t="s">
        <v>1420</v>
      </c>
      <c r="K150" s="300"/>
    </row>
    <row r="151" spans="2:11" ht="15" customHeight="1">
      <c r="B151" s="279"/>
      <c r="C151" s="304" t="s">
        <v>1319</v>
      </c>
      <c r="D151" s="259"/>
      <c r="E151" s="259"/>
      <c r="F151" s="305" t="s">
        <v>1370</v>
      </c>
      <c r="G151" s="259"/>
      <c r="H151" s="304" t="s">
        <v>1430</v>
      </c>
      <c r="I151" s="304" t="s">
        <v>1372</v>
      </c>
      <c r="J151" s="304" t="s">
        <v>1420</v>
      </c>
      <c r="K151" s="300"/>
    </row>
    <row r="152" spans="2:11" ht="15" customHeight="1">
      <c r="B152" s="279"/>
      <c r="C152" s="304" t="s">
        <v>1375</v>
      </c>
      <c r="D152" s="259"/>
      <c r="E152" s="259"/>
      <c r="F152" s="305" t="s">
        <v>1376</v>
      </c>
      <c r="G152" s="259"/>
      <c r="H152" s="304" t="s">
        <v>1409</v>
      </c>
      <c r="I152" s="304" t="s">
        <v>1372</v>
      </c>
      <c r="J152" s="304">
        <v>50</v>
      </c>
      <c r="K152" s="300"/>
    </row>
    <row r="153" spans="2:11" ht="15" customHeight="1">
      <c r="B153" s="279"/>
      <c r="C153" s="304" t="s">
        <v>1378</v>
      </c>
      <c r="D153" s="259"/>
      <c r="E153" s="259"/>
      <c r="F153" s="305" t="s">
        <v>1370</v>
      </c>
      <c r="G153" s="259"/>
      <c r="H153" s="304" t="s">
        <v>1409</v>
      </c>
      <c r="I153" s="304" t="s">
        <v>1380</v>
      </c>
      <c r="J153" s="304"/>
      <c r="K153" s="300"/>
    </row>
    <row r="154" spans="2:11" ht="15" customHeight="1">
      <c r="B154" s="279"/>
      <c r="C154" s="304" t="s">
        <v>1389</v>
      </c>
      <c r="D154" s="259"/>
      <c r="E154" s="259"/>
      <c r="F154" s="305" t="s">
        <v>1376</v>
      </c>
      <c r="G154" s="259"/>
      <c r="H154" s="304" t="s">
        <v>1409</v>
      </c>
      <c r="I154" s="304" t="s">
        <v>1372</v>
      </c>
      <c r="J154" s="304">
        <v>50</v>
      </c>
      <c r="K154" s="300"/>
    </row>
    <row r="155" spans="2:11" ht="15" customHeight="1">
      <c r="B155" s="279"/>
      <c r="C155" s="304" t="s">
        <v>1397</v>
      </c>
      <c r="D155" s="259"/>
      <c r="E155" s="259"/>
      <c r="F155" s="305" t="s">
        <v>1376</v>
      </c>
      <c r="G155" s="259"/>
      <c r="H155" s="304" t="s">
        <v>1409</v>
      </c>
      <c r="I155" s="304" t="s">
        <v>1372</v>
      </c>
      <c r="J155" s="304">
        <v>50</v>
      </c>
      <c r="K155" s="300"/>
    </row>
    <row r="156" spans="2:11" ht="15" customHeight="1">
      <c r="B156" s="279"/>
      <c r="C156" s="304" t="s">
        <v>1395</v>
      </c>
      <c r="D156" s="259"/>
      <c r="E156" s="259"/>
      <c r="F156" s="305" t="s">
        <v>1376</v>
      </c>
      <c r="G156" s="259"/>
      <c r="H156" s="304" t="s">
        <v>1409</v>
      </c>
      <c r="I156" s="304" t="s">
        <v>1372</v>
      </c>
      <c r="J156" s="304">
        <v>50</v>
      </c>
      <c r="K156" s="300"/>
    </row>
    <row r="157" spans="2:11" ht="15" customHeight="1">
      <c r="B157" s="279"/>
      <c r="C157" s="304" t="s">
        <v>92</v>
      </c>
      <c r="D157" s="259"/>
      <c r="E157" s="259"/>
      <c r="F157" s="305" t="s">
        <v>1370</v>
      </c>
      <c r="G157" s="259"/>
      <c r="H157" s="304" t="s">
        <v>1431</v>
      </c>
      <c r="I157" s="304" t="s">
        <v>1372</v>
      </c>
      <c r="J157" s="304" t="s">
        <v>1432</v>
      </c>
      <c r="K157" s="300"/>
    </row>
    <row r="158" spans="2:11" ht="15" customHeight="1">
      <c r="B158" s="279"/>
      <c r="C158" s="304" t="s">
        <v>1433</v>
      </c>
      <c r="D158" s="259"/>
      <c r="E158" s="259"/>
      <c r="F158" s="305" t="s">
        <v>1370</v>
      </c>
      <c r="G158" s="259"/>
      <c r="H158" s="304" t="s">
        <v>1434</v>
      </c>
      <c r="I158" s="304" t="s">
        <v>1404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2" t="s">
        <v>1435</v>
      </c>
      <c r="D163" s="372"/>
      <c r="E163" s="372"/>
      <c r="F163" s="372"/>
      <c r="G163" s="372"/>
      <c r="H163" s="372"/>
      <c r="I163" s="372"/>
      <c r="J163" s="372"/>
      <c r="K163" s="251"/>
    </row>
    <row r="164" spans="2:11" ht="17.25" customHeight="1">
      <c r="B164" s="250"/>
      <c r="C164" s="271" t="s">
        <v>1364</v>
      </c>
      <c r="D164" s="271"/>
      <c r="E164" s="271"/>
      <c r="F164" s="271" t="s">
        <v>1365</v>
      </c>
      <c r="G164" s="308"/>
      <c r="H164" s="309" t="s">
        <v>129</v>
      </c>
      <c r="I164" s="309" t="s">
        <v>58</v>
      </c>
      <c r="J164" s="271" t="s">
        <v>1366</v>
      </c>
      <c r="K164" s="251"/>
    </row>
    <row r="165" spans="2:11" ht="17.25" customHeight="1">
      <c r="B165" s="252"/>
      <c r="C165" s="273" t="s">
        <v>1367</v>
      </c>
      <c r="D165" s="273"/>
      <c r="E165" s="273"/>
      <c r="F165" s="274" t="s">
        <v>1368</v>
      </c>
      <c r="G165" s="310"/>
      <c r="H165" s="311"/>
      <c r="I165" s="311"/>
      <c r="J165" s="273" t="s">
        <v>1369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1373</v>
      </c>
      <c r="D167" s="259"/>
      <c r="E167" s="259"/>
      <c r="F167" s="278" t="s">
        <v>1370</v>
      </c>
      <c r="G167" s="259"/>
      <c r="H167" s="259" t="s">
        <v>1409</v>
      </c>
      <c r="I167" s="259" t="s">
        <v>1372</v>
      </c>
      <c r="J167" s="259">
        <v>120</v>
      </c>
      <c r="K167" s="300"/>
    </row>
    <row r="168" spans="2:11" ht="15" customHeight="1">
      <c r="B168" s="279"/>
      <c r="C168" s="259" t="s">
        <v>1418</v>
      </c>
      <c r="D168" s="259"/>
      <c r="E168" s="259"/>
      <c r="F168" s="278" t="s">
        <v>1370</v>
      </c>
      <c r="G168" s="259"/>
      <c r="H168" s="259" t="s">
        <v>1419</v>
      </c>
      <c r="I168" s="259" t="s">
        <v>1372</v>
      </c>
      <c r="J168" s="259" t="s">
        <v>1420</v>
      </c>
      <c r="K168" s="300"/>
    </row>
    <row r="169" spans="2:11" ht="15" customHeight="1">
      <c r="B169" s="279"/>
      <c r="C169" s="259" t="s">
        <v>1319</v>
      </c>
      <c r="D169" s="259"/>
      <c r="E169" s="259"/>
      <c r="F169" s="278" t="s">
        <v>1370</v>
      </c>
      <c r="G169" s="259"/>
      <c r="H169" s="259" t="s">
        <v>1436</v>
      </c>
      <c r="I169" s="259" t="s">
        <v>1372</v>
      </c>
      <c r="J169" s="259" t="s">
        <v>1420</v>
      </c>
      <c r="K169" s="300"/>
    </row>
    <row r="170" spans="2:11" ht="15" customHeight="1">
      <c r="B170" s="279"/>
      <c r="C170" s="259" t="s">
        <v>1375</v>
      </c>
      <c r="D170" s="259"/>
      <c r="E170" s="259"/>
      <c r="F170" s="278" t="s">
        <v>1376</v>
      </c>
      <c r="G170" s="259"/>
      <c r="H170" s="259" t="s">
        <v>1436</v>
      </c>
      <c r="I170" s="259" t="s">
        <v>1372</v>
      </c>
      <c r="J170" s="259">
        <v>50</v>
      </c>
      <c r="K170" s="300"/>
    </row>
    <row r="171" spans="2:11" ht="15" customHeight="1">
      <c r="B171" s="279"/>
      <c r="C171" s="259" t="s">
        <v>1378</v>
      </c>
      <c r="D171" s="259"/>
      <c r="E171" s="259"/>
      <c r="F171" s="278" t="s">
        <v>1370</v>
      </c>
      <c r="G171" s="259"/>
      <c r="H171" s="259" t="s">
        <v>1436</v>
      </c>
      <c r="I171" s="259" t="s">
        <v>1380</v>
      </c>
      <c r="J171" s="259"/>
      <c r="K171" s="300"/>
    </row>
    <row r="172" spans="2:11" ht="15" customHeight="1">
      <c r="B172" s="279"/>
      <c r="C172" s="259" t="s">
        <v>1389</v>
      </c>
      <c r="D172" s="259"/>
      <c r="E172" s="259"/>
      <c r="F172" s="278" t="s">
        <v>1376</v>
      </c>
      <c r="G172" s="259"/>
      <c r="H172" s="259" t="s">
        <v>1436</v>
      </c>
      <c r="I172" s="259" t="s">
        <v>1372</v>
      </c>
      <c r="J172" s="259">
        <v>50</v>
      </c>
      <c r="K172" s="300"/>
    </row>
    <row r="173" spans="2:11" ht="15" customHeight="1">
      <c r="B173" s="279"/>
      <c r="C173" s="259" t="s">
        <v>1397</v>
      </c>
      <c r="D173" s="259"/>
      <c r="E173" s="259"/>
      <c r="F173" s="278" t="s">
        <v>1376</v>
      </c>
      <c r="G173" s="259"/>
      <c r="H173" s="259" t="s">
        <v>1436</v>
      </c>
      <c r="I173" s="259" t="s">
        <v>1372</v>
      </c>
      <c r="J173" s="259">
        <v>50</v>
      </c>
      <c r="K173" s="300"/>
    </row>
    <row r="174" spans="2:11" ht="15" customHeight="1">
      <c r="B174" s="279"/>
      <c r="C174" s="259" t="s">
        <v>1395</v>
      </c>
      <c r="D174" s="259"/>
      <c r="E174" s="259"/>
      <c r="F174" s="278" t="s">
        <v>1376</v>
      </c>
      <c r="G174" s="259"/>
      <c r="H174" s="259" t="s">
        <v>1436</v>
      </c>
      <c r="I174" s="259" t="s">
        <v>1372</v>
      </c>
      <c r="J174" s="259">
        <v>50</v>
      </c>
      <c r="K174" s="300"/>
    </row>
    <row r="175" spans="2:11" ht="15" customHeight="1">
      <c r="B175" s="279"/>
      <c r="C175" s="259" t="s">
        <v>128</v>
      </c>
      <c r="D175" s="259"/>
      <c r="E175" s="259"/>
      <c r="F175" s="278" t="s">
        <v>1370</v>
      </c>
      <c r="G175" s="259"/>
      <c r="H175" s="259" t="s">
        <v>1437</v>
      </c>
      <c r="I175" s="259" t="s">
        <v>1438</v>
      </c>
      <c r="J175" s="259"/>
      <c r="K175" s="300"/>
    </row>
    <row r="176" spans="2:11" ht="15" customHeight="1">
      <c r="B176" s="279"/>
      <c r="C176" s="259" t="s">
        <v>58</v>
      </c>
      <c r="D176" s="259"/>
      <c r="E176" s="259"/>
      <c r="F176" s="278" t="s">
        <v>1370</v>
      </c>
      <c r="G176" s="259"/>
      <c r="H176" s="259" t="s">
        <v>1439</v>
      </c>
      <c r="I176" s="259" t="s">
        <v>1440</v>
      </c>
      <c r="J176" s="259">
        <v>1</v>
      </c>
      <c r="K176" s="300"/>
    </row>
    <row r="177" spans="2:11" ht="15" customHeight="1">
      <c r="B177" s="279"/>
      <c r="C177" s="259" t="s">
        <v>54</v>
      </c>
      <c r="D177" s="259"/>
      <c r="E177" s="259"/>
      <c r="F177" s="278" t="s">
        <v>1370</v>
      </c>
      <c r="G177" s="259"/>
      <c r="H177" s="259" t="s">
        <v>1441</v>
      </c>
      <c r="I177" s="259" t="s">
        <v>1372</v>
      </c>
      <c r="J177" s="259">
        <v>20</v>
      </c>
      <c r="K177" s="300"/>
    </row>
    <row r="178" spans="2:11" ht="15" customHeight="1">
      <c r="B178" s="279"/>
      <c r="C178" s="259" t="s">
        <v>129</v>
      </c>
      <c r="D178" s="259"/>
      <c r="E178" s="259"/>
      <c r="F178" s="278" t="s">
        <v>1370</v>
      </c>
      <c r="G178" s="259"/>
      <c r="H178" s="259" t="s">
        <v>1442</v>
      </c>
      <c r="I178" s="259" t="s">
        <v>1372</v>
      </c>
      <c r="J178" s="259">
        <v>255</v>
      </c>
      <c r="K178" s="300"/>
    </row>
    <row r="179" spans="2:11" ht="15" customHeight="1">
      <c r="B179" s="279"/>
      <c r="C179" s="259" t="s">
        <v>130</v>
      </c>
      <c r="D179" s="259"/>
      <c r="E179" s="259"/>
      <c r="F179" s="278" t="s">
        <v>1370</v>
      </c>
      <c r="G179" s="259"/>
      <c r="H179" s="259" t="s">
        <v>1335</v>
      </c>
      <c r="I179" s="259" t="s">
        <v>1372</v>
      </c>
      <c r="J179" s="259">
        <v>10</v>
      </c>
      <c r="K179" s="300"/>
    </row>
    <row r="180" spans="2:11" ht="15" customHeight="1">
      <c r="B180" s="279"/>
      <c r="C180" s="259" t="s">
        <v>131</v>
      </c>
      <c r="D180" s="259"/>
      <c r="E180" s="259"/>
      <c r="F180" s="278" t="s">
        <v>1370</v>
      </c>
      <c r="G180" s="259"/>
      <c r="H180" s="259" t="s">
        <v>1443</v>
      </c>
      <c r="I180" s="259" t="s">
        <v>1404</v>
      </c>
      <c r="J180" s="259"/>
      <c r="K180" s="300"/>
    </row>
    <row r="181" spans="2:11" ht="15" customHeight="1">
      <c r="B181" s="279"/>
      <c r="C181" s="259" t="s">
        <v>1444</v>
      </c>
      <c r="D181" s="259"/>
      <c r="E181" s="259"/>
      <c r="F181" s="278" t="s">
        <v>1370</v>
      </c>
      <c r="G181" s="259"/>
      <c r="H181" s="259" t="s">
        <v>1445</v>
      </c>
      <c r="I181" s="259" t="s">
        <v>1404</v>
      </c>
      <c r="J181" s="259"/>
      <c r="K181" s="300"/>
    </row>
    <row r="182" spans="2:11" ht="15" customHeight="1">
      <c r="B182" s="279"/>
      <c r="C182" s="259" t="s">
        <v>1433</v>
      </c>
      <c r="D182" s="259"/>
      <c r="E182" s="259"/>
      <c r="F182" s="278" t="s">
        <v>1370</v>
      </c>
      <c r="G182" s="259"/>
      <c r="H182" s="259" t="s">
        <v>1446</v>
      </c>
      <c r="I182" s="259" t="s">
        <v>1404</v>
      </c>
      <c r="J182" s="259"/>
      <c r="K182" s="300"/>
    </row>
    <row r="183" spans="2:11" ht="15" customHeight="1">
      <c r="B183" s="279"/>
      <c r="C183" s="259" t="s">
        <v>133</v>
      </c>
      <c r="D183" s="259"/>
      <c r="E183" s="259"/>
      <c r="F183" s="278" t="s">
        <v>1376</v>
      </c>
      <c r="G183" s="259"/>
      <c r="H183" s="259" t="s">
        <v>1447</v>
      </c>
      <c r="I183" s="259" t="s">
        <v>1372</v>
      </c>
      <c r="J183" s="259">
        <v>50</v>
      </c>
      <c r="K183" s="300"/>
    </row>
    <row r="184" spans="2:11" ht="15" customHeight="1">
      <c r="B184" s="279"/>
      <c r="C184" s="259" t="s">
        <v>1448</v>
      </c>
      <c r="D184" s="259"/>
      <c r="E184" s="259"/>
      <c r="F184" s="278" t="s">
        <v>1376</v>
      </c>
      <c r="G184" s="259"/>
      <c r="H184" s="259" t="s">
        <v>1449</v>
      </c>
      <c r="I184" s="259" t="s">
        <v>1450</v>
      </c>
      <c r="J184" s="259"/>
      <c r="K184" s="300"/>
    </row>
    <row r="185" spans="2:11" ht="15" customHeight="1">
      <c r="B185" s="279"/>
      <c r="C185" s="259" t="s">
        <v>1451</v>
      </c>
      <c r="D185" s="259"/>
      <c r="E185" s="259"/>
      <c r="F185" s="278" t="s">
        <v>1376</v>
      </c>
      <c r="G185" s="259"/>
      <c r="H185" s="259" t="s">
        <v>1452</v>
      </c>
      <c r="I185" s="259" t="s">
        <v>1450</v>
      </c>
      <c r="J185" s="259"/>
      <c r="K185" s="300"/>
    </row>
    <row r="186" spans="2:11" ht="15" customHeight="1">
      <c r="B186" s="279"/>
      <c r="C186" s="259" t="s">
        <v>1453</v>
      </c>
      <c r="D186" s="259"/>
      <c r="E186" s="259"/>
      <c r="F186" s="278" t="s">
        <v>1376</v>
      </c>
      <c r="G186" s="259"/>
      <c r="H186" s="259" t="s">
        <v>1454</v>
      </c>
      <c r="I186" s="259" t="s">
        <v>1450</v>
      </c>
      <c r="J186" s="259"/>
      <c r="K186" s="300"/>
    </row>
    <row r="187" spans="2:11" ht="15" customHeight="1">
      <c r="B187" s="279"/>
      <c r="C187" s="312" t="s">
        <v>1455</v>
      </c>
      <c r="D187" s="259"/>
      <c r="E187" s="259"/>
      <c r="F187" s="278" t="s">
        <v>1376</v>
      </c>
      <c r="G187" s="259"/>
      <c r="H187" s="259" t="s">
        <v>1456</v>
      </c>
      <c r="I187" s="259" t="s">
        <v>1457</v>
      </c>
      <c r="J187" s="313" t="s">
        <v>1458</v>
      </c>
      <c r="K187" s="300"/>
    </row>
    <row r="188" spans="2:11" ht="15" customHeight="1">
      <c r="B188" s="279"/>
      <c r="C188" s="264" t="s">
        <v>43</v>
      </c>
      <c r="D188" s="259"/>
      <c r="E188" s="259"/>
      <c r="F188" s="278" t="s">
        <v>1370</v>
      </c>
      <c r="G188" s="259"/>
      <c r="H188" s="255" t="s">
        <v>1459</v>
      </c>
      <c r="I188" s="259" t="s">
        <v>1460</v>
      </c>
      <c r="J188" s="259"/>
      <c r="K188" s="300"/>
    </row>
    <row r="189" spans="2:11" ht="15" customHeight="1">
      <c r="B189" s="279"/>
      <c r="C189" s="264" t="s">
        <v>1461</v>
      </c>
      <c r="D189" s="259"/>
      <c r="E189" s="259"/>
      <c r="F189" s="278" t="s">
        <v>1370</v>
      </c>
      <c r="G189" s="259"/>
      <c r="H189" s="259" t="s">
        <v>1462</v>
      </c>
      <c r="I189" s="259" t="s">
        <v>1404</v>
      </c>
      <c r="J189" s="259"/>
      <c r="K189" s="300"/>
    </row>
    <row r="190" spans="2:11" ht="15" customHeight="1">
      <c r="B190" s="279"/>
      <c r="C190" s="264" t="s">
        <v>1463</v>
      </c>
      <c r="D190" s="259"/>
      <c r="E190" s="259"/>
      <c r="F190" s="278" t="s">
        <v>1370</v>
      </c>
      <c r="G190" s="259"/>
      <c r="H190" s="259" t="s">
        <v>1464</v>
      </c>
      <c r="I190" s="259" t="s">
        <v>1404</v>
      </c>
      <c r="J190" s="259"/>
      <c r="K190" s="300"/>
    </row>
    <row r="191" spans="2:11" ht="15" customHeight="1">
      <c r="B191" s="279"/>
      <c r="C191" s="264" t="s">
        <v>1465</v>
      </c>
      <c r="D191" s="259"/>
      <c r="E191" s="259"/>
      <c r="F191" s="278" t="s">
        <v>1376</v>
      </c>
      <c r="G191" s="259"/>
      <c r="H191" s="259" t="s">
        <v>1466</v>
      </c>
      <c r="I191" s="259" t="s">
        <v>1404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2" t="s">
        <v>1467</v>
      </c>
      <c r="D197" s="372"/>
      <c r="E197" s="372"/>
      <c r="F197" s="372"/>
      <c r="G197" s="372"/>
      <c r="H197" s="372"/>
      <c r="I197" s="372"/>
      <c r="J197" s="372"/>
      <c r="K197" s="251"/>
    </row>
    <row r="198" spans="2:11" ht="25.5" customHeight="1">
      <c r="B198" s="250"/>
      <c r="C198" s="315" t="s">
        <v>1468</v>
      </c>
      <c r="D198" s="315"/>
      <c r="E198" s="315"/>
      <c r="F198" s="315" t="s">
        <v>1469</v>
      </c>
      <c r="G198" s="316"/>
      <c r="H198" s="376" t="s">
        <v>1470</v>
      </c>
      <c r="I198" s="376"/>
      <c r="J198" s="376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1460</v>
      </c>
      <c r="D200" s="259"/>
      <c r="E200" s="259"/>
      <c r="F200" s="278" t="s">
        <v>44</v>
      </c>
      <c r="G200" s="259"/>
      <c r="H200" s="377" t="s">
        <v>1471</v>
      </c>
      <c r="I200" s="377"/>
      <c r="J200" s="377"/>
      <c r="K200" s="300"/>
    </row>
    <row r="201" spans="2:11" ht="15" customHeight="1">
      <c r="B201" s="279"/>
      <c r="C201" s="285"/>
      <c r="D201" s="259"/>
      <c r="E201" s="259"/>
      <c r="F201" s="278" t="s">
        <v>45</v>
      </c>
      <c r="G201" s="259"/>
      <c r="H201" s="377" t="s">
        <v>1472</v>
      </c>
      <c r="I201" s="377"/>
      <c r="J201" s="377"/>
      <c r="K201" s="300"/>
    </row>
    <row r="202" spans="2:11" ht="15" customHeight="1">
      <c r="B202" s="279"/>
      <c r="C202" s="285"/>
      <c r="D202" s="259"/>
      <c r="E202" s="259"/>
      <c r="F202" s="278" t="s">
        <v>48</v>
      </c>
      <c r="G202" s="259"/>
      <c r="H202" s="377" t="s">
        <v>1473</v>
      </c>
      <c r="I202" s="377"/>
      <c r="J202" s="377"/>
      <c r="K202" s="300"/>
    </row>
    <row r="203" spans="2:11" ht="15" customHeight="1">
      <c r="B203" s="279"/>
      <c r="C203" s="259"/>
      <c r="D203" s="259"/>
      <c r="E203" s="259"/>
      <c r="F203" s="278" t="s">
        <v>46</v>
      </c>
      <c r="G203" s="259"/>
      <c r="H203" s="377" t="s">
        <v>1474</v>
      </c>
      <c r="I203" s="377"/>
      <c r="J203" s="377"/>
      <c r="K203" s="300"/>
    </row>
    <row r="204" spans="2:11" ht="15" customHeight="1">
      <c r="B204" s="279"/>
      <c r="C204" s="259"/>
      <c r="D204" s="259"/>
      <c r="E204" s="259"/>
      <c r="F204" s="278" t="s">
        <v>47</v>
      </c>
      <c r="G204" s="259"/>
      <c r="H204" s="377" t="s">
        <v>1475</v>
      </c>
      <c r="I204" s="377"/>
      <c r="J204" s="377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1416</v>
      </c>
      <c r="D206" s="259"/>
      <c r="E206" s="259"/>
      <c r="F206" s="278" t="s">
        <v>80</v>
      </c>
      <c r="G206" s="259"/>
      <c r="H206" s="377" t="s">
        <v>1476</v>
      </c>
      <c r="I206" s="377"/>
      <c r="J206" s="377"/>
      <c r="K206" s="300"/>
    </row>
    <row r="207" spans="2:11" ht="15" customHeight="1">
      <c r="B207" s="279"/>
      <c r="C207" s="285"/>
      <c r="D207" s="259"/>
      <c r="E207" s="259"/>
      <c r="F207" s="278" t="s">
        <v>1313</v>
      </c>
      <c r="G207" s="259"/>
      <c r="H207" s="377" t="s">
        <v>1314</v>
      </c>
      <c r="I207" s="377"/>
      <c r="J207" s="377"/>
      <c r="K207" s="300"/>
    </row>
    <row r="208" spans="2:11" ht="15" customHeight="1">
      <c r="B208" s="279"/>
      <c r="C208" s="259"/>
      <c r="D208" s="259"/>
      <c r="E208" s="259"/>
      <c r="F208" s="278" t="s">
        <v>1311</v>
      </c>
      <c r="G208" s="259"/>
      <c r="H208" s="377" t="s">
        <v>1477</v>
      </c>
      <c r="I208" s="377"/>
      <c r="J208" s="377"/>
      <c r="K208" s="300"/>
    </row>
    <row r="209" spans="2:11" ht="15" customHeight="1">
      <c r="B209" s="317"/>
      <c r="C209" s="285"/>
      <c r="D209" s="285"/>
      <c r="E209" s="285"/>
      <c r="F209" s="278" t="s">
        <v>1315</v>
      </c>
      <c r="G209" s="264"/>
      <c r="H209" s="378" t="s">
        <v>1316</v>
      </c>
      <c r="I209" s="378"/>
      <c r="J209" s="378"/>
      <c r="K209" s="318"/>
    </row>
    <row r="210" spans="2:11" ht="15" customHeight="1">
      <c r="B210" s="317"/>
      <c r="C210" s="285"/>
      <c r="D210" s="285"/>
      <c r="E210" s="285"/>
      <c r="F210" s="278" t="s">
        <v>1317</v>
      </c>
      <c r="G210" s="264"/>
      <c r="H210" s="378" t="s">
        <v>1478</v>
      </c>
      <c r="I210" s="378"/>
      <c r="J210" s="378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1440</v>
      </c>
      <c r="D212" s="285"/>
      <c r="E212" s="285"/>
      <c r="F212" s="278">
        <v>1</v>
      </c>
      <c r="G212" s="264"/>
      <c r="H212" s="378" t="s">
        <v>1479</v>
      </c>
      <c r="I212" s="378"/>
      <c r="J212" s="378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8" t="s">
        <v>1480</v>
      </c>
      <c r="I213" s="378"/>
      <c r="J213" s="378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8" t="s">
        <v>1481</v>
      </c>
      <c r="I214" s="378"/>
      <c r="J214" s="378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8" t="s">
        <v>1482</v>
      </c>
      <c r="I215" s="378"/>
      <c r="J215" s="378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2019-12-11T11:24:14Z</dcterms:created>
  <dcterms:modified xsi:type="dcterms:W3CDTF">2020-01-13T12:32:57Z</dcterms:modified>
  <cp:category/>
  <cp:version/>
  <cp:contentType/>
  <cp:contentStatus/>
</cp:coreProperties>
</file>