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1"/>
  </bookViews>
  <sheets>
    <sheet name="Rekapitulace stavby" sheetId="1" r:id="rId1"/>
    <sheet name="3 - Bytová jednotka č.79" sheetId="2" r:id="rId2"/>
    <sheet name="Pokyny pro vyplnění" sheetId="3" r:id="rId3"/>
  </sheets>
  <definedNames>
    <definedName name="_xlnm._FilterDatabase" localSheetId="1" hidden="1">'3 - Bytová jednotka č.79'!$C$100:$K$393</definedName>
    <definedName name="_xlnm.Print_Area" localSheetId="1">'3 - Bytová jednotka č.79'!$C$4:$J$36,'3 - Bytová jednotka č.79'!$C$42:$J$82,'3 - Bytová jednotka č.79'!$C$88:$K$393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'3 - Bytová jednotka č.79'!$100:$100</definedName>
  </definedNames>
  <calcPr calcId="162913"/>
</workbook>
</file>

<file path=xl/sharedStrings.xml><?xml version="1.0" encoding="utf-8"?>
<sst xmlns="http://schemas.openxmlformats.org/spreadsheetml/2006/main" count="4245" uniqueCount="1045">
  <si>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</si>
  <si>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</si>
  <si>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</si>
  <si>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</si>
  <si>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</si>
  <si>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</si>
  <si>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</si>
  <si>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</si>
  <si>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</si>
  <si>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</si>
  <si>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</si>
  <si>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</si>
  <si>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</si>
  <si>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</si>
  <si>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</si>
  <si>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</si>
  <si>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</si>
  <si>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</si>
  <si>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</si>
  <si>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</si>
  <si>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</si>
  <si>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</si>
  <si>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</si>
  <si>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</si>
  <si>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</si>
  <si>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</si>
  <si>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</si>
  <si>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</si>
  <si>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</si>
  <si>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</si>
  <si>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</si>
  <si>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</si>
  <si>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</si>
  <si>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</si>
  <si>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</si>
  <si>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</si>
  <si>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</si>
  <si>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</si>
  <si>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</si>
  <si>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</si>
  <si>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</si>
  <si>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</si>
  <si>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</si>
  <si>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</si>
  <si>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</si>
  <si>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</si>
  <si>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</si>
  <si>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</si>
  <si>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</si>
  <si>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</si>
  <si>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</si>
  <si>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</si>
  <si>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</si>
  <si>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</si>
  <si>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</si>
  <si>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</si>
  <si>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</si>
  <si>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</si>
  <si>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</si>
  <si>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</si>
  <si>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</si>
  <si>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</si>
  <si>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</si>
  <si>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</si>
  <si>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</si>
  <si>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</si>
  <si>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</si>
  <si>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</si>
  <si>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</si>
  <si>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</si>
  <si>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</si>
  <si>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</si>
  <si>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</si>
  <si>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</si>
  <si>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</si>
  <si>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</si>
  <si>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</t>
  </si>
  <si>
    <t>STA</t>
  </si>
  <si>
    <t>1</t>
  </si>
  <si>
    <t>{65eeed70-63e7-4198-9151-63bafdefbb87}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</si>
  <si>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</si>
  <si>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</si>
  <si>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</si>
  <si>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</si>
  <si>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</si>
  <si>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</si>
  <si>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</si>
  <si>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</si>
  <si>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</si>
  <si>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</si>
  <si>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</si>
  <si>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</si>
  <si>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</si>
  <si>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</si>
  <si>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</si>
  <si>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</si>
  <si>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</si>
  <si>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</si>
  <si>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</si>
  <si>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</si>
  <si>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</si>
  <si>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</si>
  <si>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</si>
  <si>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</si>
  <si>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</si>
  <si>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</si>
  <si>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</si>
  <si>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</si>
  <si>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</si>
  <si>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</si>
  <si>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</si>
  <si>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</si>
  <si>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</si>
  <si>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</si>
  <si>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</si>
  <si>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</si>
  <si>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</si>
  <si>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</si>
  <si>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</si>
  <si>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</si>
  <si>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</si>
  <si>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</si>
  <si>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</si>
  <si>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</si>
  <si>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</si>
  <si>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</si>
  <si>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</si>
  <si>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</si>
  <si>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</si>
  <si>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</si>
  <si>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</si>
  <si>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</si>
  <si>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</si>
  <si>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</si>
  <si>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</si>
  <si>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</si>
  <si>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</si>
  <si>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</si>
  <si>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Podkladní a spojovací vrstva vnitřních omítaných ploch  penetrace akrylát-silikonová nanášená ručně stropů</t>
  </si>
  <si>
    <t>m2</t>
  </si>
  <si>
    <t>CS ÚRS 2018 01</t>
  </si>
  <si>
    <t>4</t>
  </si>
  <si>
    <t>2</t>
  </si>
  <si>
    <t>1843511236</t>
  </si>
  <si>
    <t>611142001</t>
  </si>
  <si>
    <t>Potažení vnitřních ploch pletivem  v ploše nebo pruzích, na plném podkladu sklovláknitým vtlačením do tmelu stropů</t>
  </si>
  <si>
    <t>-1356867495</t>
  </si>
  <si>
    <t>611311131</t>
  </si>
  <si>
    <t>Potažení vnitřních ploch štukem tloušťky do 3 mm vodorovných konstrukcí stropů rovných</t>
  </si>
  <si>
    <t>-1386567429</t>
  </si>
  <si>
    <t>611321111</t>
  </si>
  <si>
    <t>Omítka vápenocementová vnitřních ploch  nanášená ručně jednovrstvá, tloušťky do 10 mm hrubá zatřená vodorovných konstrukcí stropů rovných</t>
  </si>
  <si>
    <t>-639887946</t>
  </si>
  <si>
    <t>5</t>
  </si>
  <si>
    <t>612131121</t>
  </si>
  <si>
    <t>Podkladní a spojovací vrstva vnitřních omítaných ploch  penetrace akrylát-silikonová nanášená ručně stěn</t>
  </si>
  <si>
    <t>1054359630</t>
  </si>
  <si>
    <t>612142001</t>
  </si>
  <si>
    <t>Potažení vnitřních ploch pletivem  v ploše nebo pruzích, na plném podkladu sklovláknitým vtlačením do tmelu stěn</t>
  </si>
  <si>
    <t>619865340</t>
  </si>
  <si>
    <t>7</t>
  </si>
  <si>
    <t>612311131</t>
  </si>
  <si>
    <t>Potažení vnitřních ploch štukem tloušťky do 3 mm svislých konstrukcí stěn</t>
  </si>
  <si>
    <t>916473279</t>
  </si>
  <si>
    <t>VV</t>
  </si>
  <si>
    <t>(1,255+1,265)*0,6</t>
  </si>
  <si>
    <t>8</t>
  </si>
  <si>
    <t>612321111</t>
  </si>
  <si>
    <t>Omítka vápenocementová vnitřních ploch  nanášená ručně jednovrstvá, tloušťky do 10 mm hrubá zatřená svislých konstrukcí stěn</t>
  </si>
  <si>
    <t>-304757653</t>
  </si>
  <si>
    <t>(0,08+1,255+0,065+1,265+0,08)*2,6</t>
  </si>
  <si>
    <t>9</t>
  </si>
  <si>
    <t>619991001</t>
  </si>
  <si>
    <t>Zakrytí vnitřních ploch před znečištěním  včetně pozdějšího odkrytí podlah fólií přilepenou lepící páskou</t>
  </si>
  <si>
    <t>-259873649</t>
  </si>
  <si>
    <t>3,5*5</t>
  </si>
  <si>
    <t>10</t>
  </si>
  <si>
    <t>619991011</t>
  </si>
  <si>
    <t>Zakrytí vnitřních ploch před znečištěním  včetně pozdějšího odkrytí konstrukcí a prvků obalením fólií a přelepením páskou</t>
  </si>
  <si>
    <t>-1380906431</t>
  </si>
  <si>
    <t>konstrukce v blízkosti bytového jádra:</t>
  </si>
  <si>
    <t>50</t>
  </si>
  <si>
    <t>11</t>
  </si>
  <si>
    <t>631319013</t>
  </si>
  <si>
    <t>Příplatek k cenám mazanin  za úpravu povrchu mazaniny přehlazením, mazanina tl. přes 120 do 240 mm</t>
  </si>
  <si>
    <t>m3</t>
  </si>
  <si>
    <t>-2016018441</t>
  </si>
  <si>
    <t>12</t>
  </si>
  <si>
    <t>631319197</t>
  </si>
  <si>
    <t>Příplatek k cenám mazanin  za malou plochu do 5 m2 jednotlivě mazanina tl. přes 120 do 240 mm</t>
  </si>
  <si>
    <t>1538511106</t>
  </si>
  <si>
    <t>13</t>
  </si>
  <si>
    <t>631342132</t>
  </si>
  <si>
    <t>Mazanina z betonu lehkého tepelně-izolačního polystyrénového tl. přes 120 do 240 mm, objemové hmotnosti 500 kg/m3</t>
  </si>
  <si>
    <t>-1229999951</t>
  </si>
  <si>
    <t>podbetonování sprchového koutu max. v. 150mm - vytvoření spádové vrstvy:</t>
  </si>
  <si>
    <t>0,7*1,2*0,15</t>
  </si>
  <si>
    <t>14</t>
  </si>
  <si>
    <t>632441112</t>
  </si>
  <si>
    <t>Potěr anhydritový samonivelační ze suchých směsí  tlouštky přes 20 do 30 mm</t>
  </si>
  <si>
    <t>-995498971</t>
  </si>
  <si>
    <t>642944121</t>
  </si>
  <si>
    <t>Osazení ocelových dveřních zárubní lisovaných nebo z úhelníků dodatečně  s vybetonováním prahu, plochy do 2,5 m2</t>
  </si>
  <si>
    <t>kus</t>
  </si>
  <si>
    <t>2073214323</t>
  </si>
  <si>
    <t>16</t>
  </si>
  <si>
    <t>M</t>
  </si>
  <si>
    <t>55331521</t>
  </si>
  <si>
    <t>zárubeň ocelová pro sádrokarton 100 700 L/P</t>
  </si>
  <si>
    <t>-803526825</t>
  </si>
  <si>
    <t>Ostatní konstrukce a práce, bourání</t>
  </si>
  <si>
    <t>17</t>
  </si>
  <si>
    <t>784111001</t>
  </si>
  <si>
    <t>Oprášení (ometení) podkladu v místnostech výšky do 3,80 m</t>
  </si>
  <si>
    <t>296617946</t>
  </si>
  <si>
    <t>konstrukce po vybouraném jádru:</t>
  </si>
  <si>
    <t>(1,21+0,62+0,95+1,2)*2,6</t>
  </si>
  <si>
    <t>strop:</t>
  </si>
  <si>
    <t>1,2*0,95</t>
  </si>
  <si>
    <t>1,81*1,21</t>
  </si>
  <si>
    <t>Součet</t>
  </si>
  <si>
    <t>18</t>
  </si>
  <si>
    <t>784111011</t>
  </si>
  <si>
    <t>Obroušení podkladu omítky v místnostech výšky do 3,80 m</t>
  </si>
  <si>
    <t>-1202159104</t>
  </si>
  <si>
    <t>lehké obroušení stávajícího panelu - příprava pro novou omítku:</t>
  </si>
  <si>
    <t>24,05</t>
  </si>
  <si>
    <t>19</t>
  </si>
  <si>
    <t>952901111</t>
  </si>
  <si>
    <t>Vyčištění budov nebo objektů před předáním do užívání  budov bytové nebo občanské výstavby, světlé výšky podlaží do 4 m</t>
  </si>
  <si>
    <t>-375680957</t>
  </si>
  <si>
    <t>3,5*3,5</t>
  </si>
  <si>
    <t>přístupová trasa do bytu-choba:</t>
  </si>
  <si>
    <t>20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</si>
  <si>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</si>
  <si>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</si>
  <si>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1780911577</t>
  </si>
  <si>
    <t>(1,85+1,21+0,62+0,95+1,2+2,22+1,2)*2,6</t>
  </si>
  <si>
    <t>965046111</t>
  </si>
  <si>
    <t>Broušení stávajících betonových podlah úběr do 3 mm</t>
  </si>
  <si>
    <t>-616923211</t>
  </si>
  <si>
    <t>(1,95+0,08)*(1,255+0,08+0,065)</t>
  </si>
  <si>
    <t>(0,955)*(0,08+1,265+0,065)</t>
  </si>
  <si>
    <t>997</t>
  </si>
  <si>
    <t>Přesun sutě</t>
  </si>
  <si>
    <t>22</t>
  </si>
  <si>
    <t>997013157</t>
  </si>
  <si>
    <t>Vnitrostaveništní doprava suti a vybouraných hmot  vodorovně do 50 m svisle s omezením mechanizace pro budovy a haly výšky přes 21 do 24 m</t>
  </si>
  <si>
    <t>t</t>
  </si>
  <si>
    <t>-131038374</t>
  </si>
  <si>
    <t>23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</si>
  <si>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</si>
  <si>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</si>
  <si>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1087455238</t>
  </si>
  <si>
    <t>2,613*50 'Přepočtené koeficientem množství</t>
  </si>
  <si>
    <t>24</t>
  </si>
  <si>
    <t>997013501</t>
  </si>
  <si>
    <t>Odvoz suti a vybouraných hmot na skládku nebo meziskládku  se složením, na vzdálenost do 1 km</t>
  </si>
  <si>
    <t>-1735973974</t>
  </si>
  <si>
    <t>25</t>
  </si>
  <si>
    <t>997013509</t>
  </si>
  <si>
    <t>Odvoz suti a vybouraných hmot na skládku nebo meziskládku  se složením, na vzdálenost Příplatek k ceně za každý další i započatý 1 km přes 1 km</t>
  </si>
  <si>
    <t>-321787616</t>
  </si>
  <si>
    <t>2,613*9 'Přepočtené koeficientem množství</t>
  </si>
  <si>
    <t>26</t>
  </si>
  <si>
    <t>997013831</t>
  </si>
  <si>
    <t>Poplatek za uložení stavebního odpadu na skládce (skládkovné) směsného stavebního a demoličního zatříděného do Katalogu odpadů pod kódem 170 904</t>
  </si>
  <si>
    <t>1897301414</t>
  </si>
  <si>
    <t>998</t>
  </si>
  <si>
    <t>Přesun hmot</t>
  </si>
  <si>
    <t>27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</si>
  <si>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</si>
  <si>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</si>
  <si>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1036743645</t>
  </si>
  <si>
    <t>28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</si>
  <si>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</si>
  <si>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</si>
  <si>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1299410210</t>
  </si>
  <si>
    <t>29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</si>
  <si>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</si>
  <si>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</si>
  <si>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-1102215427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</si>
  <si>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</si>
  <si>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</si>
  <si>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</si>
  <si>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</si>
  <si>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</si>
  <si>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</si>
  <si>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na ploše vodorovné V dvouvrstvá na betonu</t>
  </si>
  <si>
    <t>267943720</t>
  </si>
  <si>
    <t>0,955*1,265</t>
  </si>
  <si>
    <t>1,95*1,255</t>
  </si>
  <si>
    <t>31</t>
  </si>
  <si>
    <t>711192201</t>
  </si>
  <si>
    <t>Provedení izolace proti zemní vlhkosti hydroizolační stěrkou na ploše svislé S dvouvrstvá na betonu</t>
  </si>
  <si>
    <t>-1257436787</t>
  </si>
  <si>
    <t>(0,955+1,265*2)*0,2</t>
  </si>
  <si>
    <t>(0,7+1,255+0,7)*2</t>
  </si>
  <si>
    <t>(1,25+1,255+1,25)*0,2</t>
  </si>
  <si>
    <t>32</t>
  </si>
  <si>
    <t>24617150</t>
  </si>
  <si>
    <t>hmota nátěrová hydroizolační elastická na beton nebo omítku</t>
  </si>
  <si>
    <t>kg</t>
  </si>
  <si>
    <t>1414619682</t>
  </si>
  <si>
    <t>spotřeba 3kg/m2, tl. 2mm</t>
  </si>
  <si>
    <t>(3,655+6,758)*3</t>
  </si>
  <si>
    <t>33</t>
  </si>
  <si>
    <t>711199095</t>
  </si>
  <si>
    <t>Příplatek k cenám provedení izolace proti zemní vlhkosti za plochu do 10 m2  natěradly za studena nebo za horka</t>
  </si>
  <si>
    <t>675523011</t>
  </si>
  <si>
    <t>3,655+6,758</t>
  </si>
  <si>
    <t>34</t>
  </si>
  <si>
    <t>711199101</t>
  </si>
  <si>
    <t>Provedení izolace proti zemní vlhkosti hydroizolační stěrkou doplňků vodotěsné těsnící pásky pro dilatační a styčné spáry</t>
  </si>
  <si>
    <t>m</t>
  </si>
  <si>
    <t>-1107750589</t>
  </si>
  <si>
    <t>(1,265*2)+0,955</t>
  </si>
  <si>
    <t>(1,255+1,95)*2</t>
  </si>
  <si>
    <t>2,6*2</t>
  </si>
  <si>
    <t>0,2*2</t>
  </si>
  <si>
    <t>0,2*4</t>
  </si>
  <si>
    <t>35</t>
  </si>
  <si>
    <t>711199102</t>
  </si>
  <si>
    <t>Provedení izolace proti zemní vlhkosti hydroizolační stěrkou doplňků vodotěsné těsnící pásky pro vnější a vnitřní roh</t>
  </si>
  <si>
    <t>-1323736577</t>
  </si>
  <si>
    <t>36</t>
  </si>
  <si>
    <t>28355020</t>
  </si>
  <si>
    <t>páska pružná těsnící š 80mm</t>
  </si>
  <si>
    <t>1490355940</t>
  </si>
  <si>
    <t>16,295*1,1</t>
  </si>
  <si>
    <t>37</t>
  </si>
  <si>
    <t>998711103</t>
  </si>
  <si>
    <t>Přesun hmot pro izolace proti vodě, vlhkosti a plynům  stanovený z hmotnosti přesunovaného materiálu vodorovná dopravní vzdálenost do 50 m v objektech výšky přes 12 do 60 m</t>
  </si>
  <si>
    <t>1993767539</t>
  </si>
  <si>
    <t>38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</si>
  <si>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</si>
  <si>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</si>
  <si>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-76237402</t>
  </si>
  <si>
    <t>721</t>
  </si>
  <si>
    <t>Zdravotechnika - vnitřní kanalizace</t>
  </si>
  <si>
    <t>39</t>
  </si>
  <si>
    <t>721171808</t>
  </si>
  <si>
    <t>Demontáž potrubí z novodurových trub  odpadních nebo připojovacích přes 75 do D 114</t>
  </si>
  <si>
    <t>299496194</t>
  </si>
  <si>
    <t>40</t>
  </si>
  <si>
    <t>721173706</t>
  </si>
  <si>
    <t>Potrubí z plastových trub polyetylenové svařované odpadní (svislé) DN 100</t>
  </si>
  <si>
    <t>1048544</t>
  </si>
  <si>
    <t>41</t>
  </si>
  <si>
    <t>721173722</t>
  </si>
  <si>
    <t>Potrubí z plastových trub polyetylenové svařované připojovací DN 40</t>
  </si>
  <si>
    <t>-1739340046</t>
  </si>
  <si>
    <t>42</t>
  </si>
  <si>
    <t>721173724</t>
  </si>
  <si>
    <t>Potrubí z plastových trub polyetylenové svařované připojovací DN 70</t>
  </si>
  <si>
    <t>76951236</t>
  </si>
  <si>
    <t>43</t>
  </si>
  <si>
    <t>721220801</t>
  </si>
  <si>
    <t>Demontáž zápachových uzávěrek  do DN 70</t>
  </si>
  <si>
    <t>1930955211</t>
  </si>
  <si>
    <t>vana,umyvadlo,pračka:</t>
  </si>
  <si>
    <t>44</t>
  </si>
  <si>
    <t>721290111</t>
  </si>
  <si>
    <t>Zkouška těsnosti kanalizace  v objektech vodou do DN 125</t>
  </si>
  <si>
    <t>-1306877789</t>
  </si>
  <si>
    <t>45</t>
  </si>
  <si>
    <t>998721103</t>
  </si>
  <si>
    <t>Přesun hmot pro vnitřní kanalizace  stanovený z hmotnosti přesunovaného materiálu vodorovná dopravní vzdálenost do 50 m v objektech výšky přes 12 do 24 m</t>
  </si>
  <si>
    <t>-1787024906</t>
  </si>
  <si>
    <t>46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</si>
  <si>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</si>
  <si>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</si>
  <si>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-485557587</t>
  </si>
  <si>
    <t>722</t>
  </si>
  <si>
    <t>Zdravotechnika - vnitřní vodovod</t>
  </si>
  <si>
    <t>47</t>
  </si>
  <si>
    <t>722170801</t>
  </si>
  <si>
    <t>Demontáž rozvodů vody z plastů  do Ø 25 mm</t>
  </si>
  <si>
    <t>685283025</t>
  </si>
  <si>
    <t>48</t>
  </si>
  <si>
    <t>722176113</t>
  </si>
  <si>
    <t>Montáž potrubí z plastových trub  svařovaných polyfuzně D přes 20 do 25 mm</t>
  </si>
  <si>
    <t>1555298635</t>
  </si>
  <si>
    <t>49</t>
  </si>
  <si>
    <t>28615150</t>
  </si>
  <si>
    <t>trubka vodovodní tlaková PPR řada PN 20 D 16mm dl 4m</t>
  </si>
  <si>
    <t>952075538</t>
  </si>
  <si>
    <t>28615152</t>
  </si>
  <si>
    <t>trubka vodovodní tlaková PPR řada PN 20 D 20mm dl 4m</t>
  </si>
  <si>
    <t>784659213</t>
  </si>
  <si>
    <t>51</t>
  </si>
  <si>
    <t>28615153</t>
  </si>
  <si>
    <t>trubka vodovodní tlaková PPR řada PN 20 D 25mm dl 4m</t>
  </si>
  <si>
    <t>-1901297721</t>
  </si>
  <si>
    <t>52</t>
  </si>
  <si>
    <t>722179191</t>
  </si>
  <si>
    <t>Příplatek k ceně rozvody vody z plastů  za práce malého rozsahu na zakázce do 20 m rozvodu</t>
  </si>
  <si>
    <t>soubor</t>
  </si>
  <si>
    <t>-521338397</t>
  </si>
  <si>
    <t>53</t>
  </si>
  <si>
    <t>722179192</t>
  </si>
  <si>
    <t>Příplatek k ceně rozvody vody z plastů  za práce malého rozsahu na zakázce při průměru trubek do 32 mm, do 15 svarů</t>
  </si>
  <si>
    <t>-1658502745</t>
  </si>
  <si>
    <t>54</t>
  </si>
  <si>
    <t>722290215</t>
  </si>
  <si>
    <t>Zkoušky, proplach a desinfekce vodovodního potrubí  zkoušky těsnosti vodovodního potrubí hrdlového nebo přírubového do DN 100</t>
  </si>
  <si>
    <t>1303407561</t>
  </si>
  <si>
    <t>55</t>
  </si>
  <si>
    <t>722290234</t>
  </si>
  <si>
    <t>Zkoušky, proplach a desinfekce vodovodního potrubí  proplach a desinfekce vodovodního potrubí do DN 80</t>
  </si>
  <si>
    <t>-1545394695</t>
  </si>
  <si>
    <t>56</t>
  </si>
  <si>
    <t>998722103</t>
  </si>
  <si>
    <t>Přesun hmot pro vnitřní vodovod  stanovený z hmotnosti přesunovaného materiálu vodorovná dopravní vzdálenost do 50 m v objektech výšky přes 12 do 24 m</t>
  </si>
  <si>
    <t>879896141</t>
  </si>
  <si>
    <t>57</t>
  </si>
  <si>
    <t>998722181</t>
  </si>
  <si>
    <t>Přesun hmot pro vnitřní vodovod  stanovený z hmotnosti přesunovaného materiálu Příplatek k ceně za přesun prováděný bez použití mechanizace pro jakoukoliv výšku objektu</t>
  </si>
  <si>
    <t>1077223680</t>
  </si>
  <si>
    <t>723</t>
  </si>
  <si>
    <t>Zdravotechnika - vnitřní plynovod</t>
  </si>
  <si>
    <t>58</t>
  </si>
  <si>
    <t>723120804</t>
  </si>
  <si>
    <t>Demontáž potrubí svařovaného z ocelových trubek závitových  do DN 25</t>
  </si>
  <si>
    <t>-822126633</t>
  </si>
  <si>
    <t>59</t>
  </si>
  <si>
    <t>723150402</t>
  </si>
  <si>
    <t>Potrubí z ocelových trubek hladkých  chráničky z ušlechtilé oceli spojované lisováním DN 15</t>
  </si>
  <si>
    <t>1360783422</t>
  </si>
  <si>
    <t>chránička:</t>
  </si>
  <si>
    <t>60</t>
  </si>
  <si>
    <t>723181002</t>
  </si>
  <si>
    <t>Potrubí z měděných trubek měkkých, spojovaných lisováním DN 15</t>
  </si>
  <si>
    <t>935699089</t>
  </si>
  <si>
    <t>61</t>
  </si>
  <si>
    <t>723190105</t>
  </si>
  <si>
    <t>Přípojky plynovodní ke spotřebičům z hadic nerezových vnitřní závit G 1/2 FF, délky 100 cm</t>
  </si>
  <si>
    <t>896285233</t>
  </si>
  <si>
    <t>62</t>
  </si>
  <si>
    <t>723190901</t>
  </si>
  <si>
    <t>Opravy plynovodního potrubí  uzavření nebo otevření potrubí</t>
  </si>
  <si>
    <t>2060605267</t>
  </si>
  <si>
    <t>63</t>
  </si>
  <si>
    <t>723190907</t>
  </si>
  <si>
    <t>Opravy plynovodního potrubí  odvzdušnění a napuštění potrubí</t>
  </si>
  <si>
    <t>2023681777</t>
  </si>
  <si>
    <t>64</t>
  </si>
  <si>
    <t>723190909</t>
  </si>
  <si>
    <t>Opravy plynovodního potrubí  neúřední zkouška těsnosti dosavadního potrubí</t>
  </si>
  <si>
    <t>-3012711</t>
  </si>
  <si>
    <t>65</t>
  </si>
  <si>
    <t>998723103</t>
  </si>
  <si>
    <t>Přesun hmot pro vnitřní plynovod  stanovený z hmotnosti přesunovaného materiálu vodorovná dopravní vzdálenost do 50 m v objektech výšky přes 12 do 24 m</t>
  </si>
  <si>
    <t>-93268627</t>
  </si>
  <si>
    <t>66</t>
  </si>
  <si>
    <t>998723181</t>
  </si>
  <si>
    <t>Přesun hmot pro vnitřní plynovod  stanovený z hmotnosti přesunovaného materiálu Příplatek k ceně za přesun prováděný bez použití mechanizace pro jakoukoliv výšku objektu</t>
  </si>
  <si>
    <t>425035302</t>
  </si>
  <si>
    <t>725</t>
  </si>
  <si>
    <t>Zdravotechnika - zařizovací předměty</t>
  </si>
  <si>
    <t>67</t>
  </si>
  <si>
    <t>725110811</t>
  </si>
  <si>
    <t>Demontáž klozetů  splachovacích s nádrží nebo tlakovým splachovačem</t>
  </si>
  <si>
    <t>-339009571</t>
  </si>
  <si>
    <t>68</t>
  </si>
  <si>
    <t>725112001</t>
  </si>
  <si>
    <t>Zařízení záchodů klozety keramické standardní samostatně stojící s hlubokým splachováním odpad vodorovný</t>
  </si>
  <si>
    <t>694259364</t>
  </si>
  <si>
    <t>69</t>
  </si>
  <si>
    <t>725210821</t>
  </si>
  <si>
    <t>Demontáž umyvadel  bez výtokových armatur umyvadel</t>
  </si>
  <si>
    <t>1895323847</t>
  </si>
  <si>
    <t>70</t>
  </si>
  <si>
    <t>725211602</t>
  </si>
  <si>
    <t>Umyvadla keramická bez výtokových armatur se zápachovou uzávěrkou připevněná na stěnu šrouby bílá bez sloupu nebo krytu na sifon 550 mm</t>
  </si>
  <si>
    <t>-2145603181</t>
  </si>
  <si>
    <t>71</t>
  </si>
  <si>
    <t>725220841</t>
  </si>
  <si>
    <t>Demontáž van  ocelových rohových</t>
  </si>
  <si>
    <t>-1408168599</t>
  </si>
  <si>
    <t>72</t>
  </si>
  <si>
    <t>725245151</t>
  </si>
  <si>
    <t>Sprchové vaničky, boxy, kouty a zástěny zástěny sprchové do výšky 2000 mm dveře zásuvné dvoudílné s jedním posuvným dílem, šířky 1200 mm</t>
  </si>
  <si>
    <t>-242907765</t>
  </si>
  <si>
    <t>73</t>
  </si>
  <si>
    <t>725810811</t>
  </si>
  <si>
    <t>Demontáž výtokových ventilů  nástěnných</t>
  </si>
  <si>
    <t>318590163</t>
  </si>
  <si>
    <t>74</t>
  </si>
  <si>
    <t>725811115</t>
  </si>
  <si>
    <t>Ventily nástěnné s pevným výtokem G 1/2 x 80 mm</t>
  </si>
  <si>
    <t>1078935709</t>
  </si>
  <si>
    <t>75</t>
  </si>
  <si>
    <t>725820801</t>
  </si>
  <si>
    <t>Demontáž baterií  nástěnných do G 3/4</t>
  </si>
  <si>
    <t>2056156796</t>
  </si>
  <si>
    <t>76</t>
  </si>
  <si>
    <t>725822611</t>
  </si>
  <si>
    <t>Baterie umyvadlové stojánkové pákové bez výpusti</t>
  </si>
  <si>
    <t>-2021511690</t>
  </si>
  <si>
    <t>77</t>
  </si>
  <si>
    <t>725869101</t>
  </si>
  <si>
    <t>Zápachové uzávěrky zařizovacích předmětů montáž zápachových uzávěrek umyvadlových do DN 40</t>
  </si>
  <si>
    <t>-1772553193</t>
  </si>
  <si>
    <t>78</t>
  </si>
  <si>
    <t>55161837</t>
  </si>
  <si>
    <t>uzávěrka zápachová pro pračku a myčku nástěnná PP-bílá DN 40</t>
  </si>
  <si>
    <t>1145176897</t>
  </si>
  <si>
    <t>79</t>
  </si>
  <si>
    <t>55145594</t>
  </si>
  <si>
    <t>baterie sprchová páková 150 mm chrom</t>
  </si>
  <si>
    <t>673360668</t>
  </si>
  <si>
    <t>80</t>
  </si>
  <si>
    <t>55233200</t>
  </si>
  <si>
    <t>žlab sprchového koutu se zápachovou uzávěrkou š koutu 700mm</t>
  </si>
  <si>
    <t>-31527277</t>
  </si>
  <si>
    <t>81</t>
  </si>
  <si>
    <t>55233206</t>
  </si>
  <si>
    <t>rošt žlabu sprchového koutu š koutu 700mm</t>
  </si>
  <si>
    <t>234565378</t>
  </si>
  <si>
    <t>82</t>
  </si>
  <si>
    <t>ZUU</t>
  </si>
  <si>
    <t>Zápachová uzávěra - sifon pro umyvadla, provedení chrom</t>
  </si>
  <si>
    <t>1609283904</t>
  </si>
  <si>
    <t>83</t>
  </si>
  <si>
    <t>55161610</t>
  </si>
  <si>
    <t>uzávěrka zápachová pro vany sprchových koutů samočisticí s kulovým kloubem na odtoku DN 40/50</t>
  </si>
  <si>
    <t>890178376</t>
  </si>
  <si>
    <t>84</t>
  </si>
  <si>
    <t>335025040</t>
  </si>
  <si>
    <t>85</t>
  </si>
  <si>
    <t>998725103</t>
  </si>
  <si>
    <t>Přesun hmot pro zařizovací předměty  stanovený z hmotnosti přesunovaného materiálu vodorovná dopravní vzdálenost do 50 m v objektech výšky přes 12 do 24 m</t>
  </si>
  <si>
    <t>-1675977994</t>
  </si>
  <si>
    <t>86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</si>
  <si>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</si>
  <si>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</si>
  <si>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609362152</t>
  </si>
  <si>
    <t>87</t>
  </si>
  <si>
    <t>OIM</t>
  </si>
  <si>
    <t>Ostatní instalační materiál nutný pro dopojení zařizovacích předmětů (pancéřové hadičky, těsnění atd...)</t>
  </si>
  <si>
    <t>kpl</t>
  </si>
  <si>
    <t>-2068917173</t>
  </si>
  <si>
    <t>726</t>
  </si>
  <si>
    <t>Zdravotechnika - předstěnové instalace</t>
  </si>
  <si>
    <t>88</t>
  </si>
  <si>
    <t>726131001</t>
  </si>
  <si>
    <t>Předstěnové instalační systémy do lehkých stěn s kovovou konstrukcí pro umyvadla stavební výšky do 1120 mm se stojánkovou baterií</t>
  </si>
  <si>
    <t>2135723507</t>
  </si>
  <si>
    <t>89</t>
  </si>
  <si>
    <t>998726113</t>
  </si>
  <si>
    <t>Přesun hmot pro instalační prefabrikáty  stanovený z hmotnosti přesunovaného materiálu vodorovná dopravní vzdálenost do 50 m v objektech výšky přes 12 m do 24 m</t>
  </si>
  <si>
    <t>1933845546</t>
  </si>
  <si>
    <t>90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</si>
  <si>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</si>
  <si>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</si>
  <si>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-1433305935</t>
  </si>
  <si>
    <t>741</t>
  </si>
  <si>
    <t>Elektroinstalace - silnoproud</t>
  </si>
  <si>
    <t>91</t>
  </si>
  <si>
    <t>741112001</t>
  </si>
  <si>
    <t>Montáž krabic elektroinstalačních bez napojení na trubky a lišty, demontáže a montáže víčka a přístroje protahovacích nebo odbočných zapuštěných plastových kruhových</t>
  </si>
  <si>
    <t>-219814824</t>
  </si>
  <si>
    <t>92</t>
  </si>
  <si>
    <t>34571515</t>
  </si>
  <si>
    <t>krabice přístrojová instalační 400 V, 142x71x45mm do dutých stěn</t>
  </si>
  <si>
    <t>-1468503777</t>
  </si>
  <si>
    <t>93</t>
  </si>
  <si>
    <t>741120001</t>
  </si>
  <si>
    <t>Montáž vodičů izolovaných měděných bez ukončení uložených pod omítku plných a laněných (CY), průřezu žíly 0,35 až 6 mm2</t>
  </si>
  <si>
    <t>-718744165</t>
  </si>
  <si>
    <t>94</t>
  </si>
  <si>
    <t>34111036</t>
  </si>
  <si>
    <t>kabel silový s Cu jádrem 1 kV 3x2,5mm2</t>
  </si>
  <si>
    <t>529102840</t>
  </si>
  <si>
    <t>95</t>
  </si>
  <si>
    <t>34111018</t>
  </si>
  <si>
    <t>kabel silový s Cu jádrem 1 kV 2x6mm2</t>
  </si>
  <si>
    <t>368220073</t>
  </si>
  <si>
    <t>96</t>
  </si>
  <si>
    <t>741210001</t>
  </si>
  <si>
    <t>Montáž rozvodnic oceloplechových nebo plastových bez zapojení vodičů běžných, hmotnosti do 20 kg</t>
  </si>
  <si>
    <t>335754100</t>
  </si>
  <si>
    <t>97</t>
  </si>
  <si>
    <t>35713850</t>
  </si>
  <si>
    <t>rozvodnice elektroměrové s jedním 1 fázovým místem bez požární úpravy</t>
  </si>
  <si>
    <t>811081223</t>
  </si>
  <si>
    <t>98</t>
  </si>
  <si>
    <t>741310001</t>
  </si>
  <si>
    <t>Montáž spínačů jedno nebo dvoupólových nástěnných se zapojením vodičů, pro prostředí normální vypínačů, řazení 1-jednopólových</t>
  </si>
  <si>
    <t>-1129703781</t>
  </si>
  <si>
    <t>99</t>
  </si>
  <si>
    <t>34535799</t>
  </si>
  <si>
    <t>ovladač zapínací tlačítkový 10A 3553-80289 velkoplošný</t>
  </si>
  <si>
    <t>2027918299</t>
  </si>
  <si>
    <t>100</t>
  </si>
  <si>
    <t>741313001</t>
  </si>
  <si>
    <t>Montáž zásuvek domovních se zapojením vodičů bezšroubové připojení polozapuštěných nebo zapuštěných 10/16 A, provedení 2P + PE</t>
  </si>
  <si>
    <t>1527477496</t>
  </si>
  <si>
    <t>101</t>
  </si>
  <si>
    <t>35811077</t>
  </si>
  <si>
    <t>zásuvka nepropustná nástěnná 16A 220 V 3pólová</t>
  </si>
  <si>
    <t>-194617583</t>
  </si>
  <si>
    <t>102</t>
  </si>
  <si>
    <t>741370002</t>
  </si>
  <si>
    <t>Montáž svítidel žárovkových se zapojením vodičů bytových nebo společenských místností stropních přisazených 1 zdroj se sklem</t>
  </si>
  <si>
    <t>428675477</t>
  </si>
  <si>
    <t>103</t>
  </si>
  <si>
    <t>34821275</t>
  </si>
  <si>
    <t>svítidlo bytové žárovkové IP 42, max. 60 W E27</t>
  </si>
  <si>
    <t>1274515983</t>
  </si>
  <si>
    <t>104</t>
  </si>
  <si>
    <t>34111030</t>
  </si>
  <si>
    <t>kabel silový s Cu jádrem 1 kV 3x1,5mm2</t>
  </si>
  <si>
    <t>-1652899168</t>
  </si>
  <si>
    <t>105</t>
  </si>
  <si>
    <t>741810001</t>
  </si>
  <si>
    <t>Zkoušky a prohlídky elektrických rozvodů a zařízení celková prohlídka a vyhotovení revizní zprávy pro objem montážních prací do 100 tis. Kč</t>
  </si>
  <si>
    <t>322845556</t>
  </si>
  <si>
    <t>106</t>
  </si>
  <si>
    <t>998741103</t>
  </si>
  <si>
    <t>Přesun hmot pro silnoproud stanovený z hmotnosti přesunovaného materiálu vodorovná dopravní vzdálenost do 50 m v objektech výšky přes 12 do 24 m</t>
  </si>
  <si>
    <t>1017134058</t>
  </si>
  <si>
    <t>107</t>
  </si>
  <si>
    <t>998741181</t>
  </si>
  <si>
    <t>Přesun hmot pro silnoproud stanovený z hmotnosti přesunovaného materiálu Příplatek k ceně za přesun prováděný bez použití mechanizace pro jakoukoliv výšku objektu</t>
  </si>
  <si>
    <t>-443936553</t>
  </si>
  <si>
    <t>751</t>
  </si>
  <si>
    <t>Vzduchotechnika</t>
  </si>
  <si>
    <t>108</t>
  </si>
  <si>
    <t>751111012</t>
  </si>
  <si>
    <t>Montáž ventilátoru axiálního nízkotlakého  nástěnného základního, průměru přes 100 do 200 mm</t>
  </si>
  <si>
    <t>1213364096</t>
  </si>
  <si>
    <t>109</t>
  </si>
  <si>
    <t>V</t>
  </si>
  <si>
    <t>Axiální ventilátor max. 20x20cm, pr. 125 mm</t>
  </si>
  <si>
    <t>325618441</t>
  </si>
  <si>
    <t>110</t>
  </si>
  <si>
    <t>751111811</t>
  </si>
  <si>
    <t>Demontáž ventilátoru axiálního nízkotlakého kruhové potrubí, průměru do 200 mm</t>
  </si>
  <si>
    <t>1713308860</t>
  </si>
  <si>
    <t>111</t>
  </si>
  <si>
    <t>998751102</t>
  </si>
  <si>
    <t>Přesun hmot pro vzduchotechniku stanovený z hmotnosti přesunovaného materiálu vodorovná dopravní vzdálenost do 100 m v objektech výšky přes 12 do 24 m</t>
  </si>
  <si>
    <t>1333718003</t>
  </si>
  <si>
    <t>112</t>
  </si>
  <si>
    <t>998751181</t>
  </si>
  <si>
    <t>Přesun hmot pro vzduchotechniku stanovený z hmotnosti přesunovaného materiálu Příplatek k cenám za přesun prováděný bez použití mechanizace pro jakoukoliv výšku objektu</t>
  </si>
  <si>
    <t>1792915248</t>
  </si>
  <si>
    <t>763</t>
  </si>
  <si>
    <t>Konstrukce suché výstavby</t>
  </si>
  <si>
    <t>113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</si>
  <si>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</si>
  <si>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</si>
  <si>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1856605394</t>
  </si>
  <si>
    <t>(0,955+1,95)*2,6</t>
  </si>
  <si>
    <t>(1,95+0,08+1,255+0,08+0,955)*2,6</t>
  </si>
  <si>
    <t>114</t>
  </si>
  <si>
    <t>763111718</t>
  </si>
  <si>
    <t>Příčka ze sádrokartonových desek  ostatní konstrukce a práce na příčkách ze sádrokartonových desek úprava styku příčky a podhledu separační páskou se silikonem</t>
  </si>
  <si>
    <t>426189115</t>
  </si>
  <si>
    <t>(0,955+1,265)*2</t>
  </si>
  <si>
    <t>(1,95+1,255)*2</t>
  </si>
  <si>
    <t>2,6*6</t>
  </si>
  <si>
    <t>115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</si>
  <si>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</si>
  <si>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</si>
  <si>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131917115</t>
  </si>
  <si>
    <t>2,6*10</t>
  </si>
  <si>
    <t>116</t>
  </si>
  <si>
    <t>763111751</t>
  </si>
  <si>
    <t>Příčka ze sádrokartonových desek  Příplatek k cenám za plochu do 6 m2 jednotlivě</t>
  </si>
  <si>
    <t>-205345915</t>
  </si>
  <si>
    <t>117</t>
  </si>
  <si>
    <t>763111762</t>
  </si>
  <si>
    <t>Příčka ze sádrokartonových desek  Příplatek k cenám za zahuštění profilů u příček s nosnou konstrukcí z jednoduchých profilů na vzdálenost 41 cm</t>
  </si>
  <si>
    <t>-873000221</t>
  </si>
  <si>
    <t>118</t>
  </si>
  <si>
    <t>763111771</t>
  </si>
  <si>
    <t>Příčka ze sádrokartonových desek  Příplatek k cenám za rovinnost kvality speciální tmelení kvality Q3</t>
  </si>
  <si>
    <t>476274814</t>
  </si>
  <si>
    <t>18,785*2</t>
  </si>
  <si>
    <t>119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</si>
  <si>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</si>
  <si>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</si>
  <si>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224478891</t>
  </si>
  <si>
    <t>120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</si>
  <si>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</si>
  <si>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</si>
  <si>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-193873532</t>
  </si>
  <si>
    <t>766</t>
  </si>
  <si>
    <t>Konstrukce truhlářské</t>
  </si>
  <si>
    <t>121</t>
  </si>
  <si>
    <t>766421812</t>
  </si>
  <si>
    <t>Demontáž obložení podhledů  panely, plochy přes 1,5 m2</t>
  </si>
  <si>
    <t>1874926190</t>
  </si>
  <si>
    <t>demontáž obložení stropu umakartem:</t>
  </si>
  <si>
    <t>1,21*1,81</t>
  </si>
  <si>
    <t>122</t>
  </si>
  <si>
    <t>766660001</t>
  </si>
  <si>
    <t>Montáž dveřních křídel dřevěných nebo plastových  otevíravých do ocelové zárubně povrchově upravených jednokřídlových, šířky do 800 mm</t>
  </si>
  <si>
    <t>225968600</t>
  </si>
  <si>
    <t>123</t>
  </si>
  <si>
    <t>54914610</t>
  </si>
  <si>
    <t>kování vrchní dveřní klika včetně rozet a montážního materiálu R BB nerez PK</t>
  </si>
  <si>
    <t>2127708921</t>
  </si>
  <si>
    <t>124</t>
  </si>
  <si>
    <t>61162851</t>
  </si>
  <si>
    <t>dveře vnitřní foliované plné 1křídlové 60x197 cm</t>
  </si>
  <si>
    <t>1886717035</t>
  </si>
  <si>
    <t>125</t>
  </si>
  <si>
    <t>766660722</t>
  </si>
  <si>
    <t>Montáž dveřních doplňků dveřního kování zámku</t>
  </si>
  <si>
    <t>206964764</t>
  </si>
  <si>
    <t>126</t>
  </si>
  <si>
    <t>54925015</t>
  </si>
  <si>
    <t>zámek stavební zadlabací dozický 02-03 L Zn</t>
  </si>
  <si>
    <t>-132954389</t>
  </si>
  <si>
    <t>998766103</t>
  </si>
  <si>
    <t>Přesun hmot pro konstrukce truhlářské stanovený z hmotnosti přesunovaného materiálu vodorovná dopravní vzdálenost do 50 m v objektech výšky přes 12 do 24 m</t>
  </si>
  <si>
    <t>-1666714376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</si>
  <si>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</si>
  <si>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</si>
  <si>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207865895</t>
  </si>
  <si>
    <t>DV</t>
  </si>
  <si>
    <t>Dodávka a osazení laminátových dvířek za wc vč. úchytek a začištění</t>
  </si>
  <si>
    <t>-15094471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</si>
  <si>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</si>
  <si>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</si>
  <si>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</si>
  <si>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</si>
  <si>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1229757012</t>
  </si>
  <si>
    <t>1,255*1,95</t>
  </si>
  <si>
    <t>771591111</t>
  </si>
  <si>
    <t>Podlahy - ostatní práce  penetrace podkladu</t>
  </si>
  <si>
    <t>298290994</t>
  </si>
  <si>
    <t>59761408</t>
  </si>
  <si>
    <t>dlaždice keramické slinuté neglazované mrazuvzdorné barevná přes 9 do 12 ks/m2</t>
  </si>
  <si>
    <t>759163011</t>
  </si>
  <si>
    <t>3,32272727272727*1,1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</si>
  <si>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</si>
  <si>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</si>
  <si>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2004592963</t>
  </si>
  <si>
    <t>998771181</t>
  </si>
  <si>
    <t>Přesun hmot pro podlahy z dlaždic stanovený z hmotnosti přesunovaného materiálu Příplatek k ceně za přesun prováděný bez použití mechanizace pro jakoukoliv výšku objektu</t>
  </si>
  <si>
    <t>-723216516</t>
  </si>
  <si>
    <t>776</t>
  </si>
  <si>
    <t>Podlahy povlakové</t>
  </si>
  <si>
    <t>776201812</t>
  </si>
  <si>
    <t>Demontáž povlakových podlahovin lepených ručně s podložkou</t>
  </si>
  <si>
    <t>477055740</t>
  </si>
  <si>
    <t>demontáž nášlapné vrstvy z pvc:</t>
  </si>
  <si>
    <t>776421111</t>
  </si>
  <si>
    <t>Montáž lišt obvodových lepených</t>
  </si>
  <si>
    <t>-72817590</t>
  </si>
  <si>
    <t>28411003</t>
  </si>
  <si>
    <t>lišta soklová PVC 30 x 30 mm</t>
  </si>
  <si>
    <t>-960995675</t>
  </si>
  <si>
    <t>5,71428571428571*1,02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</si>
  <si>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</si>
  <si>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</si>
  <si>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-490276927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</si>
  <si>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</si>
  <si>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</si>
  <si>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489711555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</si>
  <si>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</si>
  <si>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</si>
  <si>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</si>
  <si>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</si>
  <si>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-2039971245</t>
  </si>
  <si>
    <t>L</t>
  </si>
  <si>
    <t>Listela - dekorovaný obklad</t>
  </si>
  <si>
    <t>157488510</t>
  </si>
  <si>
    <t>10,85/0,4*1,1</t>
  </si>
  <si>
    <t>781471113</t>
  </si>
  <si>
    <t>Montáž obkladů vnitřních stěn z dlaždic keramických  kladených do malty režných nebo glazovaných hladkých přes 12 do 19 ks/m2</t>
  </si>
  <si>
    <t>721251940</t>
  </si>
  <si>
    <t>(1,95+1,255)*2*2</t>
  </si>
  <si>
    <t>(0,955+1,265)*2*2</t>
  </si>
  <si>
    <t>59761155</t>
  </si>
  <si>
    <t>dlaždice keramické koupelnové(barevné) přes 19 do 25 ks/m2</t>
  </si>
  <si>
    <t>-1776172688</t>
  </si>
  <si>
    <t>21,7*1,1</t>
  </si>
  <si>
    <t>781495111</t>
  </si>
  <si>
    <t>Ostatní prvky  ostatní práce penetrace podkladu</t>
  </si>
  <si>
    <t>268188836</t>
  </si>
  <si>
    <t>998781103</t>
  </si>
  <si>
    <t>Přesun hmot pro obklady keramické  stanovený z hmotnosti přesunovaného materiálu vodorovná dopravní vzdálenost do 50 m v objektech výšky přes 12 do 24 m</t>
  </si>
  <si>
    <t>-1128445757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</si>
  <si>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</si>
  <si>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</si>
  <si>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-1302674158</t>
  </si>
  <si>
    <t>Z</t>
  </si>
  <si>
    <t>863044273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</si>
  <si>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</si>
  <si>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</si>
  <si>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</si>
  <si>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</si>
  <si>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1391628416</t>
  </si>
  <si>
    <t>783314101</t>
  </si>
  <si>
    <t>Základní nátěr zámečnických konstrukcí jednonásobný syntetický</t>
  </si>
  <si>
    <t>968695814</t>
  </si>
  <si>
    <t>zárubně:</t>
  </si>
  <si>
    <t>(2*2+0,9)*2*0,5</t>
  </si>
  <si>
    <t>783317101</t>
  </si>
  <si>
    <t>Krycí nátěr (email) zámečnických konstrukcí jednonásobný syntetický standardní</t>
  </si>
  <si>
    <t>-1979140160</t>
  </si>
  <si>
    <t>784</t>
  </si>
  <si>
    <t>Dokončovací práce - malby a tapety</t>
  </si>
  <si>
    <t>1044672553</t>
  </si>
  <si>
    <t>stěny:</t>
  </si>
  <si>
    <t>(1,95+1,255)*2*0,6</t>
  </si>
  <si>
    <t>(0,955+1,265)*2*0,6</t>
  </si>
  <si>
    <t>chodba:</t>
  </si>
  <si>
    <t>(2,4+2)*2,6</t>
  </si>
  <si>
    <t>(2,4+2+2,6+2,6)*1</t>
  </si>
  <si>
    <t>784181111</t>
  </si>
  <si>
    <t>Penetrace podkladu jednonásobná základní silikátová v místnostech výšky do 3,80 m</t>
  </si>
  <si>
    <t>-1588393035</t>
  </si>
  <si>
    <t>784321001</t>
  </si>
  <si>
    <t>Malby silikátové jednonásobné, bílé v místnostech výšky do 3,80 m</t>
  </si>
  <si>
    <t>584384790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</si>
  <si>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</si>
  <si>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</si>
  <si>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</si>
  <si>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</si>
  <si>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</si>
  <si>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</si>
  <si>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-550259836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</si>
  <si>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</si>
  <si>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</si>
  <si>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</si>
  <si>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</si>
  <si>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</si>
  <si>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</si>
  <si>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</si>
  <si>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Hodinové zúčtovací sazby profesí PSV  provádění stavebních instalací instalatér odborný</t>
  </si>
  <si>
    <t>115918989</t>
  </si>
  <si>
    <t>Ostatní drobné nepecifikované práce související s rozvody vody a kanalizace bytového jádra:</t>
  </si>
  <si>
    <t>HZS3111</t>
  </si>
  <si>
    <t>Hodinové zúčtovací sazby montáží technologických zařízení  při externích montážích montér potrubí</t>
  </si>
  <si>
    <t>773899353</t>
  </si>
  <si>
    <t>dopojení nového ventilátoru na stávající potrubí:</t>
  </si>
  <si>
    <t>HZS4212</t>
  </si>
  <si>
    <t>Hodinové zúčtovací sazby ostatních profesí  revizní a kontrolní činnost revizní technik specialista</t>
  </si>
  <si>
    <t>1778012783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</si>
  <si>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</si>
  <si>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</si>
  <si>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</si>
  <si>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</si>
  <si>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</si>
  <si>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</si>
  <si>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</si>
  <si>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-1426481146</t>
  </si>
  <si>
    <t>VRN7</t>
  </si>
  <si>
    <t>Provozní vlivy</t>
  </si>
  <si>
    <t>070001000</t>
  </si>
  <si>
    <t>264938548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</si>
  <si>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</si>
  <si>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</si>
  <si>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</si>
  <si>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</si>
  <si>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</si>
  <si>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</si>
  <si>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</si>
  <si>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</si>
  <si>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</si>
  <si>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</si>
  <si>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</si>
  <si>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</si>
  <si>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</si>
  <si>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</si>
  <si>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</si>
  <si>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</si>
  <si>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</si>
  <si>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</si>
  <si>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</si>
  <si>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</si>
  <si>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</si>
  <si>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</si>
  <si>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</si>
  <si>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</si>
  <si>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</si>
  <si>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</si>
  <si>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</si>
  <si>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</si>
  <si>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</si>
  <si>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</si>
  <si>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</si>
  <si>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</si>
  <si>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</si>
  <si>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</si>
  <si>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</si>
  <si>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</si>
  <si>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</si>
  <si>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</si>
  <si>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</si>
  <si>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</si>
  <si>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</si>
  <si>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</si>
  <si>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</si>
  <si>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</si>
  <si>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</si>
  <si>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</si>
  <si>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</si>
  <si>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</si>
  <si>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</si>
  <si>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</si>
  <si>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</si>
  <si>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</si>
  <si>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</si>
  <si>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</si>
  <si>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</si>
  <si>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</si>
  <si>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</si>
  <si>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</si>
  <si>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</si>
  <si>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</si>
  <si>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</si>
  <si>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</si>
  <si>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</si>
  <si>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</si>
  <si>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</si>
  <si>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</si>
  <si>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</si>
  <si>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</si>
  <si>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</si>
  <si>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</si>
  <si>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</si>
  <si>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</si>
  <si>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</si>
  <si>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</si>
  <si>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</si>
  <si>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</si>
  <si>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</si>
  <si>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</si>
  <si>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</si>
  <si>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</si>
  <si>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</si>
  <si>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</si>
  <si>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</si>
  <si>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</si>
  <si>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</si>
  <si>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</si>
  <si>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</si>
  <si>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</si>
  <si>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</si>
  <si>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</si>
  <si>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</si>
  <si>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</si>
  <si>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</si>
  <si>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</si>
  <si>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</si>
  <si>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</si>
  <si>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</si>
  <si>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</si>
  <si>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</si>
  <si>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</si>
  <si>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</si>
  <si>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</si>
  <si>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</si>
  <si>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</si>
  <si>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</si>
  <si>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</si>
  <si>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</si>
  <si>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</si>
  <si>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</si>
  <si>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</si>
  <si>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</si>
  <si>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</si>
  <si>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</si>
  <si>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</si>
  <si>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</si>
  <si>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</si>
  <si>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</si>
  <si>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</si>
  <si>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</si>
  <si>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</si>
  <si>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</si>
  <si>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</si>
  <si>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</si>
  <si>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</si>
  <si>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</si>
  <si>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</si>
  <si>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</si>
  <si>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</si>
  <si>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</si>
  <si>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</si>
  <si>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</si>
  <si>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</si>
  <si>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</si>
  <si>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</si>
  <si>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</si>
  <si>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</si>
  <si>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</si>
  <si>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</si>
  <si>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</si>
  <si>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</si>
  <si>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</si>
  <si>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</si>
  <si>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</si>
  <si>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</si>
  <si>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</si>
  <si>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</si>
  <si>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</si>
  <si>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</si>
  <si>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</si>
  <si>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</si>
  <si>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</si>
  <si>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</si>
  <si>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</si>
  <si>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</si>
  <si>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</si>
  <si>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</si>
  <si>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</si>
  <si>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</si>
  <si>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</si>
  <si>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</si>
  <si>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</si>
  <si>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</si>
  <si>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</si>
  <si>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</si>
  <si>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</si>
  <si>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</si>
  <si>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</si>
  <si>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</si>
  <si>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</si>
  <si>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</si>
  <si>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</si>
  <si>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</si>
  <si>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</si>
  <si>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</si>
  <si>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</si>
  <si>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</si>
  <si>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</si>
  <si>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</si>
  <si>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</si>
  <si>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</si>
  <si>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</si>
  <si>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</si>
  <si>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</si>
  <si>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Dodávka a montáž zrcadla na obklad</t>
  </si>
  <si>
    <t>Břenkova 7/2974</t>
  </si>
  <si>
    <t>Bytová jednotka č.79</t>
  </si>
  <si>
    <t>3 - Bytová jednotka č.79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</si>
</sst>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J53" sqref="J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1042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P1911/1</v>
      </c>
      <c r="AR41" s="61"/>
    </row>
    <row r="42" spans="2:44" s="4" customFormat="1" ht="36.95" customHeight="1">
      <c r="B42" s="63"/>
      <c r="C42" s="64" t="s">
        <v>19</v>
      </c>
      <c r="L42" s="316" t="str">
        <f>K6</f>
        <v>Břenkova 7/2974</v>
      </c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8" t="str">
        <f>IF(AN8="","",AN8)</f>
        <v>20. 8. 2019</v>
      </c>
      <c r="AN44" s="318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06" t="s">
        <v>51</v>
      </c>
      <c r="AT46" s="30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08"/>
      <c r="AT47" s="30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08"/>
      <c r="AT48" s="30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0" t="s">
        <v>52</v>
      </c>
      <c r="D49" s="311"/>
      <c r="E49" s="311"/>
      <c r="F49" s="311"/>
      <c r="G49" s="311"/>
      <c r="H49" s="70"/>
      <c r="I49" s="312" t="s">
        <v>53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3" t="s">
        <v>54</v>
      </c>
      <c r="AH49" s="311"/>
      <c r="AI49" s="311"/>
      <c r="AJ49" s="311"/>
      <c r="AK49" s="311"/>
      <c r="AL49" s="311"/>
      <c r="AM49" s="311"/>
      <c r="AN49" s="312" t="s">
        <v>55</v>
      </c>
      <c r="AO49" s="311"/>
      <c r="AP49" s="311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1043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14">
        <f>'3 - Bytová jednotka č.79'!J27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88" t="s">
        <v>77</v>
      </c>
      <c r="AR52" s="85"/>
      <c r="AS52" s="89">
        <v>0</v>
      </c>
      <c r="AT52" s="90">
        <f>ROUND(SUM(AV52:AW52),2)</f>
        <v>0</v>
      </c>
      <c r="AU52" s="91">
        <f>'3 - Bytová jednotka č.79'!P101</f>
        <v>0</v>
      </c>
      <c r="AV52" s="90">
        <f>'3 - Bytová jednotka č.79'!J30</f>
        <v>0</v>
      </c>
      <c r="AW52" s="90">
        <f>'3 - Bytová jednotka č.79'!J31</f>
        <v>0</v>
      </c>
      <c r="AX52" s="90">
        <f>'3 - Bytová jednotka č.79'!J32</f>
        <v>0</v>
      </c>
      <c r="AY52" s="90">
        <f>'3 - Bytová jednotka č.79'!J33</f>
        <v>0</v>
      </c>
      <c r="AZ52" s="90">
        <f>'3 - Bytová jednotka č.79'!F30</f>
        <v>0</v>
      </c>
      <c r="BA52" s="90">
        <f>'3 - Bytová jednotka č.79'!F31</f>
        <v>0</v>
      </c>
      <c r="BB52" s="90">
        <f>'3 - Bytová jednotka č.79'!F32</f>
        <v>0</v>
      </c>
      <c r="BC52" s="90">
        <f>'3 - Bytová jednotka č.79'!F33</f>
        <v>0</v>
      </c>
      <c r="BD52" s="92">
        <f>'3 - Bytová jednotka č.79'!F34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3 - Bytová jednotka č.3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4"/>
  <sheetViews>
    <sheetView showGridLines="0" tabSelected="1" workbookViewId="0" topLeftCell="A1">
      <pane ySplit="1" topLeftCell="A2" activePane="bottomLeft" state="frozen"/>
      <selection pane="bottomLeft" activeCell="E10" sqref="E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Břenkova 7/2974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1044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20. 8. 2019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ROUND(J101,2)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ROUND(SUM(BE101:BE393),2)</f>
        <v>0</v>
      </c>
      <c r="G30" s="41"/>
      <c r="H30" s="41"/>
      <c r="I30" s="114">
        <v>0.21</v>
      </c>
      <c r="J30" s="113">
        <f>ROUND(ROUND((SUM(BE101:BE393)),2)*I30,2)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ROUND(SUM(BF101:BF393),2)</f>
        <v>0</v>
      </c>
      <c r="G31" s="41"/>
      <c r="H31" s="41"/>
      <c r="I31" s="114">
        <v>0.15</v>
      </c>
      <c r="J31" s="113">
        <f>ROUND(ROUND((SUM(BF101:BF393)),2)*I31,2)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ROUND(SUM(BG101:BG393),2)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ROUND(SUM(BH101:BH393),2)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ROUND(SUM(BI101:BI393),2)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Břenkova 7/2974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3 - Bytová jednotka č.79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20. 8. 2019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J101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J102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J103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J127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J149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J157</f>
        <v>0</v>
      </c>
      <c r="K61" s="143"/>
    </row>
    <row r="62" spans="2:11" s="7" customFormat="1" ht="24.95" customHeight="1">
      <c r="B62" s="130"/>
      <c r="C62" s="131"/>
      <c r="D62" s="132" t="s">
        <v>97</v>
      </c>
      <c r="E62" s="133"/>
      <c r="F62" s="133"/>
      <c r="G62" s="133"/>
      <c r="H62" s="133"/>
      <c r="I62" s="134"/>
      <c r="J62" s="135">
        <f>J161</f>
        <v>0</v>
      </c>
      <c r="K62" s="136"/>
    </row>
    <row r="63" spans="2:11" s="8" customFormat="1" ht="19.9" customHeight="1">
      <c r="B63" s="137"/>
      <c r="C63" s="138"/>
      <c r="D63" s="139" t="s">
        <v>98</v>
      </c>
      <c r="E63" s="140"/>
      <c r="F63" s="140"/>
      <c r="G63" s="140"/>
      <c r="H63" s="140"/>
      <c r="I63" s="141"/>
      <c r="J63" s="142">
        <f>J162</f>
        <v>0</v>
      </c>
      <c r="K63" s="143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J189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J212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J224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J246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J250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J268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J274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J294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J318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J329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J346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J352</f>
        <v>0</v>
      </c>
      <c r="K77" s="143"/>
    </row>
    <row r="78" spans="2:11" s="7" customFormat="1" ht="24.95" customHeight="1">
      <c r="B78" s="130"/>
      <c r="C78" s="131"/>
      <c r="D78" s="132" t="s">
        <v>113</v>
      </c>
      <c r="E78" s="133"/>
      <c r="F78" s="133"/>
      <c r="G78" s="133"/>
      <c r="H78" s="133"/>
      <c r="I78" s="134"/>
      <c r="J78" s="135">
        <f>J366</f>
        <v>0</v>
      </c>
      <c r="K78" s="136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J389</f>
        <v>0</v>
      </c>
      <c r="K79" s="136"/>
    </row>
    <row r="80" spans="2:11" s="8" customFormat="1" ht="19.9" customHeight="1">
      <c r="B80" s="137"/>
      <c r="C80" s="138"/>
      <c r="D80" s="139" t="s">
        <v>115</v>
      </c>
      <c r="E80" s="140"/>
      <c r="F80" s="140"/>
      <c r="G80" s="140"/>
      <c r="H80" s="140"/>
      <c r="I80" s="141"/>
      <c r="J80" s="142">
        <f>J390</f>
        <v>0</v>
      </c>
      <c r="K80" s="143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J392</f>
        <v>0</v>
      </c>
      <c r="K81" s="143"/>
    </row>
    <row r="82" spans="2:11" s="1" customFormat="1" ht="21.75" customHeight="1">
      <c r="B82" s="40"/>
      <c r="C82" s="41"/>
      <c r="D82" s="41"/>
      <c r="E82" s="41"/>
      <c r="F82" s="41"/>
      <c r="G82" s="41"/>
      <c r="H82" s="41"/>
      <c r="I82" s="101"/>
      <c r="J82" s="41"/>
      <c r="K82" s="44"/>
    </row>
    <row r="83" spans="2:11" s="1" customFormat="1" ht="6.95" customHeight="1">
      <c r="B83" s="55"/>
      <c r="C83" s="56"/>
      <c r="D83" s="56"/>
      <c r="E83" s="56"/>
      <c r="F83" s="56"/>
      <c r="G83" s="56"/>
      <c r="H83" s="56"/>
      <c r="I83" s="122"/>
      <c r="J83" s="56"/>
      <c r="K83" s="57"/>
    </row>
    <row r="87" spans="2:12" s="1" customFormat="1" ht="6.95" customHeight="1">
      <c r="B87" s="58"/>
      <c r="C87" s="59"/>
      <c r="D87" s="59"/>
      <c r="E87" s="59"/>
      <c r="F87" s="59"/>
      <c r="G87" s="59"/>
      <c r="H87" s="59"/>
      <c r="I87" s="123"/>
      <c r="J87" s="59"/>
      <c r="K87" s="59"/>
      <c r="L87" s="40"/>
    </row>
    <row r="88" spans="2:12" s="1" customFormat="1" ht="36.95" customHeight="1">
      <c r="B88" s="40"/>
      <c r="C88" s="60" t="s">
        <v>117</v>
      </c>
      <c r="I88" s="144"/>
      <c r="L88" s="40"/>
    </row>
    <row r="89" spans="2:12" s="1" customFormat="1" ht="6.95" customHeight="1">
      <c r="B89" s="40"/>
      <c r="I89" s="144"/>
      <c r="L89" s="40"/>
    </row>
    <row r="90" spans="2:12" s="1" customFormat="1" ht="14.45" customHeight="1">
      <c r="B90" s="40"/>
      <c r="C90" s="62" t="s">
        <v>19</v>
      </c>
      <c r="I90" s="144"/>
      <c r="L90" s="40"/>
    </row>
    <row r="91" spans="2:12" s="1" customFormat="1" ht="16.5" customHeight="1">
      <c r="B91" s="40"/>
      <c r="E91" s="336" t="str">
        <f>E7</f>
        <v>Břenkova 7/2974</v>
      </c>
      <c r="F91" s="337"/>
      <c r="G91" s="337"/>
      <c r="H91" s="337"/>
      <c r="I91" s="144"/>
      <c r="L91" s="40"/>
    </row>
    <row r="92" spans="2:12" s="1" customFormat="1" ht="14.45" customHeight="1">
      <c r="B92" s="40"/>
      <c r="C92" s="62" t="s">
        <v>86</v>
      </c>
      <c r="I92" s="144"/>
      <c r="L92" s="40"/>
    </row>
    <row r="93" spans="2:12" s="1" customFormat="1" ht="17.25" customHeight="1">
      <c r="B93" s="40"/>
      <c r="E93" s="316" t="str">
        <f>E9</f>
        <v>3 - Bytová jednotka č.79</v>
      </c>
      <c r="F93" s="338"/>
      <c r="G93" s="338"/>
      <c r="H93" s="338"/>
      <c r="I93" s="144"/>
      <c r="L93" s="40"/>
    </row>
    <row r="94" spans="2:12" s="1" customFormat="1" ht="6.95" customHeight="1">
      <c r="B94" s="40"/>
      <c r="I94" s="144"/>
      <c r="L94" s="40"/>
    </row>
    <row r="95" spans="2:12" s="1" customFormat="1" ht="18" customHeight="1">
      <c r="B95" s="40"/>
      <c r="C95" s="62" t="s">
        <v>22</v>
      </c>
      <c r="F95" s="145" t="str">
        <f>F12</f>
        <v xml:space="preserve"> </v>
      </c>
      <c r="I95" s="146" t="s">
        <v>24</v>
      </c>
      <c r="J95" s="66" t="str">
        <f>IF(J12="","",J12)</f>
        <v>20. 8. 2019</v>
      </c>
      <c r="L95" s="40"/>
    </row>
    <row r="96" spans="2:12" s="1" customFormat="1" ht="6.95" customHeight="1">
      <c r="B96" s="40"/>
      <c r="I96" s="144"/>
      <c r="L96" s="40"/>
    </row>
    <row r="97" spans="2:12" s="1" customFormat="1" ht="15">
      <c r="B97" s="40"/>
      <c r="C97" s="62" t="s">
        <v>26</v>
      </c>
      <c r="F97" s="145" t="str">
        <f>E15</f>
        <v xml:space="preserve"> </v>
      </c>
      <c r="I97" s="146" t="s">
        <v>31</v>
      </c>
      <c r="J97" s="145" t="str">
        <f>E21</f>
        <v>Ing. Vladimír Slonka</v>
      </c>
      <c r="L97" s="40"/>
    </row>
    <row r="98" spans="2:12" s="1" customFormat="1" ht="14.45" customHeight="1">
      <c r="B98" s="40"/>
      <c r="C98" s="62" t="s">
        <v>29</v>
      </c>
      <c r="F98" s="145" t="str">
        <f>IF(E18="","",E18)</f>
        <v/>
      </c>
      <c r="I98" s="144"/>
      <c r="L98" s="40"/>
    </row>
    <row r="99" spans="2:12" s="1" customFormat="1" ht="10.35" customHeight="1">
      <c r="B99" s="40"/>
      <c r="I99" s="144"/>
      <c r="L99" s="40"/>
    </row>
    <row r="100" spans="2:20" s="9" customFormat="1" ht="29.25" customHeight="1">
      <c r="B100" s="147"/>
      <c r="C100" s="148" t="s">
        <v>118</v>
      </c>
      <c r="D100" s="149" t="s">
        <v>56</v>
      </c>
      <c r="E100" s="149" t="s">
        <v>52</v>
      </c>
      <c r="F100" s="149" t="s">
        <v>119</v>
      </c>
      <c r="G100" s="149" t="s">
        <v>120</v>
      </c>
      <c r="H100" s="149" t="s">
        <v>121</v>
      </c>
      <c r="I100" s="150" t="s">
        <v>122</v>
      </c>
      <c r="J100" s="149" t="s">
        <v>89</v>
      </c>
      <c r="K100" s="151" t="s">
        <v>123</v>
      </c>
      <c r="L100" s="147"/>
      <c r="M100" s="72" t="s">
        <v>124</v>
      </c>
      <c r="N100" s="73" t="s">
        <v>41</v>
      </c>
      <c r="O100" s="73" t="s">
        <v>125</v>
      </c>
      <c r="P100" s="73" t="s">
        <v>126</v>
      </c>
      <c r="Q100" s="73" t="s">
        <v>127</v>
      </c>
      <c r="R100" s="73" t="s">
        <v>128</v>
      </c>
      <c r="S100" s="73" t="s">
        <v>129</v>
      </c>
      <c r="T100" s="74" t="s">
        <v>130</v>
      </c>
    </row>
    <row r="101" spans="2:63" s="1" customFormat="1" ht="29.25" customHeight="1">
      <c r="B101" s="40"/>
      <c r="C101" s="76" t="s">
        <v>90</v>
      </c>
      <c r="I101" s="144"/>
      <c r="J101" s="152">
        <f>BK101</f>
        <v>0</v>
      </c>
      <c r="L101" s="40"/>
      <c r="M101" s="75"/>
      <c r="N101" s="67"/>
      <c r="O101" s="67"/>
      <c r="P101" s="153">
        <f>P102+P161+P366+P389</f>
        <v>0</v>
      </c>
      <c r="Q101" s="67"/>
      <c r="R101" s="153">
        <f>R102+R161+R366+R389</f>
        <v>2.7341273700000004</v>
      </c>
      <c r="S101" s="67"/>
      <c r="T101" s="154">
        <f>T102+T161+T366+T389</f>
        <v>2.6128620000000007</v>
      </c>
      <c r="AT101" s="23" t="s">
        <v>70</v>
      </c>
      <c r="AU101" s="23" t="s">
        <v>91</v>
      </c>
      <c r="BK101" s="155">
        <f>BK102+BK161+BK366+BK389</f>
        <v>0</v>
      </c>
    </row>
    <row r="102" spans="2:63" s="10" customFormat="1" ht="37.35" customHeight="1">
      <c r="B102" s="156"/>
      <c r="D102" s="157" t="s">
        <v>70</v>
      </c>
      <c r="E102" s="158" t="s">
        <v>131</v>
      </c>
      <c r="F102" s="158" t="s">
        <v>132</v>
      </c>
      <c r="I102" s="159"/>
      <c r="J102" s="160">
        <f>BK102</f>
        <v>0</v>
      </c>
      <c r="L102" s="156"/>
      <c r="M102" s="161"/>
      <c r="N102" s="162"/>
      <c r="O102" s="162"/>
      <c r="P102" s="163">
        <f>P103+P127+P149+P157</f>
        <v>0</v>
      </c>
      <c r="Q102" s="162"/>
      <c r="R102" s="163">
        <f>R103+R127+R149+R157</f>
        <v>0.69229644</v>
      </c>
      <c r="S102" s="162"/>
      <c r="T102" s="164">
        <f>T103+T127+T149+T157</f>
        <v>2.4086075000000005</v>
      </c>
      <c r="AR102" s="157" t="s">
        <v>78</v>
      </c>
      <c r="AT102" s="165" t="s">
        <v>70</v>
      </c>
      <c r="AU102" s="165" t="s">
        <v>71</v>
      </c>
      <c r="AY102" s="157" t="s">
        <v>133</v>
      </c>
      <c r="BK102" s="166">
        <f>BK103+BK127+BK149+BK157</f>
        <v>0</v>
      </c>
    </row>
    <row r="103" spans="2:63" s="10" customFormat="1" ht="19.9" customHeight="1">
      <c r="B103" s="156"/>
      <c r="D103" s="157" t="s">
        <v>70</v>
      </c>
      <c r="E103" s="167" t="s">
        <v>134</v>
      </c>
      <c r="F103" s="167" t="s">
        <v>135</v>
      </c>
      <c r="I103" s="159"/>
      <c r="J103" s="168">
        <f>BK103</f>
        <v>0</v>
      </c>
      <c r="L103" s="156"/>
      <c r="M103" s="161"/>
      <c r="N103" s="162"/>
      <c r="O103" s="162"/>
      <c r="P103" s="163">
        <f>SUM(P104:P126)</f>
        <v>0</v>
      </c>
      <c r="Q103" s="162"/>
      <c r="R103" s="163">
        <f>SUM(R104:R126)</f>
        <v>0.68980644</v>
      </c>
      <c r="S103" s="162"/>
      <c r="T103" s="164">
        <f>SUM(T104:T126)</f>
        <v>0</v>
      </c>
      <c r="AR103" s="157" t="s">
        <v>78</v>
      </c>
      <c r="AT103" s="165" t="s">
        <v>70</v>
      </c>
      <c r="AU103" s="165" t="s">
        <v>78</v>
      </c>
      <c r="AY103" s="157" t="s">
        <v>133</v>
      </c>
      <c r="BK103" s="166">
        <f>SUM(BK104:BK126)</f>
        <v>0</v>
      </c>
    </row>
    <row r="104" spans="2:65" s="1" customFormat="1" ht="25.5" customHeight="1">
      <c r="B104" s="169"/>
      <c r="C104" s="170" t="s">
        <v>78</v>
      </c>
      <c r="D104" s="170" t="s">
        <v>136</v>
      </c>
      <c r="E104" s="171" t="s">
        <v>137</v>
      </c>
      <c r="F104" s="172" t="s">
        <v>138</v>
      </c>
      <c r="G104" s="173" t="s">
        <v>139</v>
      </c>
      <c r="H104" s="174">
        <v>4.189</v>
      </c>
      <c r="I104" s="175"/>
      <c r="J104" s="176">
        <f aca="true" t="shared" si="0" ref="J104:J110">ROUND(I104*H104,2)</f>
        <v>0</v>
      </c>
      <c r="K104" s="172" t="s">
        <v>140</v>
      </c>
      <c r="L104" s="40"/>
      <c r="M104" s="177" t="s">
        <v>5</v>
      </c>
      <c r="N104" s="178" t="s">
        <v>43</v>
      </c>
      <c r="O104" s="41"/>
      <c r="P104" s="179">
        <f aca="true" t="shared" si="1" ref="P104:P110">O104*H104</f>
        <v>0</v>
      </c>
      <c r="Q104" s="179">
        <v>0.00026</v>
      </c>
      <c r="R104" s="179">
        <f aca="true" t="shared" si="2" ref="R104:R110">Q104*H104</f>
        <v>0.00108914</v>
      </c>
      <c r="S104" s="179">
        <v>0</v>
      </c>
      <c r="T104" s="180">
        <f aca="true" t="shared" si="3" ref="T104:T110">S104*H104</f>
        <v>0</v>
      </c>
      <c r="AR104" s="23" t="s">
        <v>141</v>
      </c>
      <c r="AT104" s="23" t="s">
        <v>136</v>
      </c>
      <c r="AU104" s="23" t="s">
        <v>142</v>
      </c>
      <c r="AY104" s="23" t="s">
        <v>133</v>
      </c>
      <c r="BE104" s="181">
        <f aca="true" t="shared" si="4" ref="BE104:BE110">IF(N104="základní",J104,0)</f>
        <v>0</v>
      </c>
      <c r="BF104" s="181">
        <f aca="true" t="shared" si="5" ref="BF104:BF110">IF(N104="snížená",J104,0)</f>
        <v>0</v>
      </c>
      <c r="BG104" s="181">
        <f aca="true" t="shared" si="6" ref="BG104:BG110">IF(N104="zákl. přenesená",J104,0)</f>
        <v>0</v>
      </c>
      <c r="BH104" s="181">
        <f aca="true" t="shared" si="7" ref="BH104:BH110">IF(N104="sníž. přenesená",J104,0)</f>
        <v>0</v>
      </c>
      <c r="BI104" s="181">
        <f aca="true" t="shared" si="8" ref="BI104:BI110">IF(N104="nulová",J104,0)</f>
        <v>0</v>
      </c>
      <c r="BJ104" s="23" t="s">
        <v>142</v>
      </c>
      <c r="BK104" s="181">
        <f aca="true" t="shared" si="9" ref="BK104:BK110">ROUND(I104*H104,2)</f>
        <v>0</v>
      </c>
      <c r="BL104" s="23" t="s">
        <v>141</v>
      </c>
      <c r="BM104" s="23" t="s">
        <v>143</v>
      </c>
    </row>
    <row r="105" spans="2:65" s="1" customFormat="1" ht="25.5" customHeight="1">
      <c r="B105" s="169"/>
      <c r="C105" s="170" t="s">
        <v>142</v>
      </c>
      <c r="D105" s="170" t="s">
        <v>136</v>
      </c>
      <c r="E105" s="171" t="s">
        <v>144</v>
      </c>
      <c r="F105" s="172" t="s">
        <v>145</v>
      </c>
      <c r="G105" s="173" t="s">
        <v>139</v>
      </c>
      <c r="H105" s="174">
        <v>4.189</v>
      </c>
      <c r="I105" s="175"/>
      <c r="J105" s="176">
        <f t="shared" si="0"/>
        <v>0</v>
      </c>
      <c r="K105" s="172" t="s">
        <v>140</v>
      </c>
      <c r="L105" s="40"/>
      <c r="M105" s="177" t="s">
        <v>5</v>
      </c>
      <c r="N105" s="178" t="s">
        <v>43</v>
      </c>
      <c r="O105" s="41"/>
      <c r="P105" s="179">
        <f t="shared" si="1"/>
        <v>0</v>
      </c>
      <c r="Q105" s="179">
        <v>0.00438</v>
      </c>
      <c r="R105" s="179">
        <f t="shared" si="2"/>
        <v>0.01834782</v>
      </c>
      <c r="S105" s="179">
        <v>0</v>
      </c>
      <c r="T105" s="180">
        <f t="shared" si="3"/>
        <v>0</v>
      </c>
      <c r="AR105" s="23" t="s">
        <v>141</v>
      </c>
      <c r="AT105" s="23" t="s">
        <v>136</v>
      </c>
      <c r="AU105" s="23" t="s">
        <v>142</v>
      </c>
      <c r="AY105" s="23" t="s">
        <v>133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23" t="s">
        <v>142</v>
      </c>
      <c r="BK105" s="181">
        <f t="shared" si="9"/>
        <v>0</v>
      </c>
      <c r="BL105" s="23" t="s">
        <v>141</v>
      </c>
      <c r="BM105" s="23" t="s">
        <v>146</v>
      </c>
    </row>
    <row r="106" spans="2:65" s="1" customFormat="1" ht="25.5" customHeight="1">
      <c r="B106" s="169"/>
      <c r="C106" s="170" t="s">
        <v>76</v>
      </c>
      <c r="D106" s="170" t="s">
        <v>136</v>
      </c>
      <c r="E106" s="171" t="s">
        <v>147</v>
      </c>
      <c r="F106" s="172" t="s">
        <v>148</v>
      </c>
      <c r="G106" s="173" t="s">
        <v>139</v>
      </c>
      <c r="H106" s="174">
        <v>4.189</v>
      </c>
      <c r="I106" s="175"/>
      <c r="J106" s="176">
        <f t="shared" si="0"/>
        <v>0</v>
      </c>
      <c r="K106" s="172" t="s">
        <v>140</v>
      </c>
      <c r="L106" s="40"/>
      <c r="M106" s="177" t="s">
        <v>5</v>
      </c>
      <c r="N106" s="178" t="s">
        <v>43</v>
      </c>
      <c r="O106" s="41"/>
      <c r="P106" s="179">
        <f t="shared" si="1"/>
        <v>0</v>
      </c>
      <c r="Q106" s="179">
        <v>0.003</v>
      </c>
      <c r="R106" s="179">
        <f t="shared" si="2"/>
        <v>0.012567</v>
      </c>
      <c r="S106" s="179">
        <v>0</v>
      </c>
      <c r="T106" s="180">
        <f t="shared" si="3"/>
        <v>0</v>
      </c>
      <c r="AR106" s="23" t="s">
        <v>141</v>
      </c>
      <c r="AT106" s="23" t="s">
        <v>136</v>
      </c>
      <c r="AU106" s="23" t="s">
        <v>142</v>
      </c>
      <c r="AY106" s="23" t="s">
        <v>133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23" t="s">
        <v>142</v>
      </c>
      <c r="BK106" s="181">
        <f t="shared" si="9"/>
        <v>0</v>
      </c>
      <c r="BL106" s="23" t="s">
        <v>141</v>
      </c>
      <c r="BM106" s="23" t="s">
        <v>149</v>
      </c>
    </row>
    <row r="107" spans="2:65" s="1" customFormat="1" ht="25.5" customHeight="1">
      <c r="B107" s="169"/>
      <c r="C107" s="170" t="s">
        <v>141</v>
      </c>
      <c r="D107" s="170" t="s">
        <v>136</v>
      </c>
      <c r="E107" s="171" t="s">
        <v>150</v>
      </c>
      <c r="F107" s="172" t="s">
        <v>151</v>
      </c>
      <c r="G107" s="173" t="s">
        <v>139</v>
      </c>
      <c r="H107" s="174">
        <v>4.189</v>
      </c>
      <c r="I107" s="175"/>
      <c r="J107" s="176">
        <f t="shared" si="0"/>
        <v>0</v>
      </c>
      <c r="K107" s="172" t="s">
        <v>140</v>
      </c>
      <c r="L107" s="40"/>
      <c r="M107" s="177" t="s">
        <v>5</v>
      </c>
      <c r="N107" s="178" t="s">
        <v>43</v>
      </c>
      <c r="O107" s="41"/>
      <c r="P107" s="179">
        <f t="shared" si="1"/>
        <v>0</v>
      </c>
      <c r="Q107" s="179">
        <v>0.01575</v>
      </c>
      <c r="R107" s="179">
        <f t="shared" si="2"/>
        <v>0.06597675</v>
      </c>
      <c r="S107" s="179">
        <v>0</v>
      </c>
      <c r="T107" s="180">
        <f t="shared" si="3"/>
        <v>0</v>
      </c>
      <c r="AR107" s="23" t="s">
        <v>141</v>
      </c>
      <c r="AT107" s="23" t="s">
        <v>136</v>
      </c>
      <c r="AU107" s="23" t="s">
        <v>142</v>
      </c>
      <c r="AY107" s="23" t="s">
        <v>133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23" t="s">
        <v>142</v>
      </c>
      <c r="BK107" s="181">
        <f t="shared" si="9"/>
        <v>0</v>
      </c>
      <c r="BL107" s="23" t="s">
        <v>141</v>
      </c>
      <c r="BM107" s="23" t="s">
        <v>152</v>
      </c>
    </row>
    <row r="108" spans="2:65" s="1" customFormat="1" ht="25.5" customHeight="1">
      <c r="B108" s="169"/>
      <c r="C108" s="170" t="s">
        <v>153</v>
      </c>
      <c r="D108" s="170" t="s">
        <v>136</v>
      </c>
      <c r="E108" s="171" t="s">
        <v>154</v>
      </c>
      <c r="F108" s="172" t="s">
        <v>155</v>
      </c>
      <c r="G108" s="173" t="s">
        <v>139</v>
      </c>
      <c r="H108" s="174">
        <v>7.137</v>
      </c>
      <c r="I108" s="175"/>
      <c r="J108" s="176">
        <f t="shared" si="0"/>
        <v>0</v>
      </c>
      <c r="K108" s="172" t="s">
        <v>140</v>
      </c>
      <c r="L108" s="40"/>
      <c r="M108" s="177" t="s">
        <v>5</v>
      </c>
      <c r="N108" s="178" t="s">
        <v>43</v>
      </c>
      <c r="O108" s="41"/>
      <c r="P108" s="179">
        <f t="shared" si="1"/>
        <v>0</v>
      </c>
      <c r="Q108" s="179">
        <v>0.00026</v>
      </c>
      <c r="R108" s="179">
        <f t="shared" si="2"/>
        <v>0.0018556199999999997</v>
      </c>
      <c r="S108" s="179">
        <v>0</v>
      </c>
      <c r="T108" s="180">
        <f t="shared" si="3"/>
        <v>0</v>
      </c>
      <c r="AR108" s="23" t="s">
        <v>141</v>
      </c>
      <c r="AT108" s="23" t="s">
        <v>136</v>
      </c>
      <c r="AU108" s="23" t="s">
        <v>142</v>
      </c>
      <c r="AY108" s="23" t="s">
        <v>133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23" t="s">
        <v>142</v>
      </c>
      <c r="BK108" s="181">
        <f t="shared" si="9"/>
        <v>0</v>
      </c>
      <c r="BL108" s="23" t="s">
        <v>141</v>
      </c>
      <c r="BM108" s="23" t="s">
        <v>156</v>
      </c>
    </row>
    <row r="109" spans="2:65" s="1" customFormat="1" ht="25.5" customHeight="1">
      <c r="B109" s="169"/>
      <c r="C109" s="170" t="s">
        <v>134</v>
      </c>
      <c r="D109" s="170" t="s">
        <v>136</v>
      </c>
      <c r="E109" s="171" t="s">
        <v>157</v>
      </c>
      <c r="F109" s="172" t="s">
        <v>158</v>
      </c>
      <c r="G109" s="173" t="s">
        <v>139</v>
      </c>
      <c r="H109" s="174">
        <v>7.137</v>
      </c>
      <c r="I109" s="175"/>
      <c r="J109" s="176">
        <f t="shared" si="0"/>
        <v>0</v>
      </c>
      <c r="K109" s="172" t="s">
        <v>140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0.03126006</v>
      </c>
      <c r="S109" s="179">
        <v>0</v>
      </c>
      <c r="T109" s="180">
        <f t="shared" si="3"/>
        <v>0</v>
      </c>
      <c r="AR109" s="23" t="s">
        <v>141</v>
      </c>
      <c r="AT109" s="23" t="s">
        <v>136</v>
      </c>
      <c r="AU109" s="23" t="s">
        <v>142</v>
      </c>
      <c r="AY109" s="23" t="s">
        <v>133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142</v>
      </c>
      <c r="BK109" s="181">
        <f t="shared" si="9"/>
        <v>0</v>
      </c>
      <c r="BL109" s="23" t="s">
        <v>141</v>
      </c>
      <c r="BM109" s="23" t="s">
        <v>159</v>
      </c>
    </row>
    <row r="110" spans="2:65" s="1" customFormat="1" ht="16.5" customHeight="1">
      <c r="B110" s="169"/>
      <c r="C110" s="170" t="s">
        <v>160</v>
      </c>
      <c r="D110" s="170" t="s">
        <v>136</v>
      </c>
      <c r="E110" s="171" t="s">
        <v>161</v>
      </c>
      <c r="F110" s="172" t="s">
        <v>162</v>
      </c>
      <c r="G110" s="173" t="s">
        <v>139</v>
      </c>
      <c r="H110" s="174">
        <v>1.512</v>
      </c>
      <c r="I110" s="175"/>
      <c r="J110" s="176">
        <f t="shared" si="0"/>
        <v>0</v>
      </c>
      <c r="K110" s="172" t="s">
        <v>140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0.004536</v>
      </c>
      <c r="S110" s="179">
        <v>0</v>
      </c>
      <c r="T110" s="180">
        <f t="shared" si="3"/>
        <v>0</v>
      </c>
      <c r="AR110" s="23" t="s">
        <v>141</v>
      </c>
      <c r="AT110" s="23" t="s">
        <v>136</v>
      </c>
      <c r="AU110" s="23" t="s">
        <v>142</v>
      </c>
      <c r="AY110" s="23" t="s">
        <v>133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142</v>
      </c>
      <c r="BK110" s="181">
        <f t="shared" si="9"/>
        <v>0</v>
      </c>
      <c r="BL110" s="23" t="s">
        <v>141</v>
      </c>
      <c r="BM110" s="23" t="s">
        <v>163</v>
      </c>
    </row>
    <row r="111" spans="2:51" s="11" customFormat="1" ht="13.5">
      <c r="B111" s="182"/>
      <c r="D111" s="183" t="s">
        <v>164</v>
      </c>
      <c r="E111" s="184" t="s">
        <v>5</v>
      </c>
      <c r="F111" s="185" t="s">
        <v>165</v>
      </c>
      <c r="H111" s="186">
        <v>1.512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164</v>
      </c>
      <c r="AU111" s="184" t="s">
        <v>142</v>
      </c>
      <c r="AV111" s="11" t="s">
        <v>142</v>
      </c>
      <c r="AW111" s="11" t="s">
        <v>35</v>
      </c>
      <c r="AX111" s="11" t="s">
        <v>78</v>
      </c>
      <c r="AY111" s="184" t="s">
        <v>133</v>
      </c>
    </row>
    <row r="112" spans="2:65" s="1" customFormat="1" ht="25.5" customHeight="1">
      <c r="B112" s="169"/>
      <c r="C112" s="170" t="s">
        <v>166</v>
      </c>
      <c r="D112" s="170" t="s">
        <v>136</v>
      </c>
      <c r="E112" s="171" t="s">
        <v>167</v>
      </c>
      <c r="F112" s="172" t="s">
        <v>168</v>
      </c>
      <c r="G112" s="173" t="s">
        <v>139</v>
      </c>
      <c r="H112" s="174">
        <v>7.137</v>
      </c>
      <c r="I112" s="175"/>
      <c r="J112" s="176">
        <f>ROUND(I112*H112,2)</f>
        <v>0</v>
      </c>
      <c r="K112" s="172" t="s">
        <v>140</v>
      </c>
      <c r="L112" s="40"/>
      <c r="M112" s="177" t="s">
        <v>5</v>
      </c>
      <c r="N112" s="178" t="s">
        <v>43</v>
      </c>
      <c r="O112" s="41"/>
      <c r="P112" s="179">
        <f>O112*H112</f>
        <v>0</v>
      </c>
      <c r="Q112" s="179">
        <v>0.01575</v>
      </c>
      <c r="R112" s="179">
        <f>Q112*H112</f>
        <v>0.11240775</v>
      </c>
      <c r="S112" s="179">
        <v>0</v>
      </c>
      <c r="T112" s="180">
        <f>S112*H112</f>
        <v>0</v>
      </c>
      <c r="AR112" s="23" t="s">
        <v>141</v>
      </c>
      <c r="AT112" s="23" t="s">
        <v>136</v>
      </c>
      <c r="AU112" s="23" t="s">
        <v>142</v>
      </c>
      <c r="AY112" s="23" t="s">
        <v>133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3" t="s">
        <v>142</v>
      </c>
      <c r="BK112" s="181">
        <f>ROUND(I112*H112,2)</f>
        <v>0</v>
      </c>
      <c r="BL112" s="23" t="s">
        <v>141</v>
      </c>
      <c r="BM112" s="23" t="s">
        <v>169</v>
      </c>
    </row>
    <row r="113" spans="2:51" s="11" customFormat="1" ht="13.5">
      <c r="B113" s="182"/>
      <c r="D113" s="183" t="s">
        <v>164</v>
      </c>
      <c r="E113" s="184" t="s">
        <v>5</v>
      </c>
      <c r="F113" s="185" t="s">
        <v>170</v>
      </c>
      <c r="H113" s="186">
        <v>7.137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84" t="s">
        <v>164</v>
      </c>
      <c r="AU113" s="184" t="s">
        <v>142</v>
      </c>
      <c r="AV113" s="11" t="s">
        <v>142</v>
      </c>
      <c r="AW113" s="11" t="s">
        <v>35</v>
      </c>
      <c r="AX113" s="11" t="s">
        <v>78</v>
      </c>
      <c r="AY113" s="184" t="s">
        <v>133</v>
      </c>
    </row>
    <row r="114" spans="2:65" s="1" customFormat="1" ht="25.5" customHeight="1">
      <c r="B114" s="169"/>
      <c r="C114" s="170" t="s">
        <v>171</v>
      </c>
      <c r="D114" s="170" t="s">
        <v>136</v>
      </c>
      <c r="E114" s="171" t="s">
        <v>172</v>
      </c>
      <c r="F114" s="172" t="s">
        <v>173</v>
      </c>
      <c r="G114" s="173" t="s">
        <v>139</v>
      </c>
      <c r="H114" s="174">
        <v>17.5</v>
      </c>
      <c r="I114" s="175"/>
      <c r="J114" s="176">
        <f>ROUND(I114*H114,2)</f>
        <v>0</v>
      </c>
      <c r="K114" s="172" t="s">
        <v>140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</v>
      </c>
      <c r="R114" s="179">
        <f>Q114*H114</f>
        <v>0</v>
      </c>
      <c r="S114" s="179">
        <v>0</v>
      </c>
      <c r="T114" s="180">
        <f>S114*H114</f>
        <v>0</v>
      </c>
      <c r="AR114" s="23" t="s">
        <v>141</v>
      </c>
      <c r="AT114" s="23" t="s">
        <v>136</v>
      </c>
      <c r="AU114" s="23" t="s">
        <v>142</v>
      </c>
      <c r="AY114" s="23" t="s">
        <v>133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142</v>
      </c>
      <c r="BK114" s="181">
        <f>ROUND(I114*H114,2)</f>
        <v>0</v>
      </c>
      <c r="BL114" s="23" t="s">
        <v>141</v>
      </c>
      <c r="BM114" s="23" t="s">
        <v>174</v>
      </c>
    </row>
    <row r="115" spans="2:51" s="11" customFormat="1" ht="13.5">
      <c r="B115" s="182"/>
      <c r="D115" s="183" t="s">
        <v>164</v>
      </c>
      <c r="E115" s="184" t="s">
        <v>5</v>
      </c>
      <c r="F115" s="185" t="s">
        <v>175</v>
      </c>
      <c r="H115" s="186">
        <v>17.5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164</v>
      </c>
      <c r="AU115" s="184" t="s">
        <v>142</v>
      </c>
      <c r="AV115" s="11" t="s">
        <v>142</v>
      </c>
      <c r="AW115" s="11" t="s">
        <v>35</v>
      </c>
      <c r="AX115" s="11" t="s">
        <v>78</v>
      </c>
      <c r="AY115" s="184" t="s">
        <v>133</v>
      </c>
    </row>
    <row r="116" spans="2:65" s="1" customFormat="1" ht="25.5" customHeight="1">
      <c r="B116" s="169"/>
      <c r="C116" s="170" t="s">
        <v>176</v>
      </c>
      <c r="D116" s="170" t="s">
        <v>136</v>
      </c>
      <c r="E116" s="171" t="s">
        <v>177</v>
      </c>
      <c r="F116" s="172" t="s">
        <v>178</v>
      </c>
      <c r="G116" s="173" t="s">
        <v>139</v>
      </c>
      <c r="H116" s="174">
        <v>50</v>
      </c>
      <c r="I116" s="175"/>
      <c r="J116" s="176">
        <f>ROUND(I116*H116,2)</f>
        <v>0</v>
      </c>
      <c r="K116" s="172" t="s">
        <v>140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141</v>
      </c>
      <c r="AT116" s="23" t="s">
        <v>136</v>
      </c>
      <c r="AU116" s="23" t="s">
        <v>142</v>
      </c>
      <c r="AY116" s="23" t="s">
        <v>133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142</v>
      </c>
      <c r="BK116" s="181">
        <f>ROUND(I116*H116,2)</f>
        <v>0</v>
      </c>
      <c r="BL116" s="23" t="s">
        <v>141</v>
      </c>
      <c r="BM116" s="23" t="s">
        <v>179</v>
      </c>
    </row>
    <row r="117" spans="2:51" s="12" customFormat="1" ht="13.5">
      <c r="B117" s="191"/>
      <c r="D117" s="183" t="s">
        <v>164</v>
      </c>
      <c r="E117" s="192" t="s">
        <v>5</v>
      </c>
      <c r="F117" s="193" t="s">
        <v>180</v>
      </c>
      <c r="H117" s="192" t="s">
        <v>5</v>
      </c>
      <c r="I117" s="194"/>
      <c r="L117" s="191"/>
      <c r="M117" s="195"/>
      <c r="N117" s="196"/>
      <c r="O117" s="196"/>
      <c r="P117" s="196"/>
      <c r="Q117" s="196"/>
      <c r="R117" s="196"/>
      <c r="S117" s="196"/>
      <c r="T117" s="197"/>
      <c r="AT117" s="192" t="s">
        <v>164</v>
      </c>
      <c r="AU117" s="192" t="s">
        <v>142</v>
      </c>
      <c r="AV117" s="12" t="s">
        <v>78</v>
      </c>
      <c r="AW117" s="12" t="s">
        <v>35</v>
      </c>
      <c r="AX117" s="12" t="s">
        <v>71</v>
      </c>
      <c r="AY117" s="192" t="s">
        <v>133</v>
      </c>
    </row>
    <row r="118" spans="2:51" s="11" customFormat="1" ht="13.5">
      <c r="B118" s="182"/>
      <c r="D118" s="183" t="s">
        <v>164</v>
      </c>
      <c r="E118" s="184" t="s">
        <v>5</v>
      </c>
      <c r="F118" s="185" t="s">
        <v>181</v>
      </c>
      <c r="H118" s="186">
        <v>50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164</v>
      </c>
      <c r="AU118" s="184" t="s">
        <v>142</v>
      </c>
      <c r="AV118" s="11" t="s">
        <v>142</v>
      </c>
      <c r="AW118" s="11" t="s">
        <v>35</v>
      </c>
      <c r="AX118" s="11" t="s">
        <v>78</v>
      </c>
      <c r="AY118" s="184" t="s">
        <v>133</v>
      </c>
    </row>
    <row r="119" spans="2:65" s="1" customFormat="1" ht="25.5" customHeight="1">
      <c r="B119" s="169"/>
      <c r="C119" s="170" t="s">
        <v>182</v>
      </c>
      <c r="D119" s="170" t="s">
        <v>136</v>
      </c>
      <c r="E119" s="171" t="s">
        <v>183</v>
      </c>
      <c r="F119" s="172" t="s">
        <v>184</v>
      </c>
      <c r="G119" s="173" t="s">
        <v>185</v>
      </c>
      <c r="H119" s="174">
        <v>0.126</v>
      </c>
      <c r="I119" s="175"/>
      <c r="J119" s="176">
        <f>ROUND(I119*H119,2)</f>
        <v>0</v>
      </c>
      <c r="K119" s="172" t="s">
        <v>140</v>
      </c>
      <c r="L119" s="40"/>
      <c r="M119" s="177" t="s">
        <v>5</v>
      </c>
      <c r="N119" s="178" t="s">
        <v>43</v>
      </c>
      <c r="O119" s="41"/>
      <c r="P119" s="179">
        <f>O119*H119</f>
        <v>0</v>
      </c>
      <c r="Q119" s="179">
        <v>0</v>
      </c>
      <c r="R119" s="179">
        <f>Q119*H119</f>
        <v>0</v>
      </c>
      <c r="S119" s="179">
        <v>0</v>
      </c>
      <c r="T119" s="180">
        <f>S119*H119</f>
        <v>0</v>
      </c>
      <c r="AR119" s="23" t="s">
        <v>141</v>
      </c>
      <c r="AT119" s="23" t="s">
        <v>136</v>
      </c>
      <c r="AU119" s="23" t="s">
        <v>142</v>
      </c>
      <c r="AY119" s="23" t="s">
        <v>133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3" t="s">
        <v>142</v>
      </c>
      <c r="BK119" s="181">
        <f>ROUND(I119*H119,2)</f>
        <v>0</v>
      </c>
      <c r="BL119" s="23" t="s">
        <v>141</v>
      </c>
      <c r="BM119" s="23" t="s">
        <v>186</v>
      </c>
    </row>
    <row r="120" spans="2:65" s="1" customFormat="1" ht="25.5" customHeight="1">
      <c r="B120" s="169"/>
      <c r="C120" s="170" t="s">
        <v>187</v>
      </c>
      <c r="D120" s="170" t="s">
        <v>136</v>
      </c>
      <c r="E120" s="171" t="s">
        <v>188</v>
      </c>
      <c r="F120" s="172" t="s">
        <v>189</v>
      </c>
      <c r="G120" s="173" t="s">
        <v>185</v>
      </c>
      <c r="H120" s="174">
        <v>0.126</v>
      </c>
      <c r="I120" s="175"/>
      <c r="J120" s="176">
        <f>ROUND(I120*H120,2)</f>
        <v>0</v>
      </c>
      <c r="K120" s="172" t="s">
        <v>140</v>
      </c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141</v>
      </c>
      <c r="AT120" s="23" t="s">
        <v>136</v>
      </c>
      <c r="AU120" s="23" t="s">
        <v>142</v>
      </c>
      <c r="AY120" s="23" t="s">
        <v>133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142</v>
      </c>
      <c r="BK120" s="181">
        <f>ROUND(I120*H120,2)</f>
        <v>0</v>
      </c>
      <c r="BL120" s="23" t="s">
        <v>141</v>
      </c>
      <c r="BM120" s="23" t="s">
        <v>190</v>
      </c>
    </row>
    <row r="121" spans="2:65" s="1" customFormat="1" ht="25.5" customHeight="1">
      <c r="B121" s="169"/>
      <c r="C121" s="170" t="s">
        <v>191</v>
      </c>
      <c r="D121" s="170" t="s">
        <v>136</v>
      </c>
      <c r="E121" s="171" t="s">
        <v>192</v>
      </c>
      <c r="F121" s="172" t="s">
        <v>193</v>
      </c>
      <c r="G121" s="173" t="s">
        <v>185</v>
      </c>
      <c r="H121" s="174">
        <v>0.126</v>
      </c>
      <c r="I121" s="175"/>
      <c r="J121" s="176">
        <f>ROUND(I121*H121,2)</f>
        <v>0</v>
      </c>
      <c r="K121" s="172" t="s">
        <v>140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0.505</v>
      </c>
      <c r="R121" s="179">
        <f>Q121*H121</f>
        <v>0.06363</v>
      </c>
      <c r="S121" s="179">
        <v>0</v>
      </c>
      <c r="T121" s="180">
        <f>S121*H121</f>
        <v>0</v>
      </c>
      <c r="AR121" s="23" t="s">
        <v>141</v>
      </c>
      <c r="AT121" s="23" t="s">
        <v>136</v>
      </c>
      <c r="AU121" s="23" t="s">
        <v>142</v>
      </c>
      <c r="AY121" s="23" t="s">
        <v>133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142</v>
      </c>
      <c r="BK121" s="181">
        <f>ROUND(I121*H121,2)</f>
        <v>0</v>
      </c>
      <c r="BL121" s="23" t="s">
        <v>141</v>
      </c>
      <c r="BM121" s="23" t="s">
        <v>194</v>
      </c>
    </row>
    <row r="122" spans="2:51" s="12" customFormat="1" ht="13.5">
      <c r="B122" s="191"/>
      <c r="D122" s="183" t="s">
        <v>164</v>
      </c>
      <c r="E122" s="192" t="s">
        <v>5</v>
      </c>
      <c r="F122" s="193" t="s">
        <v>195</v>
      </c>
      <c r="H122" s="192" t="s">
        <v>5</v>
      </c>
      <c r="I122" s="194"/>
      <c r="L122" s="191"/>
      <c r="M122" s="195"/>
      <c r="N122" s="196"/>
      <c r="O122" s="196"/>
      <c r="P122" s="196"/>
      <c r="Q122" s="196"/>
      <c r="R122" s="196"/>
      <c r="S122" s="196"/>
      <c r="T122" s="197"/>
      <c r="AT122" s="192" t="s">
        <v>164</v>
      </c>
      <c r="AU122" s="192" t="s">
        <v>142</v>
      </c>
      <c r="AV122" s="12" t="s">
        <v>78</v>
      </c>
      <c r="AW122" s="12" t="s">
        <v>35</v>
      </c>
      <c r="AX122" s="12" t="s">
        <v>71</v>
      </c>
      <c r="AY122" s="192" t="s">
        <v>133</v>
      </c>
    </row>
    <row r="123" spans="2:51" s="11" customFormat="1" ht="13.5">
      <c r="B123" s="182"/>
      <c r="D123" s="183" t="s">
        <v>164</v>
      </c>
      <c r="E123" s="184" t="s">
        <v>5</v>
      </c>
      <c r="F123" s="185" t="s">
        <v>196</v>
      </c>
      <c r="H123" s="186">
        <v>0.126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164</v>
      </c>
      <c r="AU123" s="184" t="s">
        <v>142</v>
      </c>
      <c r="AV123" s="11" t="s">
        <v>142</v>
      </c>
      <c r="AW123" s="11" t="s">
        <v>35</v>
      </c>
      <c r="AX123" s="11" t="s">
        <v>78</v>
      </c>
      <c r="AY123" s="184" t="s">
        <v>133</v>
      </c>
    </row>
    <row r="124" spans="2:65" s="1" customFormat="1" ht="25.5" customHeight="1">
      <c r="B124" s="169"/>
      <c r="C124" s="170" t="s">
        <v>197</v>
      </c>
      <c r="D124" s="170" t="s">
        <v>136</v>
      </c>
      <c r="E124" s="171" t="s">
        <v>198</v>
      </c>
      <c r="F124" s="172" t="s">
        <v>199</v>
      </c>
      <c r="G124" s="173" t="s">
        <v>139</v>
      </c>
      <c r="H124" s="174">
        <v>4.189</v>
      </c>
      <c r="I124" s="175"/>
      <c r="J124" s="176">
        <f>ROUND(I124*H124,2)</f>
        <v>0</v>
      </c>
      <c r="K124" s="172" t="s">
        <v>140</v>
      </c>
      <c r="L124" s="40"/>
      <c r="M124" s="177" t="s">
        <v>5</v>
      </c>
      <c r="N124" s="178" t="s">
        <v>43</v>
      </c>
      <c r="O124" s="41"/>
      <c r="P124" s="179">
        <f>O124*H124</f>
        <v>0</v>
      </c>
      <c r="Q124" s="179">
        <v>0.0567</v>
      </c>
      <c r="R124" s="179">
        <f>Q124*H124</f>
        <v>0.2375163</v>
      </c>
      <c r="S124" s="179">
        <v>0</v>
      </c>
      <c r="T124" s="180">
        <f>S124*H124</f>
        <v>0</v>
      </c>
      <c r="AR124" s="23" t="s">
        <v>141</v>
      </c>
      <c r="AT124" s="23" t="s">
        <v>136</v>
      </c>
      <c r="AU124" s="23" t="s">
        <v>142</v>
      </c>
      <c r="AY124" s="23" t="s">
        <v>133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142</v>
      </c>
      <c r="BK124" s="181">
        <f>ROUND(I124*H124,2)</f>
        <v>0</v>
      </c>
      <c r="BL124" s="23" t="s">
        <v>141</v>
      </c>
      <c r="BM124" s="23" t="s">
        <v>200</v>
      </c>
    </row>
    <row r="125" spans="2:65" s="1" customFormat="1" ht="25.5" customHeight="1">
      <c r="B125" s="169"/>
      <c r="C125" s="170" t="s">
        <v>11</v>
      </c>
      <c r="D125" s="170" t="s">
        <v>136</v>
      </c>
      <c r="E125" s="171" t="s">
        <v>201</v>
      </c>
      <c r="F125" s="172" t="s">
        <v>202</v>
      </c>
      <c r="G125" s="173" t="s">
        <v>203</v>
      </c>
      <c r="H125" s="174">
        <v>2</v>
      </c>
      <c r="I125" s="175"/>
      <c r="J125" s="176">
        <f>ROUND(I125*H125,2)</f>
        <v>0</v>
      </c>
      <c r="K125" s="172" t="s">
        <v>140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141</v>
      </c>
      <c r="AT125" s="23" t="s">
        <v>136</v>
      </c>
      <c r="AU125" s="23" t="s">
        <v>142</v>
      </c>
      <c r="AY125" s="23" t="s">
        <v>133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142</v>
      </c>
      <c r="BK125" s="181">
        <f>ROUND(I125*H125,2)</f>
        <v>0</v>
      </c>
      <c r="BL125" s="23" t="s">
        <v>141</v>
      </c>
      <c r="BM125" s="23" t="s">
        <v>204</v>
      </c>
    </row>
    <row r="126" spans="2:65" s="1" customFormat="1" ht="16.5" customHeight="1">
      <c r="B126" s="169"/>
      <c r="C126" s="198" t="s">
        <v>205</v>
      </c>
      <c r="D126" s="198" t="s">
        <v>206</v>
      </c>
      <c r="E126" s="199" t="s">
        <v>207</v>
      </c>
      <c r="F126" s="200" t="s">
        <v>208</v>
      </c>
      <c r="G126" s="201" t="s">
        <v>203</v>
      </c>
      <c r="H126" s="202">
        <v>2</v>
      </c>
      <c r="I126" s="203"/>
      <c r="J126" s="204">
        <f>ROUND(I126*H126,2)</f>
        <v>0</v>
      </c>
      <c r="K126" s="200" t="s">
        <v>140</v>
      </c>
      <c r="L126" s="205"/>
      <c r="M126" s="206" t="s">
        <v>5</v>
      </c>
      <c r="N126" s="207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166</v>
      </c>
      <c r="AT126" s="23" t="s">
        <v>206</v>
      </c>
      <c r="AU126" s="23" t="s">
        <v>142</v>
      </c>
      <c r="AY126" s="23" t="s">
        <v>133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142</v>
      </c>
      <c r="BK126" s="181">
        <f>ROUND(I126*H126,2)</f>
        <v>0</v>
      </c>
      <c r="BL126" s="23" t="s">
        <v>141</v>
      </c>
      <c r="BM126" s="23" t="s">
        <v>209</v>
      </c>
    </row>
    <row r="127" spans="2:63" s="10" customFormat="1" ht="29.85" customHeight="1">
      <c r="B127" s="156"/>
      <c r="D127" s="157" t="s">
        <v>70</v>
      </c>
      <c r="E127" s="167" t="s">
        <v>171</v>
      </c>
      <c r="F127" s="167" t="s">
        <v>210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SUM(P128:P148)</f>
        <v>0</v>
      </c>
      <c r="Q127" s="162"/>
      <c r="R127" s="163">
        <f>SUM(R128:R148)</f>
        <v>0.00249</v>
      </c>
      <c r="S127" s="162"/>
      <c r="T127" s="164">
        <f>SUM(T128:T148)</f>
        <v>2.4086075000000005</v>
      </c>
      <c r="AR127" s="157" t="s">
        <v>78</v>
      </c>
      <c r="AT127" s="165" t="s">
        <v>70</v>
      </c>
      <c r="AU127" s="165" t="s">
        <v>78</v>
      </c>
      <c r="AY127" s="157" t="s">
        <v>133</v>
      </c>
      <c r="BK127" s="166">
        <f>SUM(BK128:BK148)</f>
        <v>0</v>
      </c>
    </row>
    <row r="128" spans="2:65" s="1" customFormat="1" ht="16.5" customHeight="1">
      <c r="B128" s="169"/>
      <c r="C128" s="170" t="s">
        <v>211</v>
      </c>
      <c r="D128" s="170" t="s">
        <v>136</v>
      </c>
      <c r="E128" s="171" t="s">
        <v>212</v>
      </c>
      <c r="F128" s="172" t="s">
        <v>213</v>
      </c>
      <c r="G128" s="173" t="s">
        <v>139</v>
      </c>
      <c r="H128" s="174">
        <v>13.678</v>
      </c>
      <c r="I128" s="175"/>
      <c r="J128" s="176">
        <f>ROUND(I128*H128,2)</f>
        <v>0</v>
      </c>
      <c r="K128" s="172" t="s">
        <v>140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205</v>
      </c>
      <c r="AT128" s="23" t="s">
        <v>136</v>
      </c>
      <c r="AU128" s="23" t="s">
        <v>142</v>
      </c>
      <c r="AY128" s="23" t="s">
        <v>133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205</v>
      </c>
      <c r="BM128" s="23" t="s">
        <v>214</v>
      </c>
    </row>
    <row r="129" spans="2:51" s="12" customFormat="1" ht="13.5">
      <c r="B129" s="191"/>
      <c r="D129" s="183" t="s">
        <v>164</v>
      </c>
      <c r="E129" s="192" t="s">
        <v>5</v>
      </c>
      <c r="F129" s="193" t="s">
        <v>215</v>
      </c>
      <c r="H129" s="192" t="s">
        <v>5</v>
      </c>
      <c r="I129" s="194"/>
      <c r="L129" s="191"/>
      <c r="M129" s="195"/>
      <c r="N129" s="196"/>
      <c r="O129" s="196"/>
      <c r="P129" s="196"/>
      <c r="Q129" s="196"/>
      <c r="R129" s="196"/>
      <c r="S129" s="196"/>
      <c r="T129" s="197"/>
      <c r="AT129" s="192" t="s">
        <v>164</v>
      </c>
      <c r="AU129" s="192" t="s">
        <v>142</v>
      </c>
      <c r="AV129" s="12" t="s">
        <v>78</v>
      </c>
      <c r="AW129" s="12" t="s">
        <v>35</v>
      </c>
      <c r="AX129" s="12" t="s">
        <v>71</v>
      </c>
      <c r="AY129" s="192" t="s">
        <v>133</v>
      </c>
    </row>
    <row r="130" spans="2:51" s="11" customFormat="1" ht="13.5">
      <c r="B130" s="182"/>
      <c r="D130" s="183" t="s">
        <v>164</v>
      </c>
      <c r="E130" s="184" t="s">
        <v>5</v>
      </c>
      <c r="F130" s="185" t="s">
        <v>216</v>
      </c>
      <c r="H130" s="186">
        <v>10.348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164</v>
      </c>
      <c r="AU130" s="184" t="s">
        <v>142</v>
      </c>
      <c r="AV130" s="11" t="s">
        <v>142</v>
      </c>
      <c r="AW130" s="11" t="s">
        <v>35</v>
      </c>
      <c r="AX130" s="11" t="s">
        <v>71</v>
      </c>
      <c r="AY130" s="184" t="s">
        <v>133</v>
      </c>
    </row>
    <row r="131" spans="2:51" s="12" customFormat="1" ht="13.5">
      <c r="B131" s="191"/>
      <c r="D131" s="183" t="s">
        <v>164</v>
      </c>
      <c r="E131" s="192" t="s">
        <v>5</v>
      </c>
      <c r="F131" s="193" t="s">
        <v>217</v>
      </c>
      <c r="H131" s="192" t="s">
        <v>5</v>
      </c>
      <c r="I131" s="194"/>
      <c r="L131" s="191"/>
      <c r="M131" s="195"/>
      <c r="N131" s="196"/>
      <c r="O131" s="196"/>
      <c r="P131" s="196"/>
      <c r="Q131" s="196"/>
      <c r="R131" s="196"/>
      <c r="S131" s="196"/>
      <c r="T131" s="197"/>
      <c r="AT131" s="192" t="s">
        <v>164</v>
      </c>
      <c r="AU131" s="192" t="s">
        <v>142</v>
      </c>
      <c r="AV131" s="12" t="s">
        <v>78</v>
      </c>
      <c r="AW131" s="12" t="s">
        <v>35</v>
      </c>
      <c r="AX131" s="12" t="s">
        <v>71</v>
      </c>
      <c r="AY131" s="192" t="s">
        <v>133</v>
      </c>
    </row>
    <row r="132" spans="2:51" s="11" customFormat="1" ht="13.5">
      <c r="B132" s="182"/>
      <c r="D132" s="183" t="s">
        <v>164</v>
      </c>
      <c r="E132" s="184" t="s">
        <v>5</v>
      </c>
      <c r="F132" s="185" t="s">
        <v>218</v>
      </c>
      <c r="H132" s="186">
        <v>1.14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164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133</v>
      </c>
    </row>
    <row r="133" spans="2:51" s="11" customFormat="1" ht="13.5">
      <c r="B133" s="182"/>
      <c r="D133" s="183" t="s">
        <v>164</v>
      </c>
      <c r="E133" s="184" t="s">
        <v>5</v>
      </c>
      <c r="F133" s="185" t="s">
        <v>219</v>
      </c>
      <c r="H133" s="186">
        <v>2.19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164</v>
      </c>
      <c r="AU133" s="184" t="s">
        <v>142</v>
      </c>
      <c r="AV133" s="11" t="s">
        <v>142</v>
      </c>
      <c r="AW133" s="11" t="s">
        <v>35</v>
      </c>
      <c r="AX133" s="11" t="s">
        <v>71</v>
      </c>
      <c r="AY133" s="184" t="s">
        <v>133</v>
      </c>
    </row>
    <row r="134" spans="2:51" s="13" customFormat="1" ht="13.5">
      <c r="B134" s="208"/>
      <c r="D134" s="183" t="s">
        <v>164</v>
      </c>
      <c r="E134" s="209" t="s">
        <v>5</v>
      </c>
      <c r="F134" s="210" t="s">
        <v>220</v>
      </c>
      <c r="H134" s="211">
        <v>13.678</v>
      </c>
      <c r="I134" s="212"/>
      <c r="L134" s="208"/>
      <c r="M134" s="213"/>
      <c r="N134" s="214"/>
      <c r="O134" s="214"/>
      <c r="P134" s="214"/>
      <c r="Q134" s="214"/>
      <c r="R134" s="214"/>
      <c r="S134" s="214"/>
      <c r="T134" s="215"/>
      <c r="AT134" s="209" t="s">
        <v>164</v>
      </c>
      <c r="AU134" s="209" t="s">
        <v>142</v>
      </c>
      <c r="AV134" s="13" t="s">
        <v>141</v>
      </c>
      <c r="AW134" s="13" t="s">
        <v>35</v>
      </c>
      <c r="AX134" s="13" t="s">
        <v>78</v>
      </c>
      <c r="AY134" s="209" t="s">
        <v>133</v>
      </c>
    </row>
    <row r="135" spans="2:65" s="1" customFormat="1" ht="16.5" customHeight="1">
      <c r="B135" s="169"/>
      <c r="C135" s="170" t="s">
        <v>221</v>
      </c>
      <c r="D135" s="170" t="s">
        <v>136</v>
      </c>
      <c r="E135" s="171" t="s">
        <v>222</v>
      </c>
      <c r="F135" s="172" t="s">
        <v>223</v>
      </c>
      <c r="G135" s="173" t="s">
        <v>139</v>
      </c>
      <c r="H135" s="174">
        <v>24.05</v>
      </c>
      <c r="I135" s="175"/>
      <c r="J135" s="176">
        <f>ROUND(I135*H135,2)</f>
        <v>0</v>
      </c>
      <c r="K135" s="172" t="s">
        <v>140</v>
      </c>
      <c r="L135" s="40"/>
      <c r="M135" s="177" t="s">
        <v>5</v>
      </c>
      <c r="N135" s="178" t="s">
        <v>43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0.00015</v>
      </c>
      <c r="T135" s="180">
        <f>S135*H135</f>
        <v>0.0036074999999999996</v>
      </c>
      <c r="AR135" s="23" t="s">
        <v>205</v>
      </c>
      <c r="AT135" s="23" t="s">
        <v>136</v>
      </c>
      <c r="AU135" s="23" t="s">
        <v>142</v>
      </c>
      <c r="AY135" s="23" t="s">
        <v>133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142</v>
      </c>
      <c r="BK135" s="181">
        <f>ROUND(I135*H135,2)</f>
        <v>0</v>
      </c>
      <c r="BL135" s="23" t="s">
        <v>205</v>
      </c>
      <c r="BM135" s="23" t="s">
        <v>224</v>
      </c>
    </row>
    <row r="136" spans="2:51" s="12" customFormat="1" ht="13.5">
      <c r="B136" s="191"/>
      <c r="D136" s="183" t="s">
        <v>164</v>
      </c>
      <c r="E136" s="192" t="s">
        <v>5</v>
      </c>
      <c r="F136" s="193" t="s">
        <v>225</v>
      </c>
      <c r="H136" s="192" t="s">
        <v>5</v>
      </c>
      <c r="I136" s="194"/>
      <c r="L136" s="191"/>
      <c r="M136" s="195"/>
      <c r="N136" s="196"/>
      <c r="O136" s="196"/>
      <c r="P136" s="196"/>
      <c r="Q136" s="196"/>
      <c r="R136" s="196"/>
      <c r="S136" s="196"/>
      <c r="T136" s="197"/>
      <c r="AT136" s="192" t="s">
        <v>164</v>
      </c>
      <c r="AU136" s="192" t="s">
        <v>142</v>
      </c>
      <c r="AV136" s="12" t="s">
        <v>78</v>
      </c>
      <c r="AW136" s="12" t="s">
        <v>35</v>
      </c>
      <c r="AX136" s="12" t="s">
        <v>71</v>
      </c>
      <c r="AY136" s="192" t="s">
        <v>133</v>
      </c>
    </row>
    <row r="137" spans="2:51" s="11" customFormat="1" ht="13.5">
      <c r="B137" s="182"/>
      <c r="D137" s="183" t="s">
        <v>164</v>
      </c>
      <c r="E137" s="184" t="s">
        <v>5</v>
      </c>
      <c r="F137" s="185" t="s">
        <v>226</v>
      </c>
      <c r="H137" s="186">
        <v>24.05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164</v>
      </c>
      <c r="AU137" s="184" t="s">
        <v>142</v>
      </c>
      <c r="AV137" s="11" t="s">
        <v>142</v>
      </c>
      <c r="AW137" s="11" t="s">
        <v>35</v>
      </c>
      <c r="AX137" s="11" t="s">
        <v>78</v>
      </c>
      <c r="AY137" s="184" t="s">
        <v>133</v>
      </c>
    </row>
    <row r="138" spans="2:65" s="1" customFormat="1" ht="25.5" customHeight="1">
      <c r="B138" s="169"/>
      <c r="C138" s="170" t="s">
        <v>227</v>
      </c>
      <c r="D138" s="170" t="s">
        <v>136</v>
      </c>
      <c r="E138" s="171" t="s">
        <v>228</v>
      </c>
      <c r="F138" s="172" t="s">
        <v>229</v>
      </c>
      <c r="G138" s="173" t="s">
        <v>139</v>
      </c>
      <c r="H138" s="174">
        <v>62.25</v>
      </c>
      <c r="I138" s="175"/>
      <c r="J138" s="176">
        <f>ROUND(I138*H138,2)</f>
        <v>0</v>
      </c>
      <c r="K138" s="172" t="s">
        <v>140</v>
      </c>
      <c r="L138" s="40"/>
      <c r="M138" s="177" t="s">
        <v>5</v>
      </c>
      <c r="N138" s="178" t="s">
        <v>43</v>
      </c>
      <c r="O138" s="41"/>
      <c r="P138" s="179">
        <f>O138*H138</f>
        <v>0</v>
      </c>
      <c r="Q138" s="179">
        <v>4E-05</v>
      </c>
      <c r="R138" s="179">
        <f>Q138*H138</f>
        <v>0.00249</v>
      </c>
      <c r="S138" s="179">
        <v>0</v>
      </c>
      <c r="T138" s="180">
        <f>S138*H138</f>
        <v>0</v>
      </c>
      <c r="AR138" s="23" t="s">
        <v>141</v>
      </c>
      <c r="AT138" s="23" t="s">
        <v>136</v>
      </c>
      <c r="AU138" s="23" t="s">
        <v>142</v>
      </c>
      <c r="AY138" s="23" t="s">
        <v>133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142</v>
      </c>
      <c r="BK138" s="181">
        <f>ROUND(I138*H138,2)</f>
        <v>0</v>
      </c>
      <c r="BL138" s="23" t="s">
        <v>141</v>
      </c>
      <c r="BM138" s="23" t="s">
        <v>230</v>
      </c>
    </row>
    <row r="139" spans="2:51" s="11" customFormat="1" ht="13.5">
      <c r="B139" s="182"/>
      <c r="D139" s="183" t="s">
        <v>164</v>
      </c>
      <c r="E139" s="184" t="s">
        <v>5</v>
      </c>
      <c r="F139" s="185" t="s">
        <v>231</v>
      </c>
      <c r="H139" s="186">
        <v>12.25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164</v>
      </c>
      <c r="AU139" s="184" t="s">
        <v>142</v>
      </c>
      <c r="AV139" s="11" t="s">
        <v>142</v>
      </c>
      <c r="AW139" s="11" t="s">
        <v>35</v>
      </c>
      <c r="AX139" s="11" t="s">
        <v>71</v>
      </c>
      <c r="AY139" s="184" t="s">
        <v>133</v>
      </c>
    </row>
    <row r="140" spans="2:51" s="12" customFormat="1" ht="13.5">
      <c r="B140" s="191"/>
      <c r="D140" s="183" t="s">
        <v>164</v>
      </c>
      <c r="E140" s="192" t="s">
        <v>5</v>
      </c>
      <c r="F140" s="193" t="s">
        <v>232</v>
      </c>
      <c r="H140" s="192" t="s">
        <v>5</v>
      </c>
      <c r="I140" s="194"/>
      <c r="L140" s="191"/>
      <c r="M140" s="195"/>
      <c r="N140" s="196"/>
      <c r="O140" s="196"/>
      <c r="P140" s="196"/>
      <c r="Q140" s="196"/>
      <c r="R140" s="196"/>
      <c r="S140" s="196"/>
      <c r="T140" s="197"/>
      <c r="AT140" s="192" t="s">
        <v>164</v>
      </c>
      <c r="AU140" s="192" t="s">
        <v>142</v>
      </c>
      <c r="AV140" s="12" t="s">
        <v>78</v>
      </c>
      <c r="AW140" s="12" t="s">
        <v>35</v>
      </c>
      <c r="AX140" s="12" t="s">
        <v>71</v>
      </c>
      <c r="AY140" s="192" t="s">
        <v>133</v>
      </c>
    </row>
    <row r="141" spans="2:51" s="11" customFormat="1" ht="13.5">
      <c r="B141" s="182"/>
      <c r="D141" s="183" t="s">
        <v>164</v>
      </c>
      <c r="E141" s="184" t="s">
        <v>5</v>
      </c>
      <c r="F141" s="185" t="s">
        <v>181</v>
      </c>
      <c r="H141" s="186">
        <v>50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164</v>
      </c>
      <c r="AU141" s="184" t="s">
        <v>142</v>
      </c>
      <c r="AV141" s="11" t="s">
        <v>142</v>
      </c>
      <c r="AW141" s="11" t="s">
        <v>35</v>
      </c>
      <c r="AX141" s="11" t="s">
        <v>71</v>
      </c>
      <c r="AY141" s="184" t="s">
        <v>133</v>
      </c>
    </row>
    <row r="142" spans="2:51" s="13" customFormat="1" ht="13.5">
      <c r="B142" s="208"/>
      <c r="D142" s="183" t="s">
        <v>164</v>
      </c>
      <c r="E142" s="209" t="s">
        <v>5</v>
      </c>
      <c r="F142" s="210" t="s">
        <v>220</v>
      </c>
      <c r="H142" s="211">
        <v>62.25</v>
      </c>
      <c r="I142" s="212"/>
      <c r="L142" s="208"/>
      <c r="M142" s="213"/>
      <c r="N142" s="214"/>
      <c r="O142" s="214"/>
      <c r="P142" s="214"/>
      <c r="Q142" s="214"/>
      <c r="R142" s="214"/>
      <c r="S142" s="214"/>
      <c r="T142" s="215"/>
      <c r="AT142" s="209" t="s">
        <v>164</v>
      </c>
      <c r="AU142" s="209" t="s">
        <v>142</v>
      </c>
      <c r="AV142" s="13" t="s">
        <v>141</v>
      </c>
      <c r="AW142" s="13" t="s">
        <v>35</v>
      </c>
      <c r="AX142" s="13" t="s">
        <v>78</v>
      </c>
      <c r="AY142" s="209" t="s">
        <v>133</v>
      </c>
    </row>
    <row r="143" spans="2:65" s="1" customFormat="1" ht="38.25" customHeight="1">
      <c r="B143" s="169"/>
      <c r="C143" s="170" t="s">
        <v>233</v>
      </c>
      <c r="D143" s="170" t="s">
        <v>136</v>
      </c>
      <c r="E143" s="171" t="s">
        <v>234</v>
      </c>
      <c r="F143" s="172" t="s">
        <v>235</v>
      </c>
      <c r="G143" s="173" t="s">
        <v>139</v>
      </c>
      <c r="H143" s="174">
        <v>24.05</v>
      </c>
      <c r="I143" s="175"/>
      <c r="J143" s="176">
        <f>ROUND(I143*H143,2)</f>
        <v>0</v>
      </c>
      <c r="K143" s="172" t="s">
        <v>140</v>
      </c>
      <c r="L143" s="40"/>
      <c r="M143" s="177" t="s">
        <v>5</v>
      </c>
      <c r="N143" s="178" t="s">
        <v>43</v>
      </c>
      <c r="O143" s="41"/>
      <c r="P143" s="179">
        <f>O143*H143</f>
        <v>0</v>
      </c>
      <c r="Q143" s="179">
        <v>0</v>
      </c>
      <c r="R143" s="179">
        <f>Q143*H143</f>
        <v>0</v>
      </c>
      <c r="S143" s="179">
        <v>0.1</v>
      </c>
      <c r="T143" s="180">
        <f>S143*H143</f>
        <v>2.4050000000000002</v>
      </c>
      <c r="AR143" s="23" t="s">
        <v>141</v>
      </c>
      <c r="AT143" s="23" t="s">
        <v>136</v>
      </c>
      <c r="AU143" s="23" t="s">
        <v>142</v>
      </c>
      <c r="AY143" s="23" t="s">
        <v>133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142</v>
      </c>
      <c r="BK143" s="181">
        <f>ROUND(I143*H143,2)</f>
        <v>0</v>
      </c>
      <c r="BL143" s="23" t="s">
        <v>141</v>
      </c>
      <c r="BM143" s="23" t="s">
        <v>236</v>
      </c>
    </row>
    <row r="144" spans="2:51" s="11" customFormat="1" ht="13.5">
      <c r="B144" s="182"/>
      <c r="D144" s="183" t="s">
        <v>164</v>
      </c>
      <c r="E144" s="184" t="s">
        <v>5</v>
      </c>
      <c r="F144" s="185" t="s">
        <v>237</v>
      </c>
      <c r="H144" s="186">
        <v>24.05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164</v>
      </c>
      <c r="AU144" s="184" t="s">
        <v>142</v>
      </c>
      <c r="AV144" s="11" t="s">
        <v>142</v>
      </c>
      <c r="AW144" s="11" t="s">
        <v>35</v>
      </c>
      <c r="AX144" s="11" t="s">
        <v>78</v>
      </c>
      <c r="AY144" s="184" t="s">
        <v>133</v>
      </c>
    </row>
    <row r="145" spans="2:65" s="1" customFormat="1" ht="16.5" customHeight="1">
      <c r="B145" s="169"/>
      <c r="C145" s="170" t="s">
        <v>10</v>
      </c>
      <c r="D145" s="170" t="s">
        <v>136</v>
      </c>
      <c r="E145" s="171" t="s">
        <v>238</v>
      </c>
      <c r="F145" s="172" t="s">
        <v>239</v>
      </c>
      <c r="G145" s="173" t="s">
        <v>139</v>
      </c>
      <c r="H145" s="174">
        <v>4.189</v>
      </c>
      <c r="I145" s="175"/>
      <c r="J145" s="176">
        <f>ROUND(I145*H145,2)</f>
        <v>0</v>
      </c>
      <c r="K145" s="172" t="s">
        <v>140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AR145" s="23" t="s">
        <v>141</v>
      </c>
      <c r="AT145" s="23" t="s">
        <v>136</v>
      </c>
      <c r="AU145" s="23" t="s">
        <v>142</v>
      </c>
      <c r="AY145" s="23" t="s">
        <v>133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142</v>
      </c>
      <c r="BK145" s="181">
        <f>ROUND(I145*H145,2)</f>
        <v>0</v>
      </c>
      <c r="BL145" s="23" t="s">
        <v>141</v>
      </c>
      <c r="BM145" s="23" t="s">
        <v>240</v>
      </c>
    </row>
    <row r="146" spans="2:51" s="11" customFormat="1" ht="13.5">
      <c r="B146" s="182"/>
      <c r="D146" s="183" t="s">
        <v>164</v>
      </c>
      <c r="E146" s="184" t="s">
        <v>5</v>
      </c>
      <c r="F146" s="185" t="s">
        <v>241</v>
      </c>
      <c r="H146" s="186">
        <v>2.842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164</v>
      </c>
      <c r="AU146" s="184" t="s">
        <v>142</v>
      </c>
      <c r="AV146" s="11" t="s">
        <v>142</v>
      </c>
      <c r="AW146" s="11" t="s">
        <v>35</v>
      </c>
      <c r="AX146" s="11" t="s">
        <v>71</v>
      </c>
      <c r="AY146" s="184" t="s">
        <v>133</v>
      </c>
    </row>
    <row r="147" spans="2:51" s="11" customFormat="1" ht="13.5">
      <c r="B147" s="182"/>
      <c r="D147" s="183" t="s">
        <v>164</v>
      </c>
      <c r="E147" s="184" t="s">
        <v>5</v>
      </c>
      <c r="F147" s="185" t="s">
        <v>242</v>
      </c>
      <c r="H147" s="186">
        <v>1.347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84" t="s">
        <v>164</v>
      </c>
      <c r="AU147" s="184" t="s">
        <v>142</v>
      </c>
      <c r="AV147" s="11" t="s">
        <v>142</v>
      </c>
      <c r="AW147" s="11" t="s">
        <v>35</v>
      </c>
      <c r="AX147" s="11" t="s">
        <v>71</v>
      </c>
      <c r="AY147" s="184" t="s">
        <v>133</v>
      </c>
    </row>
    <row r="148" spans="2:51" s="13" customFormat="1" ht="13.5">
      <c r="B148" s="208"/>
      <c r="D148" s="183" t="s">
        <v>164</v>
      </c>
      <c r="E148" s="209" t="s">
        <v>5</v>
      </c>
      <c r="F148" s="210" t="s">
        <v>220</v>
      </c>
      <c r="H148" s="211">
        <v>4.189</v>
      </c>
      <c r="I148" s="212"/>
      <c r="L148" s="208"/>
      <c r="M148" s="213"/>
      <c r="N148" s="214"/>
      <c r="O148" s="214"/>
      <c r="P148" s="214"/>
      <c r="Q148" s="214"/>
      <c r="R148" s="214"/>
      <c r="S148" s="214"/>
      <c r="T148" s="215"/>
      <c r="AT148" s="209" t="s">
        <v>164</v>
      </c>
      <c r="AU148" s="209" t="s">
        <v>142</v>
      </c>
      <c r="AV148" s="13" t="s">
        <v>141</v>
      </c>
      <c r="AW148" s="13" t="s">
        <v>35</v>
      </c>
      <c r="AX148" s="13" t="s">
        <v>78</v>
      </c>
      <c r="AY148" s="209" t="s">
        <v>133</v>
      </c>
    </row>
    <row r="149" spans="2:63" s="10" customFormat="1" ht="29.85" customHeight="1">
      <c r="B149" s="156"/>
      <c r="D149" s="157" t="s">
        <v>70</v>
      </c>
      <c r="E149" s="167" t="s">
        <v>243</v>
      </c>
      <c r="F149" s="167" t="s">
        <v>244</v>
      </c>
      <c r="I149" s="159"/>
      <c r="J149" s="168">
        <f>BK149</f>
        <v>0</v>
      </c>
      <c r="L149" s="156"/>
      <c r="M149" s="161"/>
      <c r="N149" s="162"/>
      <c r="O149" s="162"/>
      <c r="P149" s="163">
        <f>SUM(P150:P156)</f>
        <v>0</v>
      </c>
      <c r="Q149" s="162"/>
      <c r="R149" s="163">
        <f>SUM(R150:R156)</f>
        <v>0</v>
      </c>
      <c r="S149" s="162"/>
      <c r="T149" s="164">
        <f>SUM(T150:T156)</f>
        <v>0</v>
      </c>
      <c r="AR149" s="157" t="s">
        <v>78</v>
      </c>
      <c r="AT149" s="165" t="s">
        <v>70</v>
      </c>
      <c r="AU149" s="165" t="s">
        <v>78</v>
      </c>
      <c r="AY149" s="157" t="s">
        <v>133</v>
      </c>
      <c r="BK149" s="166">
        <f>SUM(BK150:BK156)</f>
        <v>0</v>
      </c>
    </row>
    <row r="150" spans="2:65" s="1" customFormat="1" ht="25.5" customHeight="1">
      <c r="B150" s="169"/>
      <c r="C150" s="170" t="s">
        <v>245</v>
      </c>
      <c r="D150" s="170" t="s">
        <v>136</v>
      </c>
      <c r="E150" s="171" t="s">
        <v>246</v>
      </c>
      <c r="F150" s="172" t="s">
        <v>247</v>
      </c>
      <c r="G150" s="173" t="s">
        <v>248</v>
      </c>
      <c r="H150" s="174">
        <v>2.613</v>
      </c>
      <c r="I150" s="175"/>
      <c r="J150" s="176">
        <f>ROUND(I150*H150,2)</f>
        <v>0</v>
      </c>
      <c r="K150" s="172" t="s">
        <v>140</v>
      </c>
      <c r="L150" s="40"/>
      <c r="M150" s="177" t="s">
        <v>5</v>
      </c>
      <c r="N150" s="178" t="s">
        <v>43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23" t="s">
        <v>141</v>
      </c>
      <c r="AT150" s="23" t="s">
        <v>136</v>
      </c>
      <c r="AU150" s="23" t="s">
        <v>142</v>
      </c>
      <c r="AY150" s="23" t="s">
        <v>133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142</v>
      </c>
      <c r="BK150" s="181">
        <f>ROUND(I150*H150,2)</f>
        <v>0</v>
      </c>
      <c r="BL150" s="23" t="s">
        <v>141</v>
      </c>
      <c r="BM150" s="23" t="s">
        <v>249</v>
      </c>
    </row>
    <row r="151" spans="2:65" s="1" customFormat="1" ht="38.25" customHeight="1">
      <c r="B151" s="169"/>
      <c r="C151" s="170" t="s">
        <v>250</v>
      </c>
      <c r="D151" s="170" t="s">
        <v>136</v>
      </c>
      <c r="E151" s="171" t="s">
        <v>251</v>
      </c>
      <c r="F151" s="172" t="s">
        <v>252</v>
      </c>
      <c r="G151" s="173" t="s">
        <v>248</v>
      </c>
      <c r="H151" s="174">
        <v>130.65</v>
      </c>
      <c r="I151" s="175"/>
      <c r="J151" s="176">
        <f>ROUND(I151*H151,2)</f>
        <v>0</v>
      </c>
      <c r="K151" s="172" t="s">
        <v>140</v>
      </c>
      <c r="L151" s="40"/>
      <c r="M151" s="177" t="s">
        <v>5</v>
      </c>
      <c r="N151" s="178" t="s">
        <v>43</v>
      </c>
      <c r="O151" s="41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23" t="s">
        <v>141</v>
      </c>
      <c r="AT151" s="23" t="s">
        <v>136</v>
      </c>
      <c r="AU151" s="23" t="s">
        <v>142</v>
      </c>
      <c r="AY151" s="23" t="s">
        <v>133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3" t="s">
        <v>142</v>
      </c>
      <c r="BK151" s="181">
        <f>ROUND(I151*H151,2)</f>
        <v>0</v>
      </c>
      <c r="BL151" s="23" t="s">
        <v>141</v>
      </c>
      <c r="BM151" s="23" t="s">
        <v>253</v>
      </c>
    </row>
    <row r="152" spans="2:51" s="11" customFormat="1" ht="13.5">
      <c r="B152" s="182"/>
      <c r="D152" s="183" t="s">
        <v>164</v>
      </c>
      <c r="F152" s="185" t="s">
        <v>254</v>
      </c>
      <c r="H152" s="186">
        <v>130.65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164</v>
      </c>
      <c r="AU152" s="184" t="s">
        <v>142</v>
      </c>
      <c r="AV152" s="11" t="s">
        <v>142</v>
      </c>
      <c r="AW152" s="11" t="s">
        <v>6</v>
      </c>
      <c r="AX152" s="11" t="s">
        <v>78</v>
      </c>
      <c r="AY152" s="184" t="s">
        <v>133</v>
      </c>
    </row>
    <row r="153" spans="2:65" s="1" customFormat="1" ht="25.5" customHeight="1">
      <c r="B153" s="169"/>
      <c r="C153" s="170" t="s">
        <v>255</v>
      </c>
      <c r="D153" s="170" t="s">
        <v>136</v>
      </c>
      <c r="E153" s="171" t="s">
        <v>256</v>
      </c>
      <c r="F153" s="172" t="s">
        <v>257</v>
      </c>
      <c r="G153" s="173" t="s">
        <v>248</v>
      </c>
      <c r="H153" s="174">
        <v>2.613</v>
      </c>
      <c r="I153" s="175"/>
      <c r="J153" s="176">
        <f>ROUND(I153*H153,2)</f>
        <v>0</v>
      </c>
      <c r="K153" s="172" t="s">
        <v>140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141</v>
      </c>
      <c r="AT153" s="23" t="s">
        <v>136</v>
      </c>
      <c r="AU153" s="23" t="s">
        <v>142</v>
      </c>
      <c r="AY153" s="23" t="s">
        <v>133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142</v>
      </c>
      <c r="BK153" s="181">
        <f>ROUND(I153*H153,2)</f>
        <v>0</v>
      </c>
      <c r="BL153" s="23" t="s">
        <v>141</v>
      </c>
      <c r="BM153" s="23" t="s">
        <v>258</v>
      </c>
    </row>
    <row r="154" spans="2:65" s="1" customFormat="1" ht="25.5" customHeight="1">
      <c r="B154" s="169"/>
      <c r="C154" s="170" t="s">
        <v>259</v>
      </c>
      <c r="D154" s="170" t="s">
        <v>136</v>
      </c>
      <c r="E154" s="171" t="s">
        <v>260</v>
      </c>
      <c r="F154" s="172" t="s">
        <v>261</v>
      </c>
      <c r="G154" s="173" t="s">
        <v>248</v>
      </c>
      <c r="H154" s="174">
        <v>23.517</v>
      </c>
      <c r="I154" s="175"/>
      <c r="J154" s="176">
        <f>ROUND(I154*H154,2)</f>
        <v>0</v>
      </c>
      <c r="K154" s="172" t="s">
        <v>140</v>
      </c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141</v>
      </c>
      <c r="AT154" s="23" t="s">
        <v>136</v>
      </c>
      <c r="AU154" s="23" t="s">
        <v>142</v>
      </c>
      <c r="AY154" s="23" t="s">
        <v>133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142</v>
      </c>
      <c r="BK154" s="181">
        <f>ROUND(I154*H154,2)</f>
        <v>0</v>
      </c>
      <c r="BL154" s="23" t="s">
        <v>141</v>
      </c>
      <c r="BM154" s="23" t="s">
        <v>262</v>
      </c>
    </row>
    <row r="155" spans="2:51" s="11" customFormat="1" ht="13.5">
      <c r="B155" s="182"/>
      <c r="D155" s="183" t="s">
        <v>164</v>
      </c>
      <c r="F155" s="185" t="s">
        <v>263</v>
      </c>
      <c r="H155" s="186">
        <v>23.517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164</v>
      </c>
      <c r="AU155" s="184" t="s">
        <v>142</v>
      </c>
      <c r="AV155" s="11" t="s">
        <v>142</v>
      </c>
      <c r="AW155" s="11" t="s">
        <v>6</v>
      </c>
      <c r="AX155" s="11" t="s">
        <v>78</v>
      </c>
      <c r="AY155" s="184" t="s">
        <v>133</v>
      </c>
    </row>
    <row r="156" spans="2:65" s="1" customFormat="1" ht="38.25" customHeight="1">
      <c r="B156" s="169"/>
      <c r="C156" s="170" t="s">
        <v>264</v>
      </c>
      <c r="D156" s="170" t="s">
        <v>136</v>
      </c>
      <c r="E156" s="171" t="s">
        <v>265</v>
      </c>
      <c r="F156" s="172" t="s">
        <v>266</v>
      </c>
      <c r="G156" s="173" t="s">
        <v>248</v>
      </c>
      <c r="H156" s="174">
        <v>2.613</v>
      </c>
      <c r="I156" s="175"/>
      <c r="J156" s="176">
        <f>ROUND(I156*H156,2)</f>
        <v>0</v>
      </c>
      <c r="K156" s="172" t="s">
        <v>140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141</v>
      </c>
      <c r="AT156" s="23" t="s">
        <v>136</v>
      </c>
      <c r="AU156" s="23" t="s">
        <v>142</v>
      </c>
      <c r="AY156" s="23" t="s">
        <v>133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142</v>
      </c>
      <c r="BK156" s="181">
        <f>ROUND(I156*H156,2)</f>
        <v>0</v>
      </c>
      <c r="BL156" s="23" t="s">
        <v>141</v>
      </c>
      <c r="BM156" s="23" t="s">
        <v>267</v>
      </c>
    </row>
    <row r="157" spans="2:63" s="10" customFormat="1" ht="29.85" customHeight="1">
      <c r="B157" s="156"/>
      <c r="D157" s="157" t="s">
        <v>70</v>
      </c>
      <c r="E157" s="167" t="s">
        <v>268</v>
      </c>
      <c r="F157" s="167" t="s">
        <v>269</v>
      </c>
      <c r="I157" s="159"/>
      <c r="J157" s="168">
        <f>BK157</f>
        <v>0</v>
      </c>
      <c r="L157" s="156"/>
      <c r="M157" s="161"/>
      <c r="N157" s="162"/>
      <c r="O157" s="162"/>
      <c r="P157" s="163">
        <f>SUM(P158:P160)</f>
        <v>0</v>
      </c>
      <c r="Q157" s="162"/>
      <c r="R157" s="163">
        <f>SUM(R158:R160)</f>
        <v>0</v>
      </c>
      <c r="S157" s="162"/>
      <c r="T157" s="164">
        <f>SUM(T158:T160)</f>
        <v>0</v>
      </c>
      <c r="AR157" s="157" t="s">
        <v>78</v>
      </c>
      <c r="AT157" s="165" t="s">
        <v>70</v>
      </c>
      <c r="AU157" s="165" t="s">
        <v>78</v>
      </c>
      <c r="AY157" s="157" t="s">
        <v>133</v>
      </c>
      <c r="BK157" s="166">
        <f>SUM(BK158:BK160)</f>
        <v>0</v>
      </c>
    </row>
    <row r="158" spans="2:65" s="1" customFormat="1" ht="38.25" customHeight="1">
      <c r="B158" s="169"/>
      <c r="C158" s="170" t="s">
        <v>270</v>
      </c>
      <c r="D158" s="170" t="s">
        <v>136</v>
      </c>
      <c r="E158" s="171" t="s">
        <v>271</v>
      </c>
      <c r="F158" s="172" t="s">
        <v>272</v>
      </c>
      <c r="G158" s="173" t="s">
        <v>248</v>
      </c>
      <c r="H158" s="174">
        <v>0.692</v>
      </c>
      <c r="I158" s="175"/>
      <c r="J158" s="176">
        <f>ROUND(I158*H158,2)</f>
        <v>0</v>
      </c>
      <c r="K158" s="172" t="s">
        <v>140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141</v>
      </c>
      <c r="AT158" s="23" t="s">
        <v>136</v>
      </c>
      <c r="AU158" s="23" t="s">
        <v>142</v>
      </c>
      <c r="AY158" s="23" t="s">
        <v>133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141</v>
      </c>
      <c r="BM158" s="23" t="s">
        <v>273</v>
      </c>
    </row>
    <row r="159" spans="2:65" s="1" customFormat="1" ht="51" customHeight="1">
      <c r="B159" s="169"/>
      <c r="C159" s="170" t="s">
        <v>274</v>
      </c>
      <c r="D159" s="170" t="s">
        <v>136</v>
      </c>
      <c r="E159" s="171" t="s">
        <v>275</v>
      </c>
      <c r="F159" s="172" t="s">
        <v>276</v>
      </c>
      <c r="G159" s="173" t="s">
        <v>248</v>
      </c>
      <c r="H159" s="174">
        <v>0.692</v>
      </c>
      <c r="I159" s="175"/>
      <c r="J159" s="176">
        <f>ROUND(I159*H159,2)</f>
        <v>0</v>
      </c>
      <c r="K159" s="172" t="s">
        <v>140</v>
      </c>
      <c r="L159" s="40"/>
      <c r="M159" s="177" t="s">
        <v>5</v>
      </c>
      <c r="N159" s="178" t="s">
        <v>43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141</v>
      </c>
      <c r="AT159" s="23" t="s">
        <v>136</v>
      </c>
      <c r="AU159" s="23" t="s">
        <v>142</v>
      </c>
      <c r="AY159" s="23" t="s">
        <v>133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142</v>
      </c>
      <c r="BK159" s="181">
        <f>ROUND(I159*H159,2)</f>
        <v>0</v>
      </c>
      <c r="BL159" s="23" t="s">
        <v>141</v>
      </c>
      <c r="BM159" s="23" t="s">
        <v>277</v>
      </c>
    </row>
    <row r="160" spans="2:65" s="1" customFormat="1" ht="38.25" customHeight="1">
      <c r="B160" s="169"/>
      <c r="C160" s="170" t="s">
        <v>278</v>
      </c>
      <c r="D160" s="170" t="s">
        <v>136</v>
      </c>
      <c r="E160" s="171" t="s">
        <v>279</v>
      </c>
      <c r="F160" s="172" t="s">
        <v>280</v>
      </c>
      <c r="G160" s="173" t="s">
        <v>248</v>
      </c>
      <c r="H160" s="174">
        <v>0.692</v>
      </c>
      <c r="I160" s="175"/>
      <c r="J160" s="176">
        <f>ROUND(I160*H160,2)</f>
        <v>0</v>
      </c>
      <c r="K160" s="172" t="s">
        <v>140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136</v>
      </c>
      <c r="AU160" s="23" t="s">
        <v>142</v>
      </c>
      <c r="AY160" s="23" t="s">
        <v>133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281</v>
      </c>
    </row>
    <row r="161" spans="2:63" s="10" customFormat="1" ht="37.35" customHeight="1">
      <c r="B161" s="156"/>
      <c r="D161" s="157" t="s">
        <v>70</v>
      </c>
      <c r="E161" s="158" t="s">
        <v>282</v>
      </c>
      <c r="F161" s="158" t="s">
        <v>283</v>
      </c>
      <c r="I161" s="159"/>
      <c r="J161" s="160">
        <f>BK161</f>
        <v>0</v>
      </c>
      <c r="L161" s="156"/>
      <c r="M161" s="161"/>
      <c r="N161" s="162"/>
      <c r="O161" s="162"/>
      <c r="P161" s="163">
        <f>P162+P189+P200+P212+P224+P246+P250+P268+P274+P294+P308+P318+P329+P346+P352</f>
        <v>0</v>
      </c>
      <c r="Q161" s="162"/>
      <c r="R161" s="163">
        <f>R162+R189+R200+R212+R224+R246+R250+R268+R274+R294+R308+R318+R329+R346+R352</f>
        <v>2.04183093</v>
      </c>
      <c r="S161" s="162"/>
      <c r="T161" s="164">
        <f>T162+T189+T200+T212+T224+T246+T250+T268+T274+T294+T308+T318+T329+T346+T352</f>
        <v>0.2042545</v>
      </c>
      <c r="AR161" s="157" t="s">
        <v>142</v>
      </c>
      <c r="AT161" s="165" t="s">
        <v>70</v>
      </c>
      <c r="AU161" s="165" t="s">
        <v>71</v>
      </c>
      <c r="AY161" s="157" t="s">
        <v>133</v>
      </c>
      <c r="BK161" s="166">
        <f>BK162+BK189+BK200+BK212+BK224+BK246+BK250+BK268+BK274+BK294+BK308+BK318+BK329+BK346+BK352</f>
        <v>0</v>
      </c>
    </row>
    <row r="162" spans="2:63" s="10" customFormat="1" ht="19.9" customHeight="1">
      <c r="B162" s="156"/>
      <c r="D162" s="157" t="s">
        <v>70</v>
      </c>
      <c r="E162" s="167" t="s">
        <v>284</v>
      </c>
      <c r="F162" s="167" t="s">
        <v>285</v>
      </c>
      <c r="I162" s="159"/>
      <c r="J162" s="168">
        <f>BK162</f>
        <v>0</v>
      </c>
      <c r="L162" s="156"/>
      <c r="M162" s="161"/>
      <c r="N162" s="162"/>
      <c r="O162" s="162"/>
      <c r="P162" s="163">
        <f>SUM(P163:P188)</f>
        <v>0</v>
      </c>
      <c r="Q162" s="162"/>
      <c r="R162" s="163">
        <f>SUM(R163:R188)</f>
        <v>0.0323145</v>
      </c>
      <c r="S162" s="162"/>
      <c r="T162" s="164">
        <f>SUM(T163:T188)</f>
        <v>0</v>
      </c>
      <c r="AR162" s="157" t="s">
        <v>142</v>
      </c>
      <c r="AT162" s="165" t="s">
        <v>70</v>
      </c>
      <c r="AU162" s="165" t="s">
        <v>78</v>
      </c>
      <c r="AY162" s="157" t="s">
        <v>133</v>
      </c>
      <c r="BK162" s="166">
        <f>SUM(BK163:BK188)</f>
        <v>0</v>
      </c>
    </row>
    <row r="163" spans="2:65" s="1" customFormat="1" ht="25.5" customHeight="1">
      <c r="B163" s="169"/>
      <c r="C163" s="170" t="s">
        <v>286</v>
      </c>
      <c r="D163" s="170" t="s">
        <v>136</v>
      </c>
      <c r="E163" s="171" t="s">
        <v>287</v>
      </c>
      <c r="F163" s="172" t="s">
        <v>288</v>
      </c>
      <c r="G163" s="173" t="s">
        <v>139</v>
      </c>
      <c r="H163" s="174">
        <v>3.655</v>
      </c>
      <c r="I163" s="175"/>
      <c r="J163" s="176">
        <f>ROUND(I163*H163,2)</f>
        <v>0</v>
      </c>
      <c r="K163" s="172" t="s">
        <v>140</v>
      </c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205</v>
      </c>
      <c r="AT163" s="23" t="s">
        <v>136</v>
      </c>
      <c r="AU163" s="23" t="s">
        <v>142</v>
      </c>
      <c r="AY163" s="23" t="s">
        <v>133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142</v>
      </c>
      <c r="BK163" s="181">
        <f>ROUND(I163*H163,2)</f>
        <v>0</v>
      </c>
      <c r="BL163" s="23" t="s">
        <v>205</v>
      </c>
      <c r="BM163" s="23" t="s">
        <v>289</v>
      </c>
    </row>
    <row r="164" spans="2:51" s="11" customFormat="1" ht="13.5">
      <c r="B164" s="182"/>
      <c r="D164" s="183" t="s">
        <v>164</v>
      </c>
      <c r="E164" s="184" t="s">
        <v>5</v>
      </c>
      <c r="F164" s="185" t="s">
        <v>290</v>
      </c>
      <c r="H164" s="186">
        <v>1.208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164</v>
      </c>
      <c r="AU164" s="184" t="s">
        <v>142</v>
      </c>
      <c r="AV164" s="11" t="s">
        <v>142</v>
      </c>
      <c r="AW164" s="11" t="s">
        <v>35</v>
      </c>
      <c r="AX164" s="11" t="s">
        <v>71</v>
      </c>
      <c r="AY164" s="184" t="s">
        <v>133</v>
      </c>
    </row>
    <row r="165" spans="2:51" s="11" customFormat="1" ht="13.5">
      <c r="B165" s="182"/>
      <c r="D165" s="183" t="s">
        <v>164</v>
      </c>
      <c r="E165" s="184" t="s">
        <v>5</v>
      </c>
      <c r="F165" s="185" t="s">
        <v>291</v>
      </c>
      <c r="H165" s="186">
        <v>2.447</v>
      </c>
      <c r="I165" s="187"/>
      <c r="L165" s="182"/>
      <c r="M165" s="188"/>
      <c r="N165" s="189"/>
      <c r="O165" s="189"/>
      <c r="P165" s="189"/>
      <c r="Q165" s="189"/>
      <c r="R165" s="189"/>
      <c r="S165" s="189"/>
      <c r="T165" s="190"/>
      <c r="AT165" s="184" t="s">
        <v>164</v>
      </c>
      <c r="AU165" s="184" t="s">
        <v>142</v>
      </c>
      <c r="AV165" s="11" t="s">
        <v>142</v>
      </c>
      <c r="AW165" s="11" t="s">
        <v>35</v>
      </c>
      <c r="AX165" s="11" t="s">
        <v>71</v>
      </c>
      <c r="AY165" s="184" t="s">
        <v>133</v>
      </c>
    </row>
    <row r="166" spans="2:51" s="13" customFormat="1" ht="13.5">
      <c r="B166" s="208"/>
      <c r="D166" s="183" t="s">
        <v>164</v>
      </c>
      <c r="E166" s="209" t="s">
        <v>5</v>
      </c>
      <c r="F166" s="210" t="s">
        <v>220</v>
      </c>
      <c r="H166" s="211">
        <v>3.655</v>
      </c>
      <c r="I166" s="212"/>
      <c r="L166" s="208"/>
      <c r="M166" s="213"/>
      <c r="N166" s="214"/>
      <c r="O166" s="214"/>
      <c r="P166" s="214"/>
      <c r="Q166" s="214"/>
      <c r="R166" s="214"/>
      <c r="S166" s="214"/>
      <c r="T166" s="215"/>
      <c r="AT166" s="209" t="s">
        <v>164</v>
      </c>
      <c r="AU166" s="209" t="s">
        <v>142</v>
      </c>
      <c r="AV166" s="13" t="s">
        <v>141</v>
      </c>
      <c r="AW166" s="13" t="s">
        <v>35</v>
      </c>
      <c r="AX166" s="13" t="s">
        <v>78</v>
      </c>
      <c r="AY166" s="209" t="s">
        <v>133</v>
      </c>
    </row>
    <row r="167" spans="2:65" s="1" customFormat="1" ht="25.5" customHeight="1">
      <c r="B167" s="169"/>
      <c r="C167" s="170" t="s">
        <v>292</v>
      </c>
      <c r="D167" s="170" t="s">
        <v>136</v>
      </c>
      <c r="E167" s="171" t="s">
        <v>293</v>
      </c>
      <c r="F167" s="172" t="s">
        <v>294</v>
      </c>
      <c r="G167" s="173" t="s">
        <v>139</v>
      </c>
      <c r="H167" s="174">
        <v>6.758</v>
      </c>
      <c r="I167" s="175"/>
      <c r="J167" s="176">
        <f>ROUND(I167*H167,2)</f>
        <v>0</v>
      </c>
      <c r="K167" s="172" t="s">
        <v>140</v>
      </c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205</v>
      </c>
      <c r="AT167" s="23" t="s">
        <v>136</v>
      </c>
      <c r="AU167" s="23" t="s">
        <v>142</v>
      </c>
      <c r="AY167" s="23" t="s">
        <v>133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142</v>
      </c>
      <c r="BK167" s="181">
        <f>ROUND(I167*H167,2)</f>
        <v>0</v>
      </c>
      <c r="BL167" s="23" t="s">
        <v>205</v>
      </c>
      <c r="BM167" s="23" t="s">
        <v>295</v>
      </c>
    </row>
    <row r="168" spans="2:51" s="11" customFormat="1" ht="13.5">
      <c r="B168" s="182"/>
      <c r="D168" s="183" t="s">
        <v>164</v>
      </c>
      <c r="E168" s="184" t="s">
        <v>5</v>
      </c>
      <c r="F168" s="185" t="s">
        <v>296</v>
      </c>
      <c r="H168" s="186">
        <v>0.697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164</v>
      </c>
      <c r="AU168" s="184" t="s">
        <v>142</v>
      </c>
      <c r="AV168" s="11" t="s">
        <v>142</v>
      </c>
      <c r="AW168" s="11" t="s">
        <v>35</v>
      </c>
      <c r="AX168" s="11" t="s">
        <v>71</v>
      </c>
      <c r="AY168" s="184" t="s">
        <v>133</v>
      </c>
    </row>
    <row r="169" spans="2:51" s="11" customFormat="1" ht="13.5">
      <c r="B169" s="182"/>
      <c r="D169" s="183" t="s">
        <v>164</v>
      </c>
      <c r="E169" s="184" t="s">
        <v>5</v>
      </c>
      <c r="F169" s="185" t="s">
        <v>297</v>
      </c>
      <c r="H169" s="186">
        <v>5.31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164</v>
      </c>
      <c r="AU169" s="184" t="s">
        <v>142</v>
      </c>
      <c r="AV169" s="11" t="s">
        <v>142</v>
      </c>
      <c r="AW169" s="11" t="s">
        <v>35</v>
      </c>
      <c r="AX169" s="11" t="s">
        <v>71</v>
      </c>
      <c r="AY169" s="184" t="s">
        <v>133</v>
      </c>
    </row>
    <row r="170" spans="2:51" s="11" customFormat="1" ht="13.5">
      <c r="B170" s="182"/>
      <c r="D170" s="183" t="s">
        <v>164</v>
      </c>
      <c r="E170" s="184" t="s">
        <v>5</v>
      </c>
      <c r="F170" s="185" t="s">
        <v>298</v>
      </c>
      <c r="H170" s="186">
        <v>0.751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164</v>
      </c>
      <c r="AU170" s="184" t="s">
        <v>142</v>
      </c>
      <c r="AV170" s="11" t="s">
        <v>142</v>
      </c>
      <c r="AW170" s="11" t="s">
        <v>35</v>
      </c>
      <c r="AX170" s="11" t="s">
        <v>71</v>
      </c>
      <c r="AY170" s="184" t="s">
        <v>133</v>
      </c>
    </row>
    <row r="171" spans="2:51" s="13" customFormat="1" ht="13.5">
      <c r="B171" s="208"/>
      <c r="D171" s="183" t="s">
        <v>164</v>
      </c>
      <c r="E171" s="209" t="s">
        <v>5</v>
      </c>
      <c r="F171" s="210" t="s">
        <v>220</v>
      </c>
      <c r="H171" s="211">
        <v>6.758</v>
      </c>
      <c r="I171" s="212"/>
      <c r="L171" s="208"/>
      <c r="M171" s="213"/>
      <c r="N171" s="214"/>
      <c r="O171" s="214"/>
      <c r="P171" s="214"/>
      <c r="Q171" s="214"/>
      <c r="R171" s="214"/>
      <c r="S171" s="214"/>
      <c r="T171" s="215"/>
      <c r="AT171" s="209" t="s">
        <v>164</v>
      </c>
      <c r="AU171" s="209" t="s">
        <v>142</v>
      </c>
      <c r="AV171" s="13" t="s">
        <v>141</v>
      </c>
      <c r="AW171" s="13" t="s">
        <v>35</v>
      </c>
      <c r="AX171" s="13" t="s">
        <v>78</v>
      </c>
      <c r="AY171" s="209" t="s">
        <v>133</v>
      </c>
    </row>
    <row r="172" spans="2:65" s="1" customFormat="1" ht="16.5" customHeight="1">
      <c r="B172" s="169"/>
      <c r="C172" s="198" t="s">
        <v>299</v>
      </c>
      <c r="D172" s="198" t="s">
        <v>206</v>
      </c>
      <c r="E172" s="199" t="s">
        <v>300</v>
      </c>
      <c r="F172" s="200" t="s">
        <v>301</v>
      </c>
      <c r="G172" s="201" t="s">
        <v>302</v>
      </c>
      <c r="H172" s="202">
        <v>31.239</v>
      </c>
      <c r="I172" s="203"/>
      <c r="J172" s="204">
        <f>ROUND(I172*H172,2)</f>
        <v>0</v>
      </c>
      <c r="K172" s="200" t="s">
        <v>140</v>
      </c>
      <c r="L172" s="205"/>
      <c r="M172" s="206" t="s">
        <v>5</v>
      </c>
      <c r="N172" s="207" t="s">
        <v>43</v>
      </c>
      <c r="O172" s="41"/>
      <c r="P172" s="179">
        <f>O172*H172</f>
        <v>0</v>
      </c>
      <c r="Q172" s="179">
        <v>0.001</v>
      </c>
      <c r="R172" s="179">
        <f>Q172*H172</f>
        <v>0.031239000000000003</v>
      </c>
      <c r="S172" s="179">
        <v>0</v>
      </c>
      <c r="T172" s="180">
        <f>S172*H172</f>
        <v>0</v>
      </c>
      <c r="AR172" s="23" t="s">
        <v>299</v>
      </c>
      <c r="AT172" s="23" t="s">
        <v>206</v>
      </c>
      <c r="AU172" s="23" t="s">
        <v>142</v>
      </c>
      <c r="AY172" s="23" t="s">
        <v>133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142</v>
      </c>
      <c r="BK172" s="181">
        <f>ROUND(I172*H172,2)</f>
        <v>0</v>
      </c>
      <c r="BL172" s="23" t="s">
        <v>205</v>
      </c>
      <c r="BM172" s="23" t="s">
        <v>303</v>
      </c>
    </row>
    <row r="173" spans="2:51" s="12" customFormat="1" ht="13.5">
      <c r="B173" s="191"/>
      <c r="D173" s="183" t="s">
        <v>164</v>
      </c>
      <c r="E173" s="192" t="s">
        <v>5</v>
      </c>
      <c r="F173" s="193" t="s">
        <v>304</v>
      </c>
      <c r="H173" s="192" t="s">
        <v>5</v>
      </c>
      <c r="I173" s="194"/>
      <c r="L173" s="191"/>
      <c r="M173" s="195"/>
      <c r="N173" s="196"/>
      <c r="O173" s="196"/>
      <c r="P173" s="196"/>
      <c r="Q173" s="196"/>
      <c r="R173" s="196"/>
      <c r="S173" s="196"/>
      <c r="T173" s="197"/>
      <c r="AT173" s="192" t="s">
        <v>164</v>
      </c>
      <c r="AU173" s="192" t="s">
        <v>142</v>
      </c>
      <c r="AV173" s="12" t="s">
        <v>78</v>
      </c>
      <c r="AW173" s="12" t="s">
        <v>35</v>
      </c>
      <c r="AX173" s="12" t="s">
        <v>71</v>
      </c>
      <c r="AY173" s="192" t="s">
        <v>133</v>
      </c>
    </row>
    <row r="174" spans="2:51" s="11" customFormat="1" ht="13.5">
      <c r="B174" s="182"/>
      <c r="D174" s="183" t="s">
        <v>164</v>
      </c>
      <c r="E174" s="184" t="s">
        <v>5</v>
      </c>
      <c r="F174" s="185" t="s">
        <v>305</v>
      </c>
      <c r="H174" s="186">
        <v>31.239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164</v>
      </c>
      <c r="AU174" s="184" t="s">
        <v>142</v>
      </c>
      <c r="AV174" s="11" t="s">
        <v>142</v>
      </c>
      <c r="AW174" s="11" t="s">
        <v>35</v>
      </c>
      <c r="AX174" s="11" t="s">
        <v>78</v>
      </c>
      <c r="AY174" s="184" t="s">
        <v>133</v>
      </c>
    </row>
    <row r="175" spans="2:65" s="1" customFormat="1" ht="25.5" customHeight="1">
      <c r="B175" s="169"/>
      <c r="C175" s="170" t="s">
        <v>306</v>
      </c>
      <c r="D175" s="170" t="s">
        <v>136</v>
      </c>
      <c r="E175" s="171" t="s">
        <v>307</v>
      </c>
      <c r="F175" s="172" t="s">
        <v>308</v>
      </c>
      <c r="G175" s="173" t="s">
        <v>139</v>
      </c>
      <c r="H175" s="174">
        <v>10.413</v>
      </c>
      <c r="I175" s="175"/>
      <c r="J175" s="176">
        <f>ROUND(I175*H175,2)</f>
        <v>0</v>
      </c>
      <c r="K175" s="172" t="s">
        <v>140</v>
      </c>
      <c r="L175" s="40"/>
      <c r="M175" s="177" t="s">
        <v>5</v>
      </c>
      <c r="N175" s="178" t="s">
        <v>43</v>
      </c>
      <c r="O175" s="41"/>
      <c r="P175" s="179">
        <f>O175*H175</f>
        <v>0</v>
      </c>
      <c r="Q175" s="179">
        <v>0</v>
      </c>
      <c r="R175" s="179">
        <f>Q175*H175</f>
        <v>0</v>
      </c>
      <c r="S175" s="179">
        <v>0</v>
      </c>
      <c r="T175" s="180">
        <f>S175*H175</f>
        <v>0</v>
      </c>
      <c r="AR175" s="23" t="s">
        <v>205</v>
      </c>
      <c r="AT175" s="23" t="s">
        <v>136</v>
      </c>
      <c r="AU175" s="23" t="s">
        <v>142</v>
      </c>
      <c r="AY175" s="23" t="s">
        <v>133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142</v>
      </c>
      <c r="BK175" s="181">
        <f>ROUND(I175*H175,2)</f>
        <v>0</v>
      </c>
      <c r="BL175" s="23" t="s">
        <v>205</v>
      </c>
      <c r="BM175" s="23" t="s">
        <v>309</v>
      </c>
    </row>
    <row r="176" spans="2:51" s="11" customFormat="1" ht="13.5">
      <c r="B176" s="182"/>
      <c r="D176" s="183" t="s">
        <v>164</v>
      </c>
      <c r="E176" s="184" t="s">
        <v>5</v>
      </c>
      <c r="F176" s="185" t="s">
        <v>310</v>
      </c>
      <c r="H176" s="186">
        <v>10.413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164</v>
      </c>
      <c r="AU176" s="184" t="s">
        <v>142</v>
      </c>
      <c r="AV176" s="11" t="s">
        <v>142</v>
      </c>
      <c r="AW176" s="11" t="s">
        <v>35</v>
      </c>
      <c r="AX176" s="11" t="s">
        <v>78</v>
      </c>
      <c r="AY176" s="184" t="s">
        <v>133</v>
      </c>
    </row>
    <row r="177" spans="2:65" s="1" customFormat="1" ht="25.5" customHeight="1">
      <c r="B177" s="169"/>
      <c r="C177" s="170" t="s">
        <v>311</v>
      </c>
      <c r="D177" s="170" t="s">
        <v>136</v>
      </c>
      <c r="E177" s="171" t="s">
        <v>312</v>
      </c>
      <c r="F177" s="172" t="s">
        <v>313</v>
      </c>
      <c r="G177" s="173" t="s">
        <v>314</v>
      </c>
      <c r="H177" s="174">
        <v>16.295</v>
      </c>
      <c r="I177" s="175"/>
      <c r="J177" s="176">
        <f>ROUND(I177*H177,2)</f>
        <v>0</v>
      </c>
      <c r="K177" s="172" t="s">
        <v>140</v>
      </c>
      <c r="L177" s="40"/>
      <c r="M177" s="177" t="s">
        <v>5</v>
      </c>
      <c r="N177" s="178" t="s">
        <v>43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23" t="s">
        <v>205</v>
      </c>
      <c r="AT177" s="23" t="s">
        <v>136</v>
      </c>
      <c r="AU177" s="23" t="s">
        <v>142</v>
      </c>
      <c r="AY177" s="23" t="s">
        <v>133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142</v>
      </c>
      <c r="BK177" s="181">
        <f>ROUND(I177*H177,2)</f>
        <v>0</v>
      </c>
      <c r="BL177" s="23" t="s">
        <v>205</v>
      </c>
      <c r="BM177" s="23" t="s">
        <v>315</v>
      </c>
    </row>
    <row r="178" spans="2:51" s="11" customFormat="1" ht="13.5">
      <c r="B178" s="182"/>
      <c r="D178" s="183" t="s">
        <v>164</v>
      </c>
      <c r="E178" s="184" t="s">
        <v>5</v>
      </c>
      <c r="F178" s="185" t="s">
        <v>316</v>
      </c>
      <c r="H178" s="186">
        <v>3.485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164</v>
      </c>
      <c r="AU178" s="184" t="s">
        <v>142</v>
      </c>
      <c r="AV178" s="11" t="s">
        <v>142</v>
      </c>
      <c r="AW178" s="11" t="s">
        <v>35</v>
      </c>
      <c r="AX178" s="11" t="s">
        <v>71</v>
      </c>
      <c r="AY178" s="184" t="s">
        <v>133</v>
      </c>
    </row>
    <row r="179" spans="2:51" s="11" customFormat="1" ht="13.5">
      <c r="B179" s="182"/>
      <c r="D179" s="183" t="s">
        <v>164</v>
      </c>
      <c r="E179" s="184" t="s">
        <v>5</v>
      </c>
      <c r="F179" s="185" t="s">
        <v>317</v>
      </c>
      <c r="H179" s="186">
        <v>6.41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164</v>
      </c>
      <c r="AU179" s="184" t="s">
        <v>142</v>
      </c>
      <c r="AV179" s="11" t="s">
        <v>142</v>
      </c>
      <c r="AW179" s="11" t="s">
        <v>35</v>
      </c>
      <c r="AX179" s="11" t="s">
        <v>71</v>
      </c>
      <c r="AY179" s="184" t="s">
        <v>133</v>
      </c>
    </row>
    <row r="180" spans="2:51" s="11" customFormat="1" ht="13.5">
      <c r="B180" s="182"/>
      <c r="D180" s="183" t="s">
        <v>164</v>
      </c>
      <c r="E180" s="184" t="s">
        <v>5</v>
      </c>
      <c r="F180" s="185" t="s">
        <v>318</v>
      </c>
      <c r="H180" s="186">
        <v>5.2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164</v>
      </c>
      <c r="AU180" s="184" t="s">
        <v>142</v>
      </c>
      <c r="AV180" s="11" t="s">
        <v>142</v>
      </c>
      <c r="AW180" s="11" t="s">
        <v>35</v>
      </c>
      <c r="AX180" s="11" t="s">
        <v>71</v>
      </c>
      <c r="AY180" s="184" t="s">
        <v>133</v>
      </c>
    </row>
    <row r="181" spans="2:51" s="11" customFormat="1" ht="13.5">
      <c r="B181" s="182"/>
      <c r="D181" s="183" t="s">
        <v>164</v>
      </c>
      <c r="E181" s="184" t="s">
        <v>5</v>
      </c>
      <c r="F181" s="185" t="s">
        <v>319</v>
      </c>
      <c r="H181" s="186">
        <v>0.4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164</v>
      </c>
      <c r="AU181" s="184" t="s">
        <v>142</v>
      </c>
      <c r="AV181" s="11" t="s">
        <v>142</v>
      </c>
      <c r="AW181" s="11" t="s">
        <v>35</v>
      </c>
      <c r="AX181" s="11" t="s">
        <v>71</v>
      </c>
      <c r="AY181" s="184" t="s">
        <v>133</v>
      </c>
    </row>
    <row r="182" spans="2:51" s="11" customFormat="1" ht="13.5">
      <c r="B182" s="182"/>
      <c r="D182" s="183" t="s">
        <v>164</v>
      </c>
      <c r="E182" s="184" t="s">
        <v>5</v>
      </c>
      <c r="F182" s="185" t="s">
        <v>320</v>
      </c>
      <c r="H182" s="186">
        <v>0.8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164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133</v>
      </c>
    </row>
    <row r="183" spans="2:51" s="13" customFormat="1" ht="13.5">
      <c r="B183" s="208"/>
      <c r="D183" s="183" t="s">
        <v>164</v>
      </c>
      <c r="E183" s="209" t="s">
        <v>5</v>
      </c>
      <c r="F183" s="210" t="s">
        <v>220</v>
      </c>
      <c r="H183" s="211">
        <v>16.295</v>
      </c>
      <c r="I183" s="212"/>
      <c r="L183" s="208"/>
      <c r="M183" s="213"/>
      <c r="N183" s="214"/>
      <c r="O183" s="214"/>
      <c r="P183" s="214"/>
      <c r="Q183" s="214"/>
      <c r="R183" s="214"/>
      <c r="S183" s="214"/>
      <c r="T183" s="215"/>
      <c r="AT183" s="209" t="s">
        <v>164</v>
      </c>
      <c r="AU183" s="209" t="s">
        <v>142</v>
      </c>
      <c r="AV183" s="13" t="s">
        <v>141</v>
      </c>
      <c r="AW183" s="13" t="s">
        <v>35</v>
      </c>
      <c r="AX183" s="13" t="s">
        <v>78</v>
      </c>
      <c r="AY183" s="209" t="s">
        <v>133</v>
      </c>
    </row>
    <row r="184" spans="2:65" s="1" customFormat="1" ht="25.5" customHeight="1">
      <c r="B184" s="169"/>
      <c r="C184" s="170" t="s">
        <v>321</v>
      </c>
      <c r="D184" s="170" t="s">
        <v>136</v>
      </c>
      <c r="E184" s="171" t="s">
        <v>322</v>
      </c>
      <c r="F184" s="172" t="s">
        <v>323</v>
      </c>
      <c r="G184" s="173" t="s">
        <v>203</v>
      </c>
      <c r="H184" s="174">
        <v>8</v>
      </c>
      <c r="I184" s="175"/>
      <c r="J184" s="176">
        <f>ROUND(I184*H184,2)</f>
        <v>0</v>
      </c>
      <c r="K184" s="172" t="s">
        <v>140</v>
      </c>
      <c r="L184" s="40"/>
      <c r="M184" s="177" t="s">
        <v>5</v>
      </c>
      <c r="N184" s="178" t="s">
        <v>43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0</v>
      </c>
      <c r="T184" s="180">
        <f>S184*H184</f>
        <v>0</v>
      </c>
      <c r="AR184" s="23" t="s">
        <v>205</v>
      </c>
      <c r="AT184" s="23" t="s">
        <v>136</v>
      </c>
      <c r="AU184" s="23" t="s">
        <v>142</v>
      </c>
      <c r="AY184" s="23" t="s">
        <v>133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142</v>
      </c>
      <c r="BK184" s="181">
        <f>ROUND(I184*H184,2)</f>
        <v>0</v>
      </c>
      <c r="BL184" s="23" t="s">
        <v>205</v>
      </c>
      <c r="BM184" s="23" t="s">
        <v>324</v>
      </c>
    </row>
    <row r="185" spans="2:65" s="1" customFormat="1" ht="16.5" customHeight="1">
      <c r="B185" s="169"/>
      <c r="C185" s="198" t="s">
        <v>325</v>
      </c>
      <c r="D185" s="198" t="s">
        <v>206</v>
      </c>
      <c r="E185" s="199" t="s">
        <v>326</v>
      </c>
      <c r="F185" s="200" t="s">
        <v>327</v>
      </c>
      <c r="G185" s="201" t="s">
        <v>314</v>
      </c>
      <c r="H185" s="202">
        <v>17.925</v>
      </c>
      <c r="I185" s="203"/>
      <c r="J185" s="204">
        <f>ROUND(I185*H185,2)</f>
        <v>0</v>
      </c>
      <c r="K185" s="200" t="s">
        <v>140</v>
      </c>
      <c r="L185" s="205"/>
      <c r="M185" s="206" t="s">
        <v>5</v>
      </c>
      <c r="N185" s="207" t="s">
        <v>43</v>
      </c>
      <c r="O185" s="41"/>
      <c r="P185" s="179">
        <f>O185*H185</f>
        <v>0</v>
      </c>
      <c r="Q185" s="179">
        <v>6E-05</v>
      </c>
      <c r="R185" s="179">
        <f>Q185*H185</f>
        <v>0.0010755</v>
      </c>
      <c r="S185" s="179">
        <v>0</v>
      </c>
      <c r="T185" s="180">
        <f>S185*H185</f>
        <v>0</v>
      </c>
      <c r="AR185" s="23" t="s">
        <v>299</v>
      </c>
      <c r="AT185" s="23" t="s">
        <v>206</v>
      </c>
      <c r="AU185" s="23" t="s">
        <v>142</v>
      </c>
      <c r="AY185" s="23" t="s">
        <v>133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142</v>
      </c>
      <c r="BK185" s="181">
        <f>ROUND(I185*H185,2)</f>
        <v>0</v>
      </c>
      <c r="BL185" s="23" t="s">
        <v>205</v>
      </c>
      <c r="BM185" s="23" t="s">
        <v>328</v>
      </c>
    </row>
    <row r="186" spans="2:51" s="11" customFormat="1" ht="13.5">
      <c r="B186" s="182"/>
      <c r="D186" s="183" t="s">
        <v>164</v>
      </c>
      <c r="E186" s="184" t="s">
        <v>5</v>
      </c>
      <c r="F186" s="185" t="s">
        <v>329</v>
      </c>
      <c r="H186" s="186">
        <v>17.925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164</v>
      </c>
      <c r="AU186" s="184" t="s">
        <v>142</v>
      </c>
      <c r="AV186" s="11" t="s">
        <v>142</v>
      </c>
      <c r="AW186" s="11" t="s">
        <v>35</v>
      </c>
      <c r="AX186" s="11" t="s">
        <v>78</v>
      </c>
      <c r="AY186" s="184" t="s">
        <v>133</v>
      </c>
    </row>
    <row r="187" spans="2:65" s="1" customFormat="1" ht="38.25" customHeight="1">
      <c r="B187" s="169"/>
      <c r="C187" s="170" t="s">
        <v>330</v>
      </c>
      <c r="D187" s="170" t="s">
        <v>136</v>
      </c>
      <c r="E187" s="171" t="s">
        <v>331</v>
      </c>
      <c r="F187" s="172" t="s">
        <v>332</v>
      </c>
      <c r="G187" s="173" t="s">
        <v>248</v>
      </c>
      <c r="H187" s="174">
        <v>0.032</v>
      </c>
      <c r="I187" s="175"/>
      <c r="J187" s="176">
        <f>ROUND(I187*H187,2)</f>
        <v>0</v>
      </c>
      <c r="K187" s="172" t="s">
        <v>140</v>
      </c>
      <c r="L187" s="40"/>
      <c r="M187" s="177" t="s">
        <v>5</v>
      </c>
      <c r="N187" s="178" t="s">
        <v>43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205</v>
      </c>
      <c r="AT187" s="23" t="s">
        <v>136</v>
      </c>
      <c r="AU187" s="23" t="s">
        <v>142</v>
      </c>
      <c r="AY187" s="23" t="s">
        <v>133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142</v>
      </c>
      <c r="BK187" s="181">
        <f>ROUND(I187*H187,2)</f>
        <v>0</v>
      </c>
      <c r="BL187" s="23" t="s">
        <v>205</v>
      </c>
      <c r="BM187" s="23" t="s">
        <v>333</v>
      </c>
    </row>
    <row r="188" spans="2:65" s="1" customFormat="1" ht="38.25" customHeight="1">
      <c r="B188" s="169"/>
      <c r="C188" s="170" t="s">
        <v>334</v>
      </c>
      <c r="D188" s="170" t="s">
        <v>136</v>
      </c>
      <c r="E188" s="171" t="s">
        <v>335</v>
      </c>
      <c r="F188" s="172" t="s">
        <v>336</v>
      </c>
      <c r="G188" s="173" t="s">
        <v>248</v>
      </c>
      <c r="H188" s="174">
        <v>0.032</v>
      </c>
      <c r="I188" s="175"/>
      <c r="J188" s="176">
        <f>ROUND(I188*H188,2)</f>
        <v>0</v>
      </c>
      <c r="K188" s="172" t="s">
        <v>140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205</v>
      </c>
      <c r="AT188" s="23" t="s">
        <v>136</v>
      </c>
      <c r="AU188" s="23" t="s">
        <v>142</v>
      </c>
      <c r="AY188" s="23" t="s">
        <v>133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205</v>
      </c>
      <c r="BM188" s="23" t="s">
        <v>337</v>
      </c>
    </row>
    <row r="189" spans="2:63" s="10" customFormat="1" ht="29.85" customHeight="1">
      <c r="B189" s="156"/>
      <c r="D189" s="157" t="s">
        <v>70</v>
      </c>
      <c r="E189" s="167" t="s">
        <v>338</v>
      </c>
      <c r="F189" s="167" t="s">
        <v>339</v>
      </c>
      <c r="I189" s="159"/>
      <c r="J189" s="168">
        <f>BK189</f>
        <v>0</v>
      </c>
      <c r="L189" s="156"/>
      <c r="M189" s="161"/>
      <c r="N189" s="162"/>
      <c r="O189" s="162"/>
      <c r="P189" s="163">
        <f>SUM(P190:P199)</f>
        <v>0</v>
      </c>
      <c r="Q189" s="162"/>
      <c r="R189" s="163">
        <f>SUM(R190:R199)</f>
        <v>0.0083</v>
      </c>
      <c r="S189" s="162"/>
      <c r="T189" s="164">
        <f>SUM(T190:T199)</f>
        <v>0.021179999999999997</v>
      </c>
      <c r="AR189" s="157" t="s">
        <v>142</v>
      </c>
      <c r="AT189" s="165" t="s">
        <v>70</v>
      </c>
      <c r="AU189" s="165" t="s">
        <v>78</v>
      </c>
      <c r="AY189" s="157" t="s">
        <v>133</v>
      </c>
      <c r="BK189" s="166">
        <f>SUM(BK190:BK199)</f>
        <v>0</v>
      </c>
    </row>
    <row r="190" spans="2:65" s="1" customFormat="1" ht="25.5" customHeight="1">
      <c r="B190" s="169"/>
      <c r="C190" s="170" t="s">
        <v>340</v>
      </c>
      <c r="D190" s="170" t="s">
        <v>136</v>
      </c>
      <c r="E190" s="171" t="s">
        <v>341</v>
      </c>
      <c r="F190" s="172" t="s">
        <v>342</v>
      </c>
      <c r="G190" s="173" t="s">
        <v>314</v>
      </c>
      <c r="H190" s="174">
        <v>6</v>
      </c>
      <c r="I190" s="175"/>
      <c r="J190" s="176">
        <f>ROUND(I190*H190,2)</f>
        <v>0</v>
      </c>
      <c r="K190" s="172" t="s">
        <v>140</v>
      </c>
      <c r="L190" s="40"/>
      <c r="M190" s="177" t="s">
        <v>5</v>
      </c>
      <c r="N190" s="178" t="s">
        <v>43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0.00198</v>
      </c>
      <c r="T190" s="180">
        <f>S190*H190</f>
        <v>0.01188</v>
      </c>
      <c r="AR190" s="23" t="s">
        <v>205</v>
      </c>
      <c r="AT190" s="23" t="s">
        <v>136</v>
      </c>
      <c r="AU190" s="23" t="s">
        <v>142</v>
      </c>
      <c r="AY190" s="23" t="s">
        <v>133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142</v>
      </c>
      <c r="BK190" s="181">
        <f>ROUND(I190*H190,2)</f>
        <v>0</v>
      </c>
      <c r="BL190" s="23" t="s">
        <v>205</v>
      </c>
      <c r="BM190" s="23" t="s">
        <v>343</v>
      </c>
    </row>
    <row r="191" spans="2:65" s="1" customFormat="1" ht="16.5" customHeight="1">
      <c r="B191" s="169"/>
      <c r="C191" s="170" t="s">
        <v>344</v>
      </c>
      <c r="D191" s="170" t="s">
        <v>136</v>
      </c>
      <c r="E191" s="171" t="s">
        <v>345</v>
      </c>
      <c r="F191" s="172" t="s">
        <v>346</v>
      </c>
      <c r="G191" s="173" t="s">
        <v>314</v>
      </c>
      <c r="H191" s="174">
        <v>2</v>
      </c>
      <c r="I191" s="175"/>
      <c r="J191" s="176">
        <f>ROUND(I191*H191,2)</f>
        <v>0</v>
      </c>
      <c r="K191" s="172" t="s">
        <v>140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0.00177</v>
      </c>
      <c r="R191" s="179">
        <f>Q191*H191</f>
        <v>0.00354</v>
      </c>
      <c r="S191" s="179">
        <v>0</v>
      </c>
      <c r="T191" s="180">
        <f>S191*H191</f>
        <v>0</v>
      </c>
      <c r="AR191" s="23" t="s">
        <v>205</v>
      </c>
      <c r="AT191" s="23" t="s">
        <v>136</v>
      </c>
      <c r="AU191" s="23" t="s">
        <v>142</v>
      </c>
      <c r="AY191" s="23" t="s">
        <v>133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205</v>
      </c>
      <c r="BM191" s="23" t="s">
        <v>347</v>
      </c>
    </row>
    <row r="192" spans="2:65" s="1" customFormat="1" ht="16.5" customHeight="1">
      <c r="B192" s="169"/>
      <c r="C192" s="170" t="s">
        <v>348</v>
      </c>
      <c r="D192" s="170" t="s">
        <v>136</v>
      </c>
      <c r="E192" s="171" t="s">
        <v>349</v>
      </c>
      <c r="F192" s="172" t="s">
        <v>350</v>
      </c>
      <c r="G192" s="173" t="s">
        <v>314</v>
      </c>
      <c r="H192" s="174">
        <v>7</v>
      </c>
      <c r="I192" s="175"/>
      <c r="J192" s="176">
        <f>ROUND(I192*H192,2)</f>
        <v>0</v>
      </c>
      <c r="K192" s="172" t="s">
        <v>140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0.00046</v>
      </c>
      <c r="R192" s="179">
        <f>Q192*H192</f>
        <v>0.00322</v>
      </c>
      <c r="S192" s="179">
        <v>0</v>
      </c>
      <c r="T192" s="180">
        <f>S192*H192</f>
        <v>0</v>
      </c>
      <c r="AR192" s="23" t="s">
        <v>205</v>
      </c>
      <c r="AT192" s="23" t="s">
        <v>136</v>
      </c>
      <c r="AU192" s="23" t="s">
        <v>142</v>
      </c>
      <c r="AY192" s="23" t="s">
        <v>133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142</v>
      </c>
      <c r="BK192" s="181">
        <f>ROUND(I192*H192,2)</f>
        <v>0</v>
      </c>
      <c r="BL192" s="23" t="s">
        <v>205</v>
      </c>
      <c r="BM192" s="23" t="s">
        <v>351</v>
      </c>
    </row>
    <row r="193" spans="2:65" s="1" customFormat="1" ht="16.5" customHeight="1">
      <c r="B193" s="169"/>
      <c r="C193" s="170" t="s">
        <v>352</v>
      </c>
      <c r="D193" s="170" t="s">
        <v>136</v>
      </c>
      <c r="E193" s="171" t="s">
        <v>353</v>
      </c>
      <c r="F193" s="172" t="s">
        <v>354</v>
      </c>
      <c r="G193" s="173" t="s">
        <v>314</v>
      </c>
      <c r="H193" s="174">
        <v>2</v>
      </c>
      <c r="I193" s="175"/>
      <c r="J193" s="176">
        <f>ROUND(I193*H193,2)</f>
        <v>0</v>
      </c>
      <c r="K193" s="172" t="s">
        <v>140</v>
      </c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0.00077</v>
      </c>
      <c r="R193" s="179">
        <f>Q193*H193</f>
        <v>0.00154</v>
      </c>
      <c r="S193" s="179">
        <v>0</v>
      </c>
      <c r="T193" s="180">
        <f>S193*H193</f>
        <v>0</v>
      </c>
      <c r="AR193" s="23" t="s">
        <v>205</v>
      </c>
      <c r="AT193" s="23" t="s">
        <v>136</v>
      </c>
      <c r="AU193" s="23" t="s">
        <v>142</v>
      </c>
      <c r="AY193" s="23" t="s">
        <v>133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142</v>
      </c>
      <c r="BK193" s="181">
        <f>ROUND(I193*H193,2)</f>
        <v>0</v>
      </c>
      <c r="BL193" s="23" t="s">
        <v>205</v>
      </c>
      <c r="BM193" s="23" t="s">
        <v>355</v>
      </c>
    </row>
    <row r="194" spans="2:65" s="1" customFormat="1" ht="16.5" customHeight="1">
      <c r="B194" s="169"/>
      <c r="C194" s="170" t="s">
        <v>356</v>
      </c>
      <c r="D194" s="170" t="s">
        <v>136</v>
      </c>
      <c r="E194" s="171" t="s">
        <v>357</v>
      </c>
      <c r="F194" s="172" t="s">
        <v>358</v>
      </c>
      <c r="G194" s="173" t="s">
        <v>203</v>
      </c>
      <c r="H194" s="174">
        <v>3</v>
      </c>
      <c r="I194" s="175"/>
      <c r="J194" s="176">
        <f>ROUND(I194*H194,2)</f>
        <v>0</v>
      </c>
      <c r="K194" s="172" t="s">
        <v>140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0.0031</v>
      </c>
      <c r="T194" s="180">
        <f>S194*H194</f>
        <v>0.0093</v>
      </c>
      <c r="AR194" s="23" t="s">
        <v>205</v>
      </c>
      <c r="AT194" s="23" t="s">
        <v>136</v>
      </c>
      <c r="AU194" s="23" t="s">
        <v>142</v>
      </c>
      <c r="AY194" s="23" t="s">
        <v>133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205</v>
      </c>
      <c r="BM194" s="23" t="s">
        <v>359</v>
      </c>
    </row>
    <row r="195" spans="2:51" s="12" customFormat="1" ht="13.5">
      <c r="B195" s="191"/>
      <c r="D195" s="183" t="s">
        <v>164</v>
      </c>
      <c r="E195" s="192" t="s">
        <v>5</v>
      </c>
      <c r="F195" s="193" t="s">
        <v>360</v>
      </c>
      <c r="H195" s="192" t="s">
        <v>5</v>
      </c>
      <c r="I195" s="194"/>
      <c r="L195" s="191"/>
      <c r="M195" s="195"/>
      <c r="N195" s="196"/>
      <c r="O195" s="196"/>
      <c r="P195" s="196"/>
      <c r="Q195" s="196"/>
      <c r="R195" s="196"/>
      <c r="S195" s="196"/>
      <c r="T195" s="197"/>
      <c r="AT195" s="192" t="s">
        <v>164</v>
      </c>
      <c r="AU195" s="192" t="s">
        <v>142</v>
      </c>
      <c r="AV195" s="12" t="s">
        <v>78</v>
      </c>
      <c r="AW195" s="12" t="s">
        <v>35</v>
      </c>
      <c r="AX195" s="12" t="s">
        <v>71</v>
      </c>
      <c r="AY195" s="192" t="s">
        <v>133</v>
      </c>
    </row>
    <row r="196" spans="2:51" s="11" customFormat="1" ht="13.5">
      <c r="B196" s="182"/>
      <c r="D196" s="183" t="s">
        <v>164</v>
      </c>
      <c r="E196" s="184" t="s">
        <v>5</v>
      </c>
      <c r="F196" s="185" t="s">
        <v>76</v>
      </c>
      <c r="H196" s="186">
        <v>3</v>
      </c>
      <c r="I196" s="187"/>
      <c r="L196" s="182"/>
      <c r="M196" s="188"/>
      <c r="N196" s="189"/>
      <c r="O196" s="189"/>
      <c r="P196" s="189"/>
      <c r="Q196" s="189"/>
      <c r="R196" s="189"/>
      <c r="S196" s="189"/>
      <c r="T196" s="190"/>
      <c r="AT196" s="184" t="s">
        <v>164</v>
      </c>
      <c r="AU196" s="184" t="s">
        <v>142</v>
      </c>
      <c r="AV196" s="11" t="s">
        <v>142</v>
      </c>
      <c r="AW196" s="11" t="s">
        <v>35</v>
      </c>
      <c r="AX196" s="11" t="s">
        <v>78</v>
      </c>
      <c r="AY196" s="184" t="s">
        <v>133</v>
      </c>
    </row>
    <row r="197" spans="2:65" s="1" customFormat="1" ht="16.5" customHeight="1">
      <c r="B197" s="169"/>
      <c r="C197" s="170" t="s">
        <v>361</v>
      </c>
      <c r="D197" s="170" t="s">
        <v>136</v>
      </c>
      <c r="E197" s="171" t="s">
        <v>362</v>
      </c>
      <c r="F197" s="172" t="s">
        <v>363</v>
      </c>
      <c r="G197" s="173" t="s">
        <v>314</v>
      </c>
      <c r="H197" s="174">
        <v>11</v>
      </c>
      <c r="I197" s="175"/>
      <c r="J197" s="176">
        <f>ROUND(I197*H197,2)</f>
        <v>0</v>
      </c>
      <c r="K197" s="172" t="s">
        <v>140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23" t="s">
        <v>205</v>
      </c>
      <c r="AT197" s="23" t="s">
        <v>136</v>
      </c>
      <c r="AU197" s="23" t="s">
        <v>142</v>
      </c>
      <c r="AY197" s="23" t="s">
        <v>133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205</v>
      </c>
      <c r="BM197" s="23" t="s">
        <v>364</v>
      </c>
    </row>
    <row r="198" spans="2:65" s="1" customFormat="1" ht="38.25" customHeight="1">
      <c r="B198" s="169"/>
      <c r="C198" s="170" t="s">
        <v>365</v>
      </c>
      <c r="D198" s="170" t="s">
        <v>136</v>
      </c>
      <c r="E198" s="171" t="s">
        <v>366</v>
      </c>
      <c r="F198" s="172" t="s">
        <v>367</v>
      </c>
      <c r="G198" s="173" t="s">
        <v>248</v>
      </c>
      <c r="H198" s="174">
        <v>0.008</v>
      </c>
      <c r="I198" s="175"/>
      <c r="J198" s="176">
        <f>ROUND(I198*H198,2)</f>
        <v>0</v>
      </c>
      <c r="K198" s="172" t="s">
        <v>140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205</v>
      </c>
      <c r="AT198" s="23" t="s">
        <v>136</v>
      </c>
      <c r="AU198" s="23" t="s">
        <v>142</v>
      </c>
      <c r="AY198" s="23" t="s">
        <v>133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142</v>
      </c>
      <c r="BK198" s="181">
        <f>ROUND(I198*H198,2)</f>
        <v>0</v>
      </c>
      <c r="BL198" s="23" t="s">
        <v>205</v>
      </c>
      <c r="BM198" s="23" t="s">
        <v>368</v>
      </c>
    </row>
    <row r="199" spans="2:65" s="1" customFormat="1" ht="38.25" customHeight="1">
      <c r="B199" s="169"/>
      <c r="C199" s="170" t="s">
        <v>369</v>
      </c>
      <c r="D199" s="170" t="s">
        <v>136</v>
      </c>
      <c r="E199" s="171" t="s">
        <v>370</v>
      </c>
      <c r="F199" s="172" t="s">
        <v>371</v>
      </c>
      <c r="G199" s="173" t="s">
        <v>248</v>
      </c>
      <c r="H199" s="174">
        <v>0.008</v>
      </c>
      <c r="I199" s="175"/>
      <c r="J199" s="176">
        <f>ROUND(I199*H199,2)</f>
        <v>0</v>
      </c>
      <c r="K199" s="172" t="s">
        <v>140</v>
      </c>
      <c r="L199" s="40"/>
      <c r="M199" s="177" t="s">
        <v>5</v>
      </c>
      <c r="N199" s="178" t="s">
        <v>43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205</v>
      </c>
      <c r="AT199" s="23" t="s">
        <v>136</v>
      </c>
      <c r="AU199" s="23" t="s">
        <v>142</v>
      </c>
      <c r="AY199" s="23" t="s">
        <v>133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142</v>
      </c>
      <c r="BK199" s="181">
        <f>ROUND(I199*H199,2)</f>
        <v>0</v>
      </c>
      <c r="BL199" s="23" t="s">
        <v>205</v>
      </c>
      <c r="BM199" s="23" t="s">
        <v>372</v>
      </c>
    </row>
    <row r="200" spans="2:63" s="10" customFormat="1" ht="29.85" customHeight="1">
      <c r="B200" s="156"/>
      <c r="D200" s="157" t="s">
        <v>70</v>
      </c>
      <c r="E200" s="167" t="s">
        <v>373</v>
      </c>
      <c r="F200" s="167" t="s">
        <v>374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SUM(P201:P211)</f>
        <v>0</v>
      </c>
      <c r="Q200" s="162"/>
      <c r="R200" s="163">
        <f>SUM(R201:R211)</f>
        <v>0.02018</v>
      </c>
      <c r="S200" s="162"/>
      <c r="T200" s="164">
        <f>SUM(T201:T211)</f>
        <v>0.0027999999999999995</v>
      </c>
      <c r="AR200" s="157" t="s">
        <v>142</v>
      </c>
      <c r="AT200" s="165" t="s">
        <v>70</v>
      </c>
      <c r="AU200" s="165" t="s">
        <v>78</v>
      </c>
      <c r="AY200" s="157" t="s">
        <v>133</v>
      </c>
      <c r="BK200" s="166">
        <f>SUM(BK201:BK211)</f>
        <v>0</v>
      </c>
    </row>
    <row r="201" spans="2:65" s="1" customFormat="1" ht="16.5" customHeight="1">
      <c r="B201" s="169"/>
      <c r="C201" s="170" t="s">
        <v>375</v>
      </c>
      <c r="D201" s="170" t="s">
        <v>136</v>
      </c>
      <c r="E201" s="171" t="s">
        <v>376</v>
      </c>
      <c r="F201" s="172" t="s">
        <v>377</v>
      </c>
      <c r="G201" s="173" t="s">
        <v>314</v>
      </c>
      <c r="H201" s="174">
        <v>10</v>
      </c>
      <c r="I201" s="175"/>
      <c r="J201" s="176">
        <f aca="true" t="shared" si="10" ref="J201:J211">ROUND(I201*H201,2)</f>
        <v>0</v>
      </c>
      <c r="K201" s="172" t="s">
        <v>140</v>
      </c>
      <c r="L201" s="40"/>
      <c r="M201" s="177" t="s">
        <v>5</v>
      </c>
      <c r="N201" s="178" t="s">
        <v>43</v>
      </c>
      <c r="O201" s="41"/>
      <c r="P201" s="179">
        <f aca="true" t="shared" si="11" ref="P201:P211">O201*H201</f>
        <v>0</v>
      </c>
      <c r="Q201" s="179">
        <v>0</v>
      </c>
      <c r="R201" s="179">
        <f aca="true" t="shared" si="12" ref="R201:R211">Q201*H201</f>
        <v>0</v>
      </c>
      <c r="S201" s="179">
        <v>0.00028</v>
      </c>
      <c r="T201" s="180">
        <f aca="true" t="shared" si="13" ref="T201:T211">S201*H201</f>
        <v>0.0027999999999999995</v>
      </c>
      <c r="AR201" s="23" t="s">
        <v>205</v>
      </c>
      <c r="AT201" s="23" t="s">
        <v>136</v>
      </c>
      <c r="AU201" s="23" t="s">
        <v>142</v>
      </c>
      <c r="AY201" s="23" t="s">
        <v>133</v>
      </c>
      <c r="BE201" s="181">
        <f aca="true" t="shared" si="14" ref="BE201:BE211">IF(N201="základní",J201,0)</f>
        <v>0</v>
      </c>
      <c r="BF201" s="181">
        <f aca="true" t="shared" si="15" ref="BF201:BF211">IF(N201="snížená",J201,0)</f>
        <v>0</v>
      </c>
      <c r="BG201" s="181">
        <f aca="true" t="shared" si="16" ref="BG201:BG211">IF(N201="zákl. přenesená",J201,0)</f>
        <v>0</v>
      </c>
      <c r="BH201" s="181">
        <f aca="true" t="shared" si="17" ref="BH201:BH211">IF(N201="sníž. přenesená",J201,0)</f>
        <v>0</v>
      </c>
      <c r="BI201" s="181">
        <f aca="true" t="shared" si="18" ref="BI201:BI211">IF(N201="nulová",J201,0)</f>
        <v>0</v>
      </c>
      <c r="BJ201" s="23" t="s">
        <v>142</v>
      </c>
      <c r="BK201" s="181">
        <f aca="true" t="shared" si="19" ref="BK201:BK211">ROUND(I201*H201,2)</f>
        <v>0</v>
      </c>
      <c r="BL201" s="23" t="s">
        <v>205</v>
      </c>
      <c r="BM201" s="23" t="s">
        <v>378</v>
      </c>
    </row>
    <row r="202" spans="2:65" s="1" customFormat="1" ht="25.5" customHeight="1">
      <c r="B202" s="169"/>
      <c r="C202" s="170" t="s">
        <v>379</v>
      </c>
      <c r="D202" s="170" t="s">
        <v>136</v>
      </c>
      <c r="E202" s="171" t="s">
        <v>380</v>
      </c>
      <c r="F202" s="172" t="s">
        <v>381</v>
      </c>
      <c r="G202" s="173" t="s">
        <v>314</v>
      </c>
      <c r="H202" s="174">
        <v>20</v>
      </c>
      <c r="I202" s="175"/>
      <c r="J202" s="176">
        <f t="shared" si="10"/>
        <v>0</v>
      </c>
      <c r="K202" s="172" t="s">
        <v>140</v>
      </c>
      <c r="L202" s="40"/>
      <c r="M202" s="177" t="s">
        <v>5</v>
      </c>
      <c r="N202" s="178" t="s">
        <v>43</v>
      </c>
      <c r="O202" s="41"/>
      <c r="P202" s="179">
        <f t="shared" si="11"/>
        <v>0</v>
      </c>
      <c r="Q202" s="179">
        <v>0.00042</v>
      </c>
      <c r="R202" s="179">
        <f t="shared" si="12"/>
        <v>0.008400000000000001</v>
      </c>
      <c r="S202" s="179">
        <v>0</v>
      </c>
      <c r="T202" s="180">
        <f t="shared" si="13"/>
        <v>0</v>
      </c>
      <c r="AR202" s="23" t="s">
        <v>205</v>
      </c>
      <c r="AT202" s="23" t="s">
        <v>136</v>
      </c>
      <c r="AU202" s="23" t="s">
        <v>142</v>
      </c>
      <c r="AY202" s="23" t="s">
        <v>133</v>
      </c>
      <c r="BE202" s="181">
        <f t="shared" si="14"/>
        <v>0</v>
      </c>
      <c r="BF202" s="181">
        <f t="shared" si="15"/>
        <v>0</v>
      </c>
      <c r="BG202" s="181">
        <f t="shared" si="16"/>
        <v>0</v>
      </c>
      <c r="BH202" s="181">
        <f t="shared" si="17"/>
        <v>0</v>
      </c>
      <c r="BI202" s="181">
        <f t="shared" si="18"/>
        <v>0</v>
      </c>
      <c r="BJ202" s="23" t="s">
        <v>142</v>
      </c>
      <c r="BK202" s="181">
        <f t="shared" si="19"/>
        <v>0</v>
      </c>
      <c r="BL202" s="23" t="s">
        <v>205</v>
      </c>
      <c r="BM202" s="23" t="s">
        <v>382</v>
      </c>
    </row>
    <row r="203" spans="2:65" s="1" customFormat="1" ht="16.5" customHeight="1">
      <c r="B203" s="169"/>
      <c r="C203" s="198" t="s">
        <v>383</v>
      </c>
      <c r="D203" s="198" t="s">
        <v>206</v>
      </c>
      <c r="E203" s="199" t="s">
        <v>384</v>
      </c>
      <c r="F203" s="200" t="s">
        <v>385</v>
      </c>
      <c r="G203" s="201" t="s">
        <v>314</v>
      </c>
      <c r="H203" s="202">
        <v>7</v>
      </c>
      <c r="I203" s="203"/>
      <c r="J203" s="204">
        <f t="shared" si="10"/>
        <v>0</v>
      </c>
      <c r="K203" s="200" t="s">
        <v>140</v>
      </c>
      <c r="L203" s="205"/>
      <c r="M203" s="206" t="s">
        <v>5</v>
      </c>
      <c r="N203" s="207" t="s">
        <v>43</v>
      </c>
      <c r="O203" s="41"/>
      <c r="P203" s="179">
        <f t="shared" si="11"/>
        <v>0</v>
      </c>
      <c r="Q203" s="179">
        <v>0.00011</v>
      </c>
      <c r="R203" s="179">
        <f t="shared" si="12"/>
        <v>0.0007700000000000001</v>
      </c>
      <c r="S203" s="179">
        <v>0</v>
      </c>
      <c r="T203" s="180">
        <f t="shared" si="13"/>
        <v>0</v>
      </c>
      <c r="AR203" s="23" t="s">
        <v>299</v>
      </c>
      <c r="AT203" s="23" t="s">
        <v>206</v>
      </c>
      <c r="AU203" s="23" t="s">
        <v>142</v>
      </c>
      <c r="AY203" s="23" t="s">
        <v>133</v>
      </c>
      <c r="BE203" s="181">
        <f t="shared" si="14"/>
        <v>0</v>
      </c>
      <c r="BF203" s="181">
        <f t="shared" si="15"/>
        <v>0</v>
      </c>
      <c r="BG203" s="181">
        <f t="shared" si="16"/>
        <v>0</v>
      </c>
      <c r="BH203" s="181">
        <f t="shared" si="17"/>
        <v>0</v>
      </c>
      <c r="BI203" s="181">
        <f t="shared" si="18"/>
        <v>0</v>
      </c>
      <c r="BJ203" s="23" t="s">
        <v>142</v>
      </c>
      <c r="BK203" s="181">
        <f t="shared" si="19"/>
        <v>0</v>
      </c>
      <c r="BL203" s="23" t="s">
        <v>205</v>
      </c>
      <c r="BM203" s="23" t="s">
        <v>386</v>
      </c>
    </row>
    <row r="204" spans="2:65" s="1" customFormat="1" ht="16.5" customHeight="1">
      <c r="B204" s="169"/>
      <c r="C204" s="198" t="s">
        <v>181</v>
      </c>
      <c r="D204" s="198" t="s">
        <v>206</v>
      </c>
      <c r="E204" s="199" t="s">
        <v>387</v>
      </c>
      <c r="F204" s="200" t="s">
        <v>388</v>
      </c>
      <c r="G204" s="201" t="s">
        <v>314</v>
      </c>
      <c r="H204" s="202">
        <v>7</v>
      </c>
      <c r="I204" s="203"/>
      <c r="J204" s="204">
        <f t="shared" si="10"/>
        <v>0</v>
      </c>
      <c r="K204" s="200" t="s">
        <v>140</v>
      </c>
      <c r="L204" s="205"/>
      <c r="M204" s="206" t="s">
        <v>5</v>
      </c>
      <c r="N204" s="207" t="s">
        <v>43</v>
      </c>
      <c r="O204" s="41"/>
      <c r="P204" s="179">
        <f t="shared" si="11"/>
        <v>0</v>
      </c>
      <c r="Q204" s="179">
        <v>0.00017</v>
      </c>
      <c r="R204" s="179">
        <f t="shared" si="12"/>
        <v>0.00119</v>
      </c>
      <c r="S204" s="179">
        <v>0</v>
      </c>
      <c r="T204" s="180">
        <f t="shared" si="13"/>
        <v>0</v>
      </c>
      <c r="AR204" s="23" t="s">
        <v>299</v>
      </c>
      <c r="AT204" s="23" t="s">
        <v>206</v>
      </c>
      <c r="AU204" s="23" t="s">
        <v>142</v>
      </c>
      <c r="AY204" s="23" t="s">
        <v>133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142</v>
      </c>
      <c r="BK204" s="181">
        <f t="shared" si="19"/>
        <v>0</v>
      </c>
      <c r="BL204" s="23" t="s">
        <v>205</v>
      </c>
      <c r="BM204" s="23" t="s">
        <v>389</v>
      </c>
    </row>
    <row r="205" spans="2:65" s="1" customFormat="1" ht="16.5" customHeight="1">
      <c r="B205" s="169"/>
      <c r="C205" s="198" t="s">
        <v>390</v>
      </c>
      <c r="D205" s="198" t="s">
        <v>206</v>
      </c>
      <c r="E205" s="199" t="s">
        <v>391</v>
      </c>
      <c r="F205" s="200" t="s">
        <v>392</v>
      </c>
      <c r="G205" s="201" t="s">
        <v>314</v>
      </c>
      <c r="H205" s="202">
        <v>6</v>
      </c>
      <c r="I205" s="203"/>
      <c r="J205" s="204">
        <f t="shared" si="10"/>
        <v>0</v>
      </c>
      <c r="K205" s="200" t="s">
        <v>140</v>
      </c>
      <c r="L205" s="205"/>
      <c r="M205" s="206" t="s">
        <v>5</v>
      </c>
      <c r="N205" s="207" t="s">
        <v>43</v>
      </c>
      <c r="O205" s="41"/>
      <c r="P205" s="179">
        <f t="shared" si="11"/>
        <v>0</v>
      </c>
      <c r="Q205" s="179">
        <v>0.00027</v>
      </c>
      <c r="R205" s="179">
        <f t="shared" si="12"/>
        <v>0.00162</v>
      </c>
      <c r="S205" s="179">
        <v>0</v>
      </c>
      <c r="T205" s="180">
        <f t="shared" si="13"/>
        <v>0</v>
      </c>
      <c r="AR205" s="23" t="s">
        <v>299</v>
      </c>
      <c r="AT205" s="23" t="s">
        <v>206</v>
      </c>
      <c r="AU205" s="23" t="s">
        <v>142</v>
      </c>
      <c r="AY205" s="23" t="s">
        <v>133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142</v>
      </c>
      <c r="BK205" s="181">
        <f t="shared" si="19"/>
        <v>0</v>
      </c>
      <c r="BL205" s="23" t="s">
        <v>205</v>
      </c>
      <c r="BM205" s="23" t="s">
        <v>393</v>
      </c>
    </row>
    <row r="206" spans="2:65" s="1" customFormat="1" ht="25.5" customHeight="1">
      <c r="B206" s="169"/>
      <c r="C206" s="170" t="s">
        <v>394</v>
      </c>
      <c r="D206" s="170" t="s">
        <v>136</v>
      </c>
      <c r="E206" s="171" t="s">
        <v>395</v>
      </c>
      <c r="F206" s="172" t="s">
        <v>396</v>
      </c>
      <c r="G206" s="173" t="s">
        <v>397</v>
      </c>
      <c r="H206" s="174">
        <v>1</v>
      </c>
      <c r="I206" s="175"/>
      <c r="J206" s="176">
        <f t="shared" si="10"/>
        <v>0</v>
      </c>
      <c r="K206" s="172" t="s">
        <v>140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</v>
      </c>
      <c r="R206" s="179">
        <f t="shared" si="12"/>
        <v>0</v>
      </c>
      <c r="S206" s="179">
        <v>0</v>
      </c>
      <c r="T206" s="180">
        <f t="shared" si="13"/>
        <v>0</v>
      </c>
      <c r="AR206" s="23" t="s">
        <v>205</v>
      </c>
      <c r="AT206" s="23" t="s">
        <v>136</v>
      </c>
      <c r="AU206" s="23" t="s">
        <v>142</v>
      </c>
      <c r="AY206" s="23" t="s">
        <v>133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205</v>
      </c>
      <c r="BM206" s="23" t="s">
        <v>398</v>
      </c>
    </row>
    <row r="207" spans="2:65" s="1" customFormat="1" ht="25.5" customHeight="1">
      <c r="B207" s="169"/>
      <c r="C207" s="170" t="s">
        <v>399</v>
      </c>
      <c r="D207" s="170" t="s">
        <v>136</v>
      </c>
      <c r="E207" s="171" t="s">
        <v>400</v>
      </c>
      <c r="F207" s="172" t="s">
        <v>401</v>
      </c>
      <c r="G207" s="173" t="s">
        <v>397</v>
      </c>
      <c r="H207" s="174">
        <v>1</v>
      </c>
      <c r="I207" s="175"/>
      <c r="J207" s="176">
        <f t="shared" si="10"/>
        <v>0</v>
      </c>
      <c r="K207" s="172" t="s">
        <v>140</v>
      </c>
      <c r="L207" s="40"/>
      <c r="M207" s="177" t="s">
        <v>5</v>
      </c>
      <c r="N207" s="178" t="s">
        <v>43</v>
      </c>
      <c r="O207" s="41"/>
      <c r="P207" s="179">
        <f t="shared" si="11"/>
        <v>0</v>
      </c>
      <c r="Q207" s="179">
        <v>0</v>
      </c>
      <c r="R207" s="179">
        <f t="shared" si="12"/>
        <v>0</v>
      </c>
      <c r="S207" s="179">
        <v>0</v>
      </c>
      <c r="T207" s="180">
        <f t="shared" si="13"/>
        <v>0</v>
      </c>
      <c r="AR207" s="23" t="s">
        <v>205</v>
      </c>
      <c r="AT207" s="23" t="s">
        <v>136</v>
      </c>
      <c r="AU207" s="23" t="s">
        <v>142</v>
      </c>
      <c r="AY207" s="23" t="s">
        <v>133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205</v>
      </c>
      <c r="BM207" s="23" t="s">
        <v>402</v>
      </c>
    </row>
    <row r="208" spans="2:65" s="1" customFormat="1" ht="25.5" customHeight="1">
      <c r="B208" s="169"/>
      <c r="C208" s="170" t="s">
        <v>403</v>
      </c>
      <c r="D208" s="170" t="s">
        <v>136</v>
      </c>
      <c r="E208" s="171" t="s">
        <v>404</v>
      </c>
      <c r="F208" s="172" t="s">
        <v>405</v>
      </c>
      <c r="G208" s="173" t="s">
        <v>314</v>
      </c>
      <c r="H208" s="174">
        <v>20</v>
      </c>
      <c r="I208" s="175"/>
      <c r="J208" s="176">
        <f t="shared" si="10"/>
        <v>0</v>
      </c>
      <c r="K208" s="172" t="s">
        <v>140</v>
      </c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0.0004</v>
      </c>
      <c r="R208" s="179">
        <f t="shared" si="12"/>
        <v>0.008</v>
      </c>
      <c r="S208" s="179">
        <v>0</v>
      </c>
      <c r="T208" s="180">
        <f t="shared" si="13"/>
        <v>0</v>
      </c>
      <c r="AR208" s="23" t="s">
        <v>205</v>
      </c>
      <c r="AT208" s="23" t="s">
        <v>136</v>
      </c>
      <c r="AU208" s="23" t="s">
        <v>142</v>
      </c>
      <c r="AY208" s="23" t="s">
        <v>133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205</v>
      </c>
      <c r="BM208" s="23" t="s">
        <v>406</v>
      </c>
    </row>
    <row r="209" spans="2:65" s="1" customFormat="1" ht="25.5" customHeight="1">
      <c r="B209" s="169"/>
      <c r="C209" s="170" t="s">
        <v>407</v>
      </c>
      <c r="D209" s="170" t="s">
        <v>136</v>
      </c>
      <c r="E209" s="171" t="s">
        <v>408</v>
      </c>
      <c r="F209" s="172" t="s">
        <v>409</v>
      </c>
      <c r="G209" s="173" t="s">
        <v>314</v>
      </c>
      <c r="H209" s="174">
        <v>20</v>
      </c>
      <c r="I209" s="175"/>
      <c r="J209" s="176">
        <f t="shared" si="10"/>
        <v>0</v>
      </c>
      <c r="K209" s="172" t="s">
        <v>140</v>
      </c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1E-05</v>
      </c>
      <c r="R209" s="179">
        <f t="shared" si="12"/>
        <v>0.0002</v>
      </c>
      <c r="S209" s="179">
        <v>0</v>
      </c>
      <c r="T209" s="180">
        <f t="shared" si="13"/>
        <v>0</v>
      </c>
      <c r="AR209" s="23" t="s">
        <v>205</v>
      </c>
      <c r="AT209" s="23" t="s">
        <v>136</v>
      </c>
      <c r="AU209" s="23" t="s">
        <v>142</v>
      </c>
      <c r="AY209" s="23" t="s">
        <v>133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205</v>
      </c>
      <c r="BM209" s="23" t="s">
        <v>410</v>
      </c>
    </row>
    <row r="210" spans="2:65" s="1" customFormat="1" ht="38.25" customHeight="1">
      <c r="B210" s="169"/>
      <c r="C210" s="170" t="s">
        <v>411</v>
      </c>
      <c r="D210" s="170" t="s">
        <v>136</v>
      </c>
      <c r="E210" s="171" t="s">
        <v>412</v>
      </c>
      <c r="F210" s="172" t="s">
        <v>413</v>
      </c>
      <c r="G210" s="173" t="s">
        <v>248</v>
      </c>
      <c r="H210" s="174">
        <v>0.02</v>
      </c>
      <c r="I210" s="175"/>
      <c r="J210" s="176">
        <f t="shared" si="10"/>
        <v>0</v>
      </c>
      <c r="K210" s="172" t="s">
        <v>140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205</v>
      </c>
      <c r="AT210" s="23" t="s">
        <v>136</v>
      </c>
      <c r="AU210" s="23" t="s">
        <v>142</v>
      </c>
      <c r="AY210" s="23" t="s">
        <v>133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205</v>
      </c>
      <c r="BM210" s="23" t="s">
        <v>414</v>
      </c>
    </row>
    <row r="211" spans="2:65" s="1" customFormat="1" ht="38.25" customHeight="1">
      <c r="B211" s="169"/>
      <c r="C211" s="170" t="s">
        <v>415</v>
      </c>
      <c r="D211" s="170" t="s">
        <v>136</v>
      </c>
      <c r="E211" s="171" t="s">
        <v>416</v>
      </c>
      <c r="F211" s="172" t="s">
        <v>417</v>
      </c>
      <c r="G211" s="173" t="s">
        <v>248</v>
      </c>
      <c r="H211" s="174">
        <v>0.02</v>
      </c>
      <c r="I211" s="175"/>
      <c r="J211" s="176">
        <f t="shared" si="10"/>
        <v>0</v>
      </c>
      <c r="K211" s="172" t="s">
        <v>140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205</v>
      </c>
      <c r="AT211" s="23" t="s">
        <v>136</v>
      </c>
      <c r="AU211" s="23" t="s">
        <v>142</v>
      </c>
      <c r="AY211" s="23" t="s">
        <v>133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205</v>
      </c>
      <c r="BM211" s="23" t="s">
        <v>418</v>
      </c>
    </row>
    <row r="212" spans="2:63" s="10" customFormat="1" ht="29.85" customHeight="1">
      <c r="B212" s="156"/>
      <c r="D212" s="157" t="s">
        <v>70</v>
      </c>
      <c r="E212" s="167" t="s">
        <v>419</v>
      </c>
      <c r="F212" s="167" t="s">
        <v>420</v>
      </c>
      <c r="I212" s="159"/>
      <c r="J212" s="168">
        <f>BK212</f>
        <v>0</v>
      </c>
      <c r="L212" s="156"/>
      <c r="M212" s="161"/>
      <c r="N212" s="162"/>
      <c r="O212" s="162"/>
      <c r="P212" s="163">
        <f>SUM(P213:P223)</f>
        <v>0</v>
      </c>
      <c r="Q212" s="162"/>
      <c r="R212" s="163">
        <f>SUM(R213:R223)</f>
        <v>0.0031499999999999996</v>
      </c>
      <c r="S212" s="162"/>
      <c r="T212" s="164">
        <f>SUM(T213:T223)</f>
        <v>0.00645</v>
      </c>
      <c r="AR212" s="157" t="s">
        <v>142</v>
      </c>
      <c r="AT212" s="165" t="s">
        <v>70</v>
      </c>
      <c r="AU212" s="165" t="s">
        <v>78</v>
      </c>
      <c r="AY212" s="157" t="s">
        <v>133</v>
      </c>
      <c r="BK212" s="166">
        <f>SUM(BK213:BK223)</f>
        <v>0</v>
      </c>
    </row>
    <row r="213" spans="2:65" s="1" customFormat="1" ht="16.5" customHeight="1">
      <c r="B213" s="169"/>
      <c r="C213" s="170" t="s">
        <v>421</v>
      </c>
      <c r="D213" s="170" t="s">
        <v>136</v>
      </c>
      <c r="E213" s="171" t="s">
        <v>422</v>
      </c>
      <c r="F213" s="172" t="s">
        <v>423</v>
      </c>
      <c r="G213" s="173" t="s">
        <v>314</v>
      </c>
      <c r="H213" s="174">
        <v>3</v>
      </c>
      <c r="I213" s="175"/>
      <c r="J213" s="176">
        <f>ROUND(I213*H213,2)</f>
        <v>0</v>
      </c>
      <c r="K213" s="172" t="s">
        <v>140</v>
      </c>
      <c r="L213" s="40"/>
      <c r="M213" s="177" t="s">
        <v>5</v>
      </c>
      <c r="N213" s="178" t="s">
        <v>43</v>
      </c>
      <c r="O213" s="41"/>
      <c r="P213" s="179">
        <f>O213*H213</f>
        <v>0</v>
      </c>
      <c r="Q213" s="179">
        <v>0.00011</v>
      </c>
      <c r="R213" s="179">
        <f>Q213*H213</f>
        <v>0.00033</v>
      </c>
      <c r="S213" s="179">
        <v>0.00215</v>
      </c>
      <c r="T213" s="180">
        <f>S213*H213</f>
        <v>0.00645</v>
      </c>
      <c r="AR213" s="23" t="s">
        <v>205</v>
      </c>
      <c r="AT213" s="23" t="s">
        <v>136</v>
      </c>
      <c r="AU213" s="23" t="s">
        <v>142</v>
      </c>
      <c r="AY213" s="23" t="s">
        <v>133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3" t="s">
        <v>142</v>
      </c>
      <c r="BK213" s="181">
        <f>ROUND(I213*H213,2)</f>
        <v>0</v>
      </c>
      <c r="BL213" s="23" t="s">
        <v>205</v>
      </c>
      <c r="BM213" s="23" t="s">
        <v>424</v>
      </c>
    </row>
    <row r="214" spans="2:65" s="1" customFormat="1" ht="25.5" customHeight="1">
      <c r="B214" s="169"/>
      <c r="C214" s="170" t="s">
        <v>425</v>
      </c>
      <c r="D214" s="170" t="s">
        <v>136</v>
      </c>
      <c r="E214" s="171" t="s">
        <v>426</v>
      </c>
      <c r="F214" s="172" t="s">
        <v>427</v>
      </c>
      <c r="G214" s="173" t="s">
        <v>314</v>
      </c>
      <c r="H214" s="174">
        <v>1</v>
      </c>
      <c r="I214" s="175"/>
      <c r="J214" s="176">
        <f>ROUND(I214*H214,2)</f>
        <v>0</v>
      </c>
      <c r="K214" s="172" t="s">
        <v>140</v>
      </c>
      <c r="L214" s="40"/>
      <c r="M214" s="177" t="s">
        <v>5</v>
      </c>
      <c r="N214" s="178" t="s">
        <v>43</v>
      </c>
      <c r="O214" s="41"/>
      <c r="P214" s="179">
        <f>O214*H214</f>
        <v>0</v>
      </c>
      <c r="Q214" s="179">
        <v>0.0006</v>
      </c>
      <c r="R214" s="179">
        <f>Q214*H214</f>
        <v>0.0006</v>
      </c>
      <c r="S214" s="179">
        <v>0</v>
      </c>
      <c r="T214" s="180">
        <f>S214*H214</f>
        <v>0</v>
      </c>
      <c r="AR214" s="23" t="s">
        <v>205</v>
      </c>
      <c r="AT214" s="23" t="s">
        <v>136</v>
      </c>
      <c r="AU214" s="23" t="s">
        <v>142</v>
      </c>
      <c r="AY214" s="23" t="s">
        <v>133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142</v>
      </c>
      <c r="BK214" s="181">
        <f>ROUND(I214*H214,2)</f>
        <v>0</v>
      </c>
      <c r="BL214" s="23" t="s">
        <v>205</v>
      </c>
      <c r="BM214" s="23" t="s">
        <v>428</v>
      </c>
    </row>
    <row r="215" spans="2:51" s="12" customFormat="1" ht="13.5">
      <c r="B215" s="191"/>
      <c r="D215" s="183" t="s">
        <v>164</v>
      </c>
      <c r="E215" s="192" t="s">
        <v>5</v>
      </c>
      <c r="F215" s="193" t="s">
        <v>429</v>
      </c>
      <c r="H215" s="192" t="s">
        <v>5</v>
      </c>
      <c r="I215" s="194"/>
      <c r="L215" s="191"/>
      <c r="M215" s="195"/>
      <c r="N215" s="196"/>
      <c r="O215" s="196"/>
      <c r="P215" s="196"/>
      <c r="Q215" s="196"/>
      <c r="R215" s="196"/>
      <c r="S215" s="196"/>
      <c r="T215" s="197"/>
      <c r="AT215" s="192" t="s">
        <v>164</v>
      </c>
      <c r="AU215" s="192" t="s">
        <v>142</v>
      </c>
      <c r="AV215" s="12" t="s">
        <v>78</v>
      </c>
      <c r="AW215" s="12" t="s">
        <v>35</v>
      </c>
      <c r="AX215" s="12" t="s">
        <v>71</v>
      </c>
      <c r="AY215" s="192" t="s">
        <v>133</v>
      </c>
    </row>
    <row r="216" spans="2:51" s="11" customFormat="1" ht="13.5">
      <c r="B216" s="182"/>
      <c r="D216" s="183" t="s">
        <v>164</v>
      </c>
      <c r="E216" s="184" t="s">
        <v>5</v>
      </c>
      <c r="F216" s="185" t="s">
        <v>78</v>
      </c>
      <c r="H216" s="186">
        <v>1</v>
      </c>
      <c r="I216" s="187"/>
      <c r="L216" s="182"/>
      <c r="M216" s="188"/>
      <c r="N216" s="189"/>
      <c r="O216" s="189"/>
      <c r="P216" s="189"/>
      <c r="Q216" s="189"/>
      <c r="R216" s="189"/>
      <c r="S216" s="189"/>
      <c r="T216" s="190"/>
      <c r="AT216" s="184" t="s">
        <v>164</v>
      </c>
      <c r="AU216" s="184" t="s">
        <v>142</v>
      </c>
      <c r="AV216" s="11" t="s">
        <v>142</v>
      </c>
      <c r="AW216" s="11" t="s">
        <v>35</v>
      </c>
      <c r="AX216" s="11" t="s">
        <v>78</v>
      </c>
      <c r="AY216" s="184" t="s">
        <v>133</v>
      </c>
    </row>
    <row r="217" spans="2:65" s="1" customFormat="1" ht="16.5" customHeight="1">
      <c r="B217" s="169"/>
      <c r="C217" s="170" t="s">
        <v>430</v>
      </c>
      <c r="D217" s="170" t="s">
        <v>136</v>
      </c>
      <c r="E217" s="171" t="s">
        <v>431</v>
      </c>
      <c r="F217" s="172" t="s">
        <v>432</v>
      </c>
      <c r="G217" s="173" t="s">
        <v>314</v>
      </c>
      <c r="H217" s="174">
        <v>3</v>
      </c>
      <c r="I217" s="175"/>
      <c r="J217" s="176">
        <f aca="true" t="shared" si="20" ref="J217:J223">ROUND(I217*H217,2)</f>
        <v>0</v>
      </c>
      <c r="K217" s="172" t="s">
        <v>140</v>
      </c>
      <c r="L217" s="40"/>
      <c r="M217" s="177" t="s">
        <v>5</v>
      </c>
      <c r="N217" s="178" t="s">
        <v>43</v>
      </c>
      <c r="O217" s="41"/>
      <c r="P217" s="179">
        <f aca="true" t="shared" si="21" ref="P217:P223">O217*H217</f>
        <v>0</v>
      </c>
      <c r="Q217" s="179">
        <v>0.00054</v>
      </c>
      <c r="R217" s="179">
        <f aca="true" t="shared" si="22" ref="R217:R223">Q217*H217</f>
        <v>0.00162</v>
      </c>
      <c r="S217" s="179">
        <v>0</v>
      </c>
      <c r="T217" s="180">
        <f aca="true" t="shared" si="23" ref="T217:T223">S217*H217</f>
        <v>0</v>
      </c>
      <c r="AR217" s="23" t="s">
        <v>205</v>
      </c>
      <c r="AT217" s="23" t="s">
        <v>136</v>
      </c>
      <c r="AU217" s="23" t="s">
        <v>142</v>
      </c>
      <c r="AY217" s="23" t="s">
        <v>133</v>
      </c>
      <c r="BE217" s="181">
        <f aca="true" t="shared" si="24" ref="BE217:BE223">IF(N217="základní",J217,0)</f>
        <v>0</v>
      </c>
      <c r="BF217" s="181">
        <f aca="true" t="shared" si="25" ref="BF217:BF223">IF(N217="snížená",J217,0)</f>
        <v>0</v>
      </c>
      <c r="BG217" s="181">
        <f aca="true" t="shared" si="26" ref="BG217:BG223">IF(N217="zákl. přenesená",J217,0)</f>
        <v>0</v>
      </c>
      <c r="BH217" s="181">
        <f aca="true" t="shared" si="27" ref="BH217:BH223">IF(N217="sníž. přenesená",J217,0)</f>
        <v>0</v>
      </c>
      <c r="BI217" s="181">
        <f aca="true" t="shared" si="28" ref="BI217:BI223">IF(N217="nulová",J217,0)</f>
        <v>0</v>
      </c>
      <c r="BJ217" s="23" t="s">
        <v>142</v>
      </c>
      <c r="BK217" s="181">
        <f aca="true" t="shared" si="29" ref="BK217:BK223">ROUND(I217*H217,2)</f>
        <v>0</v>
      </c>
      <c r="BL217" s="23" t="s">
        <v>205</v>
      </c>
      <c r="BM217" s="23" t="s">
        <v>433</v>
      </c>
    </row>
    <row r="218" spans="2:65" s="1" customFormat="1" ht="25.5" customHeight="1">
      <c r="B218" s="169"/>
      <c r="C218" s="170" t="s">
        <v>434</v>
      </c>
      <c r="D218" s="170" t="s">
        <v>136</v>
      </c>
      <c r="E218" s="171" t="s">
        <v>435</v>
      </c>
      <c r="F218" s="172" t="s">
        <v>436</v>
      </c>
      <c r="G218" s="173" t="s">
        <v>397</v>
      </c>
      <c r="H218" s="174">
        <v>1</v>
      </c>
      <c r="I218" s="175"/>
      <c r="J218" s="176">
        <f t="shared" si="20"/>
        <v>0</v>
      </c>
      <c r="K218" s="172" t="s">
        <v>140</v>
      </c>
      <c r="L218" s="40"/>
      <c r="M218" s="177" t="s">
        <v>5</v>
      </c>
      <c r="N218" s="178" t="s">
        <v>43</v>
      </c>
      <c r="O218" s="41"/>
      <c r="P218" s="179">
        <f t="shared" si="21"/>
        <v>0</v>
      </c>
      <c r="Q218" s="179">
        <v>0.0006</v>
      </c>
      <c r="R218" s="179">
        <f t="shared" si="22"/>
        <v>0.0006</v>
      </c>
      <c r="S218" s="179">
        <v>0</v>
      </c>
      <c r="T218" s="180">
        <f t="shared" si="23"/>
        <v>0</v>
      </c>
      <c r="AR218" s="23" t="s">
        <v>205</v>
      </c>
      <c r="AT218" s="23" t="s">
        <v>136</v>
      </c>
      <c r="AU218" s="23" t="s">
        <v>142</v>
      </c>
      <c r="AY218" s="23" t="s">
        <v>133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142</v>
      </c>
      <c r="BK218" s="181">
        <f t="shared" si="29"/>
        <v>0</v>
      </c>
      <c r="BL218" s="23" t="s">
        <v>205</v>
      </c>
      <c r="BM218" s="23" t="s">
        <v>437</v>
      </c>
    </row>
    <row r="219" spans="2:65" s="1" customFormat="1" ht="16.5" customHeight="1">
      <c r="B219" s="169"/>
      <c r="C219" s="170" t="s">
        <v>438</v>
      </c>
      <c r="D219" s="170" t="s">
        <v>136</v>
      </c>
      <c r="E219" s="171" t="s">
        <v>439</v>
      </c>
      <c r="F219" s="172" t="s">
        <v>440</v>
      </c>
      <c r="G219" s="173" t="s">
        <v>203</v>
      </c>
      <c r="H219" s="174">
        <v>2</v>
      </c>
      <c r="I219" s="175"/>
      <c r="J219" s="176">
        <f t="shared" si="20"/>
        <v>0</v>
      </c>
      <c r="K219" s="172" t="s">
        <v>140</v>
      </c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</v>
      </c>
      <c r="R219" s="179">
        <f t="shared" si="22"/>
        <v>0</v>
      </c>
      <c r="S219" s="179">
        <v>0</v>
      </c>
      <c r="T219" s="180">
        <f t="shared" si="23"/>
        <v>0</v>
      </c>
      <c r="AR219" s="23" t="s">
        <v>205</v>
      </c>
      <c r="AT219" s="23" t="s">
        <v>136</v>
      </c>
      <c r="AU219" s="23" t="s">
        <v>142</v>
      </c>
      <c r="AY219" s="23" t="s">
        <v>133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142</v>
      </c>
      <c r="BK219" s="181">
        <f t="shared" si="29"/>
        <v>0</v>
      </c>
      <c r="BL219" s="23" t="s">
        <v>205</v>
      </c>
      <c r="BM219" s="23" t="s">
        <v>441</v>
      </c>
    </row>
    <row r="220" spans="2:65" s="1" customFormat="1" ht="16.5" customHeight="1">
      <c r="B220" s="169"/>
      <c r="C220" s="170" t="s">
        <v>442</v>
      </c>
      <c r="D220" s="170" t="s">
        <v>136</v>
      </c>
      <c r="E220" s="171" t="s">
        <v>443</v>
      </c>
      <c r="F220" s="172" t="s">
        <v>444</v>
      </c>
      <c r="G220" s="173" t="s">
        <v>314</v>
      </c>
      <c r="H220" s="174">
        <v>3</v>
      </c>
      <c r="I220" s="175"/>
      <c r="J220" s="176">
        <f t="shared" si="20"/>
        <v>0</v>
      </c>
      <c r="K220" s="172" t="s">
        <v>140</v>
      </c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205</v>
      </c>
      <c r="AT220" s="23" t="s">
        <v>136</v>
      </c>
      <c r="AU220" s="23" t="s">
        <v>142</v>
      </c>
      <c r="AY220" s="23" t="s">
        <v>133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142</v>
      </c>
      <c r="BK220" s="181">
        <f t="shared" si="29"/>
        <v>0</v>
      </c>
      <c r="BL220" s="23" t="s">
        <v>205</v>
      </c>
      <c r="BM220" s="23" t="s">
        <v>445</v>
      </c>
    </row>
    <row r="221" spans="2:65" s="1" customFormat="1" ht="16.5" customHeight="1">
      <c r="B221" s="169"/>
      <c r="C221" s="170" t="s">
        <v>446</v>
      </c>
      <c r="D221" s="170" t="s">
        <v>136</v>
      </c>
      <c r="E221" s="171" t="s">
        <v>447</v>
      </c>
      <c r="F221" s="172" t="s">
        <v>448</v>
      </c>
      <c r="G221" s="173" t="s">
        <v>203</v>
      </c>
      <c r="H221" s="174">
        <v>1</v>
      </c>
      <c r="I221" s="175"/>
      <c r="J221" s="176">
        <f t="shared" si="20"/>
        <v>0</v>
      </c>
      <c r="K221" s="172" t="s">
        <v>140</v>
      </c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205</v>
      </c>
      <c r="AT221" s="23" t="s">
        <v>136</v>
      </c>
      <c r="AU221" s="23" t="s">
        <v>142</v>
      </c>
      <c r="AY221" s="23" t="s">
        <v>133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142</v>
      </c>
      <c r="BK221" s="181">
        <f t="shared" si="29"/>
        <v>0</v>
      </c>
      <c r="BL221" s="23" t="s">
        <v>205</v>
      </c>
      <c r="BM221" s="23" t="s">
        <v>449</v>
      </c>
    </row>
    <row r="222" spans="2:65" s="1" customFormat="1" ht="38.25" customHeight="1">
      <c r="B222" s="169"/>
      <c r="C222" s="170" t="s">
        <v>450</v>
      </c>
      <c r="D222" s="170" t="s">
        <v>136</v>
      </c>
      <c r="E222" s="171" t="s">
        <v>451</v>
      </c>
      <c r="F222" s="172" t="s">
        <v>452</v>
      </c>
      <c r="G222" s="173" t="s">
        <v>248</v>
      </c>
      <c r="H222" s="174">
        <v>0.003</v>
      </c>
      <c r="I222" s="175"/>
      <c r="J222" s="176">
        <f t="shared" si="20"/>
        <v>0</v>
      </c>
      <c r="K222" s="172" t="s">
        <v>140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205</v>
      </c>
      <c r="AT222" s="23" t="s">
        <v>136</v>
      </c>
      <c r="AU222" s="23" t="s">
        <v>142</v>
      </c>
      <c r="AY222" s="23" t="s">
        <v>133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205</v>
      </c>
      <c r="BM222" s="23" t="s">
        <v>453</v>
      </c>
    </row>
    <row r="223" spans="2:65" s="1" customFormat="1" ht="38.25" customHeight="1">
      <c r="B223" s="169"/>
      <c r="C223" s="170" t="s">
        <v>454</v>
      </c>
      <c r="D223" s="170" t="s">
        <v>136</v>
      </c>
      <c r="E223" s="171" t="s">
        <v>455</v>
      </c>
      <c r="F223" s="172" t="s">
        <v>456</v>
      </c>
      <c r="G223" s="173" t="s">
        <v>248</v>
      </c>
      <c r="H223" s="174">
        <v>0.003</v>
      </c>
      <c r="I223" s="175"/>
      <c r="J223" s="176">
        <f t="shared" si="20"/>
        <v>0</v>
      </c>
      <c r="K223" s="172" t="s">
        <v>140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205</v>
      </c>
      <c r="AT223" s="23" t="s">
        <v>136</v>
      </c>
      <c r="AU223" s="23" t="s">
        <v>142</v>
      </c>
      <c r="AY223" s="23" t="s">
        <v>133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205</v>
      </c>
      <c r="BM223" s="23" t="s">
        <v>457</v>
      </c>
    </row>
    <row r="224" spans="2:63" s="10" customFormat="1" ht="29.85" customHeight="1">
      <c r="B224" s="156"/>
      <c r="D224" s="157" t="s">
        <v>70</v>
      </c>
      <c r="E224" s="167" t="s">
        <v>458</v>
      </c>
      <c r="F224" s="167" t="s">
        <v>459</v>
      </c>
      <c r="I224" s="159"/>
      <c r="J224" s="168">
        <f>BK224</f>
        <v>0</v>
      </c>
      <c r="L224" s="156"/>
      <c r="M224" s="161"/>
      <c r="N224" s="162"/>
      <c r="O224" s="162"/>
      <c r="P224" s="163">
        <f>SUM(P225:P245)</f>
        <v>0</v>
      </c>
      <c r="Q224" s="162"/>
      <c r="R224" s="163">
        <f>SUM(R225:R245)</f>
        <v>0.06498</v>
      </c>
      <c r="S224" s="162"/>
      <c r="T224" s="164">
        <f>SUM(T225:T245)</f>
        <v>0.07775</v>
      </c>
      <c r="AR224" s="157" t="s">
        <v>142</v>
      </c>
      <c r="AT224" s="165" t="s">
        <v>70</v>
      </c>
      <c r="AU224" s="165" t="s">
        <v>78</v>
      </c>
      <c r="AY224" s="157" t="s">
        <v>133</v>
      </c>
      <c r="BK224" s="166">
        <f>SUM(BK225:BK245)</f>
        <v>0</v>
      </c>
    </row>
    <row r="225" spans="2:65" s="1" customFormat="1" ht="16.5" customHeight="1">
      <c r="B225" s="169"/>
      <c r="C225" s="170" t="s">
        <v>460</v>
      </c>
      <c r="D225" s="170" t="s">
        <v>136</v>
      </c>
      <c r="E225" s="171" t="s">
        <v>461</v>
      </c>
      <c r="F225" s="172" t="s">
        <v>462</v>
      </c>
      <c r="G225" s="173" t="s">
        <v>397</v>
      </c>
      <c r="H225" s="174">
        <v>1</v>
      </c>
      <c r="I225" s="175"/>
      <c r="J225" s="176">
        <f aca="true" t="shared" si="30" ref="J225:J245">ROUND(I225*H225,2)</f>
        <v>0</v>
      </c>
      <c r="K225" s="172" t="s">
        <v>140</v>
      </c>
      <c r="L225" s="40"/>
      <c r="M225" s="177" t="s">
        <v>5</v>
      </c>
      <c r="N225" s="178" t="s">
        <v>43</v>
      </c>
      <c r="O225" s="41"/>
      <c r="P225" s="179">
        <f aca="true" t="shared" si="31" ref="P225:P245">O225*H225</f>
        <v>0</v>
      </c>
      <c r="Q225" s="179">
        <v>0</v>
      </c>
      <c r="R225" s="179">
        <f aca="true" t="shared" si="32" ref="R225:R245">Q225*H225</f>
        <v>0</v>
      </c>
      <c r="S225" s="179">
        <v>0.01933</v>
      </c>
      <c r="T225" s="180">
        <f aca="true" t="shared" si="33" ref="T225:T245">S225*H225</f>
        <v>0.01933</v>
      </c>
      <c r="AR225" s="23" t="s">
        <v>205</v>
      </c>
      <c r="AT225" s="23" t="s">
        <v>136</v>
      </c>
      <c r="AU225" s="23" t="s">
        <v>142</v>
      </c>
      <c r="AY225" s="23" t="s">
        <v>133</v>
      </c>
      <c r="BE225" s="181">
        <f aca="true" t="shared" si="34" ref="BE225:BE245">IF(N225="základní",J225,0)</f>
        <v>0</v>
      </c>
      <c r="BF225" s="181">
        <f aca="true" t="shared" si="35" ref="BF225:BF245">IF(N225="snížená",J225,0)</f>
        <v>0</v>
      </c>
      <c r="BG225" s="181">
        <f aca="true" t="shared" si="36" ref="BG225:BG245">IF(N225="zákl. přenesená",J225,0)</f>
        <v>0</v>
      </c>
      <c r="BH225" s="181">
        <f aca="true" t="shared" si="37" ref="BH225:BH245">IF(N225="sníž. přenesená",J225,0)</f>
        <v>0</v>
      </c>
      <c r="BI225" s="181">
        <f aca="true" t="shared" si="38" ref="BI225:BI245">IF(N225="nulová",J225,0)</f>
        <v>0</v>
      </c>
      <c r="BJ225" s="23" t="s">
        <v>142</v>
      </c>
      <c r="BK225" s="181">
        <f aca="true" t="shared" si="39" ref="BK225:BK245">ROUND(I225*H225,2)</f>
        <v>0</v>
      </c>
      <c r="BL225" s="23" t="s">
        <v>205</v>
      </c>
      <c r="BM225" s="23" t="s">
        <v>463</v>
      </c>
    </row>
    <row r="226" spans="2:65" s="1" customFormat="1" ht="25.5" customHeight="1">
      <c r="B226" s="169"/>
      <c r="C226" s="170" t="s">
        <v>464</v>
      </c>
      <c r="D226" s="170" t="s">
        <v>136</v>
      </c>
      <c r="E226" s="171" t="s">
        <v>465</v>
      </c>
      <c r="F226" s="172" t="s">
        <v>466</v>
      </c>
      <c r="G226" s="173" t="s">
        <v>397</v>
      </c>
      <c r="H226" s="174">
        <v>1</v>
      </c>
      <c r="I226" s="175"/>
      <c r="J226" s="176">
        <f t="shared" si="30"/>
        <v>0</v>
      </c>
      <c r="K226" s="172" t="s">
        <v>140</v>
      </c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0.01382</v>
      </c>
      <c r="R226" s="179">
        <f t="shared" si="32"/>
        <v>0.01382</v>
      </c>
      <c r="S226" s="179">
        <v>0</v>
      </c>
      <c r="T226" s="180">
        <f t="shared" si="33"/>
        <v>0</v>
      </c>
      <c r="AR226" s="23" t="s">
        <v>205</v>
      </c>
      <c r="AT226" s="23" t="s">
        <v>136</v>
      </c>
      <c r="AU226" s="23" t="s">
        <v>142</v>
      </c>
      <c r="AY226" s="23" t="s">
        <v>133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142</v>
      </c>
      <c r="BK226" s="181">
        <f t="shared" si="39"/>
        <v>0</v>
      </c>
      <c r="BL226" s="23" t="s">
        <v>205</v>
      </c>
      <c r="BM226" s="23" t="s">
        <v>467</v>
      </c>
    </row>
    <row r="227" spans="2:65" s="1" customFormat="1" ht="16.5" customHeight="1">
      <c r="B227" s="169"/>
      <c r="C227" s="170" t="s">
        <v>468</v>
      </c>
      <c r="D227" s="170" t="s">
        <v>136</v>
      </c>
      <c r="E227" s="171" t="s">
        <v>469</v>
      </c>
      <c r="F227" s="172" t="s">
        <v>470</v>
      </c>
      <c r="G227" s="173" t="s">
        <v>397</v>
      </c>
      <c r="H227" s="174">
        <v>1</v>
      </c>
      <c r="I227" s="175"/>
      <c r="J227" s="176">
        <f t="shared" si="30"/>
        <v>0</v>
      </c>
      <c r="K227" s="172" t="s">
        <v>140</v>
      </c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</v>
      </c>
      <c r="R227" s="179">
        <f t="shared" si="32"/>
        <v>0</v>
      </c>
      <c r="S227" s="179">
        <v>0.01946</v>
      </c>
      <c r="T227" s="180">
        <f t="shared" si="33"/>
        <v>0.01946</v>
      </c>
      <c r="AR227" s="23" t="s">
        <v>205</v>
      </c>
      <c r="AT227" s="23" t="s">
        <v>136</v>
      </c>
      <c r="AU227" s="23" t="s">
        <v>142</v>
      </c>
      <c r="AY227" s="23" t="s">
        <v>133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142</v>
      </c>
      <c r="BK227" s="181">
        <f t="shared" si="39"/>
        <v>0</v>
      </c>
      <c r="BL227" s="23" t="s">
        <v>205</v>
      </c>
      <c r="BM227" s="23" t="s">
        <v>471</v>
      </c>
    </row>
    <row r="228" spans="2:65" s="1" customFormat="1" ht="25.5" customHeight="1">
      <c r="B228" s="169"/>
      <c r="C228" s="170" t="s">
        <v>472</v>
      </c>
      <c r="D228" s="170" t="s">
        <v>136</v>
      </c>
      <c r="E228" s="171" t="s">
        <v>473</v>
      </c>
      <c r="F228" s="172" t="s">
        <v>474</v>
      </c>
      <c r="G228" s="173" t="s">
        <v>397</v>
      </c>
      <c r="H228" s="174">
        <v>1</v>
      </c>
      <c r="I228" s="175"/>
      <c r="J228" s="176">
        <f t="shared" si="30"/>
        <v>0</v>
      </c>
      <c r="K228" s="172" t="s">
        <v>140</v>
      </c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0.01375</v>
      </c>
      <c r="R228" s="179">
        <f t="shared" si="32"/>
        <v>0.01375</v>
      </c>
      <c r="S228" s="179">
        <v>0</v>
      </c>
      <c r="T228" s="180">
        <f t="shared" si="33"/>
        <v>0</v>
      </c>
      <c r="AR228" s="23" t="s">
        <v>205</v>
      </c>
      <c r="AT228" s="23" t="s">
        <v>136</v>
      </c>
      <c r="AU228" s="23" t="s">
        <v>142</v>
      </c>
      <c r="AY228" s="23" t="s">
        <v>133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142</v>
      </c>
      <c r="BK228" s="181">
        <f t="shared" si="39"/>
        <v>0</v>
      </c>
      <c r="BL228" s="23" t="s">
        <v>205</v>
      </c>
      <c r="BM228" s="23" t="s">
        <v>475</v>
      </c>
    </row>
    <row r="229" spans="2:65" s="1" customFormat="1" ht="16.5" customHeight="1">
      <c r="B229" s="169"/>
      <c r="C229" s="170" t="s">
        <v>476</v>
      </c>
      <c r="D229" s="170" t="s">
        <v>136</v>
      </c>
      <c r="E229" s="171" t="s">
        <v>477</v>
      </c>
      <c r="F229" s="172" t="s">
        <v>478</v>
      </c>
      <c r="G229" s="173" t="s">
        <v>397</v>
      </c>
      <c r="H229" s="174">
        <v>1</v>
      </c>
      <c r="I229" s="175"/>
      <c r="J229" s="176">
        <f t="shared" si="30"/>
        <v>0</v>
      </c>
      <c r="K229" s="172" t="s">
        <v>140</v>
      </c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0.0329</v>
      </c>
      <c r="T229" s="180">
        <f t="shared" si="33"/>
        <v>0.0329</v>
      </c>
      <c r="AR229" s="23" t="s">
        <v>205</v>
      </c>
      <c r="AT229" s="23" t="s">
        <v>136</v>
      </c>
      <c r="AU229" s="23" t="s">
        <v>142</v>
      </c>
      <c r="AY229" s="23" t="s">
        <v>133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142</v>
      </c>
      <c r="BK229" s="181">
        <f t="shared" si="39"/>
        <v>0</v>
      </c>
      <c r="BL229" s="23" t="s">
        <v>205</v>
      </c>
      <c r="BM229" s="23" t="s">
        <v>479</v>
      </c>
    </row>
    <row r="230" spans="2:65" s="1" customFormat="1" ht="25.5" customHeight="1">
      <c r="B230" s="169"/>
      <c r="C230" s="170" t="s">
        <v>480</v>
      </c>
      <c r="D230" s="170" t="s">
        <v>136</v>
      </c>
      <c r="E230" s="171" t="s">
        <v>481</v>
      </c>
      <c r="F230" s="172" t="s">
        <v>482</v>
      </c>
      <c r="G230" s="173" t="s">
        <v>397</v>
      </c>
      <c r="H230" s="174">
        <v>1</v>
      </c>
      <c r="I230" s="175"/>
      <c r="J230" s="176">
        <f t="shared" si="30"/>
        <v>0</v>
      </c>
      <c r="K230" s="172" t="s">
        <v>140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0.01534</v>
      </c>
      <c r="R230" s="179">
        <f t="shared" si="32"/>
        <v>0.01534</v>
      </c>
      <c r="S230" s="179">
        <v>0</v>
      </c>
      <c r="T230" s="180">
        <f t="shared" si="33"/>
        <v>0</v>
      </c>
      <c r="AR230" s="23" t="s">
        <v>205</v>
      </c>
      <c r="AT230" s="23" t="s">
        <v>136</v>
      </c>
      <c r="AU230" s="23" t="s">
        <v>142</v>
      </c>
      <c r="AY230" s="23" t="s">
        <v>133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205</v>
      </c>
      <c r="BM230" s="23" t="s">
        <v>483</v>
      </c>
    </row>
    <row r="231" spans="2:65" s="1" customFormat="1" ht="16.5" customHeight="1">
      <c r="B231" s="169"/>
      <c r="C231" s="170" t="s">
        <v>484</v>
      </c>
      <c r="D231" s="170" t="s">
        <v>136</v>
      </c>
      <c r="E231" s="171" t="s">
        <v>485</v>
      </c>
      <c r="F231" s="172" t="s">
        <v>486</v>
      </c>
      <c r="G231" s="173" t="s">
        <v>203</v>
      </c>
      <c r="H231" s="174">
        <v>6</v>
      </c>
      <c r="I231" s="175"/>
      <c r="J231" s="176">
        <f t="shared" si="30"/>
        <v>0</v>
      </c>
      <c r="K231" s="172" t="s">
        <v>140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0.00049</v>
      </c>
      <c r="T231" s="180">
        <f t="shared" si="33"/>
        <v>0.00294</v>
      </c>
      <c r="AR231" s="23" t="s">
        <v>205</v>
      </c>
      <c r="AT231" s="23" t="s">
        <v>136</v>
      </c>
      <c r="AU231" s="23" t="s">
        <v>142</v>
      </c>
      <c r="AY231" s="23" t="s">
        <v>133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205</v>
      </c>
      <c r="BM231" s="23" t="s">
        <v>487</v>
      </c>
    </row>
    <row r="232" spans="2:65" s="1" customFormat="1" ht="16.5" customHeight="1">
      <c r="B232" s="169"/>
      <c r="C232" s="170" t="s">
        <v>488</v>
      </c>
      <c r="D232" s="170" t="s">
        <v>136</v>
      </c>
      <c r="E232" s="171" t="s">
        <v>489</v>
      </c>
      <c r="F232" s="172" t="s">
        <v>490</v>
      </c>
      <c r="G232" s="173" t="s">
        <v>397</v>
      </c>
      <c r="H232" s="174">
        <v>6</v>
      </c>
      <c r="I232" s="175"/>
      <c r="J232" s="176">
        <f t="shared" si="30"/>
        <v>0</v>
      </c>
      <c r="K232" s="172" t="s">
        <v>140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0.00189</v>
      </c>
      <c r="R232" s="179">
        <f t="shared" si="32"/>
        <v>0.01134</v>
      </c>
      <c r="S232" s="179">
        <v>0</v>
      </c>
      <c r="T232" s="180">
        <f t="shared" si="33"/>
        <v>0</v>
      </c>
      <c r="AR232" s="23" t="s">
        <v>205</v>
      </c>
      <c r="AT232" s="23" t="s">
        <v>136</v>
      </c>
      <c r="AU232" s="23" t="s">
        <v>142</v>
      </c>
      <c r="AY232" s="23" t="s">
        <v>133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205</v>
      </c>
      <c r="BM232" s="23" t="s">
        <v>491</v>
      </c>
    </row>
    <row r="233" spans="2:65" s="1" customFormat="1" ht="16.5" customHeight="1">
      <c r="B233" s="169"/>
      <c r="C233" s="170" t="s">
        <v>492</v>
      </c>
      <c r="D233" s="170" t="s">
        <v>136</v>
      </c>
      <c r="E233" s="171" t="s">
        <v>493</v>
      </c>
      <c r="F233" s="172" t="s">
        <v>494</v>
      </c>
      <c r="G233" s="173" t="s">
        <v>397</v>
      </c>
      <c r="H233" s="174">
        <v>2</v>
      </c>
      <c r="I233" s="175"/>
      <c r="J233" s="176">
        <f t="shared" si="30"/>
        <v>0</v>
      </c>
      <c r="K233" s="172" t="s">
        <v>140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0.00156</v>
      </c>
      <c r="T233" s="180">
        <f t="shared" si="33"/>
        <v>0.00312</v>
      </c>
      <c r="AR233" s="23" t="s">
        <v>205</v>
      </c>
      <c r="AT233" s="23" t="s">
        <v>136</v>
      </c>
      <c r="AU233" s="23" t="s">
        <v>142</v>
      </c>
      <c r="AY233" s="23" t="s">
        <v>133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205</v>
      </c>
      <c r="BM233" s="23" t="s">
        <v>495</v>
      </c>
    </row>
    <row r="234" spans="2:65" s="1" customFormat="1" ht="16.5" customHeight="1">
      <c r="B234" s="169"/>
      <c r="C234" s="170" t="s">
        <v>496</v>
      </c>
      <c r="D234" s="170" t="s">
        <v>136</v>
      </c>
      <c r="E234" s="171" t="s">
        <v>497</v>
      </c>
      <c r="F234" s="172" t="s">
        <v>498</v>
      </c>
      <c r="G234" s="173" t="s">
        <v>397</v>
      </c>
      <c r="H234" s="174">
        <v>1</v>
      </c>
      <c r="I234" s="175"/>
      <c r="J234" s="176">
        <f t="shared" si="30"/>
        <v>0</v>
      </c>
      <c r="K234" s="172" t="s">
        <v>140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</v>
      </c>
      <c r="R234" s="179">
        <f t="shared" si="32"/>
        <v>0.0018</v>
      </c>
      <c r="S234" s="179">
        <v>0</v>
      </c>
      <c r="T234" s="180">
        <f t="shared" si="33"/>
        <v>0</v>
      </c>
      <c r="AR234" s="23" t="s">
        <v>205</v>
      </c>
      <c r="AT234" s="23" t="s">
        <v>136</v>
      </c>
      <c r="AU234" s="23" t="s">
        <v>142</v>
      </c>
      <c r="AY234" s="23" t="s">
        <v>133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205</v>
      </c>
      <c r="BM234" s="23" t="s">
        <v>499</v>
      </c>
    </row>
    <row r="235" spans="2:65" s="1" customFormat="1" ht="25.5" customHeight="1">
      <c r="B235" s="169"/>
      <c r="C235" s="170" t="s">
        <v>500</v>
      </c>
      <c r="D235" s="170" t="s">
        <v>136</v>
      </c>
      <c r="E235" s="171" t="s">
        <v>501</v>
      </c>
      <c r="F235" s="172" t="s">
        <v>502</v>
      </c>
      <c r="G235" s="173" t="s">
        <v>203</v>
      </c>
      <c r="H235" s="174">
        <v>3</v>
      </c>
      <c r="I235" s="175"/>
      <c r="J235" s="176">
        <f t="shared" si="30"/>
        <v>0</v>
      </c>
      <c r="K235" s="172" t="s">
        <v>140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0.00014</v>
      </c>
      <c r="R235" s="179">
        <f t="shared" si="32"/>
        <v>0.00041999999999999996</v>
      </c>
      <c r="S235" s="179">
        <v>0</v>
      </c>
      <c r="T235" s="180">
        <f t="shared" si="33"/>
        <v>0</v>
      </c>
      <c r="AR235" s="23" t="s">
        <v>205</v>
      </c>
      <c r="AT235" s="23" t="s">
        <v>136</v>
      </c>
      <c r="AU235" s="23" t="s">
        <v>142</v>
      </c>
      <c r="AY235" s="23" t="s">
        <v>133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205</v>
      </c>
      <c r="BM235" s="23" t="s">
        <v>503</v>
      </c>
    </row>
    <row r="236" spans="2:65" s="1" customFormat="1" ht="16.5" customHeight="1">
      <c r="B236" s="169"/>
      <c r="C236" s="198" t="s">
        <v>504</v>
      </c>
      <c r="D236" s="198" t="s">
        <v>206</v>
      </c>
      <c r="E236" s="199" t="s">
        <v>505</v>
      </c>
      <c r="F236" s="200" t="s">
        <v>506</v>
      </c>
      <c r="G236" s="201" t="s">
        <v>203</v>
      </c>
      <c r="H236" s="202">
        <v>1</v>
      </c>
      <c r="I236" s="203"/>
      <c r="J236" s="204">
        <f t="shared" si="30"/>
        <v>0</v>
      </c>
      <c r="K236" s="200" t="s">
        <v>140</v>
      </c>
      <c r="L236" s="205"/>
      <c r="M236" s="206" t="s">
        <v>5</v>
      </c>
      <c r="N236" s="207" t="s">
        <v>43</v>
      </c>
      <c r="O236" s="41"/>
      <c r="P236" s="179">
        <f t="shared" si="31"/>
        <v>0</v>
      </c>
      <c r="Q236" s="179">
        <v>0.00044</v>
      </c>
      <c r="R236" s="179">
        <f t="shared" si="32"/>
        <v>0.00044</v>
      </c>
      <c r="S236" s="179">
        <v>0</v>
      </c>
      <c r="T236" s="180">
        <f t="shared" si="33"/>
        <v>0</v>
      </c>
      <c r="AR236" s="23" t="s">
        <v>299</v>
      </c>
      <c r="AT236" s="23" t="s">
        <v>206</v>
      </c>
      <c r="AU236" s="23" t="s">
        <v>142</v>
      </c>
      <c r="AY236" s="23" t="s">
        <v>133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205</v>
      </c>
      <c r="BM236" s="23" t="s">
        <v>507</v>
      </c>
    </row>
    <row r="237" spans="2:65" s="1" customFormat="1" ht="16.5" customHeight="1">
      <c r="B237" s="169"/>
      <c r="C237" s="198" t="s">
        <v>508</v>
      </c>
      <c r="D237" s="198" t="s">
        <v>206</v>
      </c>
      <c r="E237" s="199" t="s">
        <v>509</v>
      </c>
      <c r="F237" s="200" t="s">
        <v>510</v>
      </c>
      <c r="G237" s="201" t="s">
        <v>203</v>
      </c>
      <c r="H237" s="202">
        <v>1</v>
      </c>
      <c r="I237" s="203"/>
      <c r="J237" s="204">
        <f t="shared" si="30"/>
        <v>0</v>
      </c>
      <c r="K237" s="200" t="s">
        <v>140</v>
      </c>
      <c r="L237" s="205"/>
      <c r="M237" s="206" t="s">
        <v>5</v>
      </c>
      <c r="N237" s="207" t="s">
        <v>43</v>
      </c>
      <c r="O237" s="41"/>
      <c r="P237" s="179">
        <f t="shared" si="31"/>
        <v>0</v>
      </c>
      <c r="Q237" s="179">
        <v>0.0025</v>
      </c>
      <c r="R237" s="179">
        <f t="shared" si="32"/>
        <v>0.0025</v>
      </c>
      <c r="S237" s="179">
        <v>0</v>
      </c>
      <c r="T237" s="180">
        <f t="shared" si="33"/>
        <v>0</v>
      </c>
      <c r="AR237" s="23" t="s">
        <v>299</v>
      </c>
      <c r="AT237" s="23" t="s">
        <v>206</v>
      </c>
      <c r="AU237" s="23" t="s">
        <v>142</v>
      </c>
      <c r="AY237" s="23" t="s">
        <v>133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205</v>
      </c>
      <c r="BM237" s="23" t="s">
        <v>511</v>
      </c>
    </row>
    <row r="238" spans="2:65" s="1" customFormat="1" ht="16.5" customHeight="1">
      <c r="B238" s="169"/>
      <c r="C238" s="198" t="s">
        <v>512</v>
      </c>
      <c r="D238" s="198" t="s">
        <v>206</v>
      </c>
      <c r="E238" s="199" t="s">
        <v>513</v>
      </c>
      <c r="F238" s="200" t="s">
        <v>514</v>
      </c>
      <c r="G238" s="201" t="s">
        <v>203</v>
      </c>
      <c r="H238" s="202">
        <v>1</v>
      </c>
      <c r="I238" s="203"/>
      <c r="J238" s="204">
        <f t="shared" si="30"/>
        <v>0</v>
      </c>
      <c r="K238" s="200" t="s">
        <v>140</v>
      </c>
      <c r="L238" s="205"/>
      <c r="M238" s="206" t="s">
        <v>5</v>
      </c>
      <c r="N238" s="207" t="s">
        <v>43</v>
      </c>
      <c r="O238" s="41"/>
      <c r="P238" s="179">
        <f t="shared" si="31"/>
        <v>0</v>
      </c>
      <c r="Q238" s="179">
        <v>0.0035</v>
      </c>
      <c r="R238" s="179">
        <f t="shared" si="32"/>
        <v>0.0035</v>
      </c>
      <c r="S238" s="179">
        <v>0</v>
      </c>
      <c r="T238" s="180">
        <f t="shared" si="33"/>
        <v>0</v>
      </c>
      <c r="AR238" s="23" t="s">
        <v>299</v>
      </c>
      <c r="AT238" s="23" t="s">
        <v>206</v>
      </c>
      <c r="AU238" s="23" t="s">
        <v>142</v>
      </c>
      <c r="AY238" s="23" t="s">
        <v>133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205</v>
      </c>
      <c r="BM238" s="23" t="s">
        <v>515</v>
      </c>
    </row>
    <row r="239" spans="2:65" s="1" customFormat="1" ht="16.5" customHeight="1">
      <c r="B239" s="169"/>
      <c r="C239" s="198" t="s">
        <v>516</v>
      </c>
      <c r="D239" s="198" t="s">
        <v>206</v>
      </c>
      <c r="E239" s="199" t="s">
        <v>517</v>
      </c>
      <c r="F239" s="200" t="s">
        <v>518</v>
      </c>
      <c r="G239" s="201" t="s">
        <v>203</v>
      </c>
      <c r="H239" s="202">
        <v>1</v>
      </c>
      <c r="I239" s="203"/>
      <c r="J239" s="204">
        <f t="shared" si="30"/>
        <v>0</v>
      </c>
      <c r="K239" s="200" t="s">
        <v>140</v>
      </c>
      <c r="L239" s="205"/>
      <c r="M239" s="206" t="s">
        <v>5</v>
      </c>
      <c r="N239" s="207" t="s">
        <v>43</v>
      </c>
      <c r="O239" s="41"/>
      <c r="P239" s="179">
        <f t="shared" si="31"/>
        <v>0</v>
      </c>
      <c r="Q239" s="179">
        <v>0.0013</v>
      </c>
      <c r="R239" s="179">
        <f t="shared" si="32"/>
        <v>0.0013</v>
      </c>
      <c r="S239" s="179">
        <v>0</v>
      </c>
      <c r="T239" s="180">
        <f t="shared" si="33"/>
        <v>0</v>
      </c>
      <c r="AR239" s="23" t="s">
        <v>299</v>
      </c>
      <c r="AT239" s="23" t="s">
        <v>206</v>
      </c>
      <c r="AU239" s="23" t="s">
        <v>142</v>
      </c>
      <c r="AY239" s="23" t="s">
        <v>133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205</v>
      </c>
      <c r="BM239" s="23" t="s">
        <v>519</v>
      </c>
    </row>
    <row r="240" spans="2:65" s="1" customFormat="1" ht="16.5" customHeight="1">
      <c r="B240" s="169"/>
      <c r="C240" s="198" t="s">
        <v>520</v>
      </c>
      <c r="D240" s="198" t="s">
        <v>206</v>
      </c>
      <c r="E240" s="199" t="s">
        <v>521</v>
      </c>
      <c r="F240" s="200" t="s">
        <v>522</v>
      </c>
      <c r="G240" s="201" t="s">
        <v>203</v>
      </c>
      <c r="H240" s="202">
        <v>1</v>
      </c>
      <c r="I240" s="203"/>
      <c r="J240" s="204">
        <f t="shared" si="30"/>
        <v>0</v>
      </c>
      <c r="K240" s="200" t="s">
        <v>5</v>
      </c>
      <c r="L240" s="205"/>
      <c r="M240" s="206" t="s">
        <v>5</v>
      </c>
      <c r="N240" s="207" t="s">
        <v>43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</v>
      </c>
      <c r="T240" s="180">
        <f t="shared" si="33"/>
        <v>0</v>
      </c>
      <c r="AR240" s="23" t="s">
        <v>299</v>
      </c>
      <c r="AT240" s="23" t="s">
        <v>206</v>
      </c>
      <c r="AU240" s="23" t="s">
        <v>142</v>
      </c>
      <c r="AY240" s="23" t="s">
        <v>133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205</v>
      </c>
      <c r="BM240" s="23" t="s">
        <v>523</v>
      </c>
    </row>
    <row r="241" spans="2:65" s="1" customFormat="1" ht="25.5" customHeight="1">
      <c r="B241" s="169"/>
      <c r="C241" s="198" t="s">
        <v>524</v>
      </c>
      <c r="D241" s="198" t="s">
        <v>206</v>
      </c>
      <c r="E241" s="199" t="s">
        <v>525</v>
      </c>
      <c r="F241" s="200" t="s">
        <v>526</v>
      </c>
      <c r="G241" s="201" t="s">
        <v>203</v>
      </c>
      <c r="H241" s="202">
        <v>1</v>
      </c>
      <c r="I241" s="203"/>
      <c r="J241" s="204">
        <f t="shared" si="30"/>
        <v>0</v>
      </c>
      <c r="K241" s="200" t="s">
        <v>140</v>
      </c>
      <c r="L241" s="205"/>
      <c r="M241" s="206" t="s">
        <v>5</v>
      </c>
      <c r="N241" s="207" t="s">
        <v>43</v>
      </c>
      <c r="O241" s="41"/>
      <c r="P241" s="179">
        <f t="shared" si="31"/>
        <v>0</v>
      </c>
      <c r="Q241" s="179">
        <v>0.00033</v>
      </c>
      <c r="R241" s="179">
        <f t="shared" si="32"/>
        <v>0.00033</v>
      </c>
      <c r="S241" s="179">
        <v>0</v>
      </c>
      <c r="T241" s="180">
        <f t="shared" si="33"/>
        <v>0</v>
      </c>
      <c r="AR241" s="23" t="s">
        <v>299</v>
      </c>
      <c r="AT241" s="23" t="s">
        <v>206</v>
      </c>
      <c r="AU241" s="23" t="s">
        <v>142</v>
      </c>
      <c r="AY241" s="23" t="s">
        <v>133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205</v>
      </c>
      <c r="BM241" s="23" t="s">
        <v>527</v>
      </c>
    </row>
    <row r="242" spans="2:65" s="1" customFormat="1" ht="16.5" customHeight="1">
      <c r="B242" s="169"/>
      <c r="C242" s="198" t="s">
        <v>528</v>
      </c>
      <c r="D242" s="198" t="s">
        <v>206</v>
      </c>
      <c r="E242" s="199" t="s">
        <v>505</v>
      </c>
      <c r="F242" s="200" t="s">
        <v>506</v>
      </c>
      <c r="G242" s="201" t="s">
        <v>203</v>
      </c>
      <c r="H242" s="202">
        <v>1</v>
      </c>
      <c r="I242" s="203"/>
      <c r="J242" s="204">
        <f t="shared" si="30"/>
        <v>0</v>
      </c>
      <c r="K242" s="200" t="s">
        <v>140</v>
      </c>
      <c r="L242" s="205"/>
      <c r="M242" s="206" t="s">
        <v>5</v>
      </c>
      <c r="N242" s="207" t="s">
        <v>43</v>
      </c>
      <c r="O242" s="41"/>
      <c r="P242" s="179">
        <f t="shared" si="31"/>
        <v>0</v>
      </c>
      <c r="Q242" s="179">
        <v>0.00044</v>
      </c>
      <c r="R242" s="179">
        <f t="shared" si="32"/>
        <v>0.00044</v>
      </c>
      <c r="S242" s="179">
        <v>0</v>
      </c>
      <c r="T242" s="180">
        <f t="shared" si="33"/>
        <v>0</v>
      </c>
      <c r="AR242" s="23" t="s">
        <v>299</v>
      </c>
      <c r="AT242" s="23" t="s">
        <v>206</v>
      </c>
      <c r="AU242" s="23" t="s">
        <v>142</v>
      </c>
      <c r="AY242" s="23" t="s">
        <v>133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205</v>
      </c>
      <c r="BM242" s="23" t="s">
        <v>529</v>
      </c>
    </row>
    <row r="243" spans="2:65" s="1" customFormat="1" ht="38.25" customHeight="1">
      <c r="B243" s="169"/>
      <c r="C243" s="170" t="s">
        <v>530</v>
      </c>
      <c r="D243" s="170" t="s">
        <v>136</v>
      </c>
      <c r="E243" s="171" t="s">
        <v>531</v>
      </c>
      <c r="F243" s="172" t="s">
        <v>532</v>
      </c>
      <c r="G243" s="173" t="s">
        <v>248</v>
      </c>
      <c r="H243" s="174">
        <v>0.065</v>
      </c>
      <c r="I243" s="175"/>
      <c r="J243" s="176">
        <f t="shared" si="30"/>
        <v>0</v>
      </c>
      <c r="K243" s="172" t="s">
        <v>140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205</v>
      </c>
      <c r="AT243" s="23" t="s">
        <v>136</v>
      </c>
      <c r="AU243" s="23" t="s">
        <v>142</v>
      </c>
      <c r="AY243" s="23" t="s">
        <v>133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142</v>
      </c>
      <c r="BK243" s="181">
        <f t="shared" si="39"/>
        <v>0</v>
      </c>
      <c r="BL243" s="23" t="s">
        <v>205</v>
      </c>
      <c r="BM243" s="23" t="s">
        <v>533</v>
      </c>
    </row>
    <row r="244" spans="2:65" s="1" customFormat="1" ht="38.25" customHeight="1">
      <c r="B244" s="169"/>
      <c r="C244" s="170" t="s">
        <v>534</v>
      </c>
      <c r="D244" s="170" t="s">
        <v>136</v>
      </c>
      <c r="E244" s="171" t="s">
        <v>535</v>
      </c>
      <c r="F244" s="172" t="s">
        <v>536</v>
      </c>
      <c r="G244" s="173" t="s">
        <v>248</v>
      </c>
      <c r="H244" s="174">
        <v>0.065</v>
      </c>
      <c r="I244" s="175"/>
      <c r="J244" s="176">
        <f t="shared" si="30"/>
        <v>0</v>
      </c>
      <c r="K244" s="172" t="s">
        <v>140</v>
      </c>
      <c r="L244" s="40"/>
      <c r="M244" s="177" t="s">
        <v>5</v>
      </c>
      <c r="N244" s="178" t="s">
        <v>43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205</v>
      </c>
      <c r="AT244" s="23" t="s">
        <v>136</v>
      </c>
      <c r="AU244" s="23" t="s">
        <v>142</v>
      </c>
      <c r="AY244" s="23" t="s">
        <v>133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142</v>
      </c>
      <c r="BK244" s="181">
        <f t="shared" si="39"/>
        <v>0</v>
      </c>
      <c r="BL244" s="23" t="s">
        <v>205</v>
      </c>
      <c r="BM244" s="23" t="s">
        <v>537</v>
      </c>
    </row>
    <row r="245" spans="2:65" s="1" customFormat="1" ht="25.5" customHeight="1">
      <c r="B245" s="169"/>
      <c r="C245" s="170" t="s">
        <v>538</v>
      </c>
      <c r="D245" s="170" t="s">
        <v>136</v>
      </c>
      <c r="E245" s="171" t="s">
        <v>539</v>
      </c>
      <c r="F245" s="172" t="s">
        <v>540</v>
      </c>
      <c r="G245" s="173" t="s">
        <v>541</v>
      </c>
      <c r="H245" s="174">
        <v>1</v>
      </c>
      <c r="I245" s="175"/>
      <c r="J245" s="176">
        <f t="shared" si="30"/>
        <v>0</v>
      </c>
      <c r="K245" s="172" t="s">
        <v>5</v>
      </c>
      <c r="L245" s="40"/>
      <c r="M245" s="177" t="s">
        <v>5</v>
      </c>
      <c r="N245" s="178" t="s">
        <v>43</v>
      </c>
      <c r="O245" s="41"/>
      <c r="P245" s="179">
        <f t="shared" si="31"/>
        <v>0</v>
      </c>
      <c r="Q245" s="179">
        <v>0</v>
      </c>
      <c r="R245" s="179">
        <f t="shared" si="32"/>
        <v>0</v>
      </c>
      <c r="S245" s="179">
        <v>0</v>
      </c>
      <c r="T245" s="180">
        <f t="shared" si="33"/>
        <v>0</v>
      </c>
      <c r="AR245" s="23" t="s">
        <v>205</v>
      </c>
      <c r="AT245" s="23" t="s">
        <v>136</v>
      </c>
      <c r="AU245" s="23" t="s">
        <v>142</v>
      </c>
      <c r="AY245" s="23" t="s">
        <v>133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142</v>
      </c>
      <c r="BK245" s="181">
        <f t="shared" si="39"/>
        <v>0</v>
      </c>
      <c r="BL245" s="23" t="s">
        <v>205</v>
      </c>
      <c r="BM245" s="23" t="s">
        <v>542</v>
      </c>
    </row>
    <row r="246" spans="2:63" s="10" customFormat="1" ht="29.85" customHeight="1">
      <c r="B246" s="156"/>
      <c r="D246" s="157" t="s">
        <v>70</v>
      </c>
      <c r="E246" s="167" t="s">
        <v>543</v>
      </c>
      <c r="F246" s="167" t="s">
        <v>544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SUM(P247:P249)</f>
        <v>0</v>
      </c>
      <c r="Q246" s="162"/>
      <c r="R246" s="163">
        <f>SUM(R247:R249)</f>
        <v>0.012</v>
      </c>
      <c r="S246" s="162"/>
      <c r="T246" s="164">
        <f>SUM(T247:T249)</f>
        <v>0</v>
      </c>
      <c r="AR246" s="157" t="s">
        <v>142</v>
      </c>
      <c r="AT246" s="165" t="s">
        <v>70</v>
      </c>
      <c r="AU246" s="165" t="s">
        <v>78</v>
      </c>
      <c r="AY246" s="157" t="s">
        <v>133</v>
      </c>
      <c r="BK246" s="166">
        <f>SUM(BK247:BK249)</f>
        <v>0</v>
      </c>
    </row>
    <row r="247" spans="2:65" s="1" customFormat="1" ht="25.5" customHeight="1">
      <c r="B247" s="169"/>
      <c r="C247" s="170" t="s">
        <v>545</v>
      </c>
      <c r="D247" s="170" t="s">
        <v>136</v>
      </c>
      <c r="E247" s="171" t="s">
        <v>546</v>
      </c>
      <c r="F247" s="172" t="s">
        <v>547</v>
      </c>
      <c r="G247" s="173" t="s">
        <v>397</v>
      </c>
      <c r="H247" s="174">
        <v>1</v>
      </c>
      <c r="I247" s="175"/>
      <c r="J247" s="176">
        <f>ROUND(I247*H247,2)</f>
        <v>0</v>
      </c>
      <c r="K247" s="172" t="s">
        <v>140</v>
      </c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0.012</v>
      </c>
      <c r="R247" s="179">
        <f>Q247*H247</f>
        <v>0.012</v>
      </c>
      <c r="S247" s="179">
        <v>0</v>
      </c>
      <c r="T247" s="180">
        <f>S247*H247</f>
        <v>0</v>
      </c>
      <c r="AR247" s="23" t="s">
        <v>205</v>
      </c>
      <c r="AT247" s="23" t="s">
        <v>136</v>
      </c>
      <c r="AU247" s="23" t="s">
        <v>142</v>
      </c>
      <c r="AY247" s="23" t="s">
        <v>133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142</v>
      </c>
      <c r="BK247" s="181">
        <f>ROUND(I247*H247,2)</f>
        <v>0</v>
      </c>
      <c r="BL247" s="23" t="s">
        <v>205</v>
      </c>
      <c r="BM247" s="23" t="s">
        <v>548</v>
      </c>
    </row>
    <row r="248" spans="2:65" s="1" customFormat="1" ht="38.25" customHeight="1">
      <c r="B248" s="169"/>
      <c r="C248" s="170" t="s">
        <v>549</v>
      </c>
      <c r="D248" s="170" t="s">
        <v>136</v>
      </c>
      <c r="E248" s="171" t="s">
        <v>550</v>
      </c>
      <c r="F248" s="172" t="s">
        <v>551</v>
      </c>
      <c r="G248" s="173" t="s">
        <v>248</v>
      </c>
      <c r="H248" s="174">
        <v>0.012</v>
      </c>
      <c r="I248" s="175"/>
      <c r="J248" s="176">
        <f>ROUND(I248*H248,2)</f>
        <v>0</v>
      </c>
      <c r="K248" s="172" t="s">
        <v>140</v>
      </c>
      <c r="L248" s="40"/>
      <c r="M248" s="177" t="s">
        <v>5</v>
      </c>
      <c r="N248" s="178" t="s">
        <v>43</v>
      </c>
      <c r="O248" s="41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3" t="s">
        <v>205</v>
      </c>
      <c r="AT248" s="23" t="s">
        <v>136</v>
      </c>
      <c r="AU248" s="23" t="s">
        <v>142</v>
      </c>
      <c r="AY248" s="23" t="s">
        <v>133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142</v>
      </c>
      <c r="BK248" s="181">
        <f>ROUND(I248*H248,2)</f>
        <v>0</v>
      </c>
      <c r="BL248" s="23" t="s">
        <v>205</v>
      </c>
      <c r="BM248" s="23" t="s">
        <v>552</v>
      </c>
    </row>
    <row r="249" spans="2:65" s="1" customFormat="1" ht="38.25" customHeight="1">
      <c r="B249" s="169"/>
      <c r="C249" s="170" t="s">
        <v>553</v>
      </c>
      <c r="D249" s="170" t="s">
        <v>136</v>
      </c>
      <c r="E249" s="171" t="s">
        <v>554</v>
      </c>
      <c r="F249" s="172" t="s">
        <v>555</v>
      </c>
      <c r="G249" s="173" t="s">
        <v>248</v>
      </c>
      <c r="H249" s="174">
        <v>0.012</v>
      </c>
      <c r="I249" s="175"/>
      <c r="J249" s="176">
        <f>ROUND(I249*H249,2)</f>
        <v>0</v>
      </c>
      <c r="K249" s="172" t="s">
        <v>140</v>
      </c>
      <c r="L249" s="40"/>
      <c r="M249" s="177" t="s">
        <v>5</v>
      </c>
      <c r="N249" s="178" t="s">
        <v>43</v>
      </c>
      <c r="O249" s="41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3" t="s">
        <v>205</v>
      </c>
      <c r="AT249" s="23" t="s">
        <v>136</v>
      </c>
      <c r="AU249" s="23" t="s">
        <v>142</v>
      </c>
      <c r="AY249" s="23" t="s">
        <v>133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3" t="s">
        <v>142</v>
      </c>
      <c r="BK249" s="181">
        <f>ROUND(I249*H249,2)</f>
        <v>0</v>
      </c>
      <c r="BL249" s="23" t="s">
        <v>205</v>
      </c>
      <c r="BM249" s="23" t="s">
        <v>556</v>
      </c>
    </row>
    <row r="250" spans="2:63" s="10" customFormat="1" ht="29.85" customHeight="1">
      <c r="B250" s="156"/>
      <c r="D250" s="157" t="s">
        <v>70</v>
      </c>
      <c r="E250" s="167" t="s">
        <v>557</v>
      </c>
      <c r="F250" s="167" t="s">
        <v>558</v>
      </c>
      <c r="I250" s="159"/>
      <c r="J250" s="168">
        <f>BK250</f>
        <v>0</v>
      </c>
      <c r="L250" s="156"/>
      <c r="M250" s="161"/>
      <c r="N250" s="162"/>
      <c r="O250" s="162"/>
      <c r="P250" s="163">
        <f>SUM(P251:P267)</f>
        <v>0</v>
      </c>
      <c r="Q250" s="162"/>
      <c r="R250" s="163">
        <f>SUM(R251:R267)</f>
        <v>0.02376</v>
      </c>
      <c r="S250" s="162"/>
      <c r="T250" s="164">
        <f>SUM(T251:T267)</f>
        <v>0</v>
      </c>
      <c r="AR250" s="157" t="s">
        <v>142</v>
      </c>
      <c r="AT250" s="165" t="s">
        <v>70</v>
      </c>
      <c r="AU250" s="165" t="s">
        <v>78</v>
      </c>
      <c r="AY250" s="157" t="s">
        <v>133</v>
      </c>
      <c r="BK250" s="166">
        <f>SUM(BK251:BK267)</f>
        <v>0</v>
      </c>
    </row>
    <row r="251" spans="2:65" s="1" customFormat="1" ht="38.25" customHeight="1">
      <c r="B251" s="169"/>
      <c r="C251" s="170" t="s">
        <v>559</v>
      </c>
      <c r="D251" s="170" t="s">
        <v>136</v>
      </c>
      <c r="E251" s="171" t="s">
        <v>560</v>
      </c>
      <c r="F251" s="172" t="s">
        <v>561</v>
      </c>
      <c r="G251" s="173" t="s">
        <v>203</v>
      </c>
      <c r="H251" s="174">
        <v>1</v>
      </c>
      <c r="I251" s="175"/>
      <c r="J251" s="176">
        <f aca="true" t="shared" si="40" ref="J251:J267">ROUND(I251*H251,2)</f>
        <v>0</v>
      </c>
      <c r="K251" s="172" t="s">
        <v>140</v>
      </c>
      <c r="L251" s="40"/>
      <c r="M251" s="177" t="s">
        <v>5</v>
      </c>
      <c r="N251" s="178" t="s">
        <v>43</v>
      </c>
      <c r="O251" s="41"/>
      <c r="P251" s="179">
        <f aca="true" t="shared" si="41" ref="P251:P267">O251*H251</f>
        <v>0</v>
      </c>
      <c r="Q251" s="179">
        <v>0</v>
      </c>
      <c r="R251" s="179">
        <f aca="true" t="shared" si="42" ref="R251:R267">Q251*H251</f>
        <v>0</v>
      </c>
      <c r="S251" s="179">
        <v>0</v>
      </c>
      <c r="T251" s="180">
        <f aca="true" t="shared" si="43" ref="T251:T267">S251*H251</f>
        <v>0</v>
      </c>
      <c r="AR251" s="23" t="s">
        <v>205</v>
      </c>
      <c r="AT251" s="23" t="s">
        <v>136</v>
      </c>
      <c r="AU251" s="23" t="s">
        <v>142</v>
      </c>
      <c r="AY251" s="23" t="s">
        <v>133</v>
      </c>
      <c r="BE251" s="181">
        <f aca="true" t="shared" si="44" ref="BE251:BE267">IF(N251="základní",J251,0)</f>
        <v>0</v>
      </c>
      <c r="BF251" s="181">
        <f aca="true" t="shared" si="45" ref="BF251:BF267">IF(N251="snížená",J251,0)</f>
        <v>0</v>
      </c>
      <c r="BG251" s="181">
        <f aca="true" t="shared" si="46" ref="BG251:BG267">IF(N251="zákl. přenesená",J251,0)</f>
        <v>0</v>
      </c>
      <c r="BH251" s="181">
        <f aca="true" t="shared" si="47" ref="BH251:BH267">IF(N251="sníž. přenesená",J251,0)</f>
        <v>0</v>
      </c>
      <c r="BI251" s="181">
        <f aca="true" t="shared" si="48" ref="BI251:BI267">IF(N251="nulová",J251,0)</f>
        <v>0</v>
      </c>
      <c r="BJ251" s="23" t="s">
        <v>142</v>
      </c>
      <c r="BK251" s="181">
        <f aca="true" t="shared" si="49" ref="BK251:BK267">ROUND(I251*H251,2)</f>
        <v>0</v>
      </c>
      <c r="BL251" s="23" t="s">
        <v>205</v>
      </c>
      <c r="BM251" s="23" t="s">
        <v>562</v>
      </c>
    </row>
    <row r="252" spans="2:65" s="1" customFormat="1" ht="16.5" customHeight="1">
      <c r="B252" s="169"/>
      <c r="C252" s="198" t="s">
        <v>563</v>
      </c>
      <c r="D252" s="198" t="s">
        <v>206</v>
      </c>
      <c r="E252" s="199" t="s">
        <v>564</v>
      </c>
      <c r="F252" s="200" t="s">
        <v>565</v>
      </c>
      <c r="G252" s="201" t="s">
        <v>203</v>
      </c>
      <c r="H252" s="202">
        <v>1</v>
      </c>
      <c r="I252" s="203"/>
      <c r="J252" s="204">
        <f t="shared" si="40"/>
        <v>0</v>
      </c>
      <c r="K252" s="200" t="s">
        <v>140</v>
      </c>
      <c r="L252" s="205"/>
      <c r="M252" s="206" t="s">
        <v>5</v>
      </c>
      <c r="N252" s="207" t="s">
        <v>43</v>
      </c>
      <c r="O252" s="41"/>
      <c r="P252" s="179">
        <f t="shared" si="41"/>
        <v>0</v>
      </c>
      <c r="Q252" s="179">
        <v>2E-05</v>
      </c>
      <c r="R252" s="179">
        <f t="shared" si="42"/>
        <v>2E-05</v>
      </c>
      <c r="S252" s="179">
        <v>0</v>
      </c>
      <c r="T252" s="180">
        <f t="shared" si="43"/>
        <v>0</v>
      </c>
      <c r="AR252" s="23" t="s">
        <v>299</v>
      </c>
      <c r="AT252" s="23" t="s">
        <v>206</v>
      </c>
      <c r="AU252" s="23" t="s">
        <v>142</v>
      </c>
      <c r="AY252" s="23" t="s">
        <v>133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142</v>
      </c>
      <c r="BK252" s="181">
        <f t="shared" si="49"/>
        <v>0</v>
      </c>
      <c r="BL252" s="23" t="s">
        <v>205</v>
      </c>
      <c r="BM252" s="23" t="s">
        <v>566</v>
      </c>
    </row>
    <row r="253" spans="2:65" s="1" customFormat="1" ht="25.5" customHeight="1">
      <c r="B253" s="169"/>
      <c r="C253" s="170" t="s">
        <v>567</v>
      </c>
      <c r="D253" s="170" t="s">
        <v>136</v>
      </c>
      <c r="E253" s="171" t="s">
        <v>568</v>
      </c>
      <c r="F253" s="172" t="s">
        <v>569</v>
      </c>
      <c r="G253" s="173" t="s">
        <v>314</v>
      </c>
      <c r="H253" s="174">
        <v>25</v>
      </c>
      <c r="I253" s="175"/>
      <c r="J253" s="176">
        <f t="shared" si="40"/>
        <v>0</v>
      </c>
      <c r="K253" s="172" t="s">
        <v>140</v>
      </c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205</v>
      </c>
      <c r="AT253" s="23" t="s">
        <v>136</v>
      </c>
      <c r="AU253" s="23" t="s">
        <v>142</v>
      </c>
      <c r="AY253" s="23" t="s">
        <v>133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142</v>
      </c>
      <c r="BK253" s="181">
        <f t="shared" si="49"/>
        <v>0</v>
      </c>
      <c r="BL253" s="23" t="s">
        <v>205</v>
      </c>
      <c r="BM253" s="23" t="s">
        <v>570</v>
      </c>
    </row>
    <row r="254" spans="2:65" s="1" customFormat="1" ht="16.5" customHeight="1">
      <c r="B254" s="169"/>
      <c r="C254" s="198" t="s">
        <v>571</v>
      </c>
      <c r="D254" s="198" t="s">
        <v>206</v>
      </c>
      <c r="E254" s="199" t="s">
        <v>572</v>
      </c>
      <c r="F254" s="200" t="s">
        <v>573</v>
      </c>
      <c r="G254" s="201" t="s">
        <v>314</v>
      </c>
      <c r="H254" s="202">
        <v>12</v>
      </c>
      <c r="I254" s="203"/>
      <c r="J254" s="204">
        <f t="shared" si="40"/>
        <v>0</v>
      </c>
      <c r="K254" s="200" t="s">
        <v>140</v>
      </c>
      <c r="L254" s="205"/>
      <c r="M254" s="206" t="s">
        <v>5</v>
      </c>
      <c r="N254" s="207" t="s">
        <v>43</v>
      </c>
      <c r="O254" s="41"/>
      <c r="P254" s="179">
        <f t="shared" si="41"/>
        <v>0</v>
      </c>
      <c r="Q254" s="179">
        <v>0.00017</v>
      </c>
      <c r="R254" s="179">
        <f t="shared" si="42"/>
        <v>0.00204</v>
      </c>
      <c r="S254" s="179">
        <v>0</v>
      </c>
      <c r="T254" s="180">
        <f t="shared" si="43"/>
        <v>0</v>
      </c>
      <c r="AR254" s="23" t="s">
        <v>299</v>
      </c>
      <c r="AT254" s="23" t="s">
        <v>206</v>
      </c>
      <c r="AU254" s="23" t="s">
        <v>142</v>
      </c>
      <c r="AY254" s="23" t="s">
        <v>133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205</v>
      </c>
      <c r="BM254" s="23" t="s">
        <v>574</v>
      </c>
    </row>
    <row r="255" spans="2:65" s="1" customFormat="1" ht="16.5" customHeight="1">
      <c r="B255" s="169"/>
      <c r="C255" s="198" t="s">
        <v>575</v>
      </c>
      <c r="D255" s="198" t="s">
        <v>206</v>
      </c>
      <c r="E255" s="199" t="s">
        <v>576</v>
      </c>
      <c r="F255" s="200" t="s">
        <v>577</v>
      </c>
      <c r="G255" s="201" t="s">
        <v>314</v>
      </c>
      <c r="H255" s="202">
        <v>5</v>
      </c>
      <c r="I255" s="203"/>
      <c r="J255" s="204">
        <f t="shared" si="40"/>
        <v>0</v>
      </c>
      <c r="K255" s="200" t="s">
        <v>140</v>
      </c>
      <c r="L255" s="205"/>
      <c r="M255" s="206" t="s">
        <v>5</v>
      </c>
      <c r="N255" s="207" t="s">
        <v>43</v>
      </c>
      <c r="O255" s="41"/>
      <c r="P255" s="179">
        <f t="shared" si="41"/>
        <v>0</v>
      </c>
      <c r="Q255" s="179">
        <v>0.00028</v>
      </c>
      <c r="R255" s="179">
        <f t="shared" si="42"/>
        <v>0.0013999999999999998</v>
      </c>
      <c r="S255" s="179">
        <v>0</v>
      </c>
      <c r="T255" s="180">
        <f t="shared" si="43"/>
        <v>0</v>
      </c>
      <c r="AR255" s="23" t="s">
        <v>299</v>
      </c>
      <c r="AT255" s="23" t="s">
        <v>206</v>
      </c>
      <c r="AU255" s="23" t="s">
        <v>142</v>
      </c>
      <c r="AY255" s="23" t="s">
        <v>133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205</v>
      </c>
      <c r="BM255" s="23" t="s">
        <v>578</v>
      </c>
    </row>
    <row r="256" spans="2:65" s="1" customFormat="1" ht="25.5" customHeight="1">
      <c r="B256" s="169"/>
      <c r="C256" s="170" t="s">
        <v>579</v>
      </c>
      <c r="D256" s="170" t="s">
        <v>136</v>
      </c>
      <c r="E256" s="171" t="s">
        <v>580</v>
      </c>
      <c r="F256" s="172" t="s">
        <v>581</v>
      </c>
      <c r="G256" s="173" t="s">
        <v>203</v>
      </c>
      <c r="H256" s="174">
        <v>1</v>
      </c>
      <c r="I256" s="175"/>
      <c r="J256" s="176">
        <f t="shared" si="40"/>
        <v>0</v>
      </c>
      <c r="K256" s="172" t="s">
        <v>140</v>
      </c>
      <c r="L256" s="40"/>
      <c r="M256" s="177" t="s">
        <v>5</v>
      </c>
      <c r="N256" s="178" t="s">
        <v>43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205</v>
      </c>
      <c r="AT256" s="23" t="s">
        <v>136</v>
      </c>
      <c r="AU256" s="23" t="s">
        <v>142</v>
      </c>
      <c r="AY256" s="23" t="s">
        <v>133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205</v>
      </c>
      <c r="BM256" s="23" t="s">
        <v>582</v>
      </c>
    </row>
    <row r="257" spans="2:65" s="1" customFormat="1" ht="16.5" customHeight="1">
      <c r="B257" s="169"/>
      <c r="C257" s="198" t="s">
        <v>583</v>
      </c>
      <c r="D257" s="198" t="s">
        <v>206</v>
      </c>
      <c r="E257" s="199" t="s">
        <v>584</v>
      </c>
      <c r="F257" s="200" t="s">
        <v>585</v>
      </c>
      <c r="G257" s="201" t="s">
        <v>203</v>
      </c>
      <c r="H257" s="202">
        <v>1</v>
      </c>
      <c r="I257" s="203"/>
      <c r="J257" s="204">
        <f t="shared" si="40"/>
        <v>0</v>
      </c>
      <c r="K257" s="200" t="s">
        <v>140</v>
      </c>
      <c r="L257" s="205"/>
      <c r="M257" s="206" t="s">
        <v>5</v>
      </c>
      <c r="N257" s="207" t="s">
        <v>43</v>
      </c>
      <c r="O257" s="41"/>
      <c r="P257" s="179">
        <f t="shared" si="41"/>
        <v>0</v>
      </c>
      <c r="Q257" s="179">
        <v>0.0169</v>
      </c>
      <c r="R257" s="179">
        <f t="shared" si="42"/>
        <v>0.0169</v>
      </c>
      <c r="S257" s="179">
        <v>0</v>
      </c>
      <c r="T257" s="180">
        <f t="shared" si="43"/>
        <v>0</v>
      </c>
      <c r="AR257" s="23" t="s">
        <v>299</v>
      </c>
      <c r="AT257" s="23" t="s">
        <v>206</v>
      </c>
      <c r="AU257" s="23" t="s">
        <v>142</v>
      </c>
      <c r="AY257" s="23" t="s">
        <v>133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205</v>
      </c>
      <c r="BM257" s="23" t="s">
        <v>586</v>
      </c>
    </row>
    <row r="258" spans="2:65" s="1" customFormat="1" ht="25.5" customHeight="1">
      <c r="B258" s="169"/>
      <c r="C258" s="170" t="s">
        <v>587</v>
      </c>
      <c r="D258" s="170" t="s">
        <v>136</v>
      </c>
      <c r="E258" s="171" t="s">
        <v>588</v>
      </c>
      <c r="F258" s="172" t="s">
        <v>589</v>
      </c>
      <c r="G258" s="173" t="s">
        <v>203</v>
      </c>
      <c r="H258" s="174">
        <v>3</v>
      </c>
      <c r="I258" s="175"/>
      <c r="J258" s="176">
        <f t="shared" si="40"/>
        <v>0</v>
      </c>
      <c r="K258" s="172" t="s">
        <v>140</v>
      </c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205</v>
      </c>
      <c r="AT258" s="23" t="s">
        <v>136</v>
      </c>
      <c r="AU258" s="23" t="s">
        <v>142</v>
      </c>
      <c r="AY258" s="23" t="s">
        <v>133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205</v>
      </c>
      <c r="BM258" s="23" t="s">
        <v>590</v>
      </c>
    </row>
    <row r="259" spans="2:65" s="1" customFormat="1" ht="16.5" customHeight="1">
      <c r="B259" s="169"/>
      <c r="C259" s="198" t="s">
        <v>591</v>
      </c>
      <c r="D259" s="198" t="s">
        <v>206</v>
      </c>
      <c r="E259" s="199" t="s">
        <v>592</v>
      </c>
      <c r="F259" s="200" t="s">
        <v>593</v>
      </c>
      <c r="G259" s="201" t="s">
        <v>203</v>
      </c>
      <c r="H259" s="202">
        <v>3</v>
      </c>
      <c r="I259" s="203"/>
      <c r="J259" s="204">
        <f t="shared" si="40"/>
        <v>0</v>
      </c>
      <c r="K259" s="200" t="s">
        <v>140</v>
      </c>
      <c r="L259" s="205"/>
      <c r="M259" s="206" t="s">
        <v>5</v>
      </c>
      <c r="N259" s="207" t="s">
        <v>43</v>
      </c>
      <c r="O259" s="41"/>
      <c r="P259" s="179">
        <f t="shared" si="41"/>
        <v>0</v>
      </c>
      <c r="Q259" s="179">
        <v>0.0001</v>
      </c>
      <c r="R259" s="179">
        <f t="shared" si="42"/>
        <v>0.00030000000000000003</v>
      </c>
      <c r="S259" s="179">
        <v>0</v>
      </c>
      <c r="T259" s="180">
        <f t="shared" si="43"/>
        <v>0</v>
      </c>
      <c r="AR259" s="23" t="s">
        <v>299</v>
      </c>
      <c r="AT259" s="23" t="s">
        <v>206</v>
      </c>
      <c r="AU259" s="23" t="s">
        <v>142</v>
      </c>
      <c r="AY259" s="23" t="s">
        <v>133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205</v>
      </c>
      <c r="BM259" s="23" t="s">
        <v>594</v>
      </c>
    </row>
    <row r="260" spans="2:65" s="1" customFormat="1" ht="25.5" customHeight="1">
      <c r="B260" s="169"/>
      <c r="C260" s="170" t="s">
        <v>595</v>
      </c>
      <c r="D260" s="170" t="s">
        <v>136</v>
      </c>
      <c r="E260" s="171" t="s">
        <v>596</v>
      </c>
      <c r="F260" s="172" t="s">
        <v>597</v>
      </c>
      <c r="G260" s="173" t="s">
        <v>203</v>
      </c>
      <c r="H260" s="174">
        <v>2</v>
      </c>
      <c r="I260" s="175"/>
      <c r="J260" s="176">
        <f t="shared" si="40"/>
        <v>0</v>
      </c>
      <c r="K260" s="172" t="s">
        <v>140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205</v>
      </c>
      <c r="AT260" s="23" t="s">
        <v>136</v>
      </c>
      <c r="AU260" s="23" t="s">
        <v>142</v>
      </c>
      <c r="AY260" s="23" t="s">
        <v>133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205</v>
      </c>
      <c r="BM260" s="23" t="s">
        <v>598</v>
      </c>
    </row>
    <row r="261" spans="2:65" s="1" customFormat="1" ht="16.5" customHeight="1">
      <c r="B261" s="169"/>
      <c r="C261" s="198" t="s">
        <v>599</v>
      </c>
      <c r="D261" s="198" t="s">
        <v>206</v>
      </c>
      <c r="E261" s="199" t="s">
        <v>600</v>
      </c>
      <c r="F261" s="200" t="s">
        <v>601</v>
      </c>
      <c r="G261" s="201" t="s">
        <v>203</v>
      </c>
      <c r="H261" s="202">
        <v>2</v>
      </c>
      <c r="I261" s="203"/>
      <c r="J261" s="204">
        <f t="shared" si="40"/>
        <v>0</v>
      </c>
      <c r="K261" s="200" t="s">
        <v>140</v>
      </c>
      <c r="L261" s="205"/>
      <c r="M261" s="206" t="s">
        <v>5</v>
      </c>
      <c r="N261" s="207" t="s">
        <v>43</v>
      </c>
      <c r="O261" s="41"/>
      <c r="P261" s="179">
        <f t="shared" si="41"/>
        <v>0</v>
      </c>
      <c r="Q261" s="179">
        <v>0.00027</v>
      </c>
      <c r="R261" s="179">
        <f t="shared" si="42"/>
        <v>0.00054</v>
      </c>
      <c r="S261" s="179">
        <v>0</v>
      </c>
      <c r="T261" s="180">
        <f t="shared" si="43"/>
        <v>0</v>
      </c>
      <c r="AR261" s="23" t="s">
        <v>299</v>
      </c>
      <c r="AT261" s="23" t="s">
        <v>206</v>
      </c>
      <c r="AU261" s="23" t="s">
        <v>142</v>
      </c>
      <c r="AY261" s="23" t="s">
        <v>133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205</v>
      </c>
      <c r="BM261" s="23" t="s">
        <v>602</v>
      </c>
    </row>
    <row r="262" spans="2:65" s="1" customFormat="1" ht="25.5" customHeight="1">
      <c r="B262" s="169"/>
      <c r="C262" s="170" t="s">
        <v>603</v>
      </c>
      <c r="D262" s="170" t="s">
        <v>136</v>
      </c>
      <c r="E262" s="171" t="s">
        <v>604</v>
      </c>
      <c r="F262" s="172" t="s">
        <v>605</v>
      </c>
      <c r="G262" s="173" t="s">
        <v>203</v>
      </c>
      <c r="H262" s="174">
        <v>2</v>
      </c>
      <c r="I262" s="175"/>
      <c r="J262" s="176">
        <f t="shared" si="40"/>
        <v>0</v>
      </c>
      <c r="K262" s="172" t="s">
        <v>140</v>
      </c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205</v>
      </c>
      <c r="AT262" s="23" t="s">
        <v>136</v>
      </c>
      <c r="AU262" s="23" t="s">
        <v>142</v>
      </c>
      <c r="AY262" s="23" t="s">
        <v>133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205</v>
      </c>
      <c r="BM262" s="23" t="s">
        <v>606</v>
      </c>
    </row>
    <row r="263" spans="2:65" s="1" customFormat="1" ht="16.5" customHeight="1">
      <c r="B263" s="169"/>
      <c r="C263" s="198" t="s">
        <v>607</v>
      </c>
      <c r="D263" s="198" t="s">
        <v>206</v>
      </c>
      <c r="E263" s="199" t="s">
        <v>608</v>
      </c>
      <c r="F263" s="200" t="s">
        <v>609</v>
      </c>
      <c r="G263" s="201" t="s">
        <v>203</v>
      </c>
      <c r="H263" s="202">
        <v>2</v>
      </c>
      <c r="I263" s="203"/>
      <c r="J263" s="204">
        <f t="shared" si="40"/>
        <v>0</v>
      </c>
      <c r="K263" s="200" t="s">
        <v>140</v>
      </c>
      <c r="L263" s="205"/>
      <c r="M263" s="206" t="s">
        <v>5</v>
      </c>
      <c r="N263" s="207" t="s">
        <v>43</v>
      </c>
      <c r="O263" s="41"/>
      <c r="P263" s="179">
        <f t="shared" si="41"/>
        <v>0</v>
      </c>
      <c r="Q263" s="179">
        <v>0.0008</v>
      </c>
      <c r="R263" s="179">
        <f t="shared" si="42"/>
        <v>0.0016</v>
      </c>
      <c r="S263" s="179">
        <v>0</v>
      </c>
      <c r="T263" s="180">
        <f t="shared" si="43"/>
        <v>0</v>
      </c>
      <c r="AR263" s="23" t="s">
        <v>299</v>
      </c>
      <c r="AT263" s="23" t="s">
        <v>206</v>
      </c>
      <c r="AU263" s="23" t="s">
        <v>142</v>
      </c>
      <c r="AY263" s="23" t="s">
        <v>133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205</v>
      </c>
      <c r="BM263" s="23" t="s">
        <v>610</v>
      </c>
    </row>
    <row r="264" spans="2:65" s="1" customFormat="1" ht="16.5" customHeight="1">
      <c r="B264" s="169"/>
      <c r="C264" s="198" t="s">
        <v>611</v>
      </c>
      <c r="D264" s="198" t="s">
        <v>206</v>
      </c>
      <c r="E264" s="199" t="s">
        <v>612</v>
      </c>
      <c r="F264" s="200" t="s">
        <v>613</v>
      </c>
      <c r="G264" s="201" t="s">
        <v>314</v>
      </c>
      <c r="H264" s="202">
        <v>8</v>
      </c>
      <c r="I264" s="203"/>
      <c r="J264" s="204">
        <f t="shared" si="40"/>
        <v>0</v>
      </c>
      <c r="K264" s="200" t="s">
        <v>140</v>
      </c>
      <c r="L264" s="205"/>
      <c r="M264" s="206" t="s">
        <v>5</v>
      </c>
      <c r="N264" s="207" t="s">
        <v>43</v>
      </c>
      <c r="O264" s="41"/>
      <c r="P264" s="179">
        <f t="shared" si="41"/>
        <v>0</v>
      </c>
      <c r="Q264" s="179">
        <v>0.00012</v>
      </c>
      <c r="R264" s="179">
        <f t="shared" si="42"/>
        <v>0.00096</v>
      </c>
      <c r="S264" s="179">
        <v>0</v>
      </c>
      <c r="T264" s="180">
        <f t="shared" si="43"/>
        <v>0</v>
      </c>
      <c r="AR264" s="23" t="s">
        <v>299</v>
      </c>
      <c r="AT264" s="23" t="s">
        <v>206</v>
      </c>
      <c r="AU264" s="23" t="s">
        <v>142</v>
      </c>
      <c r="AY264" s="23" t="s">
        <v>133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205</v>
      </c>
      <c r="BM264" s="23" t="s">
        <v>614</v>
      </c>
    </row>
    <row r="265" spans="2:65" s="1" customFormat="1" ht="25.5" customHeight="1">
      <c r="B265" s="169"/>
      <c r="C265" s="170" t="s">
        <v>615</v>
      </c>
      <c r="D265" s="170" t="s">
        <v>136</v>
      </c>
      <c r="E265" s="171" t="s">
        <v>616</v>
      </c>
      <c r="F265" s="172" t="s">
        <v>617</v>
      </c>
      <c r="G265" s="173" t="s">
        <v>203</v>
      </c>
      <c r="H265" s="174">
        <v>1</v>
      </c>
      <c r="I265" s="175"/>
      <c r="J265" s="176">
        <f t="shared" si="40"/>
        <v>0</v>
      </c>
      <c r="K265" s="172" t="s">
        <v>140</v>
      </c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205</v>
      </c>
      <c r="AT265" s="23" t="s">
        <v>136</v>
      </c>
      <c r="AU265" s="23" t="s">
        <v>142</v>
      </c>
      <c r="AY265" s="23" t="s">
        <v>133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142</v>
      </c>
      <c r="BK265" s="181">
        <f t="shared" si="49"/>
        <v>0</v>
      </c>
      <c r="BL265" s="23" t="s">
        <v>205</v>
      </c>
      <c r="BM265" s="23" t="s">
        <v>618</v>
      </c>
    </row>
    <row r="266" spans="2:65" s="1" customFormat="1" ht="38.25" customHeight="1">
      <c r="B266" s="169"/>
      <c r="C266" s="170" t="s">
        <v>619</v>
      </c>
      <c r="D266" s="170" t="s">
        <v>136</v>
      </c>
      <c r="E266" s="171" t="s">
        <v>620</v>
      </c>
      <c r="F266" s="172" t="s">
        <v>621</v>
      </c>
      <c r="G266" s="173" t="s">
        <v>248</v>
      </c>
      <c r="H266" s="174">
        <v>0.024</v>
      </c>
      <c r="I266" s="175"/>
      <c r="J266" s="176">
        <f t="shared" si="40"/>
        <v>0</v>
      </c>
      <c r="K266" s="172" t="s">
        <v>140</v>
      </c>
      <c r="L266" s="40"/>
      <c r="M266" s="177" t="s">
        <v>5</v>
      </c>
      <c r="N266" s="178" t="s">
        <v>43</v>
      </c>
      <c r="O266" s="41"/>
      <c r="P266" s="179">
        <f t="shared" si="41"/>
        <v>0</v>
      </c>
      <c r="Q266" s="179">
        <v>0</v>
      </c>
      <c r="R266" s="179">
        <f t="shared" si="42"/>
        <v>0</v>
      </c>
      <c r="S266" s="179">
        <v>0</v>
      </c>
      <c r="T266" s="180">
        <f t="shared" si="43"/>
        <v>0</v>
      </c>
      <c r="AR266" s="23" t="s">
        <v>205</v>
      </c>
      <c r="AT266" s="23" t="s">
        <v>136</v>
      </c>
      <c r="AU266" s="23" t="s">
        <v>142</v>
      </c>
      <c r="AY266" s="23" t="s">
        <v>133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142</v>
      </c>
      <c r="BK266" s="181">
        <f t="shared" si="49"/>
        <v>0</v>
      </c>
      <c r="BL266" s="23" t="s">
        <v>205</v>
      </c>
      <c r="BM266" s="23" t="s">
        <v>622</v>
      </c>
    </row>
    <row r="267" spans="2:65" s="1" customFormat="1" ht="38.25" customHeight="1">
      <c r="B267" s="169"/>
      <c r="C267" s="170" t="s">
        <v>623</v>
      </c>
      <c r="D267" s="170" t="s">
        <v>136</v>
      </c>
      <c r="E267" s="171" t="s">
        <v>624</v>
      </c>
      <c r="F267" s="172" t="s">
        <v>625</v>
      </c>
      <c r="G267" s="173" t="s">
        <v>248</v>
      </c>
      <c r="H267" s="174">
        <v>0.024</v>
      </c>
      <c r="I267" s="175"/>
      <c r="J267" s="176">
        <f t="shared" si="40"/>
        <v>0</v>
      </c>
      <c r="K267" s="172" t="s">
        <v>140</v>
      </c>
      <c r="L267" s="40"/>
      <c r="M267" s="177" t="s">
        <v>5</v>
      </c>
      <c r="N267" s="178" t="s">
        <v>43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205</v>
      </c>
      <c r="AT267" s="23" t="s">
        <v>136</v>
      </c>
      <c r="AU267" s="23" t="s">
        <v>142</v>
      </c>
      <c r="AY267" s="23" t="s">
        <v>133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142</v>
      </c>
      <c r="BK267" s="181">
        <f t="shared" si="49"/>
        <v>0</v>
      </c>
      <c r="BL267" s="23" t="s">
        <v>205</v>
      </c>
      <c r="BM267" s="23" t="s">
        <v>626</v>
      </c>
    </row>
    <row r="268" spans="2:63" s="10" customFormat="1" ht="29.85" customHeight="1">
      <c r="B268" s="156"/>
      <c r="D268" s="157" t="s">
        <v>70</v>
      </c>
      <c r="E268" s="167" t="s">
        <v>627</v>
      </c>
      <c r="F268" s="167" t="s">
        <v>628</v>
      </c>
      <c r="I268" s="159"/>
      <c r="J268" s="168">
        <f>BK268</f>
        <v>0</v>
      </c>
      <c r="L268" s="156"/>
      <c r="M268" s="161"/>
      <c r="N268" s="162"/>
      <c r="O268" s="162"/>
      <c r="P268" s="163">
        <f>SUM(P269:P273)</f>
        <v>0</v>
      </c>
      <c r="Q268" s="162"/>
      <c r="R268" s="163">
        <f>SUM(R269:R273)</f>
        <v>0.01</v>
      </c>
      <c r="S268" s="162"/>
      <c r="T268" s="164">
        <f>SUM(T269:T273)</f>
        <v>0.004</v>
      </c>
      <c r="AR268" s="157" t="s">
        <v>142</v>
      </c>
      <c r="AT268" s="165" t="s">
        <v>70</v>
      </c>
      <c r="AU268" s="165" t="s">
        <v>78</v>
      </c>
      <c r="AY268" s="157" t="s">
        <v>133</v>
      </c>
      <c r="BK268" s="166">
        <f>SUM(BK269:BK273)</f>
        <v>0</v>
      </c>
    </row>
    <row r="269" spans="2:65" s="1" customFormat="1" ht="25.5" customHeight="1">
      <c r="B269" s="169"/>
      <c r="C269" s="170" t="s">
        <v>629</v>
      </c>
      <c r="D269" s="170" t="s">
        <v>136</v>
      </c>
      <c r="E269" s="171" t="s">
        <v>630</v>
      </c>
      <c r="F269" s="172" t="s">
        <v>631</v>
      </c>
      <c r="G269" s="173" t="s">
        <v>203</v>
      </c>
      <c r="H269" s="174">
        <v>2</v>
      </c>
      <c r="I269" s="175"/>
      <c r="J269" s="176">
        <f>ROUND(I269*H269,2)</f>
        <v>0</v>
      </c>
      <c r="K269" s="172" t="s">
        <v>140</v>
      </c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205</v>
      </c>
      <c r="AT269" s="23" t="s">
        <v>136</v>
      </c>
      <c r="AU269" s="23" t="s">
        <v>142</v>
      </c>
      <c r="AY269" s="23" t="s">
        <v>133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142</v>
      </c>
      <c r="BK269" s="181">
        <f>ROUND(I269*H269,2)</f>
        <v>0</v>
      </c>
      <c r="BL269" s="23" t="s">
        <v>205</v>
      </c>
      <c r="BM269" s="23" t="s">
        <v>632</v>
      </c>
    </row>
    <row r="270" spans="2:65" s="1" customFormat="1" ht="16.5" customHeight="1">
      <c r="B270" s="169"/>
      <c r="C270" s="198" t="s">
        <v>633</v>
      </c>
      <c r="D270" s="198" t="s">
        <v>206</v>
      </c>
      <c r="E270" s="199" t="s">
        <v>634</v>
      </c>
      <c r="F270" s="200" t="s">
        <v>635</v>
      </c>
      <c r="G270" s="201" t="s">
        <v>203</v>
      </c>
      <c r="H270" s="202">
        <v>2</v>
      </c>
      <c r="I270" s="203"/>
      <c r="J270" s="204">
        <f>ROUND(I270*H270,2)</f>
        <v>0</v>
      </c>
      <c r="K270" s="200" t="s">
        <v>5</v>
      </c>
      <c r="L270" s="205"/>
      <c r="M270" s="206" t="s">
        <v>5</v>
      </c>
      <c r="N270" s="207" t="s">
        <v>43</v>
      </c>
      <c r="O270" s="41"/>
      <c r="P270" s="179">
        <f>O270*H270</f>
        <v>0</v>
      </c>
      <c r="Q270" s="179">
        <v>0.005</v>
      </c>
      <c r="R270" s="179">
        <f>Q270*H270</f>
        <v>0.01</v>
      </c>
      <c r="S270" s="179">
        <v>0</v>
      </c>
      <c r="T270" s="180">
        <f>S270*H270</f>
        <v>0</v>
      </c>
      <c r="AR270" s="23" t="s">
        <v>299</v>
      </c>
      <c r="AT270" s="23" t="s">
        <v>206</v>
      </c>
      <c r="AU270" s="23" t="s">
        <v>142</v>
      </c>
      <c r="AY270" s="23" t="s">
        <v>133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142</v>
      </c>
      <c r="BK270" s="181">
        <f>ROUND(I270*H270,2)</f>
        <v>0</v>
      </c>
      <c r="BL270" s="23" t="s">
        <v>205</v>
      </c>
      <c r="BM270" s="23" t="s">
        <v>636</v>
      </c>
    </row>
    <row r="271" spans="2:65" s="1" customFormat="1" ht="25.5" customHeight="1">
      <c r="B271" s="169"/>
      <c r="C271" s="170" t="s">
        <v>637</v>
      </c>
      <c r="D271" s="170" t="s">
        <v>136</v>
      </c>
      <c r="E271" s="171" t="s">
        <v>638</v>
      </c>
      <c r="F271" s="172" t="s">
        <v>639</v>
      </c>
      <c r="G271" s="173" t="s">
        <v>203</v>
      </c>
      <c r="H271" s="174">
        <v>2</v>
      </c>
      <c r="I271" s="175"/>
      <c r="J271" s="176">
        <f>ROUND(I271*H271,2)</f>
        <v>0</v>
      </c>
      <c r="K271" s="172" t="s">
        <v>140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0.002</v>
      </c>
      <c r="T271" s="180">
        <f>S271*H271</f>
        <v>0.004</v>
      </c>
      <c r="AR271" s="23" t="s">
        <v>205</v>
      </c>
      <c r="AT271" s="23" t="s">
        <v>136</v>
      </c>
      <c r="AU271" s="23" t="s">
        <v>142</v>
      </c>
      <c r="AY271" s="23" t="s">
        <v>133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142</v>
      </c>
      <c r="BK271" s="181">
        <f>ROUND(I271*H271,2)</f>
        <v>0</v>
      </c>
      <c r="BL271" s="23" t="s">
        <v>205</v>
      </c>
      <c r="BM271" s="23" t="s">
        <v>640</v>
      </c>
    </row>
    <row r="272" spans="2:65" s="1" customFormat="1" ht="38.25" customHeight="1">
      <c r="B272" s="169"/>
      <c r="C272" s="170" t="s">
        <v>641</v>
      </c>
      <c r="D272" s="170" t="s">
        <v>136</v>
      </c>
      <c r="E272" s="171" t="s">
        <v>642</v>
      </c>
      <c r="F272" s="172" t="s">
        <v>643</v>
      </c>
      <c r="G272" s="173" t="s">
        <v>248</v>
      </c>
      <c r="H272" s="174">
        <v>0.01</v>
      </c>
      <c r="I272" s="175"/>
      <c r="J272" s="176">
        <f>ROUND(I272*H272,2)</f>
        <v>0</v>
      </c>
      <c r="K272" s="172" t="s">
        <v>140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205</v>
      </c>
      <c r="AT272" s="23" t="s">
        <v>136</v>
      </c>
      <c r="AU272" s="23" t="s">
        <v>142</v>
      </c>
      <c r="AY272" s="23" t="s">
        <v>133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142</v>
      </c>
      <c r="BK272" s="181">
        <f>ROUND(I272*H272,2)</f>
        <v>0</v>
      </c>
      <c r="BL272" s="23" t="s">
        <v>205</v>
      </c>
      <c r="BM272" s="23" t="s">
        <v>644</v>
      </c>
    </row>
    <row r="273" spans="2:65" s="1" customFormat="1" ht="38.25" customHeight="1">
      <c r="B273" s="169"/>
      <c r="C273" s="170" t="s">
        <v>645</v>
      </c>
      <c r="D273" s="170" t="s">
        <v>136</v>
      </c>
      <c r="E273" s="171" t="s">
        <v>646</v>
      </c>
      <c r="F273" s="172" t="s">
        <v>647</v>
      </c>
      <c r="G273" s="173" t="s">
        <v>248</v>
      </c>
      <c r="H273" s="174">
        <v>0.01</v>
      </c>
      <c r="I273" s="175"/>
      <c r="J273" s="176">
        <f>ROUND(I273*H273,2)</f>
        <v>0</v>
      </c>
      <c r="K273" s="172" t="s">
        <v>140</v>
      </c>
      <c r="L273" s="40"/>
      <c r="M273" s="177" t="s">
        <v>5</v>
      </c>
      <c r="N273" s="178" t="s">
        <v>43</v>
      </c>
      <c r="O273" s="41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3" t="s">
        <v>205</v>
      </c>
      <c r="AT273" s="23" t="s">
        <v>136</v>
      </c>
      <c r="AU273" s="23" t="s">
        <v>142</v>
      </c>
      <c r="AY273" s="23" t="s">
        <v>133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3" t="s">
        <v>142</v>
      </c>
      <c r="BK273" s="181">
        <f>ROUND(I273*H273,2)</f>
        <v>0</v>
      </c>
      <c r="BL273" s="23" t="s">
        <v>205</v>
      </c>
      <c r="BM273" s="23" t="s">
        <v>648</v>
      </c>
    </row>
    <row r="274" spans="2:63" s="10" customFormat="1" ht="29.85" customHeight="1">
      <c r="B274" s="156"/>
      <c r="D274" s="157" t="s">
        <v>70</v>
      </c>
      <c r="E274" s="167" t="s">
        <v>649</v>
      </c>
      <c r="F274" s="167" t="s">
        <v>650</v>
      </c>
      <c r="I274" s="159"/>
      <c r="J274" s="168">
        <f>BK274</f>
        <v>0</v>
      </c>
      <c r="L274" s="156"/>
      <c r="M274" s="161"/>
      <c r="N274" s="162"/>
      <c r="O274" s="162"/>
      <c r="P274" s="163">
        <f>SUM(P275:P293)</f>
        <v>0</v>
      </c>
      <c r="Q274" s="162"/>
      <c r="R274" s="163">
        <f>SUM(R275:R293)</f>
        <v>0.5029483499999999</v>
      </c>
      <c r="S274" s="162"/>
      <c r="T274" s="164">
        <f>SUM(T275:T293)</f>
        <v>0</v>
      </c>
      <c r="AR274" s="157" t="s">
        <v>142</v>
      </c>
      <c r="AT274" s="165" t="s">
        <v>70</v>
      </c>
      <c r="AU274" s="165" t="s">
        <v>78</v>
      </c>
      <c r="AY274" s="157" t="s">
        <v>133</v>
      </c>
      <c r="BK274" s="166">
        <f>SUM(BK275:BK293)</f>
        <v>0</v>
      </c>
    </row>
    <row r="275" spans="2:65" s="1" customFormat="1" ht="38.25" customHeight="1">
      <c r="B275" s="169"/>
      <c r="C275" s="170" t="s">
        <v>651</v>
      </c>
      <c r="D275" s="170" t="s">
        <v>136</v>
      </c>
      <c r="E275" s="171" t="s">
        <v>652</v>
      </c>
      <c r="F275" s="172" t="s">
        <v>653</v>
      </c>
      <c r="G275" s="173" t="s">
        <v>139</v>
      </c>
      <c r="H275" s="174">
        <v>18.785</v>
      </c>
      <c r="I275" s="175"/>
      <c r="J275" s="176">
        <f>ROUND(I275*H275,2)</f>
        <v>0</v>
      </c>
      <c r="K275" s="172" t="s">
        <v>140</v>
      </c>
      <c r="L275" s="40"/>
      <c r="M275" s="177" t="s">
        <v>5</v>
      </c>
      <c r="N275" s="178" t="s">
        <v>43</v>
      </c>
      <c r="O275" s="41"/>
      <c r="P275" s="179">
        <f>O275*H275</f>
        <v>0</v>
      </c>
      <c r="Q275" s="179">
        <v>0.02541</v>
      </c>
      <c r="R275" s="179">
        <f>Q275*H275</f>
        <v>0.47732684999999997</v>
      </c>
      <c r="S275" s="179">
        <v>0</v>
      </c>
      <c r="T275" s="180">
        <f>S275*H275</f>
        <v>0</v>
      </c>
      <c r="AR275" s="23" t="s">
        <v>205</v>
      </c>
      <c r="AT275" s="23" t="s">
        <v>136</v>
      </c>
      <c r="AU275" s="23" t="s">
        <v>142</v>
      </c>
      <c r="AY275" s="23" t="s">
        <v>133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142</v>
      </c>
      <c r="BK275" s="181">
        <f>ROUND(I275*H275,2)</f>
        <v>0</v>
      </c>
      <c r="BL275" s="23" t="s">
        <v>205</v>
      </c>
      <c r="BM275" s="23" t="s">
        <v>654</v>
      </c>
    </row>
    <row r="276" spans="2:51" s="11" customFormat="1" ht="13.5">
      <c r="B276" s="182"/>
      <c r="D276" s="183" t="s">
        <v>164</v>
      </c>
      <c r="E276" s="184" t="s">
        <v>5</v>
      </c>
      <c r="F276" s="185" t="s">
        <v>655</v>
      </c>
      <c r="H276" s="186">
        <v>7.553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164</v>
      </c>
      <c r="AU276" s="184" t="s">
        <v>142</v>
      </c>
      <c r="AV276" s="11" t="s">
        <v>142</v>
      </c>
      <c r="AW276" s="11" t="s">
        <v>35</v>
      </c>
      <c r="AX276" s="11" t="s">
        <v>71</v>
      </c>
      <c r="AY276" s="184" t="s">
        <v>133</v>
      </c>
    </row>
    <row r="277" spans="2:51" s="11" customFormat="1" ht="13.5">
      <c r="B277" s="182"/>
      <c r="D277" s="183" t="s">
        <v>164</v>
      </c>
      <c r="E277" s="184" t="s">
        <v>5</v>
      </c>
      <c r="F277" s="185" t="s">
        <v>656</v>
      </c>
      <c r="H277" s="186">
        <v>11.232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164</v>
      </c>
      <c r="AU277" s="184" t="s">
        <v>142</v>
      </c>
      <c r="AV277" s="11" t="s">
        <v>142</v>
      </c>
      <c r="AW277" s="11" t="s">
        <v>35</v>
      </c>
      <c r="AX277" s="11" t="s">
        <v>71</v>
      </c>
      <c r="AY277" s="184" t="s">
        <v>133</v>
      </c>
    </row>
    <row r="278" spans="2:51" s="13" customFormat="1" ht="13.5">
      <c r="B278" s="208"/>
      <c r="D278" s="183" t="s">
        <v>164</v>
      </c>
      <c r="E278" s="209" t="s">
        <v>5</v>
      </c>
      <c r="F278" s="210" t="s">
        <v>220</v>
      </c>
      <c r="H278" s="211">
        <v>18.785</v>
      </c>
      <c r="I278" s="212"/>
      <c r="L278" s="208"/>
      <c r="M278" s="213"/>
      <c r="N278" s="214"/>
      <c r="O278" s="214"/>
      <c r="P278" s="214"/>
      <c r="Q278" s="214"/>
      <c r="R278" s="214"/>
      <c r="S278" s="214"/>
      <c r="T278" s="215"/>
      <c r="AT278" s="209" t="s">
        <v>164</v>
      </c>
      <c r="AU278" s="209" t="s">
        <v>142</v>
      </c>
      <c r="AV278" s="13" t="s">
        <v>141</v>
      </c>
      <c r="AW278" s="13" t="s">
        <v>35</v>
      </c>
      <c r="AX278" s="13" t="s">
        <v>78</v>
      </c>
      <c r="AY278" s="209" t="s">
        <v>133</v>
      </c>
    </row>
    <row r="279" spans="2:65" s="1" customFormat="1" ht="38.25" customHeight="1">
      <c r="B279" s="169"/>
      <c r="C279" s="170" t="s">
        <v>657</v>
      </c>
      <c r="D279" s="170" t="s">
        <v>136</v>
      </c>
      <c r="E279" s="171" t="s">
        <v>658</v>
      </c>
      <c r="F279" s="172" t="s">
        <v>659</v>
      </c>
      <c r="G279" s="173" t="s">
        <v>314</v>
      </c>
      <c r="H279" s="174">
        <v>26.45</v>
      </c>
      <c r="I279" s="175"/>
      <c r="J279" s="176">
        <f>ROUND(I279*H279,2)</f>
        <v>0</v>
      </c>
      <c r="K279" s="172" t="s">
        <v>140</v>
      </c>
      <c r="L279" s="40"/>
      <c r="M279" s="177" t="s">
        <v>5</v>
      </c>
      <c r="N279" s="178" t="s">
        <v>43</v>
      </c>
      <c r="O279" s="41"/>
      <c r="P279" s="179">
        <f>O279*H279</f>
        <v>0</v>
      </c>
      <c r="Q279" s="179">
        <v>4E-05</v>
      </c>
      <c r="R279" s="179">
        <f>Q279*H279</f>
        <v>0.0010580000000000001</v>
      </c>
      <c r="S279" s="179">
        <v>0</v>
      </c>
      <c r="T279" s="180">
        <f>S279*H279</f>
        <v>0</v>
      </c>
      <c r="AR279" s="23" t="s">
        <v>205</v>
      </c>
      <c r="AT279" s="23" t="s">
        <v>136</v>
      </c>
      <c r="AU279" s="23" t="s">
        <v>142</v>
      </c>
      <c r="AY279" s="23" t="s">
        <v>133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3" t="s">
        <v>142</v>
      </c>
      <c r="BK279" s="181">
        <f>ROUND(I279*H279,2)</f>
        <v>0</v>
      </c>
      <c r="BL279" s="23" t="s">
        <v>205</v>
      </c>
      <c r="BM279" s="23" t="s">
        <v>660</v>
      </c>
    </row>
    <row r="280" spans="2:51" s="11" customFormat="1" ht="13.5">
      <c r="B280" s="182"/>
      <c r="D280" s="183" t="s">
        <v>164</v>
      </c>
      <c r="E280" s="184" t="s">
        <v>5</v>
      </c>
      <c r="F280" s="185" t="s">
        <v>661</v>
      </c>
      <c r="H280" s="186">
        <v>4.44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164</v>
      </c>
      <c r="AU280" s="184" t="s">
        <v>142</v>
      </c>
      <c r="AV280" s="11" t="s">
        <v>142</v>
      </c>
      <c r="AW280" s="11" t="s">
        <v>35</v>
      </c>
      <c r="AX280" s="11" t="s">
        <v>71</v>
      </c>
      <c r="AY280" s="184" t="s">
        <v>133</v>
      </c>
    </row>
    <row r="281" spans="2:51" s="11" customFormat="1" ht="13.5">
      <c r="B281" s="182"/>
      <c r="D281" s="183" t="s">
        <v>164</v>
      </c>
      <c r="E281" s="184" t="s">
        <v>5</v>
      </c>
      <c r="F281" s="185" t="s">
        <v>662</v>
      </c>
      <c r="H281" s="186">
        <v>6.41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164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133</v>
      </c>
    </row>
    <row r="282" spans="2:51" s="11" customFormat="1" ht="13.5">
      <c r="B282" s="182"/>
      <c r="D282" s="183" t="s">
        <v>164</v>
      </c>
      <c r="E282" s="184" t="s">
        <v>5</v>
      </c>
      <c r="F282" s="185" t="s">
        <v>663</v>
      </c>
      <c r="H282" s="186">
        <v>15.6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164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133</v>
      </c>
    </row>
    <row r="283" spans="2:51" s="13" customFormat="1" ht="13.5">
      <c r="B283" s="208"/>
      <c r="D283" s="183" t="s">
        <v>164</v>
      </c>
      <c r="E283" s="209" t="s">
        <v>5</v>
      </c>
      <c r="F283" s="210" t="s">
        <v>220</v>
      </c>
      <c r="H283" s="211">
        <v>26.45</v>
      </c>
      <c r="I283" s="212"/>
      <c r="L283" s="208"/>
      <c r="M283" s="213"/>
      <c r="N283" s="214"/>
      <c r="O283" s="214"/>
      <c r="P283" s="214"/>
      <c r="Q283" s="214"/>
      <c r="R283" s="214"/>
      <c r="S283" s="214"/>
      <c r="T283" s="215"/>
      <c r="AT283" s="209" t="s">
        <v>164</v>
      </c>
      <c r="AU283" s="209" t="s">
        <v>142</v>
      </c>
      <c r="AV283" s="13" t="s">
        <v>141</v>
      </c>
      <c r="AW283" s="13" t="s">
        <v>35</v>
      </c>
      <c r="AX283" s="13" t="s">
        <v>78</v>
      </c>
      <c r="AY283" s="209" t="s">
        <v>133</v>
      </c>
    </row>
    <row r="284" spans="2:65" s="1" customFormat="1" ht="38.25" customHeight="1">
      <c r="B284" s="169"/>
      <c r="C284" s="170" t="s">
        <v>664</v>
      </c>
      <c r="D284" s="170" t="s">
        <v>136</v>
      </c>
      <c r="E284" s="171" t="s">
        <v>665</v>
      </c>
      <c r="F284" s="172" t="s">
        <v>666</v>
      </c>
      <c r="G284" s="173" t="s">
        <v>314</v>
      </c>
      <c r="H284" s="174">
        <v>26</v>
      </c>
      <c r="I284" s="175"/>
      <c r="J284" s="176">
        <f>ROUND(I284*H284,2)</f>
        <v>0</v>
      </c>
      <c r="K284" s="172" t="s">
        <v>140</v>
      </c>
      <c r="L284" s="40"/>
      <c r="M284" s="177" t="s">
        <v>5</v>
      </c>
      <c r="N284" s="178" t="s">
        <v>43</v>
      </c>
      <c r="O284" s="41"/>
      <c r="P284" s="179">
        <f>O284*H284</f>
        <v>0</v>
      </c>
      <c r="Q284" s="179">
        <v>0.00015</v>
      </c>
      <c r="R284" s="179">
        <f>Q284*H284</f>
        <v>0.0039</v>
      </c>
      <c r="S284" s="179">
        <v>0</v>
      </c>
      <c r="T284" s="180">
        <f>S284*H284</f>
        <v>0</v>
      </c>
      <c r="AR284" s="23" t="s">
        <v>205</v>
      </c>
      <c r="AT284" s="23" t="s">
        <v>136</v>
      </c>
      <c r="AU284" s="23" t="s">
        <v>142</v>
      </c>
      <c r="AY284" s="23" t="s">
        <v>133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142</v>
      </c>
      <c r="BK284" s="181">
        <f>ROUND(I284*H284,2)</f>
        <v>0</v>
      </c>
      <c r="BL284" s="23" t="s">
        <v>205</v>
      </c>
      <c r="BM284" s="23" t="s">
        <v>667</v>
      </c>
    </row>
    <row r="285" spans="2:51" s="11" customFormat="1" ht="13.5">
      <c r="B285" s="182"/>
      <c r="D285" s="183" t="s">
        <v>164</v>
      </c>
      <c r="E285" s="184" t="s">
        <v>5</v>
      </c>
      <c r="F285" s="185" t="s">
        <v>668</v>
      </c>
      <c r="H285" s="186">
        <v>26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164</v>
      </c>
      <c r="AU285" s="184" t="s">
        <v>142</v>
      </c>
      <c r="AV285" s="11" t="s">
        <v>142</v>
      </c>
      <c r="AW285" s="11" t="s">
        <v>35</v>
      </c>
      <c r="AX285" s="11" t="s">
        <v>71</v>
      </c>
      <c r="AY285" s="184" t="s">
        <v>133</v>
      </c>
    </row>
    <row r="286" spans="2:51" s="13" customFormat="1" ht="13.5">
      <c r="B286" s="208"/>
      <c r="D286" s="183" t="s">
        <v>164</v>
      </c>
      <c r="E286" s="209" t="s">
        <v>5</v>
      </c>
      <c r="F286" s="210" t="s">
        <v>220</v>
      </c>
      <c r="H286" s="211">
        <v>26</v>
      </c>
      <c r="I286" s="212"/>
      <c r="L286" s="208"/>
      <c r="M286" s="213"/>
      <c r="N286" s="214"/>
      <c r="O286" s="214"/>
      <c r="P286" s="214"/>
      <c r="Q286" s="214"/>
      <c r="R286" s="214"/>
      <c r="S286" s="214"/>
      <c r="T286" s="215"/>
      <c r="AT286" s="209" t="s">
        <v>164</v>
      </c>
      <c r="AU286" s="209" t="s">
        <v>142</v>
      </c>
      <c r="AV286" s="13" t="s">
        <v>141</v>
      </c>
      <c r="AW286" s="13" t="s">
        <v>35</v>
      </c>
      <c r="AX286" s="13" t="s">
        <v>78</v>
      </c>
      <c r="AY286" s="209" t="s">
        <v>133</v>
      </c>
    </row>
    <row r="287" spans="2:65" s="1" customFormat="1" ht="25.5" customHeight="1">
      <c r="B287" s="169"/>
      <c r="C287" s="170" t="s">
        <v>669</v>
      </c>
      <c r="D287" s="170" t="s">
        <v>136</v>
      </c>
      <c r="E287" s="171" t="s">
        <v>670</v>
      </c>
      <c r="F287" s="172" t="s">
        <v>671</v>
      </c>
      <c r="G287" s="173" t="s">
        <v>139</v>
      </c>
      <c r="H287" s="174">
        <v>18.785</v>
      </c>
      <c r="I287" s="175"/>
      <c r="J287" s="176">
        <f>ROUND(I287*H287,2)</f>
        <v>0</v>
      </c>
      <c r="K287" s="172" t="s">
        <v>140</v>
      </c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</v>
      </c>
      <c r="R287" s="179">
        <f>Q287*H287</f>
        <v>0</v>
      </c>
      <c r="S287" s="179">
        <v>0</v>
      </c>
      <c r="T287" s="180">
        <f>S287*H287</f>
        <v>0</v>
      </c>
      <c r="AR287" s="23" t="s">
        <v>205</v>
      </c>
      <c r="AT287" s="23" t="s">
        <v>136</v>
      </c>
      <c r="AU287" s="23" t="s">
        <v>142</v>
      </c>
      <c r="AY287" s="23" t="s">
        <v>133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142</v>
      </c>
      <c r="BK287" s="181">
        <f>ROUND(I287*H287,2)</f>
        <v>0</v>
      </c>
      <c r="BL287" s="23" t="s">
        <v>205</v>
      </c>
      <c r="BM287" s="23" t="s">
        <v>672</v>
      </c>
    </row>
    <row r="288" spans="2:65" s="1" customFormat="1" ht="25.5" customHeight="1">
      <c r="B288" s="169"/>
      <c r="C288" s="170" t="s">
        <v>673</v>
      </c>
      <c r="D288" s="170" t="s">
        <v>136</v>
      </c>
      <c r="E288" s="171" t="s">
        <v>674</v>
      </c>
      <c r="F288" s="172" t="s">
        <v>675</v>
      </c>
      <c r="G288" s="173" t="s">
        <v>139</v>
      </c>
      <c r="H288" s="174">
        <v>18.785</v>
      </c>
      <c r="I288" s="175"/>
      <c r="J288" s="176">
        <f>ROUND(I288*H288,2)</f>
        <v>0</v>
      </c>
      <c r="K288" s="172" t="s">
        <v>140</v>
      </c>
      <c r="L288" s="40"/>
      <c r="M288" s="177" t="s">
        <v>5</v>
      </c>
      <c r="N288" s="178" t="s">
        <v>43</v>
      </c>
      <c r="O288" s="41"/>
      <c r="P288" s="179">
        <f>O288*H288</f>
        <v>0</v>
      </c>
      <c r="Q288" s="179">
        <v>0.0007</v>
      </c>
      <c r="R288" s="179">
        <f>Q288*H288</f>
        <v>0.0131495</v>
      </c>
      <c r="S288" s="179">
        <v>0</v>
      </c>
      <c r="T288" s="180">
        <f>S288*H288</f>
        <v>0</v>
      </c>
      <c r="AR288" s="23" t="s">
        <v>205</v>
      </c>
      <c r="AT288" s="23" t="s">
        <v>136</v>
      </c>
      <c r="AU288" s="23" t="s">
        <v>142</v>
      </c>
      <c r="AY288" s="23" t="s">
        <v>133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23" t="s">
        <v>142</v>
      </c>
      <c r="BK288" s="181">
        <f>ROUND(I288*H288,2)</f>
        <v>0</v>
      </c>
      <c r="BL288" s="23" t="s">
        <v>205</v>
      </c>
      <c r="BM288" s="23" t="s">
        <v>676</v>
      </c>
    </row>
    <row r="289" spans="2:65" s="1" customFormat="1" ht="25.5" customHeight="1">
      <c r="B289" s="169"/>
      <c r="C289" s="170" t="s">
        <v>677</v>
      </c>
      <c r="D289" s="170" t="s">
        <v>136</v>
      </c>
      <c r="E289" s="171" t="s">
        <v>678</v>
      </c>
      <c r="F289" s="172" t="s">
        <v>679</v>
      </c>
      <c r="G289" s="173" t="s">
        <v>139</v>
      </c>
      <c r="H289" s="174">
        <v>37.57</v>
      </c>
      <c r="I289" s="175"/>
      <c r="J289" s="176">
        <f>ROUND(I289*H289,2)</f>
        <v>0</v>
      </c>
      <c r="K289" s="172" t="s">
        <v>140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0.0002</v>
      </c>
      <c r="R289" s="179">
        <f>Q289*H289</f>
        <v>0.007514000000000001</v>
      </c>
      <c r="S289" s="179">
        <v>0</v>
      </c>
      <c r="T289" s="180">
        <f>S289*H289</f>
        <v>0</v>
      </c>
      <c r="AR289" s="23" t="s">
        <v>205</v>
      </c>
      <c r="AT289" s="23" t="s">
        <v>136</v>
      </c>
      <c r="AU289" s="23" t="s">
        <v>142</v>
      </c>
      <c r="AY289" s="23" t="s">
        <v>133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142</v>
      </c>
      <c r="BK289" s="181">
        <f>ROUND(I289*H289,2)</f>
        <v>0</v>
      </c>
      <c r="BL289" s="23" t="s">
        <v>205</v>
      </c>
      <c r="BM289" s="23" t="s">
        <v>680</v>
      </c>
    </row>
    <row r="290" spans="2:51" s="11" customFormat="1" ht="13.5">
      <c r="B290" s="182"/>
      <c r="D290" s="183" t="s">
        <v>164</v>
      </c>
      <c r="E290" s="184" t="s">
        <v>5</v>
      </c>
      <c r="F290" s="185" t="s">
        <v>681</v>
      </c>
      <c r="H290" s="186">
        <v>37.57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164</v>
      </c>
      <c r="AU290" s="184" t="s">
        <v>142</v>
      </c>
      <c r="AV290" s="11" t="s">
        <v>142</v>
      </c>
      <c r="AW290" s="11" t="s">
        <v>35</v>
      </c>
      <c r="AX290" s="11" t="s">
        <v>71</v>
      </c>
      <c r="AY290" s="184" t="s">
        <v>133</v>
      </c>
    </row>
    <row r="291" spans="2:51" s="13" customFormat="1" ht="13.5">
      <c r="B291" s="208"/>
      <c r="D291" s="183" t="s">
        <v>164</v>
      </c>
      <c r="E291" s="209" t="s">
        <v>5</v>
      </c>
      <c r="F291" s="210" t="s">
        <v>220</v>
      </c>
      <c r="H291" s="211">
        <v>37.57</v>
      </c>
      <c r="I291" s="212"/>
      <c r="L291" s="208"/>
      <c r="M291" s="213"/>
      <c r="N291" s="214"/>
      <c r="O291" s="214"/>
      <c r="P291" s="214"/>
      <c r="Q291" s="214"/>
      <c r="R291" s="214"/>
      <c r="S291" s="214"/>
      <c r="T291" s="215"/>
      <c r="AT291" s="209" t="s">
        <v>164</v>
      </c>
      <c r="AU291" s="209" t="s">
        <v>142</v>
      </c>
      <c r="AV291" s="13" t="s">
        <v>141</v>
      </c>
      <c r="AW291" s="13" t="s">
        <v>35</v>
      </c>
      <c r="AX291" s="13" t="s">
        <v>78</v>
      </c>
      <c r="AY291" s="209" t="s">
        <v>133</v>
      </c>
    </row>
    <row r="292" spans="2:65" s="1" customFormat="1" ht="51" customHeight="1">
      <c r="B292" s="169"/>
      <c r="C292" s="170" t="s">
        <v>682</v>
      </c>
      <c r="D292" s="170" t="s">
        <v>136</v>
      </c>
      <c r="E292" s="171" t="s">
        <v>683</v>
      </c>
      <c r="F292" s="172" t="s">
        <v>684</v>
      </c>
      <c r="G292" s="173" t="s">
        <v>248</v>
      </c>
      <c r="H292" s="174">
        <v>0.503</v>
      </c>
      <c r="I292" s="175"/>
      <c r="J292" s="176">
        <f>ROUND(I292*H292,2)</f>
        <v>0</v>
      </c>
      <c r="K292" s="172" t="s">
        <v>140</v>
      </c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</v>
      </c>
      <c r="R292" s="179">
        <f>Q292*H292</f>
        <v>0</v>
      </c>
      <c r="S292" s="179">
        <v>0</v>
      </c>
      <c r="T292" s="180">
        <f>S292*H292</f>
        <v>0</v>
      </c>
      <c r="AR292" s="23" t="s">
        <v>205</v>
      </c>
      <c r="AT292" s="23" t="s">
        <v>136</v>
      </c>
      <c r="AU292" s="23" t="s">
        <v>142</v>
      </c>
      <c r="AY292" s="23" t="s">
        <v>133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205</v>
      </c>
      <c r="BM292" s="23" t="s">
        <v>685</v>
      </c>
    </row>
    <row r="293" spans="2:65" s="1" customFormat="1" ht="38.25" customHeight="1">
      <c r="B293" s="169"/>
      <c r="C293" s="170" t="s">
        <v>686</v>
      </c>
      <c r="D293" s="170" t="s">
        <v>136</v>
      </c>
      <c r="E293" s="171" t="s">
        <v>687</v>
      </c>
      <c r="F293" s="172" t="s">
        <v>688</v>
      </c>
      <c r="G293" s="173" t="s">
        <v>248</v>
      </c>
      <c r="H293" s="174">
        <v>0.503</v>
      </c>
      <c r="I293" s="175"/>
      <c r="J293" s="176">
        <f>ROUND(I293*H293,2)</f>
        <v>0</v>
      </c>
      <c r="K293" s="172" t="s">
        <v>140</v>
      </c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0</v>
      </c>
      <c r="R293" s="179">
        <f>Q293*H293</f>
        <v>0</v>
      </c>
      <c r="S293" s="179">
        <v>0</v>
      </c>
      <c r="T293" s="180">
        <f>S293*H293</f>
        <v>0</v>
      </c>
      <c r="AR293" s="23" t="s">
        <v>205</v>
      </c>
      <c r="AT293" s="23" t="s">
        <v>136</v>
      </c>
      <c r="AU293" s="23" t="s">
        <v>142</v>
      </c>
      <c r="AY293" s="23" t="s">
        <v>133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142</v>
      </c>
      <c r="BK293" s="181">
        <f>ROUND(I293*H293,2)</f>
        <v>0</v>
      </c>
      <c r="BL293" s="23" t="s">
        <v>205</v>
      </c>
      <c r="BM293" s="23" t="s">
        <v>689</v>
      </c>
    </row>
    <row r="294" spans="2:63" s="10" customFormat="1" ht="29.85" customHeight="1">
      <c r="B294" s="156"/>
      <c r="D294" s="157" t="s">
        <v>70</v>
      </c>
      <c r="E294" s="167" t="s">
        <v>690</v>
      </c>
      <c r="F294" s="167" t="s">
        <v>691</v>
      </c>
      <c r="I294" s="159"/>
      <c r="J294" s="168">
        <f>BK294</f>
        <v>0</v>
      </c>
      <c r="L294" s="156"/>
      <c r="M294" s="161"/>
      <c r="N294" s="162"/>
      <c r="O294" s="162"/>
      <c r="P294" s="163">
        <f>SUM(P295:P307)</f>
        <v>0</v>
      </c>
      <c r="Q294" s="162"/>
      <c r="R294" s="163">
        <f>SUM(R295:R307)</f>
        <v>0.0309</v>
      </c>
      <c r="S294" s="162"/>
      <c r="T294" s="164">
        <f>SUM(T295:T307)</f>
        <v>0.08208449999999999</v>
      </c>
      <c r="AR294" s="157" t="s">
        <v>142</v>
      </c>
      <c r="AT294" s="165" t="s">
        <v>70</v>
      </c>
      <c r="AU294" s="165" t="s">
        <v>78</v>
      </c>
      <c r="AY294" s="157" t="s">
        <v>133</v>
      </c>
      <c r="BK294" s="166">
        <f>SUM(BK295:BK307)</f>
        <v>0</v>
      </c>
    </row>
    <row r="295" spans="2:65" s="1" customFormat="1" ht="16.5" customHeight="1">
      <c r="B295" s="169"/>
      <c r="C295" s="170" t="s">
        <v>692</v>
      </c>
      <c r="D295" s="170" t="s">
        <v>136</v>
      </c>
      <c r="E295" s="171" t="s">
        <v>693</v>
      </c>
      <c r="F295" s="172" t="s">
        <v>694</v>
      </c>
      <c r="G295" s="173" t="s">
        <v>139</v>
      </c>
      <c r="H295" s="174">
        <v>3.33</v>
      </c>
      <c r="I295" s="175"/>
      <c r="J295" s="176">
        <f>ROUND(I295*H295,2)</f>
        <v>0</v>
      </c>
      <c r="K295" s="172" t="s">
        <v>140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0.02465</v>
      </c>
      <c r="T295" s="180">
        <f>S295*H295</f>
        <v>0.08208449999999999</v>
      </c>
      <c r="AR295" s="23" t="s">
        <v>205</v>
      </c>
      <c r="AT295" s="23" t="s">
        <v>136</v>
      </c>
      <c r="AU295" s="23" t="s">
        <v>142</v>
      </c>
      <c r="AY295" s="23" t="s">
        <v>133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142</v>
      </c>
      <c r="BK295" s="181">
        <f>ROUND(I295*H295,2)</f>
        <v>0</v>
      </c>
      <c r="BL295" s="23" t="s">
        <v>205</v>
      </c>
      <c r="BM295" s="23" t="s">
        <v>695</v>
      </c>
    </row>
    <row r="296" spans="2:51" s="12" customFormat="1" ht="13.5">
      <c r="B296" s="191"/>
      <c r="D296" s="183" t="s">
        <v>164</v>
      </c>
      <c r="E296" s="192" t="s">
        <v>5</v>
      </c>
      <c r="F296" s="193" t="s">
        <v>696</v>
      </c>
      <c r="H296" s="192" t="s">
        <v>5</v>
      </c>
      <c r="I296" s="194"/>
      <c r="L296" s="191"/>
      <c r="M296" s="195"/>
      <c r="N296" s="196"/>
      <c r="O296" s="196"/>
      <c r="P296" s="196"/>
      <c r="Q296" s="196"/>
      <c r="R296" s="196"/>
      <c r="S296" s="196"/>
      <c r="T296" s="197"/>
      <c r="AT296" s="192" t="s">
        <v>164</v>
      </c>
      <c r="AU296" s="192" t="s">
        <v>142</v>
      </c>
      <c r="AV296" s="12" t="s">
        <v>78</v>
      </c>
      <c r="AW296" s="12" t="s">
        <v>35</v>
      </c>
      <c r="AX296" s="12" t="s">
        <v>71</v>
      </c>
      <c r="AY296" s="192" t="s">
        <v>133</v>
      </c>
    </row>
    <row r="297" spans="2:51" s="11" customFormat="1" ht="13.5">
      <c r="B297" s="182"/>
      <c r="D297" s="183" t="s">
        <v>164</v>
      </c>
      <c r="E297" s="184" t="s">
        <v>5</v>
      </c>
      <c r="F297" s="185" t="s">
        <v>218</v>
      </c>
      <c r="H297" s="186">
        <v>1.14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164</v>
      </c>
      <c r="AU297" s="184" t="s">
        <v>142</v>
      </c>
      <c r="AV297" s="11" t="s">
        <v>142</v>
      </c>
      <c r="AW297" s="11" t="s">
        <v>35</v>
      </c>
      <c r="AX297" s="11" t="s">
        <v>71</v>
      </c>
      <c r="AY297" s="184" t="s">
        <v>133</v>
      </c>
    </row>
    <row r="298" spans="2:51" s="11" customFormat="1" ht="13.5">
      <c r="B298" s="182"/>
      <c r="D298" s="183" t="s">
        <v>164</v>
      </c>
      <c r="E298" s="184" t="s">
        <v>5</v>
      </c>
      <c r="F298" s="185" t="s">
        <v>697</v>
      </c>
      <c r="H298" s="186">
        <v>2.19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164</v>
      </c>
      <c r="AU298" s="184" t="s">
        <v>142</v>
      </c>
      <c r="AV298" s="11" t="s">
        <v>142</v>
      </c>
      <c r="AW298" s="11" t="s">
        <v>35</v>
      </c>
      <c r="AX298" s="11" t="s">
        <v>71</v>
      </c>
      <c r="AY298" s="184" t="s">
        <v>133</v>
      </c>
    </row>
    <row r="299" spans="2:51" s="13" customFormat="1" ht="13.5">
      <c r="B299" s="208"/>
      <c r="D299" s="183" t="s">
        <v>164</v>
      </c>
      <c r="E299" s="209" t="s">
        <v>5</v>
      </c>
      <c r="F299" s="210" t="s">
        <v>220</v>
      </c>
      <c r="H299" s="211">
        <v>3.33</v>
      </c>
      <c r="I299" s="212"/>
      <c r="L299" s="208"/>
      <c r="M299" s="213"/>
      <c r="N299" s="214"/>
      <c r="O299" s="214"/>
      <c r="P299" s="214"/>
      <c r="Q299" s="214"/>
      <c r="R299" s="214"/>
      <c r="S299" s="214"/>
      <c r="T299" s="215"/>
      <c r="AT299" s="209" t="s">
        <v>164</v>
      </c>
      <c r="AU299" s="209" t="s">
        <v>142</v>
      </c>
      <c r="AV299" s="13" t="s">
        <v>141</v>
      </c>
      <c r="AW299" s="13" t="s">
        <v>35</v>
      </c>
      <c r="AX299" s="13" t="s">
        <v>78</v>
      </c>
      <c r="AY299" s="209" t="s">
        <v>133</v>
      </c>
    </row>
    <row r="300" spans="2:65" s="1" customFormat="1" ht="25.5" customHeight="1">
      <c r="B300" s="169"/>
      <c r="C300" s="170" t="s">
        <v>698</v>
      </c>
      <c r="D300" s="170" t="s">
        <v>136</v>
      </c>
      <c r="E300" s="171" t="s">
        <v>699</v>
      </c>
      <c r="F300" s="172" t="s">
        <v>700</v>
      </c>
      <c r="G300" s="173" t="s">
        <v>203</v>
      </c>
      <c r="H300" s="174">
        <v>2</v>
      </c>
      <c r="I300" s="175"/>
      <c r="J300" s="176">
        <f aca="true" t="shared" si="50" ref="J300:J307">ROUND(I300*H300,2)</f>
        <v>0</v>
      </c>
      <c r="K300" s="172" t="s">
        <v>140</v>
      </c>
      <c r="L300" s="40"/>
      <c r="M300" s="177" t="s">
        <v>5</v>
      </c>
      <c r="N300" s="178" t="s">
        <v>43</v>
      </c>
      <c r="O300" s="41"/>
      <c r="P300" s="179">
        <f aca="true" t="shared" si="51" ref="P300:P307">O300*H300</f>
        <v>0</v>
      </c>
      <c r="Q300" s="179">
        <v>0</v>
      </c>
      <c r="R300" s="179">
        <f aca="true" t="shared" si="52" ref="R300:R307">Q300*H300</f>
        <v>0</v>
      </c>
      <c r="S300" s="179">
        <v>0</v>
      </c>
      <c r="T300" s="180">
        <f aca="true" t="shared" si="53" ref="T300:T307">S300*H300</f>
        <v>0</v>
      </c>
      <c r="AR300" s="23" t="s">
        <v>205</v>
      </c>
      <c r="AT300" s="23" t="s">
        <v>136</v>
      </c>
      <c r="AU300" s="23" t="s">
        <v>142</v>
      </c>
      <c r="AY300" s="23" t="s">
        <v>133</v>
      </c>
      <c r="BE300" s="181">
        <f aca="true" t="shared" si="54" ref="BE300:BE307">IF(N300="základní",J300,0)</f>
        <v>0</v>
      </c>
      <c r="BF300" s="181">
        <f aca="true" t="shared" si="55" ref="BF300:BF307">IF(N300="snížená",J300,0)</f>
        <v>0</v>
      </c>
      <c r="BG300" s="181">
        <f aca="true" t="shared" si="56" ref="BG300:BG307">IF(N300="zákl. přenesená",J300,0)</f>
        <v>0</v>
      </c>
      <c r="BH300" s="181">
        <f aca="true" t="shared" si="57" ref="BH300:BH307">IF(N300="sníž. přenesená",J300,0)</f>
        <v>0</v>
      </c>
      <c r="BI300" s="181">
        <f aca="true" t="shared" si="58" ref="BI300:BI307">IF(N300="nulová",J300,0)</f>
        <v>0</v>
      </c>
      <c r="BJ300" s="23" t="s">
        <v>142</v>
      </c>
      <c r="BK300" s="181">
        <f aca="true" t="shared" si="59" ref="BK300:BK307">ROUND(I300*H300,2)</f>
        <v>0</v>
      </c>
      <c r="BL300" s="23" t="s">
        <v>205</v>
      </c>
      <c r="BM300" s="23" t="s">
        <v>701</v>
      </c>
    </row>
    <row r="301" spans="2:65" s="1" customFormat="1" ht="25.5" customHeight="1">
      <c r="B301" s="169"/>
      <c r="C301" s="198" t="s">
        <v>702</v>
      </c>
      <c r="D301" s="198" t="s">
        <v>206</v>
      </c>
      <c r="E301" s="199" t="s">
        <v>703</v>
      </c>
      <c r="F301" s="200" t="s">
        <v>704</v>
      </c>
      <c r="G301" s="201" t="s">
        <v>203</v>
      </c>
      <c r="H301" s="202">
        <v>2</v>
      </c>
      <c r="I301" s="203"/>
      <c r="J301" s="204">
        <f t="shared" si="50"/>
        <v>0</v>
      </c>
      <c r="K301" s="200" t="s">
        <v>140</v>
      </c>
      <c r="L301" s="205"/>
      <c r="M301" s="206" t="s">
        <v>5</v>
      </c>
      <c r="N301" s="207" t="s">
        <v>43</v>
      </c>
      <c r="O301" s="41"/>
      <c r="P301" s="179">
        <f t="shared" si="51"/>
        <v>0</v>
      </c>
      <c r="Q301" s="179">
        <v>0.0012</v>
      </c>
      <c r="R301" s="179">
        <f t="shared" si="52"/>
        <v>0.0024</v>
      </c>
      <c r="S301" s="179">
        <v>0</v>
      </c>
      <c r="T301" s="180">
        <f t="shared" si="53"/>
        <v>0</v>
      </c>
      <c r="AR301" s="23" t="s">
        <v>299</v>
      </c>
      <c r="AT301" s="23" t="s">
        <v>206</v>
      </c>
      <c r="AU301" s="23" t="s">
        <v>142</v>
      </c>
      <c r="AY301" s="23" t="s">
        <v>133</v>
      </c>
      <c r="BE301" s="181">
        <f t="shared" si="54"/>
        <v>0</v>
      </c>
      <c r="BF301" s="181">
        <f t="shared" si="55"/>
        <v>0</v>
      </c>
      <c r="BG301" s="181">
        <f t="shared" si="56"/>
        <v>0</v>
      </c>
      <c r="BH301" s="181">
        <f t="shared" si="57"/>
        <v>0</v>
      </c>
      <c r="BI301" s="181">
        <f t="shared" si="58"/>
        <v>0</v>
      </c>
      <c r="BJ301" s="23" t="s">
        <v>142</v>
      </c>
      <c r="BK301" s="181">
        <f t="shared" si="59"/>
        <v>0</v>
      </c>
      <c r="BL301" s="23" t="s">
        <v>205</v>
      </c>
      <c r="BM301" s="23" t="s">
        <v>705</v>
      </c>
    </row>
    <row r="302" spans="2:65" s="1" customFormat="1" ht="16.5" customHeight="1">
      <c r="B302" s="169"/>
      <c r="C302" s="198" t="s">
        <v>706</v>
      </c>
      <c r="D302" s="198" t="s">
        <v>206</v>
      </c>
      <c r="E302" s="199" t="s">
        <v>707</v>
      </c>
      <c r="F302" s="200" t="s">
        <v>708</v>
      </c>
      <c r="G302" s="201" t="s">
        <v>203</v>
      </c>
      <c r="H302" s="202">
        <v>2</v>
      </c>
      <c r="I302" s="203"/>
      <c r="J302" s="204">
        <f t="shared" si="50"/>
        <v>0</v>
      </c>
      <c r="K302" s="200" t="s">
        <v>140</v>
      </c>
      <c r="L302" s="205"/>
      <c r="M302" s="206" t="s">
        <v>5</v>
      </c>
      <c r="N302" s="207" t="s">
        <v>43</v>
      </c>
      <c r="O302" s="41"/>
      <c r="P302" s="179">
        <f t="shared" si="51"/>
        <v>0</v>
      </c>
      <c r="Q302" s="179">
        <v>0.0138</v>
      </c>
      <c r="R302" s="179">
        <f t="shared" si="52"/>
        <v>0.0276</v>
      </c>
      <c r="S302" s="179">
        <v>0</v>
      </c>
      <c r="T302" s="180">
        <f t="shared" si="53"/>
        <v>0</v>
      </c>
      <c r="AR302" s="23" t="s">
        <v>299</v>
      </c>
      <c r="AT302" s="23" t="s">
        <v>206</v>
      </c>
      <c r="AU302" s="23" t="s">
        <v>142</v>
      </c>
      <c r="AY302" s="23" t="s">
        <v>133</v>
      </c>
      <c r="BE302" s="181">
        <f t="shared" si="54"/>
        <v>0</v>
      </c>
      <c r="BF302" s="181">
        <f t="shared" si="55"/>
        <v>0</v>
      </c>
      <c r="BG302" s="181">
        <f t="shared" si="56"/>
        <v>0</v>
      </c>
      <c r="BH302" s="181">
        <f t="shared" si="57"/>
        <v>0</v>
      </c>
      <c r="BI302" s="181">
        <f t="shared" si="58"/>
        <v>0</v>
      </c>
      <c r="BJ302" s="23" t="s">
        <v>142</v>
      </c>
      <c r="BK302" s="181">
        <f t="shared" si="59"/>
        <v>0</v>
      </c>
      <c r="BL302" s="23" t="s">
        <v>205</v>
      </c>
      <c r="BM302" s="23" t="s">
        <v>709</v>
      </c>
    </row>
    <row r="303" spans="2:65" s="1" customFormat="1" ht="16.5" customHeight="1">
      <c r="B303" s="169"/>
      <c r="C303" s="170" t="s">
        <v>710</v>
      </c>
      <c r="D303" s="170" t="s">
        <v>136</v>
      </c>
      <c r="E303" s="171" t="s">
        <v>711</v>
      </c>
      <c r="F303" s="172" t="s">
        <v>712</v>
      </c>
      <c r="G303" s="173" t="s">
        <v>203</v>
      </c>
      <c r="H303" s="174">
        <v>2</v>
      </c>
      <c r="I303" s="175"/>
      <c r="J303" s="176">
        <f t="shared" si="50"/>
        <v>0</v>
      </c>
      <c r="K303" s="172" t="s">
        <v>140</v>
      </c>
      <c r="L303" s="40"/>
      <c r="M303" s="177" t="s">
        <v>5</v>
      </c>
      <c r="N303" s="178" t="s">
        <v>43</v>
      </c>
      <c r="O303" s="41"/>
      <c r="P303" s="179">
        <f t="shared" si="51"/>
        <v>0</v>
      </c>
      <c r="Q303" s="179">
        <v>0</v>
      </c>
      <c r="R303" s="179">
        <f t="shared" si="52"/>
        <v>0</v>
      </c>
      <c r="S303" s="179">
        <v>0</v>
      </c>
      <c r="T303" s="180">
        <f t="shared" si="53"/>
        <v>0</v>
      </c>
      <c r="AR303" s="23" t="s">
        <v>205</v>
      </c>
      <c r="AT303" s="23" t="s">
        <v>136</v>
      </c>
      <c r="AU303" s="23" t="s">
        <v>142</v>
      </c>
      <c r="AY303" s="23" t="s">
        <v>133</v>
      </c>
      <c r="BE303" s="181">
        <f t="shared" si="54"/>
        <v>0</v>
      </c>
      <c r="BF303" s="181">
        <f t="shared" si="55"/>
        <v>0</v>
      </c>
      <c r="BG303" s="181">
        <f t="shared" si="56"/>
        <v>0</v>
      </c>
      <c r="BH303" s="181">
        <f t="shared" si="57"/>
        <v>0</v>
      </c>
      <c r="BI303" s="181">
        <f t="shared" si="58"/>
        <v>0</v>
      </c>
      <c r="BJ303" s="23" t="s">
        <v>142</v>
      </c>
      <c r="BK303" s="181">
        <f t="shared" si="59"/>
        <v>0</v>
      </c>
      <c r="BL303" s="23" t="s">
        <v>205</v>
      </c>
      <c r="BM303" s="23" t="s">
        <v>713</v>
      </c>
    </row>
    <row r="304" spans="2:65" s="1" customFormat="1" ht="16.5" customHeight="1">
      <c r="B304" s="169"/>
      <c r="C304" s="198" t="s">
        <v>714</v>
      </c>
      <c r="D304" s="198" t="s">
        <v>206</v>
      </c>
      <c r="E304" s="199" t="s">
        <v>715</v>
      </c>
      <c r="F304" s="200" t="s">
        <v>716</v>
      </c>
      <c r="G304" s="201" t="s">
        <v>203</v>
      </c>
      <c r="H304" s="202">
        <v>2</v>
      </c>
      <c r="I304" s="203"/>
      <c r="J304" s="204">
        <f t="shared" si="50"/>
        <v>0</v>
      </c>
      <c r="K304" s="200" t="s">
        <v>140</v>
      </c>
      <c r="L304" s="205"/>
      <c r="M304" s="206" t="s">
        <v>5</v>
      </c>
      <c r="N304" s="207" t="s">
        <v>43</v>
      </c>
      <c r="O304" s="41"/>
      <c r="P304" s="179">
        <f t="shared" si="51"/>
        <v>0</v>
      </c>
      <c r="Q304" s="179">
        <v>0.00045</v>
      </c>
      <c r="R304" s="179">
        <f t="shared" si="52"/>
        <v>0.0009</v>
      </c>
      <c r="S304" s="179">
        <v>0</v>
      </c>
      <c r="T304" s="180">
        <f t="shared" si="53"/>
        <v>0</v>
      </c>
      <c r="AR304" s="23" t="s">
        <v>299</v>
      </c>
      <c r="AT304" s="23" t="s">
        <v>206</v>
      </c>
      <c r="AU304" s="23" t="s">
        <v>142</v>
      </c>
      <c r="AY304" s="23" t="s">
        <v>133</v>
      </c>
      <c r="BE304" s="181">
        <f t="shared" si="54"/>
        <v>0</v>
      </c>
      <c r="BF304" s="181">
        <f t="shared" si="55"/>
        <v>0</v>
      </c>
      <c r="BG304" s="181">
        <f t="shared" si="56"/>
        <v>0</v>
      </c>
      <c r="BH304" s="181">
        <f t="shared" si="57"/>
        <v>0</v>
      </c>
      <c r="BI304" s="181">
        <f t="shared" si="58"/>
        <v>0</v>
      </c>
      <c r="BJ304" s="23" t="s">
        <v>142</v>
      </c>
      <c r="BK304" s="181">
        <f t="shared" si="59"/>
        <v>0</v>
      </c>
      <c r="BL304" s="23" t="s">
        <v>205</v>
      </c>
      <c r="BM304" s="23" t="s">
        <v>717</v>
      </c>
    </row>
    <row r="305" spans="2:65" s="1" customFormat="1" ht="38.25" customHeight="1">
      <c r="B305" s="169"/>
      <c r="C305" s="170">
        <v>127</v>
      </c>
      <c r="D305" s="170" t="s">
        <v>136</v>
      </c>
      <c r="E305" s="171" t="s">
        <v>718</v>
      </c>
      <c r="F305" s="172" t="s">
        <v>719</v>
      </c>
      <c r="G305" s="173" t="s">
        <v>248</v>
      </c>
      <c r="H305" s="174">
        <v>0.034</v>
      </c>
      <c r="I305" s="175"/>
      <c r="J305" s="176">
        <f t="shared" si="50"/>
        <v>0</v>
      </c>
      <c r="K305" s="172" t="s">
        <v>140</v>
      </c>
      <c r="L305" s="40"/>
      <c r="M305" s="177" t="s">
        <v>5</v>
      </c>
      <c r="N305" s="178" t="s">
        <v>43</v>
      </c>
      <c r="O305" s="41"/>
      <c r="P305" s="179">
        <f t="shared" si="51"/>
        <v>0</v>
      </c>
      <c r="Q305" s="179">
        <v>0</v>
      </c>
      <c r="R305" s="179">
        <f t="shared" si="52"/>
        <v>0</v>
      </c>
      <c r="S305" s="179">
        <v>0</v>
      </c>
      <c r="T305" s="180">
        <f t="shared" si="53"/>
        <v>0</v>
      </c>
      <c r="AR305" s="23" t="s">
        <v>205</v>
      </c>
      <c r="AT305" s="23" t="s">
        <v>136</v>
      </c>
      <c r="AU305" s="23" t="s">
        <v>142</v>
      </c>
      <c r="AY305" s="23" t="s">
        <v>133</v>
      </c>
      <c r="BE305" s="181">
        <f t="shared" si="54"/>
        <v>0</v>
      </c>
      <c r="BF305" s="181">
        <f t="shared" si="55"/>
        <v>0</v>
      </c>
      <c r="BG305" s="181">
        <f t="shared" si="56"/>
        <v>0</v>
      </c>
      <c r="BH305" s="181">
        <f t="shared" si="57"/>
        <v>0</v>
      </c>
      <c r="BI305" s="181">
        <f t="shared" si="58"/>
        <v>0</v>
      </c>
      <c r="BJ305" s="23" t="s">
        <v>142</v>
      </c>
      <c r="BK305" s="181">
        <f t="shared" si="59"/>
        <v>0</v>
      </c>
      <c r="BL305" s="23" t="s">
        <v>205</v>
      </c>
      <c r="BM305" s="23" t="s">
        <v>720</v>
      </c>
    </row>
    <row r="306" spans="2:65" s="1" customFormat="1" ht="38.25" customHeight="1">
      <c r="B306" s="169"/>
      <c r="C306" s="170">
        <v>128</v>
      </c>
      <c r="D306" s="170" t="s">
        <v>136</v>
      </c>
      <c r="E306" s="171" t="s">
        <v>721</v>
      </c>
      <c r="F306" s="172" t="s">
        <v>722</v>
      </c>
      <c r="G306" s="173" t="s">
        <v>248</v>
      </c>
      <c r="H306" s="174">
        <v>0.034</v>
      </c>
      <c r="I306" s="175"/>
      <c r="J306" s="176">
        <f t="shared" si="50"/>
        <v>0</v>
      </c>
      <c r="K306" s="172" t="s">
        <v>140</v>
      </c>
      <c r="L306" s="40"/>
      <c r="M306" s="177" t="s">
        <v>5</v>
      </c>
      <c r="N306" s="178" t="s">
        <v>43</v>
      </c>
      <c r="O306" s="41"/>
      <c r="P306" s="179">
        <f t="shared" si="51"/>
        <v>0</v>
      </c>
      <c r="Q306" s="179">
        <v>0</v>
      </c>
      <c r="R306" s="179">
        <f t="shared" si="52"/>
        <v>0</v>
      </c>
      <c r="S306" s="179">
        <v>0</v>
      </c>
      <c r="T306" s="180">
        <f t="shared" si="53"/>
        <v>0</v>
      </c>
      <c r="AR306" s="23" t="s">
        <v>205</v>
      </c>
      <c r="AT306" s="23" t="s">
        <v>136</v>
      </c>
      <c r="AU306" s="23" t="s">
        <v>142</v>
      </c>
      <c r="AY306" s="23" t="s">
        <v>133</v>
      </c>
      <c r="BE306" s="181">
        <f t="shared" si="54"/>
        <v>0</v>
      </c>
      <c r="BF306" s="181">
        <f t="shared" si="55"/>
        <v>0</v>
      </c>
      <c r="BG306" s="181">
        <f t="shared" si="56"/>
        <v>0</v>
      </c>
      <c r="BH306" s="181">
        <f t="shared" si="57"/>
        <v>0</v>
      </c>
      <c r="BI306" s="181">
        <f t="shared" si="58"/>
        <v>0</v>
      </c>
      <c r="BJ306" s="23" t="s">
        <v>142</v>
      </c>
      <c r="BK306" s="181">
        <f t="shared" si="59"/>
        <v>0</v>
      </c>
      <c r="BL306" s="23" t="s">
        <v>205</v>
      </c>
      <c r="BM306" s="23" t="s">
        <v>723</v>
      </c>
    </row>
    <row r="307" spans="2:65" s="1" customFormat="1" ht="16.5" customHeight="1">
      <c r="B307" s="169"/>
      <c r="C307" s="170">
        <v>129</v>
      </c>
      <c r="D307" s="170" t="s">
        <v>136</v>
      </c>
      <c r="E307" s="171" t="s">
        <v>724</v>
      </c>
      <c r="F307" s="172" t="s">
        <v>725</v>
      </c>
      <c r="G307" s="173" t="s">
        <v>541</v>
      </c>
      <c r="H307" s="174">
        <v>1</v>
      </c>
      <c r="I307" s="175"/>
      <c r="J307" s="176">
        <f t="shared" si="50"/>
        <v>0</v>
      </c>
      <c r="K307" s="172" t="s">
        <v>5</v>
      </c>
      <c r="L307" s="40"/>
      <c r="M307" s="177" t="s">
        <v>5</v>
      </c>
      <c r="N307" s="178" t="s">
        <v>43</v>
      </c>
      <c r="O307" s="41"/>
      <c r="P307" s="179">
        <f t="shared" si="51"/>
        <v>0</v>
      </c>
      <c r="Q307" s="179">
        <v>0</v>
      </c>
      <c r="R307" s="179">
        <f t="shared" si="52"/>
        <v>0</v>
      </c>
      <c r="S307" s="179">
        <v>0</v>
      </c>
      <c r="T307" s="180">
        <f t="shared" si="53"/>
        <v>0</v>
      </c>
      <c r="AR307" s="23" t="s">
        <v>205</v>
      </c>
      <c r="AT307" s="23" t="s">
        <v>136</v>
      </c>
      <c r="AU307" s="23" t="s">
        <v>142</v>
      </c>
      <c r="AY307" s="23" t="s">
        <v>133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142</v>
      </c>
      <c r="BK307" s="181">
        <f t="shared" si="59"/>
        <v>0</v>
      </c>
      <c r="BL307" s="23" t="s">
        <v>205</v>
      </c>
      <c r="BM307" s="23" t="s">
        <v>726</v>
      </c>
    </row>
    <row r="308" spans="2:63" s="10" customFormat="1" ht="29.85" customHeight="1">
      <c r="B308" s="156"/>
      <c r="D308" s="157" t="s">
        <v>70</v>
      </c>
      <c r="E308" s="167" t="s">
        <v>727</v>
      </c>
      <c r="F308" s="167" t="s">
        <v>728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SUM(P309:P317)</f>
        <v>0</v>
      </c>
      <c r="Q308" s="162"/>
      <c r="R308" s="163">
        <f>SUM(R309:R317)</f>
        <v>0.20895634999999999</v>
      </c>
      <c r="S308" s="162"/>
      <c r="T308" s="164">
        <f>SUM(T309:T317)</f>
        <v>0</v>
      </c>
      <c r="AR308" s="157" t="s">
        <v>142</v>
      </c>
      <c r="AT308" s="165" t="s">
        <v>70</v>
      </c>
      <c r="AU308" s="165" t="s">
        <v>78</v>
      </c>
      <c r="AY308" s="157" t="s">
        <v>133</v>
      </c>
      <c r="BK308" s="166">
        <f>SUM(BK309:BK317)</f>
        <v>0</v>
      </c>
    </row>
    <row r="309" spans="2:65" s="1" customFormat="1" ht="25.5" customHeight="1">
      <c r="B309" s="169"/>
      <c r="C309" s="170">
        <v>130</v>
      </c>
      <c r="D309" s="170" t="s">
        <v>136</v>
      </c>
      <c r="E309" s="171" t="s">
        <v>729</v>
      </c>
      <c r="F309" s="172" t="s">
        <v>730</v>
      </c>
      <c r="G309" s="173" t="s">
        <v>139</v>
      </c>
      <c r="H309" s="174">
        <v>3.655</v>
      </c>
      <c r="I309" s="175"/>
      <c r="J309" s="176">
        <f>ROUND(I309*H309,2)</f>
        <v>0</v>
      </c>
      <c r="K309" s="172" t="s">
        <v>140</v>
      </c>
      <c r="L309" s="40"/>
      <c r="M309" s="177" t="s">
        <v>5</v>
      </c>
      <c r="N309" s="178" t="s">
        <v>43</v>
      </c>
      <c r="O309" s="41"/>
      <c r="P309" s="179">
        <f>O309*H309</f>
        <v>0</v>
      </c>
      <c r="Q309" s="179">
        <v>0.03767</v>
      </c>
      <c r="R309" s="179">
        <f>Q309*H309</f>
        <v>0.13768385</v>
      </c>
      <c r="S309" s="179">
        <v>0</v>
      </c>
      <c r="T309" s="180">
        <f>S309*H309</f>
        <v>0</v>
      </c>
      <c r="AR309" s="23" t="s">
        <v>205</v>
      </c>
      <c r="AT309" s="23" t="s">
        <v>136</v>
      </c>
      <c r="AU309" s="23" t="s">
        <v>142</v>
      </c>
      <c r="AY309" s="23" t="s">
        <v>133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142</v>
      </c>
      <c r="BK309" s="181">
        <f>ROUND(I309*H309,2)</f>
        <v>0</v>
      </c>
      <c r="BL309" s="23" t="s">
        <v>205</v>
      </c>
      <c r="BM309" s="23" t="s">
        <v>731</v>
      </c>
    </row>
    <row r="310" spans="2:51" s="11" customFormat="1" ht="13.5">
      <c r="B310" s="182"/>
      <c r="D310" s="183" t="s">
        <v>164</v>
      </c>
      <c r="E310" s="184" t="s">
        <v>5</v>
      </c>
      <c r="F310" s="185" t="s">
        <v>732</v>
      </c>
      <c r="H310" s="186">
        <v>2.447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164</v>
      </c>
      <c r="AU310" s="184" t="s">
        <v>142</v>
      </c>
      <c r="AV310" s="11" t="s">
        <v>142</v>
      </c>
      <c r="AW310" s="11" t="s">
        <v>35</v>
      </c>
      <c r="AX310" s="11" t="s">
        <v>71</v>
      </c>
      <c r="AY310" s="184" t="s">
        <v>133</v>
      </c>
    </row>
    <row r="311" spans="2:51" s="11" customFormat="1" ht="13.5">
      <c r="B311" s="182"/>
      <c r="D311" s="183" t="s">
        <v>164</v>
      </c>
      <c r="E311" s="184" t="s">
        <v>5</v>
      </c>
      <c r="F311" s="185" t="s">
        <v>290</v>
      </c>
      <c r="H311" s="186">
        <v>1.208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164</v>
      </c>
      <c r="AU311" s="184" t="s">
        <v>142</v>
      </c>
      <c r="AV311" s="11" t="s">
        <v>142</v>
      </c>
      <c r="AW311" s="11" t="s">
        <v>35</v>
      </c>
      <c r="AX311" s="11" t="s">
        <v>71</v>
      </c>
      <c r="AY311" s="184" t="s">
        <v>133</v>
      </c>
    </row>
    <row r="312" spans="2:51" s="13" customFormat="1" ht="13.5">
      <c r="B312" s="208"/>
      <c r="D312" s="183" t="s">
        <v>164</v>
      </c>
      <c r="E312" s="209" t="s">
        <v>5</v>
      </c>
      <c r="F312" s="210" t="s">
        <v>220</v>
      </c>
      <c r="H312" s="211">
        <v>3.655</v>
      </c>
      <c r="I312" s="212"/>
      <c r="L312" s="208"/>
      <c r="M312" s="213"/>
      <c r="N312" s="214"/>
      <c r="O312" s="214"/>
      <c r="P312" s="214"/>
      <c r="Q312" s="214"/>
      <c r="R312" s="214"/>
      <c r="S312" s="214"/>
      <c r="T312" s="215"/>
      <c r="AT312" s="209" t="s">
        <v>164</v>
      </c>
      <c r="AU312" s="209" t="s">
        <v>142</v>
      </c>
      <c r="AV312" s="13" t="s">
        <v>141</v>
      </c>
      <c r="AW312" s="13" t="s">
        <v>35</v>
      </c>
      <c r="AX312" s="13" t="s">
        <v>78</v>
      </c>
      <c r="AY312" s="209" t="s">
        <v>133</v>
      </c>
    </row>
    <row r="313" spans="2:65" s="1" customFormat="1" ht="16.5" customHeight="1">
      <c r="B313" s="169"/>
      <c r="C313" s="170">
        <v>131</v>
      </c>
      <c r="D313" s="170" t="s">
        <v>136</v>
      </c>
      <c r="E313" s="171" t="s">
        <v>733</v>
      </c>
      <c r="F313" s="172" t="s">
        <v>734</v>
      </c>
      <c r="G313" s="173" t="s">
        <v>139</v>
      </c>
      <c r="H313" s="174">
        <v>3.655</v>
      </c>
      <c r="I313" s="175"/>
      <c r="J313" s="176">
        <f>ROUND(I313*H313,2)</f>
        <v>0</v>
      </c>
      <c r="K313" s="172" t="s">
        <v>140</v>
      </c>
      <c r="L313" s="40"/>
      <c r="M313" s="177" t="s">
        <v>5</v>
      </c>
      <c r="N313" s="178" t="s">
        <v>43</v>
      </c>
      <c r="O313" s="41"/>
      <c r="P313" s="179">
        <f>O313*H313</f>
        <v>0</v>
      </c>
      <c r="Q313" s="179">
        <v>0.0003</v>
      </c>
      <c r="R313" s="179">
        <f>Q313*H313</f>
        <v>0.0010964999999999998</v>
      </c>
      <c r="S313" s="179">
        <v>0</v>
      </c>
      <c r="T313" s="180">
        <f>S313*H313</f>
        <v>0</v>
      </c>
      <c r="AR313" s="23" t="s">
        <v>205</v>
      </c>
      <c r="AT313" s="23" t="s">
        <v>136</v>
      </c>
      <c r="AU313" s="23" t="s">
        <v>142</v>
      </c>
      <c r="AY313" s="23" t="s">
        <v>133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142</v>
      </c>
      <c r="BK313" s="181">
        <f>ROUND(I313*H313,2)</f>
        <v>0</v>
      </c>
      <c r="BL313" s="23" t="s">
        <v>205</v>
      </c>
      <c r="BM313" s="23" t="s">
        <v>735</v>
      </c>
    </row>
    <row r="314" spans="2:65" s="1" customFormat="1" ht="25.5" customHeight="1">
      <c r="B314" s="169"/>
      <c r="C314" s="198">
        <v>132</v>
      </c>
      <c r="D314" s="198" t="s">
        <v>206</v>
      </c>
      <c r="E314" s="199" t="s">
        <v>736</v>
      </c>
      <c r="F314" s="200" t="s">
        <v>737</v>
      </c>
      <c r="G314" s="201" t="s">
        <v>139</v>
      </c>
      <c r="H314" s="202">
        <v>3.655</v>
      </c>
      <c r="I314" s="203"/>
      <c r="J314" s="204">
        <f>ROUND(I314*H314,2)</f>
        <v>0</v>
      </c>
      <c r="K314" s="200" t="s">
        <v>140</v>
      </c>
      <c r="L314" s="205"/>
      <c r="M314" s="206" t="s">
        <v>5</v>
      </c>
      <c r="N314" s="207" t="s">
        <v>43</v>
      </c>
      <c r="O314" s="41"/>
      <c r="P314" s="179">
        <f>O314*H314</f>
        <v>0</v>
      </c>
      <c r="Q314" s="179">
        <v>0.0192</v>
      </c>
      <c r="R314" s="179">
        <f>Q314*H314</f>
        <v>0.07017599999999999</v>
      </c>
      <c r="S314" s="179">
        <v>0</v>
      </c>
      <c r="T314" s="180">
        <f>S314*H314</f>
        <v>0</v>
      </c>
      <c r="AR314" s="23" t="s">
        <v>299</v>
      </c>
      <c r="AT314" s="23" t="s">
        <v>206</v>
      </c>
      <c r="AU314" s="23" t="s">
        <v>142</v>
      </c>
      <c r="AY314" s="23" t="s">
        <v>133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142</v>
      </c>
      <c r="BK314" s="181">
        <f>ROUND(I314*H314,2)</f>
        <v>0</v>
      </c>
      <c r="BL314" s="23" t="s">
        <v>205</v>
      </c>
      <c r="BM314" s="23" t="s">
        <v>738</v>
      </c>
    </row>
    <row r="315" spans="2:51" s="11" customFormat="1" ht="13.5">
      <c r="B315" s="182"/>
      <c r="D315" s="183" t="s">
        <v>164</v>
      </c>
      <c r="F315" s="185" t="s">
        <v>739</v>
      </c>
      <c r="H315" s="186">
        <v>3.655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164</v>
      </c>
      <c r="AU315" s="184" t="s">
        <v>142</v>
      </c>
      <c r="AV315" s="11" t="s">
        <v>142</v>
      </c>
      <c r="AW315" s="11" t="s">
        <v>6</v>
      </c>
      <c r="AX315" s="11" t="s">
        <v>78</v>
      </c>
      <c r="AY315" s="184" t="s">
        <v>133</v>
      </c>
    </row>
    <row r="316" spans="2:65" s="1" customFormat="1" ht="38.25" customHeight="1">
      <c r="B316" s="169"/>
      <c r="C316" s="170">
        <v>133</v>
      </c>
      <c r="D316" s="170" t="s">
        <v>136</v>
      </c>
      <c r="E316" s="171" t="s">
        <v>740</v>
      </c>
      <c r="F316" s="172" t="s">
        <v>741</v>
      </c>
      <c r="G316" s="173" t="s">
        <v>248</v>
      </c>
      <c r="H316" s="174">
        <v>0.209</v>
      </c>
      <c r="I316" s="175"/>
      <c r="J316" s="176">
        <f>ROUND(I316*H316,2)</f>
        <v>0</v>
      </c>
      <c r="K316" s="172" t="s">
        <v>140</v>
      </c>
      <c r="L316" s="40"/>
      <c r="M316" s="177" t="s">
        <v>5</v>
      </c>
      <c r="N316" s="178" t="s">
        <v>43</v>
      </c>
      <c r="O316" s="41"/>
      <c r="P316" s="179">
        <f>O316*H316</f>
        <v>0</v>
      </c>
      <c r="Q316" s="179">
        <v>0</v>
      </c>
      <c r="R316" s="179">
        <f>Q316*H316</f>
        <v>0</v>
      </c>
      <c r="S316" s="179">
        <v>0</v>
      </c>
      <c r="T316" s="180">
        <f>S316*H316</f>
        <v>0</v>
      </c>
      <c r="AR316" s="23" t="s">
        <v>205</v>
      </c>
      <c r="AT316" s="23" t="s">
        <v>136</v>
      </c>
      <c r="AU316" s="23" t="s">
        <v>142</v>
      </c>
      <c r="AY316" s="23" t="s">
        <v>133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23" t="s">
        <v>142</v>
      </c>
      <c r="BK316" s="181">
        <f>ROUND(I316*H316,2)</f>
        <v>0</v>
      </c>
      <c r="BL316" s="23" t="s">
        <v>205</v>
      </c>
      <c r="BM316" s="23" t="s">
        <v>742</v>
      </c>
    </row>
    <row r="317" spans="2:65" s="1" customFormat="1" ht="38.25" customHeight="1">
      <c r="B317" s="169"/>
      <c r="C317" s="170">
        <v>134</v>
      </c>
      <c r="D317" s="170" t="s">
        <v>136</v>
      </c>
      <c r="E317" s="171" t="s">
        <v>743</v>
      </c>
      <c r="F317" s="172" t="s">
        <v>744</v>
      </c>
      <c r="G317" s="173" t="s">
        <v>248</v>
      </c>
      <c r="H317" s="174">
        <v>0.209</v>
      </c>
      <c r="I317" s="175"/>
      <c r="J317" s="176">
        <f>ROUND(I317*H317,2)</f>
        <v>0</v>
      </c>
      <c r="K317" s="172" t="s">
        <v>140</v>
      </c>
      <c r="L317" s="40"/>
      <c r="M317" s="177" t="s">
        <v>5</v>
      </c>
      <c r="N317" s="178" t="s">
        <v>43</v>
      </c>
      <c r="O317" s="41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AR317" s="23" t="s">
        <v>205</v>
      </c>
      <c r="AT317" s="23" t="s">
        <v>136</v>
      </c>
      <c r="AU317" s="23" t="s">
        <v>142</v>
      </c>
      <c r="AY317" s="23" t="s">
        <v>133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23" t="s">
        <v>142</v>
      </c>
      <c r="BK317" s="181">
        <f>ROUND(I317*H317,2)</f>
        <v>0</v>
      </c>
      <c r="BL317" s="23" t="s">
        <v>205</v>
      </c>
      <c r="BM317" s="23" t="s">
        <v>745</v>
      </c>
    </row>
    <row r="318" spans="2:63" s="10" customFormat="1" ht="29.85" customHeight="1">
      <c r="B318" s="156"/>
      <c r="D318" s="157" t="s">
        <v>70</v>
      </c>
      <c r="E318" s="167" t="s">
        <v>746</v>
      </c>
      <c r="F318" s="167" t="s">
        <v>747</v>
      </c>
      <c r="I318" s="159"/>
      <c r="J318" s="168">
        <f>BK318</f>
        <v>0</v>
      </c>
      <c r="L318" s="156"/>
      <c r="M318" s="161"/>
      <c r="N318" s="162"/>
      <c r="O318" s="162"/>
      <c r="P318" s="163">
        <f>SUM(P319:P328)</f>
        <v>0</v>
      </c>
      <c r="Q318" s="162"/>
      <c r="R318" s="163">
        <f>SUM(R319:R328)</f>
        <v>0.00133238</v>
      </c>
      <c r="S318" s="162"/>
      <c r="T318" s="164">
        <f>SUM(T319:T328)</f>
        <v>0.00999</v>
      </c>
      <c r="AR318" s="157" t="s">
        <v>142</v>
      </c>
      <c r="AT318" s="165" t="s">
        <v>70</v>
      </c>
      <c r="AU318" s="165" t="s">
        <v>78</v>
      </c>
      <c r="AY318" s="157" t="s">
        <v>133</v>
      </c>
      <c r="BK318" s="166">
        <f>SUM(BK319:BK328)</f>
        <v>0</v>
      </c>
    </row>
    <row r="319" spans="2:65" s="1" customFormat="1" ht="16.5" customHeight="1">
      <c r="B319" s="169"/>
      <c r="C319" s="170">
        <v>135</v>
      </c>
      <c r="D319" s="170" t="s">
        <v>136</v>
      </c>
      <c r="E319" s="171" t="s">
        <v>748</v>
      </c>
      <c r="F319" s="172" t="s">
        <v>749</v>
      </c>
      <c r="G319" s="173" t="s">
        <v>139</v>
      </c>
      <c r="H319" s="174">
        <v>3.33</v>
      </c>
      <c r="I319" s="175"/>
      <c r="J319" s="176">
        <f>ROUND(I319*H319,2)</f>
        <v>0</v>
      </c>
      <c r="K319" s="172" t="s">
        <v>140</v>
      </c>
      <c r="L319" s="40"/>
      <c r="M319" s="177" t="s">
        <v>5</v>
      </c>
      <c r="N319" s="178" t="s">
        <v>43</v>
      </c>
      <c r="O319" s="41"/>
      <c r="P319" s="179">
        <f>O319*H319</f>
        <v>0</v>
      </c>
      <c r="Q319" s="179">
        <v>0</v>
      </c>
      <c r="R319" s="179">
        <f>Q319*H319</f>
        <v>0</v>
      </c>
      <c r="S319" s="179">
        <v>0.003</v>
      </c>
      <c r="T319" s="180">
        <f>S319*H319</f>
        <v>0.00999</v>
      </c>
      <c r="AR319" s="23" t="s">
        <v>205</v>
      </c>
      <c r="AT319" s="23" t="s">
        <v>136</v>
      </c>
      <c r="AU319" s="23" t="s">
        <v>142</v>
      </c>
      <c r="AY319" s="23" t="s">
        <v>133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142</v>
      </c>
      <c r="BK319" s="181">
        <f>ROUND(I319*H319,2)</f>
        <v>0</v>
      </c>
      <c r="BL319" s="23" t="s">
        <v>205</v>
      </c>
      <c r="BM319" s="23" t="s">
        <v>750</v>
      </c>
    </row>
    <row r="320" spans="2:51" s="12" customFormat="1" ht="13.5">
      <c r="B320" s="191"/>
      <c r="D320" s="183" t="s">
        <v>164</v>
      </c>
      <c r="E320" s="192" t="s">
        <v>5</v>
      </c>
      <c r="F320" s="193" t="s">
        <v>751</v>
      </c>
      <c r="H320" s="192" t="s">
        <v>5</v>
      </c>
      <c r="I320" s="194"/>
      <c r="L320" s="191"/>
      <c r="M320" s="195"/>
      <c r="N320" s="196"/>
      <c r="O320" s="196"/>
      <c r="P320" s="196"/>
      <c r="Q320" s="196"/>
      <c r="R320" s="196"/>
      <c r="S320" s="196"/>
      <c r="T320" s="197"/>
      <c r="AT320" s="192" t="s">
        <v>164</v>
      </c>
      <c r="AU320" s="192" t="s">
        <v>142</v>
      </c>
      <c r="AV320" s="12" t="s">
        <v>78</v>
      </c>
      <c r="AW320" s="12" t="s">
        <v>35</v>
      </c>
      <c r="AX320" s="12" t="s">
        <v>71</v>
      </c>
      <c r="AY320" s="192" t="s">
        <v>133</v>
      </c>
    </row>
    <row r="321" spans="2:51" s="11" customFormat="1" ht="13.5">
      <c r="B321" s="182"/>
      <c r="D321" s="183" t="s">
        <v>164</v>
      </c>
      <c r="E321" s="184" t="s">
        <v>5</v>
      </c>
      <c r="F321" s="185" t="s">
        <v>218</v>
      </c>
      <c r="H321" s="186">
        <v>1.14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164</v>
      </c>
      <c r="AU321" s="184" t="s">
        <v>142</v>
      </c>
      <c r="AV321" s="11" t="s">
        <v>142</v>
      </c>
      <c r="AW321" s="11" t="s">
        <v>35</v>
      </c>
      <c r="AX321" s="11" t="s">
        <v>71</v>
      </c>
      <c r="AY321" s="184" t="s">
        <v>133</v>
      </c>
    </row>
    <row r="322" spans="2:51" s="11" customFormat="1" ht="13.5">
      <c r="B322" s="182"/>
      <c r="D322" s="183" t="s">
        <v>164</v>
      </c>
      <c r="E322" s="184" t="s">
        <v>5</v>
      </c>
      <c r="F322" s="185" t="s">
        <v>219</v>
      </c>
      <c r="H322" s="186">
        <v>2.19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164</v>
      </c>
      <c r="AU322" s="184" t="s">
        <v>142</v>
      </c>
      <c r="AV322" s="11" t="s">
        <v>142</v>
      </c>
      <c r="AW322" s="11" t="s">
        <v>35</v>
      </c>
      <c r="AX322" s="11" t="s">
        <v>71</v>
      </c>
      <c r="AY322" s="184" t="s">
        <v>133</v>
      </c>
    </row>
    <row r="323" spans="2:51" s="13" customFormat="1" ht="13.5">
      <c r="B323" s="208"/>
      <c r="D323" s="183" t="s">
        <v>164</v>
      </c>
      <c r="E323" s="209" t="s">
        <v>5</v>
      </c>
      <c r="F323" s="210" t="s">
        <v>220</v>
      </c>
      <c r="H323" s="211">
        <v>3.33</v>
      </c>
      <c r="I323" s="212"/>
      <c r="L323" s="208"/>
      <c r="M323" s="213"/>
      <c r="N323" s="214"/>
      <c r="O323" s="214"/>
      <c r="P323" s="214"/>
      <c r="Q323" s="214"/>
      <c r="R323" s="214"/>
      <c r="S323" s="214"/>
      <c r="T323" s="215"/>
      <c r="AT323" s="209" t="s">
        <v>164</v>
      </c>
      <c r="AU323" s="209" t="s">
        <v>142</v>
      </c>
      <c r="AV323" s="13" t="s">
        <v>141</v>
      </c>
      <c r="AW323" s="13" t="s">
        <v>35</v>
      </c>
      <c r="AX323" s="13" t="s">
        <v>78</v>
      </c>
      <c r="AY323" s="209" t="s">
        <v>133</v>
      </c>
    </row>
    <row r="324" spans="2:65" s="1" customFormat="1" ht="16.5" customHeight="1">
      <c r="B324" s="169"/>
      <c r="C324" s="170">
        <v>136</v>
      </c>
      <c r="D324" s="170" t="s">
        <v>136</v>
      </c>
      <c r="E324" s="171" t="s">
        <v>752</v>
      </c>
      <c r="F324" s="172" t="s">
        <v>753</v>
      </c>
      <c r="G324" s="173" t="s">
        <v>314</v>
      </c>
      <c r="H324" s="174">
        <v>5</v>
      </c>
      <c r="I324" s="175"/>
      <c r="J324" s="176">
        <f>ROUND(I324*H324,2)</f>
        <v>0</v>
      </c>
      <c r="K324" s="172" t="s">
        <v>140</v>
      </c>
      <c r="L324" s="40"/>
      <c r="M324" s="177" t="s">
        <v>5</v>
      </c>
      <c r="N324" s="178" t="s">
        <v>43</v>
      </c>
      <c r="O324" s="41"/>
      <c r="P324" s="179">
        <f>O324*H324</f>
        <v>0</v>
      </c>
      <c r="Q324" s="179">
        <v>1E-05</v>
      </c>
      <c r="R324" s="179">
        <f>Q324*H324</f>
        <v>5E-05</v>
      </c>
      <c r="S324" s="179">
        <v>0</v>
      </c>
      <c r="T324" s="180">
        <f>S324*H324</f>
        <v>0</v>
      </c>
      <c r="AR324" s="23" t="s">
        <v>205</v>
      </c>
      <c r="AT324" s="23" t="s">
        <v>136</v>
      </c>
      <c r="AU324" s="23" t="s">
        <v>142</v>
      </c>
      <c r="AY324" s="23" t="s">
        <v>133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205</v>
      </c>
      <c r="BM324" s="23" t="s">
        <v>754</v>
      </c>
    </row>
    <row r="325" spans="2:65" s="1" customFormat="1" ht="16.5" customHeight="1">
      <c r="B325" s="169"/>
      <c r="C325" s="198">
        <v>137</v>
      </c>
      <c r="D325" s="198" t="s">
        <v>206</v>
      </c>
      <c r="E325" s="199" t="s">
        <v>755</v>
      </c>
      <c r="F325" s="200" t="s">
        <v>756</v>
      </c>
      <c r="G325" s="201" t="s">
        <v>314</v>
      </c>
      <c r="H325" s="202">
        <v>5.829</v>
      </c>
      <c r="I325" s="203"/>
      <c r="J325" s="204">
        <f>ROUND(I325*H325,2)</f>
        <v>0</v>
      </c>
      <c r="K325" s="200" t="s">
        <v>140</v>
      </c>
      <c r="L325" s="205"/>
      <c r="M325" s="206" t="s">
        <v>5</v>
      </c>
      <c r="N325" s="207" t="s">
        <v>43</v>
      </c>
      <c r="O325" s="41"/>
      <c r="P325" s="179">
        <f>O325*H325</f>
        <v>0</v>
      </c>
      <c r="Q325" s="179">
        <v>0.00022</v>
      </c>
      <c r="R325" s="179">
        <f>Q325*H325</f>
        <v>0.00128238</v>
      </c>
      <c r="S325" s="179">
        <v>0</v>
      </c>
      <c r="T325" s="180">
        <f>S325*H325</f>
        <v>0</v>
      </c>
      <c r="AR325" s="23" t="s">
        <v>299</v>
      </c>
      <c r="AT325" s="23" t="s">
        <v>206</v>
      </c>
      <c r="AU325" s="23" t="s">
        <v>142</v>
      </c>
      <c r="AY325" s="23" t="s">
        <v>133</v>
      </c>
      <c r="BE325" s="181">
        <f>IF(N325="základní",J325,0)</f>
        <v>0</v>
      </c>
      <c r="BF325" s="181">
        <f>IF(N325="snížená",J325,0)</f>
        <v>0</v>
      </c>
      <c r="BG325" s="181">
        <f>IF(N325="zákl. přenesená",J325,0)</f>
        <v>0</v>
      </c>
      <c r="BH325" s="181">
        <f>IF(N325="sníž. přenesená",J325,0)</f>
        <v>0</v>
      </c>
      <c r="BI325" s="181">
        <f>IF(N325="nulová",J325,0)</f>
        <v>0</v>
      </c>
      <c r="BJ325" s="23" t="s">
        <v>142</v>
      </c>
      <c r="BK325" s="181">
        <f>ROUND(I325*H325,2)</f>
        <v>0</v>
      </c>
      <c r="BL325" s="23" t="s">
        <v>205</v>
      </c>
      <c r="BM325" s="23" t="s">
        <v>757</v>
      </c>
    </row>
    <row r="326" spans="2:51" s="11" customFormat="1" ht="13.5">
      <c r="B326" s="182"/>
      <c r="D326" s="183" t="s">
        <v>164</v>
      </c>
      <c r="F326" s="185" t="s">
        <v>758</v>
      </c>
      <c r="H326" s="186">
        <v>5.829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164</v>
      </c>
      <c r="AU326" s="184" t="s">
        <v>142</v>
      </c>
      <c r="AV326" s="11" t="s">
        <v>142</v>
      </c>
      <c r="AW326" s="11" t="s">
        <v>6</v>
      </c>
      <c r="AX326" s="11" t="s">
        <v>78</v>
      </c>
      <c r="AY326" s="184" t="s">
        <v>133</v>
      </c>
    </row>
    <row r="327" spans="2:65" s="1" customFormat="1" ht="38.25" customHeight="1">
      <c r="B327" s="169"/>
      <c r="C327" s="170">
        <v>138</v>
      </c>
      <c r="D327" s="170" t="s">
        <v>136</v>
      </c>
      <c r="E327" s="171" t="s">
        <v>759</v>
      </c>
      <c r="F327" s="172" t="s">
        <v>760</v>
      </c>
      <c r="G327" s="173" t="s">
        <v>248</v>
      </c>
      <c r="H327" s="174">
        <v>0.001</v>
      </c>
      <c r="I327" s="175"/>
      <c r="J327" s="176">
        <f>ROUND(I327*H327,2)</f>
        <v>0</v>
      </c>
      <c r="K327" s="172" t="s">
        <v>140</v>
      </c>
      <c r="L327" s="40"/>
      <c r="M327" s="177" t="s">
        <v>5</v>
      </c>
      <c r="N327" s="178" t="s">
        <v>43</v>
      </c>
      <c r="O327" s="41"/>
      <c r="P327" s="179">
        <f>O327*H327</f>
        <v>0</v>
      </c>
      <c r="Q327" s="179">
        <v>0</v>
      </c>
      <c r="R327" s="179">
        <f>Q327*H327</f>
        <v>0</v>
      </c>
      <c r="S327" s="179">
        <v>0</v>
      </c>
      <c r="T327" s="180">
        <f>S327*H327</f>
        <v>0</v>
      </c>
      <c r="AR327" s="23" t="s">
        <v>205</v>
      </c>
      <c r="AT327" s="23" t="s">
        <v>136</v>
      </c>
      <c r="AU327" s="23" t="s">
        <v>142</v>
      </c>
      <c r="AY327" s="23" t="s">
        <v>133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142</v>
      </c>
      <c r="BK327" s="181">
        <f>ROUND(I327*H327,2)</f>
        <v>0</v>
      </c>
      <c r="BL327" s="23" t="s">
        <v>205</v>
      </c>
      <c r="BM327" s="23" t="s">
        <v>761</v>
      </c>
    </row>
    <row r="328" spans="2:65" s="1" customFormat="1" ht="38.25" customHeight="1">
      <c r="B328" s="169"/>
      <c r="C328" s="170">
        <v>139</v>
      </c>
      <c r="D328" s="170" t="s">
        <v>136</v>
      </c>
      <c r="E328" s="171" t="s">
        <v>762</v>
      </c>
      <c r="F328" s="172" t="s">
        <v>763</v>
      </c>
      <c r="G328" s="173" t="s">
        <v>248</v>
      </c>
      <c r="H328" s="174">
        <v>0.001</v>
      </c>
      <c r="I328" s="175"/>
      <c r="J328" s="176">
        <f>ROUND(I328*H328,2)</f>
        <v>0</v>
      </c>
      <c r="K328" s="172" t="s">
        <v>140</v>
      </c>
      <c r="L328" s="40"/>
      <c r="M328" s="177" t="s">
        <v>5</v>
      </c>
      <c r="N328" s="178" t="s">
        <v>43</v>
      </c>
      <c r="O328" s="41"/>
      <c r="P328" s="179">
        <f>O328*H328</f>
        <v>0</v>
      </c>
      <c r="Q328" s="179">
        <v>0</v>
      </c>
      <c r="R328" s="179">
        <f>Q328*H328</f>
        <v>0</v>
      </c>
      <c r="S328" s="179">
        <v>0</v>
      </c>
      <c r="T328" s="180">
        <f>S328*H328</f>
        <v>0</v>
      </c>
      <c r="AR328" s="23" t="s">
        <v>205</v>
      </c>
      <c r="AT328" s="23" t="s">
        <v>136</v>
      </c>
      <c r="AU328" s="23" t="s">
        <v>142</v>
      </c>
      <c r="AY328" s="23" t="s">
        <v>133</v>
      </c>
      <c r="BE328" s="181">
        <f>IF(N328="základní",J328,0)</f>
        <v>0</v>
      </c>
      <c r="BF328" s="181">
        <f>IF(N328="snížená",J328,0)</f>
        <v>0</v>
      </c>
      <c r="BG328" s="181">
        <f>IF(N328="zákl. přenesená",J328,0)</f>
        <v>0</v>
      </c>
      <c r="BH328" s="181">
        <f>IF(N328="sníž. přenesená",J328,0)</f>
        <v>0</v>
      </c>
      <c r="BI328" s="181">
        <f>IF(N328="nulová",J328,0)</f>
        <v>0</v>
      </c>
      <c r="BJ328" s="23" t="s">
        <v>142</v>
      </c>
      <c r="BK328" s="181">
        <f>ROUND(I328*H328,2)</f>
        <v>0</v>
      </c>
      <c r="BL328" s="23" t="s">
        <v>205</v>
      </c>
      <c r="BM328" s="23" t="s">
        <v>764</v>
      </c>
    </row>
    <row r="329" spans="2:63" s="10" customFormat="1" ht="29.85" customHeight="1">
      <c r="B329" s="156"/>
      <c r="D329" s="157" t="s">
        <v>70</v>
      </c>
      <c r="E329" s="167" t="s">
        <v>765</v>
      </c>
      <c r="F329" s="167" t="s">
        <v>766</v>
      </c>
      <c r="I329" s="159"/>
      <c r="J329" s="168">
        <f>BK329</f>
        <v>0</v>
      </c>
      <c r="L329" s="156"/>
      <c r="M329" s="161"/>
      <c r="N329" s="162"/>
      <c r="O329" s="162"/>
      <c r="P329" s="163">
        <f>SUM(P330:P345)</f>
        <v>0</v>
      </c>
      <c r="Q329" s="162"/>
      <c r="R329" s="163">
        <f>SUM(R330:R345)</f>
        <v>1.1098465</v>
      </c>
      <c r="S329" s="162"/>
      <c r="T329" s="164">
        <f>SUM(T330:T345)</f>
        <v>0</v>
      </c>
      <c r="AR329" s="157" t="s">
        <v>142</v>
      </c>
      <c r="AT329" s="165" t="s">
        <v>70</v>
      </c>
      <c r="AU329" s="165" t="s">
        <v>78</v>
      </c>
      <c r="AY329" s="157" t="s">
        <v>133</v>
      </c>
      <c r="BK329" s="166">
        <f>SUM(BK330:BK345)</f>
        <v>0</v>
      </c>
    </row>
    <row r="330" spans="2:65" s="1" customFormat="1" ht="25.5" customHeight="1">
      <c r="B330" s="169"/>
      <c r="C330" s="170">
        <v>140</v>
      </c>
      <c r="D330" s="170" t="s">
        <v>136</v>
      </c>
      <c r="E330" s="171" t="s">
        <v>767</v>
      </c>
      <c r="F330" s="172" t="s">
        <v>768</v>
      </c>
      <c r="G330" s="173" t="s">
        <v>314</v>
      </c>
      <c r="H330" s="174">
        <v>10.85</v>
      </c>
      <c r="I330" s="175"/>
      <c r="J330" s="176">
        <f>ROUND(I330*H330,2)</f>
        <v>0</v>
      </c>
      <c r="K330" s="172" t="s">
        <v>140</v>
      </c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0.00035</v>
      </c>
      <c r="R330" s="179">
        <f>Q330*H330</f>
        <v>0.0037974999999999997</v>
      </c>
      <c r="S330" s="179">
        <v>0</v>
      </c>
      <c r="T330" s="180">
        <f>S330*H330</f>
        <v>0</v>
      </c>
      <c r="AR330" s="23" t="s">
        <v>205</v>
      </c>
      <c r="AT330" s="23" t="s">
        <v>136</v>
      </c>
      <c r="AU330" s="23" t="s">
        <v>142</v>
      </c>
      <c r="AY330" s="23" t="s">
        <v>133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142</v>
      </c>
      <c r="BK330" s="181">
        <f>ROUND(I330*H330,2)</f>
        <v>0</v>
      </c>
      <c r="BL330" s="23" t="s">
        <v>205</v>
      </c>
      <c r="BM330" s="23" t="s">
        <v>769</v>
      </c>
    </row>
    <row r="331" spans="2:51" s="11" customFormat="1" ht="13.5">
      <c r="B331" s="182"/>
      <c r="D331" s="183" t="s">
        <v>164</v>
      </c>
      <c r="E331" s="184" t="s">
        <v>5</v>
      </c>
      <c r="F331" s="185" t="s">
        <v>661</v>
      </c>
      <c r="H331" s="186">
        <v>4.44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164</v>
      </c>
      <c r="AU331" s="184" t="s">
        <v>142</v>
      </c>
      <c r="AV331" s="11" t="s">
        <v>142</v>
      </c>
      <c r="AW331" s="11" t="s">
        <v>35</v>
      </c>
      <c r="AX331" s="11" t="s">
        <v>71</v>
      </c>
      <c r="AY331" s="184" t="s">
        <v>133</v>
      </c>
    </row>
    <row r="332" spans="2:51" s="11" customFormat="1" ht="13.5">
      <c r="B332" s="182"/>
      <c r="D332" s="183" t="s">
        <v>164</v>
      </c>
      <c r="E332" s="184" t="s">
        <v>5</v>
      </c>
      <c r="F332" s="185" t="s">
        <v>662</v>
      </c>
      <c r="H332" s="186">
        <v>6.41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164</v>
      </c>
      <c r="AU332" s="184" t="s">
        <v>142</v>
      </c>
      <c r="AV332" s="11" t="s">
        <v>142</v>
      </c>
      <c r="AW332" s="11" t="s">
        <v>35</v>
      </c>
      <c r="AX332" s="11" t="s">
        <v>71</v>
      </c>
      <c r="AY332" s="184" t="s">
        <v>133</v>
      </c>
    </row>
    <row r="333" spans="2:51" s="13" customFormat="1" ht="13.5">
      <c r="B333" s="208"/>
      <c r="D333" s="183" t="s">
        <v>164</v>
      </c>
      <c r="E333" s="209" t="s">
        <v>5</v>
      </c>
      <c r="F333" s="210" t="s">
        <v>220</v>
      </c>
      <c r="H333" s="211">
        <v>10.85</v>
      </c>
      <c r="I333" s="212"/>
      <c r="L333" s="208"/>
      <c r="M333" s="213"/>
      <c r="N333" s="214"/>
      <c r="O333" s="214"/>
      <c r="P333" s="214"/>
      <c r="Q333" s="214"/>
      <c r="R333" s="214"/>
      <c r="S333" s="214"/>
      <c r="T333" s="215"/>
      <c r="AT333" s="209" t="s">
        <v>164</v>
      </c>
      <c r="AU333" s="209" t="s">
        <v>142</v>
      </c>
      <c r="AV333" s="13" t="s">
        <v>141</v>
      </c>
      <c r="AW333" s="13" t="s">
        <v>35</v>
      </c>
      <c r="AX333" s="13" t="s">
        <v>78</v>
      </c>
      <c r="AY333" s="209" t="s">
        <v>133</v>
      </c>
    </row>
    <row r="334" spans="2:65" s="1" customFormat="1" ht="16.5" customHeight="1">
      <c r="B334" s="169"/>
      <c r="C334" s="198">
        <v>141</v>
      </c>
      <c r="D334" s="198" t="s">
        <v>206</v>
      </c>
      <c r="E334" s="199" t="s">
        <v>770</v>
      </c>
      <c r="F334" s="200" t="s">
        <v>771</v>
      </c>
      <c r="G334" s="201" t="s">
        <v>203</v>
      </c>
      <c r="H334" s="202">
        <v>29.838</v>
      </c>
      <c r="I334" s="203"/>
      <c r="J334" s="204">
        <f>ROUND(I334*H334,2)</f>
        <v>0</v>
      </c>
      <c r="K334" s="200" t="s">
        <v>5</v>
      </c>
      <c r="L334" s="205"/>
      <c r="M334" s="206" t="s">
        <v>5</v>
      </c>
      <c r="N334" s="207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299</v>
      </c>
      <c r="AT334" s="23" t="s">
        <v>206</v>
      </c>
      <c r="AU334" s="23" t="s">
        <v>142</v>
      </c>
      <c r="AY334" s="23" t="s">
        <v>133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142</v>
      </c>
      <c r="BK334" s="181">
        <f>ROUND(I334*H334,2)</f>
        <v>0</v>
      </c>
      <c r="BL334" s="23" t="s">
        <v>205</v>
      </c>
      <c r="BM334" s="23" t="s">
        <v>772</v>
      </c>
    </row>
    <row r="335" spans="2:51" s="11" customFormat="1" ht="13.5">
      <c r="B335" s="182"/>
      <c r="D335" s="183" t="s">
        <v>164</v>
      </c>
      <c r="E335" s="184" t="s">
        <v>5</v>
      </c>
      <c r="F335" s="185" t="s">
        <v>773</v>
      </c>
      <c r="H335" s="186">
        <v>29.838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164</v>
      </c>
      <c r="AU335" s="184" t="s">
        <v>142</v>
      </c>
      <c r="AV335" s="11" t="s">
        <v>142</v>
      </c>
      <c r="AW335" s="11" t="s">
        <v>35</v>
      </c>
      <c r="AX335" s="11" t="s">
        <v>78</v>
      </c>
      <c r="AY335" s="184" t="s">
        <v>133</v>
      </c>
    </row>
    <row r="336" spans="2:65" s="1" customFormat="1" ht="25.5" customHeight="1">
      <c r="B336" s="169"/>
      <c r="C336" s="170">
        <v>142</v>
      </c>
      <c r="D336" s="170" t="s">
        <v>136</v>
      </c>
      <c r="E336" s="171" t="s">
        <v>774</v>
      </c>
      <c r="F336" s="172" t="s">
        <v>775</v>
      </c>
      <c r="G336" s="173" t="s">
        <v>139</v>
      </c>
      <c r="H336" s="174">
        <v>21.7</v>
      </c>
      <c r="I336" s="175"/>
      <c r="J336" s="176">
        <f>ROUND(I336*H336,2)</f>
        <v>0</v>
      </c>
      <c r="K336" s="172" t="s">
        <v>140</v>
      </c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0.03362</v>
      </c>
      <c r="R336" s="179">
        <f>Q336*H336</f>
        <v>0.7295539999999999</v>
      </c>
      <c r="S336" s="179">
        <v>0</v>
      </c>
      <c r="T336" s="180">
        <f>S336*H336</f>
        <v>0</v>
      </c>
      <c r="AR336" s="23" t="s">
        <v>205</v>
      </c>
      <c r="AT336" s="23" t="s">
        <v>136</v>
      </c>
      <c r="AU336" s="23" t="s">
        <v>142</v>
      </c>
      <c r="AY336" s="23" t="s">
        <v>133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142</v>
      </c>
      <c r="BK336" s="181">
        <f>ROUND(I336*H336,2)</f>
        <v>0</v>
      </c>
      <c r="BL336" s="23" t="s">
        <v>205</v>
      </c>
      <c r="BM336" s="23" t="s">
        <v>776</v>
      </c>
    </row>
    <row r="337" spans="2:51" s="11" customFormat="1" ht="13.5">
      <c r="B337" s="182"/>
      <c r="D337" s="183" t="s">
        <v>164</v>
      </c>
      <c r="E337" s="184" t="s">
        <v>5</v>
      </c>
      <c r="F337" s="185" t="s">
        <v>777</v>
      </c>
      <c r="H337" s="186">
        <v>12.82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164</v>
      </c>
      <c r="AU337" s="184" t="s">
        <v>142</v>
      </c>
      <c r="AV337" s="11" t="s">
        <v>142</v>
      </c>
      <c r="AW337" s="11" t="s">
        <v>35</v>
      </c>
      <c r="AX337" s="11" t="s">
        <v>71</v>
      </c>
      <c r="AY337" s="184" t="s">
        <v>133</v>
      </c>
    </row>
    <row r="338" spans="2:51" s="11" customFormat="1" ht="13.5">
      <c r="B338" s="182"/>
      <c r="D338" s="183" t="s">
        <v>164</v>
      </c>
      <c r="E338" s="184" t="s">
        <v>5</v>
      </c>
      <c r="F338" s="185" t="s">
        <v>778</v>
      </c>
      <c r="H338" s="186">
        <v>8.88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164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133</v>
      </c>
    </row>
    <row r="339" spans="2:51" s="13" customFormat="1" ht="13.5">
      <c r="B339" s="208"/>
      <c r="D339" s="183" t="s">
        <v>164</v>
      </c>
      <c r="E339" s="209" t="s">
        <v>5</v>
      </c>
      <c r="F339" s="210" t="s">
        <v>220</v>
      </c>
      <c r="H339" s="211">
        <v>21.7</v>
      </c>
      <c r="I339" s="212"/>
      <c r="L339" s="208"/>
      <c r="M339" s="213"/>
      <c r="N339" s="214"/>
      <c r="O339" s="214"/>
      <c r="P339" s="214"/>
      <c r="Q339" s="214"/>
      <c r="R339" s="214"/>
      <c r="S339" s="214"/>
      <c r="T339" s="215"/>
      <c r="AT339" s="209" t="s">
        <v>164</v>
      </c>
      <c r="AU339" s="209" t="s">
        <v>142</v>
      </c>
      <c r="AV339" s="13" t="s">
        <v>141</v>
      </c>
      <c r="AW339" s="13" t="s">
        <v>35</v>
      </c>
      <c r="AX339" s="13" t="s">
        <v>78</v>
      </c>
      <c r="AY339" s="209" t="s">
        <v>133</v>
      </c>
    </row>
    <row r="340" spans="2:65" s="1" customFormat="1" ht="16.5" customHeight="1">
      <c r="B340" s="169"/>
      <c r="C340" s="198">
        <v>143</v>
      </c>
      <c r="D340" s="198" t="s">
        <v>206</v>
      </c>
      <c r="E340" s="199" t="s">
        <v>779</v>
      </c>
      <c r="F340" s="200" t="s">
        <v>780</v>
      </c>
      <c r="G340" s="201" t="s">
        <v>139</v>
      </c>
      <c r="H340" s="202">
        <v>23.87</v>
      </c>
      <c r="I340" s="203"/>
      <c r="J340" s="204">
        <f>ROUND(I340*H340,2)</f>
        <v>0</v>
      </c>
      <c r="K340" s="200" t="s">
        <v>140</v>
      </c>
      <c r="L340" s="205"/>
      <c r="M340" s="206" t="s">
        <v>5</v>
      </c>
      <c r="N340" s="207" t="s">
        <v>43</v>
      </c>
      <c r="O340" s="41"/>
      <c r="P340" s="179">
        <f>O340*H340</f>
        <v>0</v>
      </c>
      <c r="Q340" s="179">
        <v>0.0155</v>
      </c>
      <c r="R340" s="179">
        <f>Q340*H340</f>
        <v>0.369985</v>
      </c>
      <c r="S340" s="179">
        <v>0</v>
      </c>
      <c r="T340" s="180">
        <f>S340*H340</f>
        <v>0</v>
      </c>
      <c r="AR340" s="23" t="s">
        <v>299</v>
      </c>
      <c r="AT340" s="23" t="s">
        <v>206</v>
      </c>
      <c r="AU340" s="23" t="s">
        <v>142</v>
      </c>
      <c r="AY340" s="23" t="s">
        <v>133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142</v>
      </c>
      <c r="BK340" s="181">
        <f>ROUND(I340*H340,2)</f>
        <v>0</v>
      </c>
      <c r="BL340" s="23" t="s">
        <v>205</v>
      </c>
      <c r="BM340" s="23" t="s">
        <v>781</v>
      </c>
    </row>
    <row r="341" spans="2:51" s="11" customFormat="1" ht="13.5">
      <c r="B341" s="182"/>
      <c r="D341" s="183" t="s">
        <v>164</v>
      </c>
      <c r="E341" s="184" t="s">
        <v>5</v>
      </c>
      <c r="F341" s="185" t="s">
        <v>782</v>
      </c>
      <c r="H341" s="186">
        <v>23.87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164</v>
      </c>
      <c r="AU341" s="184" t="s">
        <v>142</v>
      </c>
      <c r="AV341" s="11" t="s">
        <v>142</v>
      </c>
      <c r="AW341" s="11" t="s">
        <v>35</v>
      </c>
      <c r="AX341" s="11" t="s">
        <v>78</v>
      </c>
      <c r="AY341" s="184" t="s">
        <v>133</v>
      </c>
    </row>
    <row r="342" spans="2:65" s="1" customFormat="1" ht="16.5" customHeight="1">
      <c r="B342" s="169"/>
      <c r="C342" s="170">
        <v>144</v>
      </c>
      <c r="D342" s="170" t="s">
        <v>136</v>
      </c>
      <c r="E342" s="171" t="s">
        <v>783</v>
      </c>
      <c r="F342" s="172" t="s">
        <v>784</v>
      </c>
      <c r="G342" s="173" t="s">
        <v>139</v>
      </c>
      <c r="H342" s="174">
        <v>21.7</v>
      </c>
      <c r="I342" s="175"/>
      <c r="J342" s="176">
        <f>ROUND(I342*H342,2)</f>
        <v>0</v>
      </c>
      <c r="K342" s="172" t="s">
        <v>140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0.0003</v>
      </c>
      <c r="R342" s="179">
        <f>Q342*H342</f>
        <v>0.006509999999999999</v>
      </c>
      <c r="S342" s="179">
        <v>0</v>
      </c>
      <c r="T342" s="180">
        <f>S342*H342</f>
        <v>0</v>
      </c>
      <c r="AR342" s="23" t="s">
        <v>205</v>
      </c>
      <c r="AT342" s="23" t="s">
        <v>136</v>
      </c>
      <c r="AU342" s="23" t="s">
        <v>142</v>
      </c>
      <c r="AY342" s="23" t="s">
        <v>133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142</v>
      </c>
      <c r="BK342" s="181">
        <f>ROUND(I342*H342,2)</f>
        <v>0</v>
      </c>
      <c r="BL342" s="23" t="s">
        <v>205</v>
      </c>
      <c r="BM342" s="23" t="s">
        <v>785</v>
      </c>
    </row>
    <row r="343" spans="2:65" s="1" customFormat="1" ht="38.25" customHeight="1">
      <c r="B343" s="169"/>
      <c r="C343" s="170">
        <v>145</v>
      </c>
      <c r="D343" s="170" t="s">
        <v>136</v>
      </c>
      <c r="E343" s="171" t="s">
        <v>786</v>
      </c>
      <c r="F343" s="172" t="s">
        <v>787</v>
      </c>
      <c r="G343" s="173" t="s">
        <v>248</v>
      </c>
      <c r="H343" s="174">
        <v>1.11</v>
      </c>
      <c r="I343" s="175"/>
      <c r="J343" s="176">
        <f>ROUND(I343*H343,2)</f>
        <v>0</v>
      </c>
      <c r="K343" s="172" t="s">
        <v>140</v>
      </c>
      <c r="L343" s="40"/>
      <c r="M343" s="177" t="s">
        <v>5</v>
      </c>
      <c r="N343" s="178" t="s">
        <v>43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205</v>
      </c>
      <c r="AT343" s="23" t="s">
        <v>136</v>
      </c>
      <c r="AU343" s="23" t="s">
        <v>142</v>
      </c>
      <c r="AY343" s="23" t="s">
        <v>133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142</v>
      </c>
      <c r="BK343" s="181">
        <f>ROUND(I343*H343,2)</f>
        <v>0</v>
      </c>
      <c r="BL343" s="23" t="s">
        <v>205</v>
      </c>
      <c r="BM343" s="23" t="s">
        <v>788</v>
      </c>
    </row>
    <row r="344" spans="2:65" s="1" customFormat="1" ht="38.25" customHeight="1">
      <c r="B344" s="169"/>
      <c r="C344" s="170">
        <v>146</v>
      </c>
      <c r="D344" s="170" t="s">
        <v>136</v>
      </c>
      <c r="E344" s="171" t="s">
        <v>789</v>
      </c>
      <c r="F344" s="172" t="s">
        <v>790</v>
      </c>
      <c r="G344" s="173" t="s">
        <v>248</v>
      </c>
      <c r="H344" s="174">
        <v>1.11</v>
      </c>
      <c r="I344" s="175"/>
      <c r="J344" s="176">
        <f>ROUND(I344*H344,2)</f>
        <v>0</v>
      </c>
      <c r="K344" s="172" t="s">
        <v>140</v>
      </c>
      <c r="L344" s="40"/>
      <c r="M344" s="177" t="s">
        <v>5</v>
      </c>
      <c r="N344" s="178" t="s">
        <v>43</v>
      </c>
      <c r="O344" s="41"/>
      <c r="P344" s="179">
        <f>O344*H344</f>
        <v>0</v>
      </c>
      <c r="Q344" s="179">
        <v>0</v>
      </c>
      <c r="R344" s="179">
        <f>Q344*H344</f>
        <v>0</v>
      </c>
      <c r="S344" s="179">
        <v>0</v>
      </c>
      <c r="T344" s="180">
        <f>S344*H344</f>
        <v>0</v>
      </c>
      <c r="AR344" s="23" t="s">
        <v>205</v>
      </c>
      <c r="AT344" s="23" t="s">
        <v>136</v>
      </c>
      <c r="AU344" s="23" t="s">
        <v>142</v>
      </c>
      <c r="AY344" s="23" t="s">
        <v>133</v>
      </c>
      <c r="BE344" s="181">
        <f>IF(N344="základní",J344,0)</f>
        <v>0</v>
      </c>
      <c r="BF344" s="181">
        <f>IF(N344="snížená",J344,0)</f>
        <v>0</v>
      </c>
      <c r="BG344" s="181">
        <f>IF(N344="zákl. přenesená",J344,0)</f>
        <v>0</v>
      </c>
      <c r="BH344" s="181">
        <f>IF(N344="sníž. přenesená",J344,0)</f>
        <v>0</v>
      </c>
      <c r="BI344" s="181">
        <f>IF(N344="nulová",J344,0)</f>
        <v>0</v>
      </c>
      <c r="BJ344" s="23" t="s">
        <v>142</v>
      </c>
      <c r="BK344" s="181">
        <f>ROUND(I344*H344,2)</f>
        <v>0</v>
      </c>
      <c r="BL344" s="23" t="s">
        <v>205</v>
      </c>
      <c r="BM344" s="23" t="s">
        <v>791</v>
      </c>
    </row>
    <row r="345" spans="2:65" s="1" customFormat="1" ht="16.5" customHeight="1">
      <c r="B345" s="169"/>
      <c r="C345" s="170">
        <v>147</v>
      </c>
      <c r="D345" s="170" t="s">
        <v>136</v>
      </c>
      <c r="E345" s="171" t="s">
        <v>792</v>
      </c>
      <c r="F345" s="172" t="s">
        <v>1041</v>
      </c>
      <c r="G345" s="173" t="s">
        <v>541</v>
      </c>
      <c r="H345" s="174">
        <v>1</v>
      </c>
      <c r="I345" s="175"/>
      <c r="J345" s="176">
        <f>ROUND(I345*H345,2)</f>
        <v>0</v>
      </c>
      <c r="K345" s="172" t="s">
        <v>5</v>
      </c>
      <c r="L345" s="40"/>
      <c r="M345" s="177" t="s">
        <v>5</v>
      </c>
      <c r="N345" s="178" t="s">
        <v>43</v>
      </c>
      <c r="O345" s="41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AR345" s="23" t="s">
        <v>205</v>
      </c>
      <c r="AT345" s="23" t="s">
        <v>136</v>
      </c>
      <c r="AU345" s="23" t="s">
        <v>142</v>
      </c>
      <c r="AY345" s="23" t="s">
        <v>133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3" t="s">
        <v>142</v>
      </c>
      <c r="BK345" s="181">
        <f>ROUND(I345*H345,2)</f>
        <v>0</v>
      </c>
      <c r="BL345" s="23" t="s">
        <v>205</v>
      </c>
      <c r="BM345" s="23" t="s">
        <v>793</v>
      </c>
    </row>
    <row r="346" spans="2:63" s="10" customFormat="1" ht="29.85" customHeight="1">
      <c r="B346" s="156"/>
      <c r="D346" s="157" t="s">
        <v>70</v>
      </c>
      <c r="E346" s="167" t="s">
        <v>794</v>
      </c>
      <c r="F346" s="167" t="s">
        <v>795</v>
      </c>
      <c r="I346" s="159"/>
      <c r="J346" s="168">
        <f>BK346</f>
        <v>0</v>
      </c>
      <c r="L346" s="156"/>
      <c r="M346" s="161"/>
      <c r="N346" s="162"/>
      <c r="O346" s="162"/>
      <c r="P346" s="163">
        <f>SUM(P347:P351)</f>
        <v>0</v>
      </c>
      <c r="Q346" s="162"/>
      <c r="R346" s="163">
        <f>SUM(R347:R351)</f>
        <v>0.001617</v>
      </c>
      <c r="S346" s="162"/>
      <c r="T346" s="164">
        <f>SUM(T347:T351)</f>
        <v>0</v>
      </c>
      <c r="AR346" s="157" t="s">
        <v>142</v>
      </c>
      <c r="AT346" s="165" t="s">
        <v>70</v>
      </c>
      <c r="AU346" s="165" t="s">
        <v>78</v>
      </c>
      <c r="AY346" s="157" t="s">
        <v>133</v>
      </c>
      <c r="BK346" s="166">
        <f>SUM(BK347:BK351)</f>
        <v>0</v>
      </c>
    </row>
    <row r="347" spans="2:65" s="1" customFormat="1" ht="25.5" customHeight="1">
      <c r="B347" s="169"/>
      <c r="C347" s="170">
        <v>148</v>
      </c>
      <c r="D347" s="170" t="s">
        <v>136</v>
      </c>
      <c r="E347" s="171" t="s">
        <v>796</v>
      </c>
      <c r="F347" s="172" t="s">
        <v>797</v>
      </c>
      <c r="G347" s="173" t="s">
        <v>139</v>
      </c>
      <c r="H347" s="174">
        <v>4.9</v>
      </c>
      <c r="I347" s="175"/>
      <c r="J347" s="176">
        <f>ROUND(I347*H347,2)</f>
        <v>0</v>
      </c>
      <c r="K347" s="172" t="s">
        <v>140</v>
      </c>
      <c r="L347" s="40"/>
      <c r="M347" s="177" t="s">
        <v>5</v>
      </c>
      <c r="N347" s="178" t="s">
        <v>43</v>
      </c>
      <c r="O347" s="41"/>
      <c r="P347" s="179">
        <f>O347*H347</f>
        <v>0</v>
      </c>
      <c r="Q347" s="179">
        <v>7E-05</v>
      </c>
      <c r="R347" s="179">
        <f>Q347*H347</f>
        <v>0.000343</v>
      </c>
      <c r="S347" s="179">
        <v>0</v>
      </c>
      <c r="T347" s="180">
        <f>S347*H347</f>
        <v>0</v>
      </c>
      <c r="AR347" s="23" t="s">
        <v>205</v>
      </c>
      <c r="AT347" s="23" t="s">
        <v>136</v>
      </c>
      <c r="AU347" s="23" t="s">
        <v>142</v>
      </c>
      <c r="AY347" s="23" t="s">
        <v>133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205</v>
      </c>
      <c r="BM347" s="23" t="s">
        <v>798</v>
      </c>
    </row>
    <row r="348" spans="2:65" s="1" customFormat="1" ht="16.5" customHeight="1">
      <c r="B348" s="169"/>
      <c r="C348" s="170">
        <v>149</v>
      </c>
      <c r="D348" s="170" t="s">
        <v>136</v>
      </c>
      <c r="E348" s="171" t="s">
        <v>799</v>
      </c>
      <c r="F348" s="172" t="s">
        <v>800</v>
      </c>
      <c r="G348" s="173" t="s">
        <v>139</v>
      </c>
      <c r="H348" s="174">
        <v>4.9</v>
      </c>
      <c r="I348" s="175"/>
      <c r="J348" s="176">
        <f>ROUND(I348*H348,2)</f>
        <v>0</v>
      </c>
      <c r="K348" s="172" t="s">
        <v>140</v>
      </c>
      <c r="L348" s="40"/>
      <c r="M348" s="177" t="s">
        <v>5</v>
      </c>
      <c r="N348" s="178" t="s">
        <v>43</v>
      </c>
      <c r="O348" s="41"/>
      <c r="P348" s="179">
        <f>O348*H348</f>
        <v>0</v>
      </c>
      <c r="Q348" s="179">
        <v>0.00014</v>
      </c>
      <c r="R348" s="179">
        <f>Q348*H348</f>
        <v>0.000686</v>
      </c>
      <c r="S348" s="179">
        <v>0</v>
      </c>
      <c r="T348" s="180">
        <f>S348*H348</f>
        <v>0</v>
      </c>
      <c r="AR348" s="23" t="s">
        <v>205</v>
      </c>
      <c r="AT348" s="23" t="s">
        <v>136</v>
      </c>
      <c r="AU348" s="23" t="s">
        <v>142</v>
      </c>
      <c r="AY348" s="23" t="s">
        <v>133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142</v>
      </c>
      <c r="BK348" s="181">
        <f>ROUND(I348*H348,2)</f>
        <v>0</v>
      </c>
      <c r="BL348" s="23" t="s">
        <v>205</v>
      </c>
      <c r="BM348" s="23" t="s">
        <v>801</v>
      </c>
    </row>
    <row r="349" spans="2:51" s="12" customFormat="1" ht="13.5">
      <c r="B349" s="191"/>
      <c r="D349" s="183" t="s">
        <v>164</v>
      </c>
      <c r="E349" s="192" t="s">
        <v>5</v>
      </c>
      <c r="F349" s="193" t="s">
        <v>802</v>
      </c>
      <c r="H349" s="192" t="s">
        <v>5</v>
      </c>
      <c r="I349" s="194"/>
      <c r="L349" s="191"/>
      <c r="M349" s="195"/>
      <c r="N349" s="196"/>
      <c r="O349" s="196"/>
      <c r="P349" s="196"/>
      <c r="Q349" s="196"/>
      <c r="R349" s="196"/>
      <c r="S349" s="196"/>
      <c r="T349" s="197"/>
      <c r="AT349" s="192" t="s">
        <v>164</v>
      </c>
      <c r="AU349" s="192" t="s">
        <v>142</v>
      </c>
      <c r="AV349" s="12" t="s">
        <v>78</v>
      </c>
      <c r="AW349" s="12" t="s">
        <v>35</v>
      </c>
      <c r="AX349" s="12" t="s">
        <v>71</v>
      </c>
      <c r="AY349" s="192" t="s">
        <v>133</v>
      </c>
    </row>
    <row r="350" spans="2:51" s="11" customFormat="1" ht="13.5">
      <c r="B350" s="182"/>
      <c r="D350" s="183" t="s">
        <v>164</v>
      </c>
      <c r="E350" s="184" t="s">
        <v>5</v>
      </c>
      <c r="F350" s="185" t="s">
        <v>803</v>
      </c>
      <c r="H350" s="186">
        <v>4.9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164</v>
      </c>
      <c r="AU350" s="184" t="s">
        <v>142</v>
      </c>
      <c r="AV350" s="11" t="s">
        <v>142</v>
      </c>
      <c r="AW350" s="11" t="s">
        <v>35</v>
      </c>
      <c r="AX350" s="11" t="s">
        <v>78</v>
      </c>
      <c r="AY350" s="184" t="s">
        <v>133</v>
      </c>
    </row>
    <row r="351" spans="2:65" s="1" customFormat="1" ht="25.5" customHeight="1">
      <c r="B351" s="169"/>
      <c r="C351" s="170">
        <v>150</v>
      </c>
      <c r="D351" s="170" t="s">
        <v>136</v>
      </c>
      <c r="E351" s="171" t="s">
        <v>804</v>
      </c>
      <c r="F351" s="172" t="s">
        <v>805</v>
      </c>
      <c r="G351" s="173" t="s">
        <v>139</v>
      </c>
      <c r="H351" s="174">
        <v>4.9</v>
      </c>
      <c r="I351" s="175"/>
      <c r="J351" s="176">
        <f>ROUND(I351*H351,2)</f>
        <v>0</v>
      </c>
      <c r="K351" s="172" t="s">
        <v>140</v>
      </c>
      <c r="L351" s="40"/>
      <c r="M351" s="177" t="s">
        <v>5</v>
      </c>
      <c r="N351" s="178" t="s">
        <v>43</v>
      </c>
      <c r="O351" s="41"/>
      <c r="P351" s="179">
        <f>O351*H351</f>
        <v>0</v>
      </c>
      <c r="Q351" s="179">
        <v>0.00012</v>
      </c>
      <c r="R351" s="179">
        <f>Q351*H351</f>
        <v>0.0005880000000000001</v>
      </c>
      <c r="S351" s="179">
        <v>0</v>
      </c>
      <c r="T351" s="180">
        <f>S351*H351</f>
        <v>0</v>
      </c>
      <c r="AR351" s="23" t="s">
        <v>205</v>
      </c>
      <c r="AT351" s="23" t="s">
        <v>136</v>
      </c>
      <c r="AU351" s="23" t="s">
        <v>142</v>
      </c>
      <c r="AY351" s="23" t="s">
        <v>133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142</v>
      </c>
      <c r="BK351" s="181">
        <f>ROUND(I351*H351,2)</f>
        <v>0</v>
      </c>
      <c r="BL351" s="23" t="s">
        <v>205</v>
      </c>
      <c r="BM351" s="23" t="s">
        <v>806</v>
      </c>
    </row>
    <row r="352" spans="2:63" s="10" customFormat="1" ht="29.85" customHeight="1">
      <c r="B352" s="156"/>
      <c r="D352" s="157" t="s">
        <v>70</v>
      </c>
      <c r="E352" s="167" t="s">
        <v>807</v>
      </c>
      <c r="F352" s="167" t="s">
        <v>808</v>
      </c>
      <c r="I352" s="159"/>
      <c r="J352" s="168">
        <f>BK352</f>
        <v>0</v>
      </c>
      <c r="L352" s="156"/>
      <c r="M352" s="161"/>
      <c r="N352" s="162"/>
      <c r="O352" s="162"/>
      <c r="P352" s="163">
        <f>SUM(P353:P365)</f>
        <v>0</v>
      </c>
      <c r="Q352" s="162"/>
      <c r="R352" s="163">
        <f>SUM(R353:R365)</f>
        <v>0.01154585</v>
      </c>
      <c r="S352" s="162"/>
      <c r="T352" s="164">
        <f>SUM(T353:T365)</f>
        <v>0</v>
      </c>
      <c r="AR352" s="157" t="s">
        <v>142</v>
      </c>
      <c r="AT352" s="165" t="s">
        <v>70</v>
      </c>
      <c r="AU352" s="165" t="s">
        <v>78</v>
      </c>
      <c r="AY352" s="157" t="s">
        <v>133</v>
      </c>
      <c r="BK352" s="166">
        <f>SUM(BK353:BK365)</f>
        <v>0</v>
      </c>
    </row>
    <row r="353" spans="2:65" s="1" customFormat="1" ht="16.5" customHeight="1">
      <c r="B353" s="169"/>
      <c r="C353" s="170">
        <v>151</v>
      </c>
      <c r="D353" s="170" t="s">
        <v>136</v>
      </c>
      <c r="E353" s="171" t="s">
        <v>212</v>
      </c>
      <c r="F353" s="172" t="s">
        <v>213</v>
      </c>
      <c r="G353" s="173" t="s">
        <v>139</v>
      </c>
      <c r="H353" s="174">
        <v>31.205</v>
      </c>
      <c r="I353" s="175"/>
      <c r="J353" s="176">
        <f>ROUND(I353*H353,2)</f>
        <v>0</v>
      </c>
      <c r="K353" s="172" t="s">
        <v>140</v>
      </c>
      <c r="L353" s="40"/>
      <c r="M353" s="177" t="s">
        <v>5</v>
      </c>
      <c r="N353" s="178" t="s">
        <v>43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205</v>
      </c>
      <c r="AT353" s="23" t="s">
        <v>136</v>
      </c>
      <c r="AU353" s="23" t="s">
        <v>142</v>
      </c>
      <c r="AY353" s="23" t="s">
        <v>133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142</v>
      </c>
      <c r="BK353" s="181">
        <f>ROUND(I353*H353,2)</f>
        <v>0</v>
      </c>
      <c r="BL353" s="23" t="s">
        <v>205</v>
      </c>
      <c r="BM353" s="23" t="s">
        <v>809</v>
      </c>
    </row>
    <row r="354" spans="2:51" s="12" customFormat="1" ht="13.5">
      <c r="B354" s="191"/>
      <c r="D354" s="183" t="s">
        <v>164</v>
      </c>
      <c r="E354" s="192" t="s">
        <v>5</v>
      </c>
      <c r="F354" s="193" t="s">
        <v>217</v>
      </c>
      <c r="H354" s="192" t="s">
        <v>5</v>
      </c>
      <c r="I354" s="194"/>
      <c r="L354" s="191"/>
      <c r="M354" s="195"/>
      <c r="N354" s="196"/>
      <c r="O354" s="196"/>
      <c r="P354" s="196"/>
      <c r="Q354" s="196"/>
      <c r="R354" s="196"/>
      <c r="S354" s="196"/>
      <c r="T354" s="197"/>
      <c r="AT354" s="192" t="s">
        <v>164</v>
      </c>
      <c r="AU354" s="192" t="s">
        <v>142</v>
      </c>
      <c r="AV354" s="12" t="s">
        <v>78</v>
      </c>
      <c r="AW354" s="12" t="s">
        <v>35</v>
      </c>
      <c r="AX354" s="12" t="s">
        <v>71</v>
      </c>
      <c r="AY354" s="192" t="s">
        <v>133</v>
      </c>
    </row>
    <row r="355" spans="2:51" s="11" customFormat="1" ht="13.5">
      <c r="B355" s="182"/>
      <c r="D355" s="183" t="s">
        <v>164</v>
      </c>
      <c r="E355" s="184" t="s">
        <v>5</v>
      </c>
      <c r="F355" s="185" t="s">
        <v>732</v>
      </c>
      <c r="H355" s="186">
        <v>2.447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164</v>
      </c>
      <c r="AU355" s="184" t="s">
        <v>142</v>
      </c>
      <c r="AV355" s="11" t="s">
        <v>142</v>
      </c>
      <c r="AW355" s="11" t="s">
        <v>35</v>
      </c>
      <c r="AX355" s="11" t="s">
        <v>71</v>
      </c>
      <c r="AY355" s="184" t="s">
        <v>133</v>
      </c>
    </row>
    <row r="356" spans="2:51" s="11" customFormat="1" ht="13.5">
      <c r="B356" s="182"/>
      <c r="D356" s="183" t="s">
        <v>164</v>
      </c>
      <c r="E356" s="184" t="s">
        <v>5</v>
      </c>
      <c r="F356" s="185" t="s">
        <v>290</v>
      </c>
      <c r="H356" s="186">
        <v>1.208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164</v>
      </c>
      <c r="AU356" s="184" t="s">
        <v>142</v>
      </c>
      <c r="AV356" s="11" t="s">
        <v>142</v>
      </c>
      <c r="AW356" s="11" t="s">
        <v>35</v>
      </c>
      <c r="AX356" s="11" t="s">
        <v>71</v>
      </c>
      <c r="AY356" s="184" t="s">
        <v>133</v>
      </c>
    </row>
    <row r="357" spans="2:51" s="12" customFormat="1" ht="13.5">
      <c r="B357" s="191"/>
      <c r="D357" s="183" t="s">
        <v>164</v>
      </c>
      <c r="E357" s="192" t="s">
        <v>5</v>
      </c>
      <c r="F357" s="193" t="s">
        <v>810</v>
      </c>
      <c r="H357" s="192" t="s">
        <v>5</v>
      </c>
      <c r="I357" s="194"/>
      <c r="L357" s="191"/>
      <c r="M357" s="195"/>
      <c r="N357" s="196"/>
      <c r="O357" s="196"/>
      <c r="P357" s="196"/>
      <c r="Q357" s="196"/>
      <c r="R357" s="196"/>
      <c r="S357" s="196"/>
      <c r="T357" s="197"/>
      <c r="AT357" s="192" t="s">
        <v>164</v>
      </c>
      <c r="AU357" s="192" t="s">
        <v>142</v>
      </c>
      <c r="AV357" s="12" t="s">
        <v>78</v>
      </c>
      <c r="AW357" s="12" t="s">
        <v>35</v>
      </c>
      <c r="AX357" s="12" t="s">
        <v>71</v>
      </c>
      <c r="AY357" s="192" t="s">
        <v>133</v>
      </c>
    </row>
    <row r="358" spans="2:51" s="11" customFormat="1" ht="13.5">
      <c r="B358" s="182"/>
      <c r="D358" s="183" t="s">
        <v>164</v>
      </c>
      <c r="E358" s="184" t="s">
        <v>5</v>
      </c>
      <c r="F358" s="185" t="s">
        <v>811</v>
      </c>
      <c r="H358" s="186">
        <v>3.846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164</v>
      </c>
      <c r="AU358" s="184" t="s">
        <v>142</v>
      </c>
      <c r="AV358" s="11" t="s">
        <v>142</v>
      </c>
      <c r="AW358" s="11" t="s">
        <v>35</v>
      </c>
      <c r="AX358" s="11" t="s">
        <v>71</v>
      </c>
      <c r="AY358" s="184" t="s">
        <v>133</v>
      </c>
    </row>
    <row r="359" spans="2:51" s="11" customFormat="1" ht="13.5">
      <c r="B359" s="182"/>
      <c r="D359" s="183" t="s">
        <v>164</v>
      </c>
      <c r="E359" s="184" t="s">
        <v>5</v>
      </c>
      <c r="F359" s="185" t="s">
        <v>812</v>
      </c>
      <c r="H359" s="186">
        <v>2.664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164</v>
      </c>
      <c r="AU359" s="184" t="s">
        <v>142</v>
      </c>
      <c r="AV359" s="11" t="s">
        <v>142</v>
      </c>
      <c r="AW359" s="11" t="s">
        <v>35</v>
      </c>
      <c r="AX359" s="11" t="s">
        <v>71</v>
      </c>
      <c r="AY359" s="184" t="s">
        <v>133</v>
      </c>
    </row>
    <row r="360" spans="2:51" s="12" customFormat="1" ht="13.5">
      <c r="B360" s="191"/>
      <c r="D360" s="183" t="s">
        <v>164</v>
      </c>
      <c r="E360" s="192" t="s">
        <v>5</v>
      </c>
      <c r="F360" s="193" t="s">
        <v>813</v>
      </c>
      <c r="H360" s="192" t="s">
        <v>5</v>
      </c>
      <c r="I360" s="194"/>
      <c r="L360" s="191"/>
      <c r="M360" s="195"/>
      <c r="N360" s="196"/>
      <c r="O360" s="196"/>
      <c r="P360" s="196"/>
      <c r="Q360" s="196"/>
      <c r="R360" s="196"/>
      <c r="S360" s="196"/>
      <c r="T360" s="197"/>
      <c r="AT360" s="192" t="s">
        <v>164</v>
      </c>
      <c r="AU360" s="192" t="s">
        <v>142</v>
      </c>
      <c r="AV360" s="12" t="s">
        <v>78</v>
      </c>
      <c r="AW360" s="12" t="s">
        <v>35</v>
      </c>
      <c r="AX360" s="12" t="s">
        <v>71</v>
      </c>
      <c r="AY360" s="192" t="s">
        <v>133</v>
      </c>
    </row>
    <row r="361" spans="2:51" s="11" customFormat="1" ht="13.5">
      <c r="B361" s="182"/>
      <c r="D361" s="183" t="s">
        <v>164</v>
      </c>
      <c r="E361" s="184" t="s">
        <v>5</v>
      </c>
      <c r="F361" s="185" t="s">
        <v>814</v>
      </c>
      <c r="H361" s="186">
        <v>11.44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164</v>
      </c>
      <c r="AU361" s="184" t="s">
        <v>142</v>
      </c>
      <c r="AV361" s="11" t="s">
        <v>142</v>
      </c>
      <c r="AW361" s="11" t="s">
        <v>35</v>
      </c>
      <c r="AX361" s="11" t="s">
        <v>71</v>
      </c>
      <c r="AY361" s="184" t="s">
        <v>133</v>
      </c>
    </row>
    <row r="362" spans="2:51" s="11" customFormat="1" ht="13.5">
      <c r="B362" s="182"/>
      <c r="D362" s="183" t="s">
        <v>164</v>
      </c>
      <c r="E362" s="184" t="s">
        <v>5</v>
      </c>
      <c r="F362" s="185" t="s">
        <v>815</v>
      </c>
      <c r="H362" s="186">
        <v>9.6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164</v>
      </c>
      <c r="AU362" s="184" t="s">
        <v>142</v>
      </c>
      <c r="AV362" s="11" t="s">
        <v>142</v>
      </c>
      <c r="AW362" s="11" t="s">
        <v>35</v>
      </c>
      <c r="AX362" s="11" t="s">
        <v>71</v>
      </c>
      <c r="AY362" s="184" t="s">
        <v>133</v>
      </c>
    </row>
    <row r="363" spans="2:51" s="13" customFormat="1" ht="13.5">
      <c r="B363" s="208"/>
      <c r="D363" s="183" t="s">
        <v>164</v>
      </c>
      <c r="E363" s="209" t="s">
        <v>5</v>
      </c>
      <c r="F363" s="210" t="s">
        <v>220</v>
      </c>
      <c r="H363" s="211">
        <v>31.205</v>
      </c>
      <c r="I363" s="212"/>
      <c r="L363" s="208"/>
      <c r="M363" s="213"/>
      <c r="N363" s="214"/>
      <c r="O363" s="214"/>
      <c r="P363" s="214"/>
      <c r="Q363" s="214"/>
      <c r="R363" s="214"/>
      <c r="S363" s="214"/>
      <c r="T363" s="215"/>
      <c r="AT363" s="209" t="s">
        <v>164</v>
      </c>
      <c r="AU363" s="209" t="s">
        <v>142</v>
      </c>
      <c r="AV363" s="13" t="s">
        <v>141</v>
      </c>
      <c r="AW363" s="13" t="s">
        <v>35</v>
      </c>
      <c r="AX363" s="13" t="s">
        <v>78</v>
      </c>
      <c r="AY363" s="209" t="s">
        <v>133</v>
      </c>
    </row>
    <row r="364" spans="2:65" s="1" customFormat="1" ht="25.5" customHeight="1">
      <c r="B364" s="169"/>
      <c r="C364" s="170">
        <v>152</v>
      </c>
      <c r="D364" s="170" t="s">
        <v>136</v>
      </c>
      <c r="E364" s="171" t="s">
        <v>816</v>
      </c>
      <c r="F364" s="172" t="s">
        <v>817</v>
      </c>
      <c r="G364" s="173" t="s">
        <v>139</v>
      </c>
      <c r="H364" s="174">
        <v>31.205</v>
      </c>
      <c r="I364" s="175"/>
      <c r="J364" s="176">
        <f>ROUND(I364*H364,2)</f>
        <v>0</v>
      </c>
      <c r="K364" s="172" t="s">
        <v>140</v>
      </c>
      <c r="L364" s="40"/>
      <c r="M364" s="177" t="s">
        <v>5</v>
      </c>
      <c r="N364" s="178" t="s">
        <v>43</v>
      </c>
      <c r="O364" s="41"/>
      <c r="P364" s="179">
        <f>O364*H364</f>
        <v>0</v>
      </c>
      <c r="Q364" s="179">
        <v>0.00021</v>
      </c>
      <c r="R364" s="179">
        <f>Q364*H364</f>
        <v>0.0065530499999999995</v>
      </c>
      <c r="S364" s="179">
        <v>0</v>
      </c>
      <c r="T364" s="180">
        <f>S364*H364</f>
        <v>0</v>
      </c>
      <c r="AR364" s="23" t="s">
        <v>205</v>
      </c>
      <c r="AT364" s="23" t="s">
        <v>136</v>
      </c>
      <c r="AU364" s="23" t="s">
        <v>142</v>
      </c>
      <c r="AY364" s="23" t="s">
        <v>133</v>
      </c>
      <c r="BE364" s="181">
        <f>IF(N364="základní",J364,0)</f>
        <v>0</v>
      </c>
      <c r="BF364" s="181">
        <f>IF(N364="snížená",J364,0)</f>
        <v>0</v>
      </c>
      <c r="BG364" s="181">
        <f>IF(N364="zákl. přenesená",J364,0)</f>
        <v>0</v>
      </c>
      <c r="BH364" s="181">
        <f>IF(N364="sníž. přenesená",J364,0)</f>
        <v>0</v>
      </c>
      <c r="BI364" s="181">
        <f>IF(N364="nulová",J364,0)</f>
        <v>0</v>
      </c>
      <c r="BJ364" s="23" t="s">
        <v>142</v>
      </c>
      <c r="BK364" s="181">
        <f>ROUND(I364*H364,2)</f>
        <v>0</v>
      </c>
      <c r="BL364" s="23" t="s">
        <v>205</v>
      </c>
      <c r="BM364" s="23" t="s">
        <v>818</v>
      </c>
    </row>
    <row r="365" spans="2:65" s="1" customFormat="1" ht="16.5" customHeight="1">
      <c r="B365" s="169"/>
      <c r="C365" s="170">
        <v>153</v>
      </c>
      <c r="D365" s="170" t="s">
        <v>136</v>
      </c>
      <c r="E365" s="171" t="s">
        <v>819</v>
      </c>
      <c r="F365" s="172" t="s">
        <v>820</v>
      </c>
      <c r="G365" s="173" t="s">
        <v>139</v>
      </c>
      <c r="H365" s="174">
        <v>31.205</v>
      </c>
      <c r="I365" s="175"/>
      <c r="J365" s="176">
        <f>ROUND(I365*H365,2)</f>
        <v>0</v>
      </c>
      <c r="K365" s="172" t="s">
        <v>140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0.00016</v>
      </c>
      <c r="R365" s="179">
        <f>Q365*H365</f>
        <v>0.0049928</v>
      </c>
      <c r="S365" s="179">
        <v>0</v>
      </c>
      <c r="T365" s="180">
        <f>S365*H365</f>
        <v>0</v>
      </c>
      <c r="AR365" s="23" t="s">
        <v>205</v>
      </c>
      <c r="AT365" s="23" t="s">
        <v>136</v>
      </c>
      <c r="AU365" s="23" t="s">
        <v>142</v>
      </c>
      <c r="AY365" s="23" t="s">
        <v>133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142</v>
      </c>
      <c r="BK365" s="181">
        <f>ROUND(I365*H365,2)</f>
        <v>0</v>
      </c>
      <c r="BL365" s="23" t="s">
        <v>205</v>
      </c>
      <c r="BM365" s="23" t="s">
        <v>821</v>
      </c>
    </row>
    <row r="366" spans="2:63" s="10" customFormat="1" ht="37.35" customHeight="1">
      <c r="B366" s="156"/>
      <c r="D366" s="157" t="s">
        <v>70</v>
      </c>
      <c r="E366" s="158" t="s">
        <v>822</v>
      </c>
      <c r="F366" s="158" t="s">
        <v>823</v>
      </c>
      <c r="I366" s="159"/>
      <c r="J366" s="160">
        <f>BK366</f>
        <v>0</v>
      </c>
      <c r="L366" s="156"/>
      <c r="M366" s="161"/>
      <c r="N366" s="162"/>
      <c r="O366" s="162"/>
      <c r="P366" s="163">
        <f>SUM(P367:P388)</f>
        <v>0</v>
      </c>
      <c r="Q366" s="162"/>
      <c r="R366" s="163">
        <f>SUM(R367:R388)</f>
        <v>0</v>
      </c>
      <c r="S366" s="162"/>
      <c r="T366" s="164">
        <f>SUM(T367:T388)</f>
        <v>0</v>
      </c>
      <c r="AR366" s="157" t="s">
        <v>141</v>
      </c>
      <c r="AT366" s="165" t="s">
        <v>70</v>
      </c>
      <c r="AU366" s="165" t="s">
        <v>71</v>
      </c>
      <c r="AY366" s="157" t="s">
        <v>133</v>
      </c>
      <c r="BK366" s="166">
        <f>SUM(BK367:BK388)</f>
        <v>0</v>
      </c>
    </row>
    <row r="367" spans="2:65" s="1" customFormat="1" ht="25.5" customHeight="1">
      <c r="B367" s="169"/>
      <c r="C367" s="170">
        <v>154</v>
      </c>
      <c r="D367" s="170" t="s">
        <v>136</v>
      </c>
      <c r="E367" s="171" t="s">
        <v>824</v>
      </c>
      <c r="F367" s="172" t="s">
        <v>825</v>
      </c>
      <c r="G367" s="173" t="s">
        <v>826</v>
      </c>
      <c r="H367" s="174">
        <v>50</v>
      </c>
      <c r="I367" s="175"/>
      <c r="J367" s="176">
        <f>ROUND(I367*H367,2)</f>
        <v>0</v>
      </c>
      <c r="K367" s="172" t="s">
        <v>140</v>
      </c>
      <c r="L367" s="40"/>
      <c r="M367" s="177" t="s">
        <v>5</v>
      </c>
      <c r="N367" s="178" t="s">
        <v>43</v>
      </c>
      <c r="O367" s="41"/>
      <c r="P367" s="179">
        <f>O367*H367</f>
        <v>0</v>
      </c>
      <c r="Q367" s="179">
        <v>0</v>
      </c>
      <c r="R367" s="179">
        <f>Q367*H367</f>
        <v>0</v>
      </c>
      <c r="S367" s="179">
        <v>0</v>
      </c>
      <c r="T367" s="180">
        <f>S367*H367</f>
        <v>0</v>
      </c>
      <c r="AR367" s="23" t="s">
        <v>827</v>
      </c>
      <c r="AT367" s="23" t="s">
        <v>136</v>
      </c>
      <c r="AU367" s="23" t="s">
        <v>78</v>
      </c>
      <c r="AY367" s="23" t="s">
        <v>133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142</v>
      </c>
      <c r="BK367" s="181">
        <f>ROUND(I367*H367,2)</f>
        <v>0</v>
      </c>
      <c r="BL367" s="23" t="s">
        <v>827</v>
      </c>
      <c r="BM367" s="23" t="s">
        <v>828</v>
      </c>
    </row>
    <row r="368" spans="2:51" s="12" customFormat="1" ht="13.5">
      <c r="B368" s="191"/>
      <c r="D368" s="183" t="s">
        <v>164</v>
      </c>
      <c r="E368" s="192" t="s">
        <v>5</v>
      </c>
      <c r="F368" s="193" t="s">
        <v>829</v>
      </c>
      <c r="H368" s="192" t="s">
        <v>5</v>
      </c>
      <c r="I368" s="194"/>
      <c r="L368" s="191"/>
      <c r="M368" s="195"/>
      <c r="N368" s="196"/>
      <c r="O368" s="196"/>
      <c r="P368" s="196"/>
      <c r="Q368" s="196"/>
      <c r="R368" s="196"/>
      <c r="S368" s="196"/>
      <c r="T368" s="197"/>
      <c r="AT368" s="192" t="s">
        <v>164</v>
      </c>
      <c r="AU368" s="192" t="s">
        <v>78</v>
      </c>
      <c r="AV368" s="12" t="s">
        <v>78</v>
      </c>
      <c r="AW368" s="12" t="s">
        <v>35</v>
      </c>
      <c r="AX368" s="12" t="s">
        <v>71</v>
      </c>
      <c r="AY368" s="192" t="s">
        <v>133</v>
      </c>
    </row>
    <row r="369" spans="2:51" s="12" customFormat="1" ht="13.5">
      <c r="B369" s="191"/>
      <c r="D369" s="183" t="s">
        <v>164</v>
      </c>
      <c r="E369" s="192" t="s">
        <v>5</v>
      </c>
      <c r="F369" s="193" t="s">
        <v>830</v>
      </c>
      <c r="H369" s="192" t="s">
        <v>5</v>
      </c>
      <c r="I369" s="194"/>
      <c r="L369" s="191"/>
      <c r="M369" s="195"/>
      <c r="N369" s="196"/>
      <c r="O369" s="196"/>
      <c r="P369" s="196"/>
      <c r="Q369" s="196"/>
      <c r="R369" s="196"/>
      <c r="S369" s="196"/>
      <c r="T369" s="197"/>
      <c r="AT369" s="192" t="s">
        <v>164</v>
      </c>
      <c r="AU369" s="192" t="s">
        <v>78</v>
      </c>
      <c r="AV369" s="12" t="s">
        <v>78</v>
      </c>
      <c r="AW369" s="12" t="s">
        <v>35</v>
      </c>
      <c r="AX369" s="12" t="s">
        <v>71</v>
      </c>
      <c r="AY369" s="192" t="s">
        <v>133</v>
      </c>
    </row>
    <row r="370" spans="2:51" s="11" customFormat="1" ht="13.5">
      <c r="B370" s="182"/>
      <c r="D370" s="183" t="s">
        <v>164</v>
      </c>
      <c r="E370" s="184" t="s">
        <v>5</v>
      </c>
      <c r="F370" s="185" t="s">
        <v>205</v>
      </c>
      <c r="H370" s="186">
        <v>16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164</v>
      </c>
      <c r="AU370" s="184" t="s">
        <v>78</v>
      </c>
      <c r="AV370" s="11" t="s">
        <v>142</v>
      </c>
      <c r="AW370" s="11" t="s">
        <v>35</v>
      </c>
      <c r="AX370" s="11" t="s">
        <v>71</v>
      </c>
      <c r="AY370" s="184" t="s">
        <v>133</v>
      </c>
    </row>
    <row r="371" spans="2:51" s="12" customFormat="1" ht="13.5">
      <c r="B371" s="191"/>
      <c r="D371" s="183" t="s">
        <v>164</v>
      </c>
      <c r="E371" s="192" t="s">
        <v>5</v>
      </c>
      <c r="F371" s="193" t="s">
        <v>831</v>
      </c>
      <c r="H371" s="192" t="s">
        <v>5</v>
      </c>
      <c r="I371" s="194"/>
      <c r="L371" s="191"/>
      <c r="M371" s="195"/>
      <c r="N371" s="196"/>
      <c r="O371" s="196"/>
      <c r="P371" s="196"/>
      <c r="Q371" s="196"/>
      <c r="R371" s="196"/>
      <c r="S371" s="196"/>
      <c r="T371" s="197"/>
      <c r="AT371" s="192" t="s">
        <v>164</v>
      </c>
      <c r="AU371" s="192" t="s">
        <v>78</v>
      </c>
      <c r="AV371" s="12" t="s">
        <v>78</v>
      </c>
      <c r="AW371" s="12" t="s">
        <v>35</v>
      </c>
      <c r="AX371" s="12" t="s">
        <v>71</v>
      </c>
      <c r="AY371" s="192" t="s">
        <v>133</v>
      </c>
    </row>
    <row r="372" spans="2:51" s="11" customFormat="1" ht="13.5">
      <c r="B372" s="182"/>
      <c r="D372" s="183" t="s">
        <v>164</v>
      </c>
      <c r="E372" s="184" t="s">
        <v>5</v>
      </c>
      <c r="F372" s="185" t="s">
        <v>205</v>
      </c>
      <c r="H372" s="186">
        <v>16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164</v>
      </c>
      <c r="AU372" s="184" t="s">
        <v>78</v>
      </c>
      <c r="AV372" s="11" t="s">
        <v>142</v>
      </c>
      <c r="AW372" s="11" t="s">
        <v>35</v>
      </c>
      <c r="AX372" s="11" t="s">
        <v>71</v>
      </c>
      <c r="AY372" s="184" t="s">
        <v>133</v>
      </c>
    </row>
    <row r="373" spans="2:51" s="12" customFormat="1" ht="27">
      <c r="B373" s="191"/>
      <c r="D373" s="183" t="s">
        <v>164</v>
      </c>
      <c r="E373" s="192" t="s">
        <v>5</v>
      </c>
      <c r="F373" s="193" t="s">
        <v>832</v>
      </c>
      <c r="H373" s="192" t="s">
        <v>5</v>
      </c>
      <c r="I373" s="194"/>
      <c r="L373" s="191"/>
      <c r="M373" s="195"/>
      <c r="N373" s="196"/>
      <c r="O373" s="196"/>
      <c r="P373" s="196"/>
      <c r="Q373" s="196"/>
      <c r="R373" s="196"/>
      <c r="S373" s="196"/>
      <c r="T373" s="197"/>
      <c r="AT373" s="192" t="s">
        <v>164</v>
      </c>
      <c r="AU373" s="192" t="s">
        <v>78</v>
      </c>
      <c r="AV373" s="12" t="s">
        <v>78</v>
      </c>
      <c r="AW373" s="12" t="s">
        <v>35</v>
      </c>
      <c r="AX373" s="12" t="s">
        <v>71</v>
      </c>
      <c r="AY373" s="192" t="s">
        <v>133</v>
      </c>
    </row>
    <row r="374" spans="2:51" s="11" customFormat="1" ht="13.5">
      <c r="B374" s="182"/>
      <c r="D374" s="183" t="s">
        <v>164</v>
      </c>
      <c r="E374" s="184" t="s">
        <v>5</v>
      </c>
      <c r="F374" s="185" t="s">
        <v>142</v>
      </c>
      <c r="H374" s="186">
        <v>2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164</v>
      </c>
      <c r="AU374" s="184" t="s">
        <v>78</v>
      </c>
      <c r="AV374" s="11" t="s">
        <v>142</v>
      </c>
      <c r="AW374" s="11" t="s">
        <v>35</v>
      </c>
      <c r="AX374" s="11" t="s">
        <v>71</v>
      </c>
      <c r="AY374" s="184" t="s">
        <v>133</v>
      </c>
    </row>
    <row r="375" spans="2:51" s="12" customFormat="1" ht="13.5">
      <c r="B375" s="191"/>
      <c r="D375" s="183" t="s">
        <v>164</v>
      </c>
      <c r="E375" s="192" t="s">
        <v>5</v>
      </c>
      <c r="F375" s="193" t="s">
        <v>833</v>
      </c>
      <c r="H375" s="192" t="s">
        <v>5</v>
      </c>
      <c r="I375" s="194"/>
      <c r="L375" s="191"/>
      <c r="M375" s="195"/>
      <c r="N375" s="196"/>
      <c r="O375" s="196"/>
      <c r="P375" s="196"/>
      <c r="Q375" s="196"/>
      <c r="R375" s="196"/>
      <c r="S375" s="196"/>
      <c r="T375" s="197"/>
      <c r="AT375" s="192" t="s">
        <v>164</v>
      </c>
      <c r="AU375" s="192" t="s">
        <v>78</v>
      </c>
      <c r="AV375" s="12" t="s">
        <v>78</v>
      </c>
      <c r="AW375" s="12" t="s">
        <v>35</v>
      </c>
      <c r="AX375" s="12" t="s">
        <v>71</v>
      </c>
      <c r="AY375" s="192" t="s">
        <v>133</v>
      </c>
    </row>
    <row r="376" spans="2:51" s="11" customFormat="1" ht="13.5">
      <c r="B376" s="182"/>
      <c r="D376" s="183" t="s">
        <v>164</v>
      </c>
      <c r="E376" s="184" t="s">
        <v>5</v>
      </c>
      <c r="F376" s="185" t="s">
        <v>166</v>
      </c>
      <c r="H376" s="186">
        <v>8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164</v>
      </c>
      <c r="AU376" s="184" t="s">
        <v>78</v>
      </c>
      <c r="AV376" s="11" t="s">
        <v>142</v>
      </c>
      <c r="AW376" s="11" t="s">
        <v>35</v>
      </c>
      <c r="AX376" s="11" t="s">
        <v>71</v>
      </c>
      <c r="AY376" s="184" t="s">
        <v>133</v>
      </c>
    </row>
    <row r="377" spans="2:51" s="12" customFormat="1" ht="13.5">
      <c r="B377" s="191"/>
      <c r="D377" s="183" t="s">
        <v>164</v>
      </c>
      <c r="E377" s="192" t="s">
        <v>5</v>
      </c>
      <c r="F377" s="193" t="s">
        <v>834</v>
      </c>
      <c r="H377" s="192" t="s">
        <v>5</v>
      </c>
      <c r="I377" s="194"/>
      <c r="L377" s="191"/>
      <c r="M377" s="195"/>
      <c r="N377" s="196"/>
      <c r="O377" s="196"/>
      <c r="P377" s="196"/>
      <c r="Q377" s="196"/>
      <c r="R377" s="196"/>
      <c r="S377" s="196"/>
      <c r="T377" s="197"/>
      <c r="AT377" s="192" t="s">
        <v>164</v>
      </c>
      <c r="AU377" s="192" t="s">
        <v>78</v>
      </c>
      <c r="AV377" s="12" t="s">
        <v>78</v>
      </c>
      <c r="AW377" s="12" t="s">
        <v>35</v>
      </c>
      <c r="AX377" s="12" t="s">
        <v>71</v>
      </c>
      <c r="AY377" s="192" t="s">
        <v>133</v>
      </c>
    </row>
    <row r="378" spans="2:51" s="11" customFormat="1" ht="13.5">
      <c r="B378" s="182"/>
      <c r="D378" s="183" t="s">
        <v>164</v>
      </c>
      <c r="E378" s="184" t="s">
        <v>5</v>
      </c>
      <c r="F378" s="185" t="s">
        <v>166</v>
      </c>
      <c r="H378" s="186">
        <v>8</v>
      </c>
      <c r="I378" s="187"/>
      <c r="L378" s="182"/>
      <c r="M378" s="188"/>
      <c r="N378" s="189"/>
      <c r="O378" s="189"/>
      <c r="P378" s="189"/>
      <c r="Q378" s="189"/>
      <c r="R378" s="189"/>
      <c r="S378" s="189"/>
      <c r="T378" s="190"/>
      <c r="AT378" s="184" t="s">
        <v>164</v>
      </c>
      <c r="AU378" s="184" t="s">
        <v>78</v>
      </c>
      <c r="AV378" s="11" t="s">
        <v>142</v>
      </c>
      <c r="AW378" s="11" t="s">
        <v>35</v>
      </c>
      <c r="AX378" s="11" t="s">
        <v>71</v>
      </c>
      <c r="AY378" s="184" t="s">
        <v>133</v>
      </c>
    </row>
    <row r="379" spans="2:51" s="13" customFormat="1" ht="13.5">
      <c r="B379" s="208"/>
      <c r="D379" s="183" t="s">
        <v>164</v>
      </c>
      <c r="E379" s="209" t="s">
        <v>5</v>
      </c>
      <c r="F379" s="210" t="s">
        <v>220</v>
      </c>
      <c r="H379" s="211">
        <v>50</v>
      </c>
      <c r="I379" s="212"/>
      <c r="L379" s="208"/>
      <c r="M379" s="213"/>
      <c r="N379" s="214"/>
      <c r="O379" s="214"/>
      <c r="P379" s="214"/>
      <c r="Q379" s="214"/>
      <c r="R379" s="214"/>
      <c r="S379" s="214"/>
      <c r="T379" s="215"/>
      <c r="AT379" s="209" t="s">
        <v>164</v>
      </c>
      <c r="AU379" s="209" t="s">
        <v>78</v>
      </c>
      <c r="AV379" s="13" t="s">
        <v>141</v>
      </c>
      <c r="AW379" s="13" t="s">
        <v>35</v>
      </c>
      <c r="AX379" s="13" t="s">
        <v>78</v>
      </c>
      <c r="AY379" s="209" t="s">
        <v>133</v>
      </c>
    </row>
    <row r="380" spans="2:65" s="1" customFormat="1" ht="25.5" customHeight="1">
      <c r="B380" s="169"/>
      <c r="C380" s="170">
        <v>155</v>
      </c>
      <c r="D380" s="170" t="s">
        <v>136</v>
      </c>
      <c r="E380" s="171" t="s">
        <v>835</v>
      </c>
      <c r="F380" s="172" t="s">
        <v>836</v>
      </c>
      <c r="G380" s="173" t="s">
        <v>826</v>
      </c>
      <c r="H380" s="174">
        <v>8</v>
      </c>
      <c r="I380" s="175"/>
      <c r="J380" s="176">
        <f>ROUND(I380*H380,2)</f>
        <v>0</v>
      </c>
      <c r="K380" s="172" t="s">
        <v>140</v>
      </c>
      <c r="L380" s="40"/>
      <c r="M380" s="177" t="s">
        <v>5</v>
      </c>
      <c r="N380" s="178" t="s">
        <v>43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827</v>
      </c>
      <c r="AT380" s="23" t="s">
        <v>136</v>
      </c>
      <c r="AU380" s="23" t="s">
        <v>78</v>
      </c>
      <c r="AY380" s="23" t="s">
        <v>133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142</v>
      </c>
      <c r="BK380" s="181">
        <f>ROUND(I380*H380,2)</f>
        <v>0</v>
      </c>
      <c r="BL380" s="23" t="s">
        <v>827</v>
      </c>
      <c r="BM380" s="23" t="s">
        <v>837</v>
      </c>
    </row>
    <row r="381" spans="2:51" s="12" customFormat="1" ht="27">
      <c r="B381" s="191"/>
      <c r="D381" s="183" t="s">
        <v>164</v>
      </c>
      <c r="E381" s="192" t="s">
        <v>5</v>
      </c>
      <c r="F381" s="193" t="s">
        <v>838</v>
      </c>
      <c r="H381" s="192" t="s">
        <v>5</v>
      </c>
      <c r="I381" s="194"/>
      <c r="L381" s="191"/>
      <c r="M381" s="195"/>
      <c r="N381" s="196"/>
      <c r="O381" s="196"/>
      <c r="P381" s="196"/>
      <c r="Q381" s="196"/>
      <c r="R381" s="196"/>
      <c r="S381" s="196"/>
      <c r="T381" s="197"/>
      <c r="AT381" s="192" t="s">
        <v>164</v>
      </c>
      <c r="AU381" s="192" t="s">
        <v>78</v>
      </c>
      <c r="AV381" s="12" t="s">
        <v>78</v>
      </c>
      <c r="AW381" s="12" t="s">
        <v>35</v>
      </c>
      <c r="AX381" s="12" t="s">
        <v>71</v>
      </c>
      <c r="AY381" s="192" t="s">
        <v>133</v>
      </c>
    </row>
    <row r="382" spans="2:51" s="11" customFormat="1" ht="13.5">
      <c r="B382" s="182"/>
      <c r="D382" s="183" t="s">
        <v>164</v>
      </c>
      <c r="E382" s="184" t="s">
        <v>5</v>
      </c>
      <c r="F382" s="185" t="s">
        <v>166</v>
      </c>
      <c r="H382" s="186">
        <v>8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164</v>
      </c>
      <c r="AU382" s="184" t="s">
        <v>78</v>
      </c>
      <c r="AV382" s="11" t="s">
        <v>142</v>
      </c>
      <c r="AW382" s="11" t="s">
        <v>35</v>
      </c>
      <c r="AX382" s="11" t="s">
        <v>78</v>
      </c>
      <c r="AY382" s="184" t="s">
        <v>133</v>
      </c>
    </row>
    <row r="383" spans="2:65" s="1" customFormat="1" ht="25.5" customHeight="1">
      <c r="B383" s="169"/>
      <c r="C383" s="170">
        <v>156</v>
      </c>
      <c r="D383" s="170" t="s">
        <v>136</v>
      </c>
      <c r="E383" s="171" t="s">
        <v>839</v>
      </c>
      <c r="F383" s="172" t="s">
        <v>840</v>
      </c>
      <c r="G383" s="173" t="s">
        <v>826</v>
      </c>
      <c r="H383" s="174">
        <v>4</v>
      </c>
      <c r="I383" s="175"/>
      <c r="J383" s="176">
        <f>ROUND(I383*H383,2)</f>
        <v>0</v>
      </c>
      <c r="K383" s="172" t="s">
        <v>140</v>
      </c>
      <c r="L383" s="40"/>
      <c r="M383" s="177" t="s">
        <v>5</v>
      </c>
      <c r="N383" s="178" t="s">
        <v>43</v>
      </c>
      <c r="O383" s="41"/>
      <c r="P383" s="179">
        <f>O383*H383</f>
        <v>0</v>
      </c>
      <c r="Q383" s="179">
        <v>0</v>
      </c>
      <c r="R383" s="179">
        <f>Q383*H383</f>
        <v>0</v>
      </c>
      <c r="S383" s="179">
        <v>0</v>
      </c>
      <c r="T383" s="180">
        <f>S383*H383</f>
        <v>0</v>
      </c>
      <c r="AR383" s="23" t="s">
        <v>827</v>
      </c>
      <c r="AT383" s="23" t="s">
        <v>136</v>
      </c>
      <c r="AU383" s="23" t="s">
        <v>78</v>
      </c>
      <c r="AY383" s="23" t="s">
        <v>133</v>
      </c>
      <c r="BE383" s="181">
        <f>IF(N383="základní",J383,0)</f>
        <v>0</v>
      </c>
      <c r="BF383" s="181">
        <f>IF(N383="snížená",J383,0)</f>
        <v>0</v>
      </c>
      <c r="BG383" s="181">
        <f>IF(N383="zákl. přenesená",J383,0)</f>
        <v>0</v>
      </c>
      <c r="BH383" s="181">
        <f>IF(N383="sníž. přenesená",J383,0)</f>
        <v>0</v>
      </c>
      <c r="BI383" s="181">
        <f>IF(N383="nulová",J383,0)</f>
        <v>0</v>
      </c>
      <c r="BJ383" s="23" t="s">
        <v>142</v>
      </c>
      <c r="BK383" s="181">
        <f>ROUND(I383*H383,2)</f>
        <v>0</v>
      </c>
      <c r="BL383" s="23" t="s">
        <v>827</v>
      </c>
      <c r="BM383" s="23" t="s">
        <v>841</v>
      </c>
    </row>
    <row r="384" spans="2:51" s="12" customFormat="1" ht="13.5">
      <c r="B384" s="191"/>
      <c r="D384" s="183" t="s">
        <v>164</v>
      </c>
      <c r="E384" s="192" t="s">
        <v>5</v>
      </c>
      <c r="F384" s="193" t="s">
        <v>842</v>
      </c>
      <c r="H384" s="192" t="s">
        <v>5</v>
      </c>
      <c r="I384" s="194"/>
      <c r="L384" s="191"/>
      <c r="M384" s="195"/>
      <c r="N384" s="196"/>
      <c r="O384" s="196"/>
      <c r="P384" s="196"/>
      <c r="Q384" s="196"/>
      <c r="R384" s="196"/>
      <c r="S384" s="196"/>
      <c r="T384" s="197"/>
      <c r="AT384" s="192" t="s">
        <v>164</v>
      </c>
      <c r="AU384" s="192" t="s">
        <v>78</v>
      </c>
      <c r="AV384" s="12" t="s">
        <v>78</v>
      </c>
      <c r="AW384" s="12" t="s">
        <v>35</v>
      </c>
      <c r="AX384" s="12" t="s">
        <v>71</v>
      </c>
      <c r="AY384" s="192" t="s">
        <v>133</v>
      </c>
    </row>
    <row r="385" spans="2:51" s="11" customFormat="1" ht="13.5">
      <c r="B385" s="182"/>
      <c r="D385" s="183" t="s">
        <v>164</v>
      </c>
      <c r="E385" s="184" t="s">
        <v>5</v>
      </c>
      <c r="F385" s="185" t="s">
        <v>141</v>
      </c>
      <c r="H385" s="186">
        <v>4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164</v>
      </c>
      <c r="AU385" s="184" t="s">
        <v>78</v>
      </c>
      <c r="AV385" s="11" t="s">
        <v>142</v>
      </c>
      <c r="AW385" s="11" t="s">
        <v>35</v>
      </c>
      <c r="AX385" s="11" t="s">
        <v>78</v>
      </c>
      <c r="AY385" s="184" t="s">
        <v>133</v>
      </c>
    </row>
    <row r="386" spans="2:65" s="1" customFormat="1" ht="25.5" customHeight="1">
      <c r="B386" s="169"/>
      <c r="C386" s="170">
        <v>157</v>
      </c>
      <c r="D386" s="170" t="s">
        <v>136</v>
      </c>
      <c r="E386" s="171" t="s">
        <v>843</v>
      </c>
      <c r="F386" s="172" t="s">
        <v>844</v>
      </c>
      <c r="G386" s="173" t="s">
        <v>826</v>
      </c>
      <c r="H386" s="174">
        <v>4</v>
      </c>
      <c r="I386" s="175"/>
      <c r="J386" s="176">
        <f>ROUND(I386*H386,2)</f>
        <v>0</v>
      </c>
      <c r="K386" s="172" t="s">
        <v>140</v>
      </c>
      <c r="L386" s="40"/>
      <c r="M386" s="177" t="s">
        <v>5</v>
      </c>
      <c r="N386" s="178" t="s">
        <v>43</v>
      </c>
      <c r="O386" s="41"/>
      <c r="P386" s="179">
        <f>O386*H386</f>
        <v>0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AR386" s="23" t="s">
        <v>827</v>
      </c>
      <c r="AT386" s="23" t="s">
        <v>136</v>
      </c>
      <c r="AU386" s="23" t="s">
        <v>78</v>
      </c>
      <c r="AY386" s="23" t="s">
        <v>133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142</v>
      </c>
      <c r="BK386" s="181">
        <f>ROUND(I386*H386,2)</f>
        <v>0</v>
      </c>
      <c r="BL386" s="23" t="s">
        <v>827</v>
      </c>
      <c r="BM386" s="23" t="s">
        <v>845</v>
      </c>
    </row>
    <row r="387" spans="2:51" s="12" customFormat="1" ht="13.5">
      <c r="B387" s="191"/>
      <c r="D387" s="183" t="s">
        <v>164</v>
      </c>
      <c r="E387" s="192" t="s">
        <v>5</v>
      </c>
      <c r="F387" s="193" t="s">
        <v>846</v>
      </c>
      <c r="H387" s="192" t="s">
        <v>5</v>
      </c>
      <c r="I387" s="194"/>
      <c r="L387" s="191"/>
      <c r="M387" s="195"/>
      <c r="N387" s="196"/>
      <c r="O387" s="196"/>
      <c r="P387" s="196"/>
      <c r="Q387" s="196"/>
      <c r="R387" s="196"/>
      <c r="S387" s="196"/>
      <c r="T387" s="197"/>
      <c r="AT387" s="192" t="s">
        <v>164</v>
      </c>
      <c r="AU387" s="192" t="s">
        <v>78</v>
      </c>
      <c r="AV387" s="12" t="s">
        <v>78</v>
      </c>
      <c r="AW387" s="12" t="s">
        <v>35</v>
      </c>
      <c r="AX387" s="12" t="s">
        <v>71</v>
      </c>
      <c r="AY387" s="192" t="s">
        <v>133</v>
      </c>
    </row>
    <row r="388" spans="2:51" s="11" customFormat="1" ht="13.5">
      <c r="B388" s="182"/>
      <c r="D388" s="183" t="s">
        <v>164</v>
      </c>
      <c r="E388" s="184" t="s">
        <v>5</v>
      </c>
      <c r="F388" s="185" t="s">
        <v>141</v>
      </c>
      <c r="H388" s="186">
        <v>4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164</v>
      </c>
      <c r="AU388" s="184" t="s">
        <v>78</v>
      </c>
      <c r="AV388" s="11" t="s">
        <v>142</v>
      </c>
      <c r="AW388" s="11" t="s">
        <v>35</v>
      </c>
      <c r="AX388" s="11" t="s">
        <v>78</v>
      </c>
      <c r="AY388" s="184" t="s">
        <v>133</v>
      </c>
    </row>
    <row r="389" spans="2:63" s="10" customFormat="1" ht="37.35" customHeight="1">
      <c r="B389" s="156"/>
      <c r="D389" s="157" t="s">
        <v>70</v>
      </c>
      <c r="E389" s="158" t="s">
        <v>847</v>
      </c>
      <c r="F389" s="158" t="s">
        <v>848</v>
      </c>
      <c r="I389" s="159"/>
      <c r="J389" s="160">
        <f>BK389</f>
        <v>0</v>
      </c>
      <c r="L389" s="156"/>
      <c r="M389" s="161"/>
      <c r="N389" s="162"/>
      <c r="O389" s="162"/>
      <c r="P389" s="163">
        <f>P390+P392</f>
        <v>0</v>
      </c>
      <c r="Q389" s="162"/>
      <c r="R389" s="163">
        <f>R390+R392</f>
        <v>0</v>
      </c>
      <c r="S389" s="162"/>
      <c r="T389" s="164">
        <f>T390+T392</f>
        <v>0</v>
      </c>
      <c r="AR389" s="157" t="s">
        <v>153</v>
      </c>
      <c r="AT389" s="165" t="s">
        <v>70</v>
      </c>
      <c r="AU389" s="165" t="s">
        <v>71</v>
      </c>
      <c r="AY389" s="157" t="s">
        <v>133</v>
      </c>
      <c r="BK389" s="166">
        <f>BK390+BK392</f>
        <v>0</v>
      </c>
    </row>
    <row r="390" spans="2:63" s="10" customFormat="1" ht="19.9" customHeight="1">
      <c r="B390" s="156"/>
      <c r="D390" s="157" t="s">
        <v>70</v>
      </c>
      <c r="E390" s="167" t="s">
        <v>849</v>
      </c>
      <c r="F390" s="167" t="s">
        <v>850</v>
      </c>
      <c r="I390" s="159"/>
      <c r="J390" s="168">
        <f>BK390</f>
        <v>0</v>
      </c>
      <c r="L390" s="156"/>
      <c r="M390" s="161"/>
      <c r="N390" s="162"/>
      <c r="O390" s="162"/>
      <c r="P390" s="163">
        <f>P391</f>
        <v>0</v>
      </c>
      <c r="Q390" s="162"/>
      <c r="R390" s="163">
        <f>R391</f>
        <v>0</v>
      </c>
      <c r="S390" s="162"/>
      <c r="T390" s="164">
        <f>T391</f>
        <v>0</v>
      </c>
      <c r="AR390" s="157" t="s">
        <v>153</v>
      </c>
      <c r="AT390" s="165" t="s">
        <v>70</v>
      </c>
      <c r="AU390" s="165" t="s">
        <v>78</v>
      </c>
      <c r="AY390" s="157" t="s">
        <v>133</v>
      </c>
      <c r="BK390" s="166">
        <f>BK391</f>
        <v>0</v>
      </c>
    </row>
    <row r="391" spans="2:65" s="1" customFormat="1" ht="16.5" customHeight="1">
      <c r="B391" s="169"/>
      <c r="C391" s="170">
        <v>158</v>
      </c>
      <c r="D391" s="170" t="s">
        <v>136</v>
      </c>
      <c r="E391" s="171" t="s">
        <v>851</v>
      </c>
      <c r="F391" s="172" t="s">
        <v>850</v>
      </c>
      <c r="G391" s="173" t="s">
        <v>397</v>
      </c>
      <c r="H391" s="174">
        <v>1</v>
      </c>
      <c r="I391" s="175"/>
      <c r="J391" s="176">
        <f>ROUND(I391*H391,2)</f>
        <v>0</v>
      </c>
      <c r="K391" s="172" t="s">
        <v>140</v>
      </c>
      <c r="L391" s="40"/>
      <c r="M391" s="177" t="s">
        <v>5</v>
      </c>
      <c r="N391" s="178" t="s">
        <v>43</v>
      </c>
      <c r="O391" s="41"/>
      <c r="P391" s="179">
        <f>O391*H391</f>
        <v>0</v>
      </c>
      <c r="Q391" s="179">
        <v>0</v>
      </c>
      <c r="R391" s="179">
        <f>Q391*H391</f>
        <v>0</v>
      </c>
      <c r="S391" s="179">
        <v>0</v>
      </c>
      <c r="T391" s="180">
        <f>S391*H391</f>
        <v>0</v>
      </c>
      <c r="AR391" s="23" t="s">
        <v>852</v>
      </c>
      <c r="AT391" s="23" t="s">
        <v>136</v>
      </c>
      <c r="AU391" s="23" t="s">
        <v>142</v>
      </c>
      <c r="AY391" s="23" t="s">
        <v>133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142</v>
      </c>
      <c r="BK391" s="181">
        <f>ROUND(I391*H391,2)</f>
        <v>0</v>
      </c>
      <c r="BL391" s="23" t="s">
        <v>852</v>
      </c>
      <c r="BM391" s="23" t="s">
        <v>853</v>
      </c>
    </row>
    <row r="392" spans="2:63" s="10" customFormat="1" ht="29.85" customHeight="1">
      <c r="B392" s="156"/>
      <c r="D392" s="157" t="s">
        <v>70</v>
      </c>
      <c r="E392" s="167" t="s">
        <v>854</v>
      </c>
      <c r="F392" s="167" t="s">
        <v>855</v>
      </c>
      <c r="I392" s="159"/>
      <c r="J392" s="168">
        <f>BK392</f>
        <v>0</v>
      </c>
      <c r="L392" s="156"/>
      <c r="M392" s="161"/>
      <c r="N392" s="162"/>
      <c r="O392" s="162"/>
      <c r="P392" s="163">
        <f>P393</f>
        <v>0</v>
      </c>
      <c r="Q392" s="162"/>
      <c r="R392" s="163">
        <f>R393</f>
        <v>0</v>
      </c>
      <c r="S392" s="162"/>
      <c r="T392" s="164">
        <f>T393</f>
        <v>0</v>
      </c>
      <c r="AR392" s="157" t="s">
        <v>153</v>
      </c>
      <c r="AT392" s="165" t="s">
        <v>70</v>
      </c>
      <c r="AU392" s="165" t="s">
        <v>78</v>
      </c>
      <c r="AY392" s="157" t="s">
        <v>133</v>
      </c>
      <c r="BK392" s="166">
        <f>BK393</f>
        <v>0</v>
      </c>
    </row>
    <row r="393" spans="2:65" s="1" customFormat="1" ht="16.5" customHeight="1">
      <c r="B393" s="169"/>
      <c r="C393" s="170">
        <v>159</v>
      </c>
      <c r="D393" s="170" t="s">
        <v>136</v>
      </c>
      <c r="E393" s="171" t="s">
        <v>856</v>
      </c>
      <c r="F393" s="172" t="s">
        <v>855</v>
      </c>
      <c r="G393" s="173" t="s">
        <v>397</v>
      </c>
      <c r="H393" s="174">
        <v>1</v>
      </c>
      <c r="I393" s="175"/>
      <c r="J393" s="176">
        <f>ROUND(I393*H393,2)</f>
        <v>0</v>
      </c>
      <c r="K393" s="172" t="s">
        <v>140</v>
      </c>
      <c r="L393" s="40"/>
      <c r="M393" s="177" t="s">
        <v>5</v>
      </c>
      <c r="N393" s="216" t="s">
        <v>43</v>
      </c>
      <c r="O393" s="217"/>
      <c r="P393" s="218">
        <f>O393*H393</f>
        <v>0</v>
      </c>
      <c r="Q393" s="218">
        <v>0</v>
      </c>
      <c r="R393" s="218">
        <f>Q393*H393</f>
        <v>0</v>
      </c>
      <c r="S393" s="218">
        <v>0</v>
      </c>
      <c r="T393" s="219">
        <f>S393*H393</f>
        <v>0</v>
      </c>
      <c r="AR393" s="23" t="s">
        <v>852</v>
      </c>
      <c r="AT393" s="23" t="s">
        <v>136</v>
      </c>
      <c r="AU393" s="23" t="s">
        <v>142</v>
      </c>
      <c r="AY393" s="23" t="s">
        <v>133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142</v>
      </c>
      <c r="BK393" s="181">
        <f>ROUND(I393*H393,2)</f>
        <v>0</v>
      </c>
      <c r="BL393" s="23" t="s">
        <v>852</v>
      </c>
      <c r="BM393" s="23" t="s">
        <v>857</v>
      </c>
    </row>
    <row r="394" spans="2:12" s="1" customFormat="1" ht="6.95" customHeight="1">
      <c r="B394" s="55"/>
      <c r="C394" s="56"/>
      <c r="D394" s="56"/>
      <c r="E394" s="56"/>
      <c r="F394" s="56"/>
      <c r="G394" s="56"/>
      <c r="H394" s="56"/>
      <c r="I394" s="122"/>
      <c r="J394" s="56"/>
      <c r="K394" s="56"/>
      <c r="L394" s="40"/>
    </row>
  </sheetData>
  <autoFilter ref="C100:K393"/>
  <mergeCells count="10">
    <mergeCell ref="J51:J52"/>
    <mergeCell ref="E91:H91"/>
    <mergeCell ref="E93:H9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858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859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860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861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862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863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864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865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866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867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868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869</v>
      </c>
      <c r="F17" s="344" t="s">
        <v>870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871</v>
      </c>
      <c r="F18" s="344" t="s">
        <v>872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873</v>
      </c>
      <c r="F19" s="344" t="s">
        <v>874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875</v>
      </c>
      <c r="F20" s="344" t="s">
        <v>876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877</v>
      </c>
      <c r="F21" s="344" t="s">
        <v>878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879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880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881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882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883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884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885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886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887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118</v>
      </c>
      <c r="F34" s="229"/>
      <c r="G34" s="344" t="s">
        <v>888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889</v>
      </c>
      <c r="F35" s="229"/>
      <c r="G35" s="344" t="s">
        <v>890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891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119</v>
      </c>
      <c r="F37" s="229"/>
      <c r="G37" s="344" t="s">
        <v>892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120</v>
      </c>
      <c r="F38" s="229"/>
      <c r="G38" s="344" t="s">
        <v>893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121</v>
      </c>
      <c r="F39" s="229"/>
      <c r="G39" s="344" t="s">
        <v>894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895</v>
      </c>
      <c r="F40" s="229"/>
      <c r="G40" s="344" t="s">
        <v>896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897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898</v>
      </c>
      <c r="F42" s="229"/>
      <c r="G42" s="344" t="s">
        <v>899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123</v>
      </c>
      <c r="F43" s="229"/>
      <c r="G43" s="344" t="s">
        <v>900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901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902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903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904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905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906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907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908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909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910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911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912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913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914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915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916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917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918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919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920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921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922</v>
      </c>
      <c r="D74" s="245"/>
      <c r="E74" s="245"/>
      <c r="F74" s="245" t="s">
        <v>923</v>
      </c>
      <c r="G74" s="246"/>
      <c r="H74" s="245" t="s">
        <v>119</v>
      </c>
      <c r="I74" s="245" t="s">
        <v>56</v>
      </c>
      <c r="J74" s="245" t="s">
        <v>924</v>
      </c>
      <c r="K74" s="244"/>
    </row>
    <row r="75" spans="2:11" ht="17.25" customHeight="1">
      <c r="B75" s="243"/>
      <c r="C75" s="247" t="s">
        <v>925</v>
      </c>
      <c r="D75" s="247"/>
      <c r="E75" s="247"/>
      <c r="F75" s="248" t="s">
        <v>926</v>
      </c>
      <c r="G75" s="249"/>
      <c r="H75" s="247"/>
      <c r="I75" s="247"/>
      <c r="J75" s="247" t="s">
        <v>927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928</v>
      </c>
      <c r="G77" s="251"/>
      <c r="H77" s="233" t="s">
        <v>929</v>
      </c>
      <c r="I77" s="233" t="s">
        <v>930</v>
      </c>
      <c r="J77" s="233">
        <v>20</v>
      </c>
      <c r="K77" s="244"/>
    </row>
    <row r="78" spans="2:11" ht="15" customHeight="1">
      <c r="B78" s="243"/>
      <c r="C78" s="233" t="s">
        <v>931</v>
      </c>
      <c r="D78" s="233"/>
      <c r="E78" s="233"/>
      <c r="F78" s="252" t="s">
        <v>928</v>
      </c>
      <c r="G78" s="251"/>
      <c r="H78" s="233" t="s">
        <v>932</v>
      </c>
      <c r="I78" s="233" t="s">
        <v>930</v>
      </c>
      <c r="J78" s="233">
        <v>120</v>
      </c>
      <c r="K78" s="244"/>
    </row>
    <row r="79" spans="2:11" ht="15" customHeight="1">
      <c r="B79" s="253"/>
      <c r="C79" s="233" t="s">
        <v>933</v>
      </c>
      <c r="D79" s="233"/>
      <c r="E79" s="233"/>
      <c r="F79" s="252" t="s">
        <v>934</v>
      </c>
      <c r="G79" s="251"/>
      <c r="H79" s="233" t="s">
        <v>935</v>
      </c>
      <c r="I79" s="233" t="s">
        <v>930</v>
      </c>
      <c r="J79" s="233">
        <v>50</v>
      </c>
      <c r="K79" s="244"/>
    </row>
    <row r="80" spans="2:11" ht="15" customHeight="1">
      <c r="B80" s="253"/>
      <c r="C80" s="233" t="s">
        <v>936</v>
      </c>
      <c r="D80" s="233"/>
      <c r="E80" s="233"/>
      <c r="F80" s="252" t="s">
        <v>928</v>
      </c>
      <c r="G80" s="251"/>
      <c r="H80" s="233" t="s">
        <v>937</v>
      </c>
      <c r="I80" s="233" t="s">
        <v>938</v>
      </c>
      <c r="J80" s="233"/>
      <c r="K80" s="244"/>
    </row>
    <row r="81" spans="2:11" ht="15" customHeight="1">
      <c r="B81" s="253"/>
      <c r="C81" s="254" t="s">
        <v>939</v>
      </c>
      <c r="D81" s="254"/>
      <c r="E81" s="254"/>
      <c r="F81" s="255" t="s">
        <v>934</v>
      </c>
      <c r="G81" s="254"/>
      <c r="H81" s="254" t="s">
        <v>940</v>
      </c>
      <c r="I81" s="254" t="s">
        <v>930</v>
      </c>
      <c r="J81" s="254">
        <v>15</v>
      </c>
      <c r="K81" s="244"/>
    </row>
    <row r="82" spans="2:11" ht="15" customHeight="1">
      <c r="B82" s="253"/>
      <c r="C82" s="254" t="s">
        <v>941</v>
      </c>
      <c r="D82" s="254"/>
      <c r="E82" s="254"/>
      <c r="F82" s="255" t="s">
        <v>934</v>
      </c>
      <c r="G82" s="254"/>
      <c r="H82" s="254" t="s">
        <v>942</v>
      </c>
      <c r="I82" s="254" t="s">
        <v>930</v>
      </c>
      <c r="J82" s="254">
        <v>15</v>
      </c>
      <c r="K82" s="244"/>
    </row>
    <row r="83" spans="2:11" ht="15" customHeight="1">
      <c r="B83" s="253"/>
      <c r="C83" s="254" t="s">
        <v>943</v>
      </c>
      <c r="D83" s="254"/>
      <c r="E83" s="254"/>
      <c r="F83" s="255" t="s">
        <v>934</v>
      </c>
      <c r="G83" s="254"/>
      <c r="H83" s="254" t="s">
        <v>944</v>
      </c>
      <c r="I83" s="254" t="s">
        <v>930</v>
      </c>
      <c r="J83" s="254">
        <v>20</v>
      </c>
      <c r="K83" s="244"/>
    </row>
    <row r="84" spans="2:11" ht="15" customHeight="1">
      <c r="B84" s="253"/>
      <c r="C84" s="254" t="s">
        <v>945</v>
      </c>
      <c r="D84" s="254"/>
      <c r="E84" s="254"/>
      <c r="F84" s="255" t="s">
        <v>934</v>
      </c>
      <c r="G84" s="254"/>
      <c r="H84" s="254" t="s">
        <v>946</v>
      </c>
      <c r="I84" s="254" t="s">
        <v>930</v>
      </c>
      <c r="J84" s="254">
        <v>20</v>
      </c>
      <c r="K84" s="244"/>
    </row>
    <row r="85" spans="2:11" ht="15" customHeight="1">
      <c r="B85" s="253"/>
      <c r="C85" s="233" t="s">
        <v>947</v>
      </c>
      <c r="D85" s="233"/>
      <c r="E85" s="233"/>
      <c r="F85" s="252" t="s">
        <v>934</v>
      </c>
      <c r="G85" s="251"/>
      <c r="H85" s="233" t="s">
        <v>948</v>
      </c>
      <c r="I85" s="233" t="s">
        <v>930</v>
      </c>
      <c r="J85" s="233">
        <v>50</v>
      </c>
      <c r="K85" s="244"/>
    </row>
    <row r="86" spans="2:11" ht="15" customHeight="1">
      <c r="B86" s="253"/>
      <c r="C86" s="233" t="s">
        <v>949</v>
      </c>
      <c r="D86" s="233"/>
      <c r="E86" s="233"/>
      <c r="F86" s="252" t="s">
        <v>934</v>
      </c>
      <c r="G86" s="251"/>
      <c r="H86" s="233" t="s">
        <v>950</v>
      </c>
      <c r="I86" s="233" t="s">
        <v>930</v>
      </c>
      <c r="J86" s="233">
        <v>20</v>
      </c>
      <c r="K86" s="244"/>
    </row>
    <row r="87" spans="2:11" ht="15" customHeight="1">
      <c r="B87" s="253"/>
      <c r="C87" s="233" t="s">
        <v>951</v>
      </c>
      <c r="D87" s="233"/>
      <c r="E87" s="233"/>
      <c r="F87" s="252" t="s">
        <v>934</v>
      </c>
      <c r="G87" s="251"/>
      <c r="H87" s="233" t="s">
        <v>952</v>
      </c>
      <c r="I87" s="233" t="s">
        <v>930</v>
      </c>
      <c r="J87" s="233">
        <v>20</v>
      </c>
      <c r="K87" s="244"/>
    </row>
    <row r="88" spans="2:11" ht="15" customHeight="1">
      <c r="B88" s="253"/>
      <c r="C88" s="233" t="s">
        <v>953</v>
      </c>
      <c r="D88" s="233"/>
      <c r="E88" s="233"/>
      <c r="F88" s="252" t="s">
        <v>934</v>
      </c>
      <c r="G88" s="251"/>
      <c r="H88" s="233" t="s">
        <v>954</v>
      </c>
      <c r="I88" s="233" t="s">
        <v>930</v>
      </c>
      <c r="J88" s="233">
        <v>50</v>
      </c>
      <c r="K88" s="244"/>
    </row>
    <row r="89" spans="2:11" ht="15" customHeight="1">
      <c r="B89" s="253"/>
      <c r="C89" s="233" t="s">
        <v>955</v>
      </c>
      <c r="D89" s="233"/>
      <c r="E89" s="233"/>
      <c r="F89" s="252" t="s">
        <v>934</v>
      </c>
      <c r="G89" s="251"/>
      <c r="H89" s="233" t="s">
        <v>955</v>
      </c>
      <c r="I89" s="233" t="s">
        <v>930</v>
      </c>
      <c r="J89" s="233">
        <v>50</v>
      </c>
      <c r="K89" s="244"/>
    </row>
    <row r="90" spans="2:11" ht="15" customHeight="1">
      <c r="B90" s="253"/>
      <c r="C90" s="233" t="s">
        <v>124</v>
      </c>
      <c r="D90" s="233"/>
      <c r="E90" s="233"/>
      <c r="F90" s="252" t="s">
        <v>934</v>
      </c>
      <c r="G90" s="251"/>
      <c r="H90" s="233" t="s">
        <v>956</v>
      </c>
      <c r="I90" s="233" t="s">
        <v>930</v>
      </c>
      <c r="J90" s="233">
        <v>255</v>
      </c>
      <c r="K90" s="244"/>
    </row>
    <row r="91" spans="2:11" ht="15" customHeight="1">
      <c r="B91" s="253"/>
      <c r="C91" s="233" t="s">
        <v>957</v>
      </c>
      <c r="D91" s="233"/>
      <c r="E91" s="233"/>
      <c r="F91" s="252" t="s">
        <v>928</v>
      </c>
      <c r="G91" s="251"/>
      <c r="H91" s="233" t="s">
        <v>958</v>
      </c>
      <c r="I91" s="233" t="s">
        <v>959</v>
      </c>
      <c r="J91" s="233"/>
      <c r="K91" s="244"/>
    </row>
    <row r="92" spans="2:11" ht="15" customHeight="1">
      <c r="B92" s="253"/>
      <c r="C92" s="233" t="s">
        <v>960</v>
      </c>
      <c r="D92" s="233"/>
      <c r="E92" s="233"/>
      <c r="F92" s="252" t="s">
        <v>928</v>
      </c>
      <c r="G92" s="251"/>
      <c r="H92" s="233" t="s">
        <v>961</v>
      </c>
      <c r="I92" s="233" t="s">
        <v>962</v>
      </c>
      <c r="J92" s="233"/>
      <c r="K92" s="244"/>
    </row>
    <row r="93" spans="2:11" ht="15" customHeight="1">
      <c r="B93" s="253"/>
      <c r="C93" s="233" t="s">
        <v>963</v>
      </c>
      <c r="D93" s="233"/>
      <c r="E93" s="233"/>
      <c r="F93" s="252" t="s">
        <v>928</v>
      </c>
      <c r="G93" s="251"/>
      <c r="H93" s="233" t="s">
        <v>963</v>
      </c>
      <c r="I93" s="233" t="s">
        <v>962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928</v>
      </c>
      <c r="G94" s="251"/>
      <c r="H94" s="233" t="s">
        <v>964</v>
      </c>
      <c r="I94" s="233" t="s">
        <v>962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928</v>
      </c>
      <c r="G95" s="251"/>
      <c r="H95" s="233" t="s">
        <v>965</v>
      </c>
      <c r="I95" s="233" t="s">
        <v>962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966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922</v>
      </c>
      <c r="D101" s="245"/>
      <c r="E101" s="245"/>
      <c r="F101" s="245" t="s">
        <v>923</v>
      </c>
      <c r="G101" s="246"/>
      <c r="H101" s="245" t="s">
        <v>119</v>
      </c>
      <c r="I101" s="245" t="s">
        <v>56</v>
      </c>
      <c r="J101" s="245" t="s">
        <v>924</v>
      </c>
      <c r="K101" s="244"/>
    </row>
    <row r="102" spans="2:11" ht="17.25" customHeight="1">
      <c r="B102" s="243"/>
      <c r="C102" s="247" t="s">
        <v>925</v>
      </c>
      <c r="D102" s="247"/>
      <c r="E102" s="247"/>
      <c r="F102" s="248" t="s">
        <v>926</v>
      </c>
      <c r="G102" s="249"/>
      <c r="H102" s="247"/>
      <c r="I102" s="247"/>
      <c r="J102" s="247" t="s">
        <v>927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928</v>
      </c>
      <c r="G104" s="261"/>
      <c r="H104" s="233" t="s">
        <v>967</v>
      </c>
      <c r="I104" s="233" t="s">
        <v>930</v>
      </c>
      <c r="J104" s="233">
        <v>20</v>
      </c>
      <c r="K104" s="244"/>
    </row>
    <row r="105" spans="2:11" ht="15" customHeight="1">
      <c r="B105" s="243"/>
      <c r="C105" s="233" t="s">
        <v>931</v>
      </c>
      <c r="D105" s="233"/>
      <c r="E105" s="233"/>
      <c r="F105" s="252" t="s">
        <v>928</v>
      </c>
      <c r="G105" s="233"/>
      <c r="H105" s="233" t="s">
        <v>967</v>
      </c>
      <c r="I105" s="233" t="s">
        <v>930</v>
      </c>
      <c r="J105" s="233">
        <v>120</v>
      </c>
      <c r="K105" s="244"/>
    </row>
    <row r="106" spans="2:11" ht="15" customHeight="1">
      <c r="B106" s="253"/>
      <c r="C106" s="233" t="s">
        <v>933</v>
      </c>
      <c r="D106" s="233"/>
      <c r="E106" s="233"/>
      <c r="F106" s="252" t="s">
        <v>934</v>
      </c>
      <c r="G106" s="233"/>
      <c r="H106" s="233" t="s">
        <v>967</v>
      </c>
      <c r="I106" s="233" t="s">
        <v>930</v>
      </c>
      <c r="J106" s="233">
        <v>50</v>
      </c>
      <c r="K106" s="244"/>
    </row>
    <row r="107" spans="2:11" ht="15" customHeight="1">
      <c r="B107" s="253"/>
      <c r="C107" s="233" t="s">
        <v>936</v>
      </c>
      <c r="D107" s="233"/>
      <c r="E107" s="233"/>
      <c r="F107" s="252" t="s">
        <v>928</v>
      </c>
      <c r="G107" s="233"/>
      <c r="H107" s="233" t="s">
        <v>967</v>
      </c>
      <c r="I107" s="233" t="s">
        <v>938</v>
      </c>
      <c r="J107" s="233"/>
      <c r="K107" s="244"/>
    </row>
    <row r="108" spans="2:11" ht="15" customHeight="1">
      <c r="B108" s="253"/>
      <c r="C108" s="233" t="s">
        <v>947</v>
      </c>
      <c r="D108" s="233"/>
      <c r="E108" s="233"/>
      <c r="F108" s="252" t="s">
        <v>934</v>
      </c>
      <c r="G108" s="233"/>
      <c r="H108" s="233" t="s">
        <v>967</v>
      </c>
      <c r="I108" s="233" t="s">
        <v>930</v>
      </c>
      <c r="J108" s="233">
        <v>50</v>
      </c>
      <c r="K108" s="244"/>
    </row>
    <row r="109" spans="2:11" ht="15" customHeight="1">
      <c r="B109" s="253"/>
      <c r="C109" s="233" t="s">
        <v>955</v>
      </c>
      <c r="D109" s="233"/>
      <c r="E109" s="233"/>
      <c r="F109" s="252" t="s">
        <v>934</v>
      </c>
      <c r="G109" s="233"/>
      <c r="H109" s="233" t="s">
        <v>967</v>
      </c>
      <c r="I109" s="233" t="s">
        <v>930</v>
      </c>
      <c r="J109" s="233">
        <v>50</v>
      </c>
      <c r="K109" s="244"/>
    </row>
    <row r="110" spans="2:11" ht="15" customHeight="1">
      <c r="B110" s="253"/>
      <c r="C110" s="233" t="s">
        <v>953</v>
      </c>
      <c r="D110" s="233"/>
      <c r="E110" s="233"/>
      <c r="F110" s="252" t="s">
        <v>934</v>
      </c>
      <c r="G110" s="233"/>
      <c r="H110" s="233" t="s">
        <v>967</v>
      </c>
      <c r="I110" s="233" t="s">
        <v>930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928</v>
      </c>
      <c r="G111" s="233"/>
      <c r="H111" s="233" t="s">
        <v>968</v>
      </c>
      <c r="I111" s="233" t="s">
        <v>930</v>
      </c>
      <c r="J111" s="233">
        <v>20</v>
      </c>
      <c r="K111" s="244"/>
    </row>
    <row r="112" spans="2:11" ht="15" customHeight="1">
      <c r="B112" s="253"/>
      <c r="C112" s="233" t="s">
        <v>969</v>
      </c>
      <c r="D112" s="233"/>
      <c r="E112" s="233"/>
      <c r="F112" s="252" t="s">
        <v>928</v>
      </c>
      <c r="G112" s="233"/>
      <c r="H112" s="233" t="s">
        <v>970</v>
      </c>
      <c r="I112" s="233" t="s">
        <v>930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928</v>
      </c>
      <c r="G113" s="233"/>
      <c r="H113" s="233" t="s">
        <v>971</v>
      </c>
      <c r="I113" s="233" t="s">
        <v>962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928</v>
      </c>
      <c r="G114" s="233"/>
      <c r="H114" s="233" t="s">
        <v>972</v>
      </c>
      <c r="I114" s="233" t="s">
        <v>962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928</v>
      </c>
      <c r="G115" s="233"/>
      <c r="H115" s="233" t="s">
        <v>973</v>
      </c>
      <c r="I115" s="233" t="s">
        <v>974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975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922</v>
      </c>
      <c r="D121" s="245"/>
      <c r="E121" s="245"/>
      <c r="F121" s="245" t="s">
        <v>923</v>
      </c>
      <c r="G121" s="246"/>
      <c r="H121" s="245" t="s">
        <v>119</v>
      </c>
      <c r="I121" s="245" t="s">
        <v>56</v>
      </c>
      <c r="J121" s="245" t="s">
        <v>924</v>
      </c>
      <c r="K121" s="271"/>
    </row>
    <row r="122" spans="2:11" ht="17.25" customHeight="1">
      <c r="B122" s="270"/>
      <c r="C122" s="247" t="s">
        <v>925</v>
      </c>
      <c r="D122" s="247"/>
      <c r="E122" s="247"/>
      <c r="F122" s="248" t="s">
        <v>926</v>
      </c>
      <c r="G122" s="249"/>
      <c r="H122" s="247"/>
      <c r="I122" s="247"/>
      <c r="J122" s="247" t="s">
        <v>927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931</v>
      </c>
      <c r="D124" s="250"/>
      <c r="E124" s="250"/>
      <c r="F124" s="252" t="s">
        <v>928</v>
      </c>
      <c r="G124" s="233"/>
      <c r="H124" s="233" t="s">
        <v>967</v>
      </c>
      <c r="I124" s="233" t="s">
        <v>930</v>
      </c>
      <c r="J124" s="233">
        <v>120</v>
      </c>
      <c r="K124" s="274"/>
    </row>
    <row r="125" spans="2:11" ht="15" customHeight="1">
      <c r="B125" s="272"/>
      <c r="C125" s="233" t="s">
        <v>976</v>
      </c>
      <c r="D125" s="233"/>
      <c r="E125" s="233"/>
      <c r="F125" s="252" t="s">
        <v>928</v>
      </c>
      <c r="G125" s="233"/>
      <c r="H125" s="233" t="s">
        <v>977</v>
      </c>
      <c r="I125" s="233" t="s">
        <v>930</v>
      </c>
      <c r="J125" s="233" t="s">
        <v>978</v>
      </c>
      <c r="K125" s="274"/>
    </row>
    <row r="126" spans="2:11" ht="15" customHeight="1">
      <c r="B126" s="272"/>
      <c r="C126" s="233" t="s">
        <v>877</v>
      </c>
      <c r="D126" s="233"/>
      <c r="E126" s="233"/>
      <c r="F126" s="252" t="s">
        <v>928</v>
      </c>
      <c r="G126" s="233"/>
      <c r="H126" s="233" t="s">
        <v>979</v>
      </c>
      <c r="I126" s="233" t="s">
        <v>930</v>
      </c>
      <c r="J126" s="233" t="s">
        <v>978</v>
      </c>
      <c r="K126" s="274"/>
    </row>
    <row r="127" spans="2:11" ht="15" customHeight="1">
      <c r="B127" s="272"/>
      <c r="C127" s="233" t="s">
        <v>939</v>
      </c>
      <c r="D127" s="233"/>
      <c r="E127" s="233"/>
      <c r="F127" s="252" t="s">
        <v>934</v>
      </c>
      <c r="G127" s="233"/>
      <c r="H127" s="233" t="s">
        <v>940</v>
      </c>
      <c r="I127" s="233" t="s">
        <v>930</v>
      </c>
      <c r="J127" s="233">
        <v>15</v>
      </c>
      <c r="K127" s="274"/>
    </row>
    <row r="128" spans="2:11" ht="15" customHeight="1">
      <c r="B128" s="272"/>
      <c r="C128" s="254" t="s">
        <v>941</v>
      </c>
      <c r="D128" s="254"/>
      <c r="E128" s="254"/>
      <c r="F128" s="255" t="s">
        <v>934</v>
      </c>
      <c r="G128" s="254"/>
      <c r="H128" s="254" t="s">
        <v>942</v>
      </c>
      <c r="I128" s="254" t="s">
        <v>930</v>
      </c>
      <c r="J128" s="254">
        <v>15</v>
      </c>
      <c r="K128" s="274"/>
    </row>
    <row r="129" spans="2:11" ht="15" customHeight="1">
      <c r="B129" s="272"/>
      <c r="C129" s="254" t="s">
        <v>943</v>
      </c>
      <c r="D129" s="254"/>
      <c r="E129" s="254"/>
      <c r="F129" s="255" t="s">
        <v>934</v>
      </c>
      <c r="G129" s="254"/>
      <c r="H129" s="254" t="s">
        <v>944</v>
      </c>
      <c r="I129" s="254" t="s">
        <v>930</v>
      </c>
      <c r="J129" s="254">
        <v>20</v>
      </c>
      <c r="K129" s="274"/>
    </row>
    <row r="130" spans="2:11" ht="15" customHeight="1">
      <c r="B130" s="272"/>
      <c r="C130" s="254" t="s">
        <v>945</v>
      </c>
      <c r="D130" s="254"/>
      <c r="E130" s="254"/>
      <c r="F130" s="255" t="s">
        <v>934</v>
      </c>
      <c r="G130" s="254"/>
      <c r="H130" s="254" t="s">
        <v>946</v>
      </c>
      <c r="I130" s="254" t="s">
        <v>930</v>
      </c>
      <c r="J130" s="254">
        <v>20</v>
      </c>
      <c r="K130" s="274"/>
    </row>
    <row r="131" spans="2:11" ht="15" customHeight="1">
      <c r="B131" s="272"/>
      <c r="C131" s="233" t="s">
        <v>933</v>
      </c>
      <c r="D131" s="233"/>
      <c r="E131" s="233"/>
      <c r="F131" s="252" t="s">
        <v>934</v>
      </c>
      <c r="G131" s="233"/>
      <c r="H131" s="233" t="s">
        <v>967</v>
      </c>
      <c r="I131" s="233" t="s">
        <v>930</v>
      </c>
      <c r="J131" s="233">
        <v>50</v>
      </c>
      <c r="K131" s="274"/>
    </row>
    <row r="132" spans="2:11" ht="15" customHeight="1">
      <c r="B132" s="272"/>
      <c r="C132" s="233" t="s">
        <v>947</v>
      </c>
      <c r="D132" s="233"/>
      <c r="E132" s="233"/>
      <c r="F132" s="252" t="s">
        <v>934</v>
      </c>
      <c r="G132" s="233"/>
      <c r="H132" s="233" t="s">
        <v>967</v>
      </c>
      <c r="I132" s="233" t="s">
        <v>930</v>
      </c>
      <c r="J132" s="233">
        <v>50</v>
      </c>
      <c r="K132" s="274"/>
    </row>
    <row r="133" spans="2:11" ht="15" customHeight="1">
      <c r="B133" s="272"/>
      <c r="C133" s="233" t="s">
        <v>953</v>
      </c>
      <c r="D133" s="233"/>
      <c r="E133" s="233"/>
      <c r="F133" s="252" t="s">
        <v>934</v>
      </c>
      <c r="G133" s="233"/>
      <c r="H133" s="233" t="s">
        <v>967</v>
      </c>
      <c r="I133" s="233" t="s">
        <v>930</v>
      </c>
      <c r="J133" s="233">
        <v>50</v>
      </c>
      <c r="K133" s="274"/>
    </row>
    <row r="134" spans="2:11" ht="15" customHeight="1">
      <c r="B134" s="272"/>
      <c r="C134" s="233" t="s">
        <v>955</v>
      </c>
      <c r="D134" s="233"/>
      <c r="E134" s="233"/>
      <c r="F134" s="252" t="s">
        <v>934</v>
      </c>
      <c r="G134" s="233"/>
      <c r="H134" s="233" t="s">
        <v>967</v>
      </c>
      <c r="I134" s="233" t="s">
        <v>930</v>
      </c>
      <c r="J134" s="233">
        <v>50</v>
      </c>
      <c r="K134" s="274"/>
    </row>
    <row r="135" spans="2:11" ht="15" customHeight="1">
      <c r="B135" s="272"/>
      <c r="C135" s="233" t="s">
        <v>124</v>
      </c>
      <c r="D135" s="233"/>
      <c r="E135" s="233"/>
      <c r="F135" s="252" t="s">
        <v>934</v>
      </c>
      <c r="G135" s="233"/>
      <c r="H135" s="233" t="s">
        <v>980</v>
      </c>
      <c r="I135" s="233" t="s">
        <v>930</v>
      </c>
      <c r="J135" s="233">
        <v>255</v>
      </c>
      <c r="K135" s="274"/>
    </row>
    <row r="136" spans="2:11" ht="15" customHeight="1">
      <c r="B136" s="272"/>
      <c r="C136" s="233" t="s">
        <v>957</v>
      </c>
      <c r="D136" s="233"/>
      <c r="E136" s="233"/>
      <c r="F136" s="252" t="s">
        <v>928</v>
      </c>
      <c r="G136" s="233"/>
      <c r="H136" s="233" t="s">
        <v>981</v>
      </c>
      <c r="I136" s="233" t="s">
        <v>959</v>
      </c>
      <c r="J136" s="233"/>
      <c r="K136" s="274"/>
    </row>
    <row r="137" spans="2:11" ht="15" customHeight="1">
      <c r="B137" s="272"/>
      <c r="C137" s="233" t="s">
        <v>960</v>
      </c>
      <c r="D137" s="233"/>
      <c r="E137" s="233"/>
      <c r="F137" s="252" t="s">
        <v>928</v>
      </c>
      <c r="G137" s="233"/>
      <c r="H137" s="233" t="s">
        <v>982</v>
      </c>
      <c r="I137" s="233" t="s">
        <v>962</v>
      </c>
      <c r="J137" s="233"/>
      <c r="K137" s="274"/>
    </row>
    <row r="138" spans="2:11" ht="15" customHeight="1">
      <c r="B138" s="272"/>
      <c r="C138" s="233" t="s">
        <v>963</v>
      </c>
      <c r="D138" s="233"/>
      <c r="E138" s="233"/>
      <c r="F138" s="252" t="s">
        <v>928</v>
      </c>
      <c r="G138" s="233"/>
      <c r="H138" s="233" t="s">
        <v>963</v>
      </c>
      <c r="I138" s="233" t="s">
        <v>962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928</v>
      </c>
      <c r="G139" s="233"/>
      <c r="H139" s="233" t="s">
        <v>983</v>
      </c>
      <c r="I139" s="233" t="s">
        <v>962</v>
      </c>
      <c r="J139" s="233"/>
      <c r="K139" s="274"/>
    </row>
    <row r="140" spans="2:11" ht="15" customHeight="1">
      <c r="B140" s="272"/>
      <c r="C140" s="233" t="s">
        <v>984</v>
      </c>
      <c r="D140" s="233"/>
      <c r="E140" s="233"/>
      <c r="F140" s="252" t="s">
        <v>928</v>
      </c>
      <c r="G140" s="233"/>
      <c r="H140" s="233" t="s">
        <v>985</v>
      </c>
      <c r="I140" s="233" t="s">
        <v>962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986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922</v>
      </c>
      <c r="D146" s="245"/>
      <c r="E146" s="245"/>
      <c r="F146" s="245" t="s">
        <v>923</v>
      </c>
      <c r="G146" s="246"/>
      <c r="H146" s="245" t="s">
        <v>119</v>
      </c>
      <c r="I146" s="245" t="s">
        <v>56</v>
      </c>
      <c r="J146" s="245" t="s">
        <v>924</v>
      </c>
      <c r="K146" s="244"/>
    </row>
    <row r="147" spans="2:11" ht="17.25" customHeight="1">
      <c r="B147" s="243"/>
      <c r="C147" s="247" t="s">
        <v>925</v>
      </c>
      <c r="D147" s="247"/>
      <c r="E147" s="247"/>
      <c r="F147" s="248" t="s">
        <v>926</v>
      </c>
      <c r="G147" s="249"/>
      <c r="H147" s="247"/>
      <c r="I147" s="247"/>
      <c r="J147" s="247" t="s">
        <v>927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931</v>
      </c>
      <c r="D149" s="233"/>
      <c r="E149" s="233"/>
      <c r="F149" s="279" t="s">
        <v>928</v>
      </c>
      <c r="G149" s="233"/>
      <c r="H149" s="278" t="s">
        <v>967</v>
      </c>
      <c r="I149" s="278" t="s">
        <v>930</v>
      </c>
      <c r="J149" s="278">
        <v>120</v>
      </c>
      <c r="K149" s="274"/>
    </row>
    <row r="150" spans="2:11" ht="15" customHeight="1">
      <c r="B150" s="253"/>
      <c r="C150" s="278" t="s">
        <v>976</v>
      </c>
      <c r="D150" s="233"/>
      <c r="E150" s="233"/>
      <c r="F150" s="279" t="s">
        <v>928</v>
      </c>
      <c r="G150" s="233"/>
      <c r="H150" s="278" t="s">
        <v>987</v>
      </c>
      <c r="I150" s="278" t="s">
        <v>930</v>
      </c>
      <c r="J150" s="278" t="s">
        <v>978</v>
      </c>
      <c r="K150" s="274"/>
    </row>
    <row r="151" spans="2:11" ht="15" customHeight="1">
      <c r="B151" s="253"/>
      <c r="C151" s="278" t="s">
        <v>877</v>
      </c>
      <c r="D151" s="233"/>
      <c r="E151" s="233"/>
      <c r="F151" s="279" t="s">
        <v>928</v>
      </c>
      <c r="G151" s="233"/>
      <c r="H151" s="278" t="s">
        <v>988</v>
      </c>
      <c r="I151" s="278" t="s">
        <v>930</v>
      </c>
      <c r="J151" s="278" t="s">
        <v>978</v>
      </c>
      <c r="K151" s="274"/>
    </row>
    <row r="152" spans="2:11" ht="15" customHeight="1">
      <c r="B152" s="253"/>
      <c r="C152" s="278" t="s">
        <v>933</v>
      </c>
      <c r="D152" s="233"/>
      <c r="E152" s="233"/>
      <c r="F152" s="279" t="s">
        <v>934</v>
      </c>
      <c r="G152" s="233"/>
      <c r="H152" s="278" t="s">
        <v>967</v>
      </c>
      <c r="I152" s="278" t="s">
        <v>930</v>
      </c>
      <c r="J152" s="278">
        <v>50</v>
      </c>
      <c r="K152" s="274"/>
    </row>
    <row r="153" spans="2:11" ht="15" customHeight="1">
      <c r="B153" s="253"/>
      <c r="C153" s="278" t="s">
        <v>936</v>
      </c>
      <c r="D153" s="233"/>
      <c r="E153" s="233"/>
      <c r="F153" s="279" t="s">
        <v>928</v>
      </c>
      <c r="G153" s="233"/>
      <c r="H153" s="278" t="s">
        <v>967</v>
      </c>
      <c r="I153" s="278" t="s">
        <v>938</v>
      </c>
      <c r="J153" s="278"/>
      <c r="K153" s="274"/>
    </row>
    <row r="154" spans="2:11" ht="15" customHeight="1">
      <c r="B154" s="253"/>
      <c r="C154" s="278" t="s">
        <v>947</v>
      </c>
      <c r="D154" s="233"/>
      <c r="E154" s="233"/>
      <c r="F154" s="279" t="s">
        <v>934</v>
      </c>
      <c r="G154" s="233"/>
      <c r="H154" s="278" t="s">
        <v>967</v>
      </c>
      <c r="I154" s="278" t="s">
        <v>930</v>
      </c>
      <c r="J154" s="278">
        <v>50</v>
      </c>
      <c r="K154" s="274"/>
    </row>
    <row r="155" spans="2:11" ht="15" customHeight="1">
      <c r="B155" s="253"/>
      <c r="C155" s="278" t="s">
        <v>955</v>
      </c>
      <c r="D155" s="233"/>
      <c r="E155" s="233"/>
      <c r="F155" s="279" t="s">
        <v>934</v>
      </c>
      <c r="G155" s="233"/>
      <c r="H155" s="278" t="s">
        <v>967</v>
      </c>
      <c r="I155" s="278" t="s">
        <v>930</v>
      </c>
      <c r="J155" s="278">
        <v>50</v>
      </c>
      <c r="K155" s="274"/>
    </row>
    <row r="156" spans="2:11" ht="15" customHeight="1">
      <c r="B156" s="253"/>
      <c r="C156" s="278" t="s">
        <v>953</v>
      </c>
      <c r="D156" s="233"/>
      <c r="E156" s="233"/>
      <c r="F156" s="279" t="s">
        <v>934</v>
      </c>
      <c r="G156" s="233"/>
      <c r="H156" s="278" t="s">
        <v>967</v>
      </c>
      <c r="I156" s="278" t="s">
        <v>930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928</v>
      </c>
      <c r="G157" s="233"/>
      <c r="H157" s="278" t="s">
        <v>989</v>
      </c>
      <c r="I157" s="278" t="s">
        <v>930</v>
      </c>
      <c r="J157" s="278" t="s">
        <v>990</v>
      </c>
      <c r="K157" s="274"/>
    </row>
    <row r="158" spans="2:11" ht="15" customHeight="1">
      <c r="B158" s="253"/>
      <c r="C158" s="278" t="s">
        <v>991</v>
      </c>
      <c r="D158" s="233"/>
      <c r="E158" s="233"/>
      <c r="F158" s="279" t="s">
        <v>928</v>
      </c>
      <c r="G158" s="233"/>
      <c r="H158" s="278" t="s">
        <v>992</v>
      </c>
      <c r="I158" s="278" t="s">
        <v>962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993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922</v>
      </c>
      <c r="D164" s="245"/>
      <c r="E164" s="245"/>
      <c r="F164" s="245" t="s">
        <v>923</v>
      </c>
      <c r="G164" s="282"/>
      <c r="H164" s="283" t="s">
        <v>119</v>
      </c>
      <c r="I164" s="283" t="s">
        <v>56</v>
      </c>
      <c r="J164" s="245" t="s">
        <v>924</v>
      </c>
      <c r="K164" s="225"/>
    </row>
    <row r="165" spans="2:11" ht="17.25" customHeight="1">
      <c r="B165" s="226"/>
      <c r="C165" s="247" t="s">
        <v>925</v>
      </c>
      <c r="D165" s="247"/>
      <c r="E165" s="247"/>
      <c r="F165" s="248" t="s">
        <v>926</v>
      </c>
      <c r="G165" s="284"/>
      <c r="H165" s="285"/>
      <c r="I165" s="285"/>
      <c r="J165" s="247" t="s">
        <v>927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931</v>
      </c>
      <c r="D167" s="233"/>
      <c r="E167" s="233"/>
      <c r="F167" s="252" t="s">
        <v>928</v>
      </c>
      <c r="G167" s="233"/>
      <c r="H167" s="233" t="s">
        <v>967</v>
      </c>
      <c r="I167" s="233" t="s">
        <v>930</v>
      </c>
      <c r="J167" s="233">
        <v>120</v>
      </c>
      <c r="K167" s="274"/>
    </row>
    <row r="168" spans="2:11" ht="15" customHeight="1">
      <c r="B168" s="253"/>
      <c r="C168" s="233" t="s">
        <v>976</v>
      </c>
      <c r="D168" s="233"/>
      <c r="E168" s="233"/>
      <c r="F168" s="252" t="s">
        <v>928</v>
      </c>
      <c r="G168" s="233"/>
      <c r="H168" s="233" t="s">
        <v>977</v>
      </c>
      <c r="I168" s="233" t="s">
        <v>930</v>
      </c>
      <c r="J168" s="233" t="s">
        <v>978</v>
      </c>
      <c r="K168" s="274"/>
    </row>
    <row r="169" spans="2:11" ht="15" customHeight="1">
      <c r="B169" s="253"/>
      <c r="C169" s="233" t="s">
        <v>877</v>
      </c>
      <c r="D169" s="233"/>
      <c r="E169" s="233"/>
      <c r="F169" s="252" t="s">
        <v>928</v>
      </c>
      <c r="G169" s="233"/>
      <c r="H169" s="233" t="s">
        <v>994</v>
      </c>
      <c r="I169" s="233" t="s">
        <v>930</v>
      </c>
      <c r="J169" s="233" t="s">
        <v>978</v>
      </c>
      <c r="K169" s="274"/>
    </row>
    <row r="170" spans="2:11" ht="15" customHeight="1">
      <c r="B170" s="253"/>
      <c r="C170" s="233" t="s">
        <v>933</v>
      </c>
      <c r="D170" s="233"/>
      <c r="E170" s="233"/>
      <c r="F170" s="252" t="s">
        <v>934</v>
      </c>
      <c r="G170" s="233"/>
      <c r="H170" s="233" t="s">
        <v>994</v>
      </c>
      <c r="I170" s="233" t="s">
        <v>930</v>
      </c>
      <c r="J170" s="233">
        <v>50</v>
      </c>
      <c r="K170" s="274"/>
    </row>
    <row r="171" spans="2:11" ht="15" customHeight="1">
      <c r="B171" s="253"/>
      <c r="C171" s="233" t="s">
        <v>936</v>
      </c>
      <c r="D171" s="233"/>
      <c r="E171" s="233"/>
      <c r="F171" s="252" t="s">
        <v>928</v>
      </c>
      <c r="G171" s="233"/>
      <c r="H171" s="233" t="s">
        <v>994</v>
      </c>
      <c r="I171" s="233" t="s">
        <v>938</v>
      </c>
      <c r="J171" s="233"/>
      <c r="K171" s="274"/>
    </row>
    <row r="172" spans="2:11" ht="15" customHeight="1">
      <c r="B172" s="253"/>
      <c r="C172" s="233" t="s">
        <v>947</v>
      </c>
      <c r="D172" s="233"/>
      <c r="E172" s="233"/>
      <c r="F172" s="252" t="s">
        <v>934</v>
      </c>
      <c r="G172" s="233"/>
      <c r="H172" s="233" t="s">
        <v>994</v>
      </c>
      <c r="I172" s="233" t="s">
        <v>930</v>
      </c>
      <c r="J172" s="233">
        <v>50</v>
      </c>
      <c r="K172" s="274"/>
    </row>
    <row r="173" spans="2:11" ht="15" customHeight="1">
      <c r="B173" s="253"/>
      <c r="C173" s="233" t="s">
        <v>955</v>
      </c>
      <c r="D173" s="233"/>
      <c r="E173" s="233"/>
      <c r="F173" s="252" t="s">
        <v>934</v>
      </c>
      <c r="G173" s="233"/>
      <c r="H173" s="233" t="s">
        <v>994</v>
      </c>
      <c r="I173" s="233" t="s">
        <v>930</v>
      </c>
      <c r="J173" s="233">
        <v>50</v>
      </c>
      <c r="K173" s="274"/>
    </row>
    <row r="174" spans="2:11" ht="15" customHeight="1">
      <c r="B174" s="253"/>
      <c r="C174" s="233" t="s">
        <v>953</v>
      </c>
      <c r="D174" s="233"/>
      <c r="E174" s="233"/>
      <c r="F174" s="252" t="s">
        <v>934</v>
      </c>
      <c r="G174" s="233"/>
      <c r="H174" s="233" t="s">
        <v>994</v>
      </c>
      <c r="I174" s="233" t="s">
        <v>930</v>
      </c>
      <c r="J174" s="233">
        <v>50</v>
      </c>
      <c r="K174" s="274"/>
    </row>
    <row r="175" spans="2:11" ht="15" customHeight="1">
      <c r="B175" s="253"/>
      <c r="C175" s="233" t="s">
        <v>118</v>
      </c>
      <c r="D175" s="233"/>
      <c r="E175" s="233"/>
      <c r="F175" s="252" t="s">
        <v>928</v>
      </c>
      <c r="G175" s="233"/>
      <c r="H175" s="233" t="s">
        <v>995</v>
      </c>
      <c r="I175" s="233" t="s">
        <v>996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928</v>
      </c>
      <c r="G176" s="233"/>
      <c r="H176" s="233" t="s">
        <v>997</v>
      </c>
      <c r="I176" s="233" t="s">
        <v>998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928</v>
      </c>
      <c r="G177" s="233"/>
      <c r="H177" s="233" t="s">
        <v>999</v>
      </c>
      <c r="I177" s="233" t="s">
        <v>930</v>
      </c>
      <c r="J177" s="233">
        <v>20</v>
      </c>
      <c r="K177" s="274"/>
    </row>
    <row r="178" spans="2:11" ht="15" customHeight="1">
      <c r="B178" s="253"/>
      <c r="C178" s="233" t="s">
        <v>119</v>
      </c>
      <c r="D178" s="233"/>
      <c r="E178" s="233"/>
      <c r="F178" s="252" t="s">
        <v>928</v>
      </c>
      <c r="G178" s="233"/>
      <c r="H178" s="233" t="s">
        <v>1000</v>
      </c>
      <c r="I178" s="233" t="s">
        <v>930</v>
      </c>
      <c r="J178" s="233">
        <v>255</v>
      </c>
      <c r="K178" s="274"/>
    </row>
    <row r="179" spans="2:11" ht="15" customHeight="1">
      <c r="B179" s="253"/>
      <c r="C179" s="233" t="s">
        <v>120</v>
      </c>
      <c r="D179" s="233"/>
      <c r="E179" s="233"/>
      <c r="F179" s="252" t="s">
        <v>928</v>
      </c>
      <c r="G179" s="233"/>
      <c r="H179" s="233" t="s">
        <v>893</v>
      </c>
      <c r="I179" s="233" t="s">
        <v>930</v>
      </c>
      <c r="J179" s="233">
        <v>10</v>
      </c>
      <c r="K179" s="274"/>
    </row>
    <row r="180" spans="2:11" ht="15" customHeight="1">
      <c r="B180" s="253"/>
      <c r="C180" s="233" t="s">
        <v>121</v>
      </c>
      <c r="D180" s="233"/>
      <c r="E180" s="233"/>
      <c r="F180" s="252" t="s">
        <v>928</v>
      </c>
      <c r="G180" s="233"/>
      <c r="H180" s="233" t="s">
        <v>1001</v>
      </c>
      <c r="I180" s="233" t="s">
        <v>962</v>
      </c>
      <c r="J180" s="233"/>
      <c r="K180" s="274"/>
    </row>
    <row r="181" spans="2:11" ht="15" customHeight="1">
      <c r="B181" s="253"/>
      <c r="C181" s="233" t="s">
        <v>1002</v>
      </c>
      <c r="D181" s="233"/>
      <c r="E181" s="233"/>
      <c r="F181" s="252" t="s">
        <v>928</v>
      </c>
      <c r="G181" s="233"/>
      <c r="H181" s="233" t="s">
        <v>1003</v>
      </c>
      <c r="I181" s="233" t="s">
        <v>962</v>
      </c>
      <c r="J181" s="233"/>
      <c r="K181" s="274"/>
    </row>
    <row r="182" spans="2:11" ht="15" customHeight="1">
      <c r="B182" s="253"/>
      <c r="C182" s="233" t="s">
        <v>991</v>
      </c>
      <c r="D182" s="233"/>
      <c r="E182" s="233"/>
      <c r="F182" s="252" t="s">
        <v>928</v>
      </c>
      <c r="G182" s="233"/>
      <c r="H182" s="233" t="s">
        <v>1004</v>
      </c>
      <c r="I182" s="233" t="s">
        <v>962</v>
      </c>
      <c r="J182" s="233"/>
      <c r="K182" s="274"/>
    </row>
    <row r="183" spans="2:11" ht="15" customHeight="1">
      <c r="B183" s="253"/>
      <c r="C183" s="233" t="s">
        <v>123</v>
      </c>
      <c r="D183" s="233"/>
      <c r="E183" s="233"/>
      <c r="F183" s="252" t="s">
        <v>934</v>
      </c>
      <c r="G183" s="233"/>
      <c r="H183" s="233" t="s">
        <v>1005</v>
      </c>
      <c r="I183" s="233" t="s">
        <v>930</v>
      </c>
      <c r="J183" s="233">
        <v>50</v>
      </c>
      <c r="K183" s="274"/>
    </row>
    <row r="184" spans="2:11" ht="15" customHeight="1">
      <c r="B184" s="253"/>
      <c r="C184" s="233" t="s">
        <v>1006</v>
      </c>
      <c r="D184" s="233"/>
      <c r="E184" s="233"/>
      <c r="F184" s="252" t="s">
        <v>934</v>
      </c>
      <c r="G184" s="233"/>
      <c r="H184" s="233" t="s">
        <v>1007</v>
      </c>
      <c r="I184" s="233" t="s">
        <v>1008</v>
      </c>
      <c r="J184" s="233"/>
      <c r="K184" s="274"/>
    </row>
    <row r="185" spans="2:11" ht="15" customHeight="1">
      <c r="B185" s="253"/>
      <c r="C185" s="233" t="s">
        <v>1009</v>
      </c>
      <c r="D185" s="233"/>
      <c r="E185" s="233"/>
      <c r="F185" s="252" t="s">
        <v>934</v>
      </c>
      <c r="G185" s="233"/>
      <c r="H185" s="233" t="s">
        <v>1010</v>
      </c>
      <c r="I185" s="233" t="s">
        <v>1008</v>
      </c>
      <c r="J185" s="233"/>
      <c r="K185" s="274"/>
    </row>
    <row r="186" spans="2:11" ht="15" customHeight="1">
      <c r="B186" s="253"/>
      <c r="C186" s="233" t="s">
        <v>1011</v>
      </c>
      <c r="D186" s="233"/>
      <c r="E186" s="233"/>
      <c r="F186" s="252" t="s">
        <v>934</v>
      </c>
      <c r="G186" s="233"/>
      <c r="H186" s="233" t="s">
        <v>1012</v>
      </c>
      <c r="I186" s="233" t="s">
        <v>1008</v>
      </c>
      <c r="J186" s="233"/>
      <c r="K186" s="274"/>
    </row>
    <row r="187" spans="2:11" ht="15" customHeight="1">
      <c r="B187" s="253"/>
      <c r="C187" s="286" t="s">
        <v>1013</v>
      </c>
      <c r="D187" s="233"/>
      <c r="E187" s="233"/>
      <c r="F187" s="252" t="s">
        <v>934</v>
      </c>
      <c r="G187" s="233"/>
      <c r="H187" s="233" t="s">
        <v>1014</v>
      </c>
      <c r="I187" s="233" t="s">
        <v>1015</v>
      </c>
      <c r="J187" s="287" t="s">
        <v>1016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928</v>
      </c>
      <c r="G188" s="233"/>
      <c r="H188" s="229" t="s">
        <v>1017</v>
      </c>
      <c r="I188" s="233" t="s">
        <v>1018</v>
      </c>
      <c r="J188" s="233"/>
      <c r="K188" s="274"/>
    </row>
    <row r="189" spans="2:11" ht="15" customHeight="1">
      <c r="B189" s="253"/>
      <c r="C189" s="238" t="s">
        <v>1019</v>
      </c>
      <c r="D189" s="233"/>
      <c r="E189" s="233"/>
      <c r="F189" s="252" t="s">
        <v>928</v>
      </c>
      <c r="G189" s="233"/>
      <c r="H189" s="233" t="s">
        <v>1020</v>
      </c>
      <c r="I189" s="233" t="s">
        <v>962</v>
      </c>
      <c r="J189" s="233"/>
      <c r="K189" s="274"/>
    </row>
    <row r="190" spans="2:11" ht="15" customHeight="1">
      <c r="B190" s="253"/>
      <c r="C190" s="238" t="s">
        <v>1021</v>
      </c>
      <c r="D190" s="233"/>
      <c r="E190" s="233"/>
      <c r="F190" s="252" t="s">
        <v>928</v>
      </c>
      <c r="G190" s="233"/>
      <c r="H190" s="233" t="s">
        <v>1022</v>
      </c>
      <c r="I190" s="233" t="s">
        <v>962</v>
      </c>
      <c r="J190" s="233"/>
      <c r="K190" s="274"/>
    </row>
    <row r="191" spans="2:11" ht="15" customHeight="1">
      <c r="B191" s="253"/>
      <c r="C191" s="238" t="s">
        <v>1023</v>
      </c>
      <c r="D191" s="233"/>
      <c r="E191" s="233"/>
      <c r="F191" s="252" t="s">
        <v>934</v>
      </c>
      <c r="G191" s="233"/>
      <c r="H191" s="233" t="s">
        <v>1024</v>
      </c>
      <c r="I191" s="233" t="s">
        <v>962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1025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1026</v>
      </c>
      <c r="D198" s="289"/>
      <c r="E198" s="289"/>
      <c r="F198" s="289" t="s">
        <v>1027</v>
      </c>
      <c r="G198" s="290"/>
      <c r="H198" s="349" t="s">
        <v>1028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1018</v>
      </c>
      <c r="D200" s="233"/>
      <c r="E200" s="233"/>
      <c r="F200" s="252" t="s">
        <v>42</v>
      </c>
      <c r="G200" s="233"/>
      <c r="H200" s="350" t="s">
        <v>1029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1030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1031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1032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1033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974</v>
      </c>
      <c r="D206" s="233"/>
      <c r="E206" s="233"/>
      <c r="F206" s="252" t="s">
        <v>77</v>
      </c>
      <c r="G206" s="233"/>
      <c r="H206" s="350" t="s">
        <v>1034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871</v>
      </c>
      <c r="G207" s="233"/>
      <c r="H207" s="350" t="s">
        <v>872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869</v>
      </c>
      <c r="G208" s="233"/>
      <c r="H208" s="350" t="s">
        <v>1035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873</v>
      </c>
      <c r="G209" s="238"/>
      <c r="H209" s="351" t="s">
        <v>874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875</v>
      </c>
      <c r="G210" s="238"/>
      <c r="H210" s="351" t="s">
        <v>1036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998</v>
      </c>
      <c r="D212" s="259"/>
      <c r="E212" s="259"/>
      <c r="F212" s="252">
        <v>1</v>
      </c>
      <c r="G212" s="238"/>
      <c r="H212" s="351" t="s">
        <v>1037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1038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1039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1040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2019-09-05T07:09:32Z</dcterms:created>
  <dcterms:modified xsi:type="dcterms:W3CDTF">2020-02-06T09:42:18Z</dcterms:modified>
  <cp:category/>
  <cp:version/>
  <cp:contentType/>
  <cp:contentStatus/>
</cp:coreProperties>
</file>