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 - Bytová jednotka č.5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'5 - Bytová jednotka č.5'!$C$101:$K$417</definedName>
    <definedName name="_xlnm.Print_Area" localSheetId="1">'5 - Bytová jednotka č.5'!$C$4:$J$36,'5 - Bytová jednotka č.5'!$C$42:$J$83,'5 - Bytová jednotka č.5'!$C$89:$K$417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'5 - Bytová jednotka č.5'!$101:$101</definedName>
  </definedNames>
  <calcPr fullCalcOnLoad="1"/>
</workbook>
</file>

<file path=xl/sharedStrings.xml><?xml version="1.0" encoding="utf-8"?>
<sst xmlns="http://schemas.openxmlformats.org/spreadsheetml/2006/main" count="4498" uniqueCount="1110">
  <si>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</si>
  <si>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</si>
  <si>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</si>
  <si>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</si>
  <si>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</si>
  <si>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</si>
  <si>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</si>
  <si>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{07b54a07-2214-4fe5-ac57-1215629f5083}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</si>
  <si>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</si>
  <si>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</si>
  <si>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</si>
  <si>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</si>
  <si>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</si>
  <si>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</si>
  <si>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</si>
  <si>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</si>
  <si>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</si>
  <si>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</si>
  <si>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</si>
  <si>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Horymírova 2975/4</t>
  </si>
  <si>
    <t>KSO:</t>
  </si>
  <si>
    <t/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</si>
  <si>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</si>
  <si>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</si>
  <si>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</si>
  <si>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</si>
  <si>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</si>
  <si>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</si>
  <si>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</si>
  <si>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</si>
  <si>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</si>
  <si>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</si>
  <si>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</si>
  <si>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</si>
  <si>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</si>
  <si>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</si>
  <si>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</si>
  <si>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</si>
  <si>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</si>
  <si>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</si>
  <si>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</si>
  <si>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</si>
  <si>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</si>
  <si>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</si>
  <si>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</si>
  <si>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</si>
  <si>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</si>
  <si>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</si>
  <si>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</si>
  <si>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</si>
  <si>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</si>
  <si>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</si>
  <si>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</si>
  <si>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</si>
  <si>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</si>
  <si>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</si>
  <si>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</si>
  <si>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</si>
  <si>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</si>
  <si>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</si>
  <si>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</si>
  <si>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</si>
  <si>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</si>
  <si>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</si>
  <si>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</si>
  <si>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</si>
  <si>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</si>
  <si>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</si>
  <si>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</si>
  <si>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</si>
  <si>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</si>
  <si>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</si>
  <si>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</si>
  <si>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</si>
  <si>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</si>
  <si>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</si>
  <si>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</si>
  <si>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</si>
  <si>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</si>
  <si>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</si>
  <si>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</si>
  <si>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{93e70249-529c-42aa-88a9-eea5e5596ae2}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</si>
  <si>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</si>
  <si>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</si>
  <si>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</si>
  <si>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</si>
  <si>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</si>
  <si>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</si>
  <si>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</si>
  <si>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5 - Bytová jednotka č.5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</si>
  <si>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</si>
  <si>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</si>
  <si>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</si>
  <si>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</si>
  <si>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</si>
  <si>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</si>
  <si>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</si>
  <si>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</si>
  <si>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</si>
  <si>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</si>
  <si>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</si>
  <si>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</si>
  <si>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</si>
  <si>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</si>
  <si>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</si>
  <si>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</si>
  <si>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</si>
  <si>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</si>
  <si>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</si>
  <si>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</si>
  <si>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</si>
  <si>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</si>
  <si>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</si>
  <si>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</si>
  <si>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</si>
  <si>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</si>
  <si>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</si>
  <si>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</si>
  <si>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</si>
  <si>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</si>
  <si>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</si>
  <si>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</si>
  <si>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</si>
  <si>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</si>
  <si>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</si>
  <si>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</si>
  <si>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</si>
  <si>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</si>
  <si>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</si>
  <si>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</si>
  <si>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</si>
  <si>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</si>
  <si>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</si>
  <si>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</si>
  <si>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</si>
  <si>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</si>
  <si>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</si>
  <si>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</si>
  <si>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</si>
  <si>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</si>
  <si>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</si>
  <si>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</si>
  <si>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</si>
  <si>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</si>
  <si>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</si>
  <si>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</si>
  <si>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</si>
  <si>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216783750</t>
  </si>
  <si>
    <t>VV</t>
  </si>
  <si>
    <t>(1,6+0,7)*0,8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</si>
  <si>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</si>
  <si>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</si>
  <si>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</si>
  <si>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</si>
  <si>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-909528508</t>
  </si>
  <si>
    <t>611142001</t>
  </si>
  <si>
    <t>Potažení vnitřních ploch pletivem  v ploše nebo pruzích, na plném podkladu sklovláknitým vtlačením do tmelu stropů</t>
  </si>
  <si>
    <t>-1045512139</t>
  </si>
  <si>
    <t>611311131</t>
  </si>
  <si>
    <t>Potažení vnitřních ploch štukem tloušťky do 3 mm vodorovných konstrukcí stropů rovných</t>
  </si>
  <si>
    <t>2048643786</t>
  </si>
  <si>
    <t>611321111</t>
  </si>
  <si>
    <t>Omítka vápenocementová vnitřních ploch  nanášená ručně jednovrstvá, tloušťky do 10 mm hrubá zatřená vodorovných konstrukcí stropů rovných</t>
  </si>
  <si>
    <t>104289212</t>
  </si>
  <si>
    <t>612131121</t>
  </si>
  <si>
    <t>Podkladní a spojovací vrstva vnitřních omítaných ploch  penetrace akrylát-silikonová nanášená ručně stěn</t>
  </si>
  <si>
    <t>1345266991</t>
  </si>
  <si>
    <t>7</t>
  </si>
  <si>
    <t>612142001</t>
  </si>
  <si>
    <t>Potažení vnitřních ploch pletivem  v ploše nebo pruzích, na plném podkladu sklovláknitým vtlačením do tmelu stěn</t>
  </si>
  <si>
    <t>-73174532</t>
  </si>
  <si>
    <t>8</t>
  </si>
  <si>
    <t>612311131</t>
  </si>
  <si>
    <t>Potažení vnitřních ploch štukem tloušťky do 3 mm svislých konstrukcí stěn</t>
  </si>
  <si>
    <t>1752987706</t>
  </si>
  <si>
    <t>(0,08+1,035+0,065+0,065+2,465+1,77+0,08)*0,6</t>
  </si>
  <si>
    <t>9</t>
  </si>
  <si>
    <t>612321111</t>
  </si>
  <si>
    <t>Omítka vápenocementová vnitřních ploch  nanášená ručně jednovrstvá, tloušťky do 10 mm hrubá zatřená svislých konstrukcí stěn</t>
  </si>
  <si>
    <t>-1781514527</t>
  </si>
  <si>
    <t>(0,08+1,035+0,065+0,065+2,465+1,77+0,08)*2,6</t>
  </si>
  <si>
    <t>10</t>
  </si>
  <si>
    <t>619991001</t>
  </si>
  <si>
    <t>Zakrytí vnitřních ploch před znečištěním  včetně pozdějšího odkrytí podlah fólií přilepenou lepící páskou</t>
  </si>
  <si>
    <t>1319908330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</si>
  <si>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</si>
  <si>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</si>
  <si>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</si>
  <si>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</si>
  <si>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-1338348274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</si>
  <si>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</si>
  <si>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</si>
  <si>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</si>
  <si>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</si>
  <si>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</si>
  <si>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-1753471677</t>
  </si>
  <si>
    <t>0,9+4,31</t>
  </si>
  <si>
    <t>13</t>
  </si>
  <si>
    <t>642944121</t>
  </si>
  <si>
    <t>Osazení ocelových dveřních zárubní lisovaných nebo z úhelníků dodatečně  s vybetonováním prahu, plochy do 2,5 m2</t>
  </si>
  <si>
    <t>kus</t>
  </si>
  <si>
    <t>-269082362</t>
  </si>
  <si>
    <t>14</t>
  </si>
  <si>
    <t>M</t>
  </si>
  <si>
    <t>55331521</t>
  </si>
  <si>
    <t>zárubeň ocelová pro sádrokarton 100 700 L/P</t>
  </si>
  <si>
    <t>115632559</t>
  </si>
  <si>
    <t>Ostatní konstrukce a práce, bourání</t>
  </si>
  <si>
    <t>784111001</t>
  </si>
  <si>
    <t>Oprášení (ometení) podkladu v místnostech výšky do 3,80 m</t>
  </si>
  <si>
    <t>16</t>
  </si>
  <si>
    <t>-1321186028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</si>
  <si>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</si>
  <si>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</si>
  <si>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</si>
  <si>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</si>
  <si>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</si>
  <si>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</si>
  <si>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</si>
  <si>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omítky v místnostech výšky do 3,80 m</t>
  </si>
  <si>
    <t>-763498611</t>
  </si>
  <si>
    <t>lehké obroušení stávajícího panelu - příprava pro novou omítku:</t>
  </si>
  <si>
    <t>26,094</t>
  </si>
  <si>
    <t>17</t>
  </si>
  <si>
    <t>952901111</t>
  </si>
  <si>
    <t>Vyčištění budov nebo objektů před předáním do užívání  budov bytové nebo občanské výstavby, světlé výšky podlaží do 4 m</t>
  </si>
  <si>
    <t>1453261632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</si>
  <si>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</si>
  <si>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</si>
  <si>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</si>
  <si>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</si>
  <si>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</si>
  <si>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687421251</t>
  </si>
  <si>
    <t>(2,62+1,85+1,85+1,71+0,87+1,14+0,78)*2,6</t>
  </si>
  <si>
    <t>19</t>
  </si>
  <si>
    <t>965046111</t>
  </si>
  <si>
    <t>Broušení stávajících betonových podlah úběr do 3 mm</t>
  </si>
  <si>
    <t>79592237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</si>
  <si>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</si>
  <si>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</si>
  <si>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</si>
  <si>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</si>
  <si>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</si>
  <si>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</si>
  <si>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</si>
  <si>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</si>
  <si>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198573978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</si>
  <si>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</si>
  <si>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</si>
  <si>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1862530201</t>
  </si>
  <si>
    <t>3,049*50 'Přepočtené koeficientem množství</t>
  </si>
  <si>
    <t>22</t>
  </si>
  <si>
    <t>997013501</t>
  </si>
  <si>
    <t>Odvoz suti a vybouraných hmot na skládku nebo meziskládku  se složením, na vzdálenost do 1 km</t>
  </si>
  <si>
    <t>195488304</t>
  </si>
  <si>
    <t>23</t>
  </si>
  <si>
    <t>997013509</t>
  </si>
  <si>
    <t>Odvoz suti a vybouraných hmot na skládku nebo meziskládku  se složením, na vzdálenost Příplatek k ceně za každý další i započatý 1 km přes 1 km</t>
  </si>
  <si>
    <t>831099412</t>
  </si>
  <si>
    <t>3,049*9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</si>
  <si>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</si>
  <si>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</si>
  <si>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</si>
  <si>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1763725383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</si>
  <si>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</si>
  <si>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</si>
  <si>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</si>
  <si>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</si>
  <si>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</si>
  <si>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-308687179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</si>
  <si>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</si>
  <si>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</si>
  <si>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</si>
  <si>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343290014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</si>
  <si>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</si>
  <si>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</si>
  <si>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</si>
  <si>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1554731401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</si>
  <si>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</si>
  <si>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</si>
  <si>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</si>
  <si>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</si>
  <si>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</si>
  <si>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</si>
  <si>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</si>
  <si>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-1141072361</t>
  </si>
  <si>
    <t>0,855*1,035</t>
  </si>
  <si>
    <t>2,465*1,77</t>
  </si>
  <si>
    <t>29</t>
  </si>
  <si>
    <t>711192201</t>
  </si>
  <si>
    <t>Provedení izolace proti zemní vlhkosti hydroizolační stěrkou na ploše svislé S dvouvrstvá na betonu</t>
  </si>
  <si>
    <t>1783651370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</si>
  <si>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</si>
  <si>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</si>
  <si>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</si>
  <si>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</si>
  <si>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</si>
  <si>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</si>
  <si>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</si>
  <si>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</si>
  <si>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</si>
  <si>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</si>
  <si>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</si>
  <si>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-606610120</t>
  </si>
  <si>
    <t>spotřeba 3kg/m2, tl. 2mm</t>
  </si>
  <si>
    <t>(5,248+9,192)*3</t>
  </si>
  <si>
    <t>31</t>
  </si>
  <si>
    <t>711199095</t>
  </si>
  <si>
    <t>Příplatek k cenám provedení izolace proti zemní vlhkosti za plochu do 10 m2  natěradly za studena nebo za horka</t>
  </si>
  <si>
    <t>-1188970100</t>
  </si>
  <si>
    <t>5,248+9,192</t>
  </si>
  <si>
    <t>711199101</t>
  </si>
  <si>
    <t>Provedení izolace proti zemní vlhkosti hydroizolační stěrkou doplňků vodotěsné těsnící pásky pro dilatační a styčné spáry</t>
  </si>
  <si>
    <t>m</t>
  </si>
  <si>
    <t>827618130</t>
  </si>
  <si>
    <t>1,35+0,855+1,35</t>
  </si>
  <si>
    <t>1,77+2,465+1,77+2,465-0,7</t>
  </si>
  <si>
    <t>1,6+0,5</t>
  </si>
  <si>
    <t>0,2*4</t>
  </si>
  <si>
    <t>33</t>
  </si>
  <si>
    <t>711199102</t>
  </si>
  <si>
    <t>Provedení izolace proti zemní vlhkosti hydroizolační stěrkou doplňků vodotěsné těsnící pásky pro vnější a vnitřní roh</t>
  </si>
  <si>
    <t>1703312707</t>
  </si>
  <si>
    <t>34</t>
  </si>
  <si>
    <t>28355020</t>
  </si>
  <si>
    <t>páska pružná těsnící š 80mm</t>
  </si>
  <si>
    <t>-2056985572</t>
  </si>
  <si>
    <t>15,025*1,1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</si>
  <si>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</si>
  <si>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</si>
  <si>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</si>
  <si>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1597390904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</si>
  <si>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</si>
  <si>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</si>
  <si>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</si>
  <si>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1616073964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</si>
  <si>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</si>
  <si>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</si>
  <si>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</si>
  <si>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</si>
  <si>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</si>
  <si>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1725412068</t>
  </si>
  <si>
    <t>38</t>
  </si>
  <si>
    <t>721173706</t>
  </si>
  <si>
    <t>Potrubí z plastových trub polyetylenové svařované odpadní (svislé) DN 100</t>
  </si>
  <si>
    <t>695612201</t>
  </si>
  <si>
    <t>39</t>
  </si>
  <si>
    <t>721173722</t>
  </si>
  <si>
    <t>Potrubí z plastových trub polyetylenové svařované připojovací DN 40</t>
  </si>
  <si>
    <t>-1424462540</t>
  </si>
  <si>
    <t>40</t>
  </si>
  <si>
    <t>721173724</t>
  </si>
  <si>
    <t>Potrubí z plastových trub polyetylenové svařované připojovací DN 70</t>
  </si>
  <si>
    <t>1469481908</t>
  </si>
  <si>
    <t>41</t>
  </si>
  <si>
    <t>721220801</t>
  </si>
  <si>
    <t>Demontáž zápachových uzávěrek  do DN 70</t>
  </si>
  <si>
    <t>-281902809</t>
  </si>
  <si>
    <t>vana,umyvadlo,pračka:</t>
  </si>
  <si>
    <t>42</t>
  </si>
  <si>
    <t>721290111</t>
  </si>
  <si>
    <t>Zkouška těsnosti kanalizace  v objektech vodou do DN 125</t>
  </si>
  <si>
    <t>331881972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</si>
  <si>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</si>
  <si>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</si>
  <si>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</si>
  <si>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-585288492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</si>
  <si>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</si>
  <si>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</si>
  <si>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</si>
  <si>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-296226417</t>
  </si>
  <si>
    <t>722</t>
  </si>
  <si>
    <t>Zdravotechnika - vnitřní vodovod</t>
  </si>
  <si>
    <t>45</t>
  </si>
  <si>
    <t>722170801</t>
  </si>
  <si>
    <t>Demontáž rozvodů vody z plastů  do Ø 25 mm</t>
  </si>
  <si>
    <t>1856458715</t>
  </si>
  <si>
    <t>46</t>
  </si>
  <si>
    <t>722176113</t>
  </si>
  <si>
    <t>Montáž potrubí z plastových trub  svařovaných polyfuzně D přes 20 do 25 mm</t>
  </si>
  <si>
    <t>-118017111</t>
  </si>
  <si>
    <t>47</t>
  </si>
  <si>
    <t>28615150</t>
  </si>
  <si>
    <t>trubka vodovodní tlaková PPR řada PN 20 D 16mm dl 4m</t>
  </si>
  <si>
    <t>-187714050</t>
  </si>
  <si>
    <t>48</t>
  </si>
  <si>
    <t>28615152</t>
  </si>
  <si>
    <t>trubka vodovodní tlaková PPR řada PN 20 D 20mm dl 4m</t>
  </si>
  <si>
    <t>-592838044</t>
  </si>
  <si>
    <t>49</t>
  </si>
  <si>
    <t>28615153</t>
  </si>
  <si>
    <t>trubka vodovodní tlaková PPR řada PN 20 D 25mm dl 4m</t>
  </si>
  <si>
    <t>-21756190</t>
  </si>
  <si>
    <t>722179191</t>
  </si>
  <si>
    <t>Příplatek k ceně rozvody vody z plastů  za práce malého rozsahu na zakázce do 20 m rozvodu</t>
  </si>
  <si>
    <t>soubor</t>
  </si>
  <si>
    <t>-2008564447</t>
  </si>
  <si>
    <t>51</t>
  </si>
  <si>
    <t>722179192</t>
  </si>
  <si>
    <t>Příplatek k ceně rozvody vody z plastů  za práce malého rozsahu na zakázce při průměru trubek do 32 mm, do 15 svarů</t>
  </si>
  <si>
    <t>581682268</t>
  </si>
  <si>
    <t>52</t>
  </si>
  <si>
    <t>722290215</t>
  </si>
  <si>
    <t>Zkoušky, proplach a desinfekce vodovodního potrubí  zkoušky těsnosti vodovodního potrubí hrdlového nebo přírubového do DN 100</t>
  </si>
  <si>
    <t>358709659</t>
  </si>
  <si>
    <t>53</t>
  </si>
  <si>
    <t>722290234</t>
  </si>
  <si>
    <t>Zkoušky, proplach a desinfekce vodovodního potrubí  proplach a desinfekce vodovodního potrubí do DN 80</t>
  </si>
  <si>
    <t>-162415054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</si>
  <si>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</si>
  <si>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</si>
  <si>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</si>
  <si>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466911154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</si>
  <si>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</si>
  <si>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</si>
  <si>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</si>
  <si>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288694056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</si>
  <si>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</si>
  <si>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</si>
  <si>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</si>
  <si>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</si>
  <si>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</si>
  <si>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1039392091</t>
  </si>
  <si>
    <t>57</t>
  </si>
  <si>
    <t>723150402</t>
  </si>
  <si>
    <t>Potrubí z ocelových trubek hladkých  chráničky z ušlechtilé oceli spojované lisováním DN 15</t>
  </si>
  <si>
    <t>-1919168894</t>
  </si>
  <si>
    <t>chránička:</t>
  </si>
  <si>
    <t>58</t>
  </si>
  <si>
    <t>723181002</t>
  </si>
  <si>
    <t>Potrubí z měděných trubek měkkých, spojovaných lisováním DN 15</t>
  </si>
  <si>
    <t>-593963740</t>
  </si>
  <si>
    <t>59</t>
  </si>
  <si>
    <t>723190105</t>
  </si>
  <si>
    <t>Přípojky plynovodní ke spotřebičům z hadic nerezových vnitřní závit G 1/2 FF, délky 100 cm</t>
  </si>
  <si>
    <t>1476533289</t>
  </si>
  <si>
    <t>60</t>
  </si>
  <si>
    <t>723190901</t>
  </si>
  <si>
    <t>Opravy plynovodního potrubí  uzavření nebo otevření potrubí</t>
  </si>
  <si>
    <t>-389675448</t>
  </si>
  <si>
    <t>61</t>
  </si>
  <si>
    <t>723190907</t>
  </si>
  <si>
    <t>Opravy plynovodního potrubí  odvzdušnění a napuštění potrubí</t>
  </si>
  <si>
    <t>1826413539</t>
  </si>
  <si>
    <t>62</t>
  </si>
  <si>
    <t>723190909</t>
  </si>
  <si>
    <t>Opravy plynovodního potrubí  neúřední zkouška těsnosti dosavadního potrubí</t>
  </si>
  <si>
    <t>640193799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</si>
  <si>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</si>
  <si>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</si>
  <si>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</si>
  <si>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-277968133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</si>
  <si>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</si>
  <si>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</si>
  <si>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</si>
  <si>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606116754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</si>
  <si>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</si>
  <si>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</si>
  <si>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</si>
  <si>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</si>
  <si>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</si>
  <si>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-1659215373</t>
  </si>
  <si>
    <t>66</t>
  </si>
  <si>
    <t>725112001</t>
  </si>
  <si>
    <t>Zařízení záchodů klozety keramické standardní samostatně stojící s hlubokým splachováním odpad vodorovný</t>
  </si>
  <si>
    <t>-2123562842</t>
  </si>
  <si>
    <t>67</t>
  </si>
  <si>
    <t>725210821</t>
  </si>
  <si>
    <t>Demontáž umyvadel  bez výtokových armatur umyvadel</t>
  </si>
  <si>
    <t>1126552690</t>
  </si>
  <si>
    <t>68</t>
  </si>
  <si>
    <t>725211602</t>
  </si>
  <si>
    <t>Umyvadla keramická bez výtokových armatur se zápachovou uzávěrkou připevněná na stěnu šrouby bílá bez sloupu nebo krytu na sifon 550 mm</t>
  </si>
  <si>
    <t>1146307567</t>
  </si>
  <si>
    <t>69</t>
  </si>
  <si>
    <t>725220841</t>
  </si>
  <si>
    <t>Demontáž van  ocelových rohových</t>
  </si>
  <si>
    <t>1573031239</t>
  </si>
  <si>
    <t>70</t>
  </si>
  <si>
    <t>725222116</t>
  </si>
  <si>
    <t>Vany bez výtokových armatur akrylátové se zápachovou uzávěrkou klasické 1700x700 mm</t>
  </si>
  <si>
    <t>177897554</t>
  </si>
  <si>
    <t>71</t>
  </si>
  <si>
    <t>725810811</t>
  </si>
  <si>
    <t>Demontáž výtokových ventilů  nástěnných</t>
  </si>
  <si>
    <t>1513188355</t>
  </si>
  <si>
    <t>72</t>
  </si>
  <si>
    <t>725811115</t>
  </si>
  <si>
    <t>Ventily nástěnné s pevným výtokem G 1/2 x 80 mm</t>
  </si>
  <si>
    <t>-2124412027</t>
  </si>
  <si>
    <t>73</t>
  </si>
  <si>
    <t>725820801</t>
  </si>
  <si>
    <t>Demontáž baterií  nástěnných do G 3/4</t>
  </si>
  <si>
    <t>-1349613646</t>
  </si>
  <si>
    <t>74</t>
  </si>
  <si>
    <t>725822611</t>
  </si>
  <si>
    <t>Baterie umyvadlové stojánkové pákové bez výpusti</t>
  </si>
  <si>
    <t>-525987275</t>
  </si>
  <si>
    <t>75</t>
  </si>
  <si>
    <t>725831313</t>
  </si>
  <si>
    <t>Baterie vanové nástěnné pákové s příslušenstvím a pohyblivým držákem</t>
  </si>
  <si>
    <t>1566627430</t>
  </si>
  <si>
    <t>76</t>
  </si>
  <si>
    <t>725865501</t>
  </si>
  <si>
    <t>Zápachové uzávěrky zařizovacích předmětů odpadní soupravy se zápachovou uzávěrkou DN 40/50</t>
  </si>
  <si>
    <t>999757619</t>
  </si>
  <si>
    <t>77</t>
  </si>
  <si>
    <t>725869101</t>
  </si>
  <si>
    <t>Zápachové uzávěrky zařizovacích předmětů montáž zápachových uzávěrek umyvadlových do DN 40</t>
  </si>
  <si>
    <t>1543511434</t>
  </si>
  <si>
    <t>78</t>
  </si>
  <si>
    <t>55161837</t>
  </si>
  <si>
    <t>uzávěrka zápachová pro pračku a myčku nástěnná PP-bílá DN 40</t>
  </si>
  <si>
    <t>-1485861337</t>
  </si>
  <si>
    <t>79</t>
  </si>
  <si>
    <t>ZUU</t>
  </si>
  <si>
    <t>Zápachová uzávěra - sifon pro umyvadla, provedení chrom</t>
  </si>
  <si>
    <t>1515293261</t>
  </si>
  <si>
    <t>80</t>
  </si>
  <si>
    <t>725980123</t>
  </si>
  <si>
    <t>Dvířka  30/30</t>
  </si>
  <si>
    <t>-1463947066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</si>
  <si>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</si>
  <si>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</si>
  <si>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</si>
  <si>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-1605149952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</si>
  <si>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</si>
  <si>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</si>
  <si>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</si>
  <si>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-290714263</t>
  </si>
  <si>
    <t>83</t>
  </si>
  <si>
    <t>OIM</t>
  </si>
  <si>
    <t>Ostatní instalační materiál nutný pro dopojení zařizovacích předmětů (pancéřové hadičky, těsnění atd...)</t>
  </si>
  <si>
    <t>kpl</t>
  </si>
  <si>
    <t>329358233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</si>
  <si>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</si>
  <si>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</si>
  <si>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</si>
  <si>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</si>
  <si>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</si>
  <si>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2002935131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</si>
  <si>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</si>
  <si>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</si>
  <si>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</si>
  <si>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-1427331334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</si>
  <si>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</si>
  <si>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</si>
  <si>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</si>
  <si>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1517321636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</si>
  <si>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</si>
  <si>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</si>
  <si>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</si>
  <si>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</si>
  <si>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</si>
  <si>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-751583164</t>
  </si>
  <si>
    <t>88</t>
  </si>
  <si>
    <t>34571515</t>
  </si>
  <si>
    <t>krabice přístrojová instalační 400 V, 142x71x45mm do dutých stěn</t>
  </si>
  <si>
    <t>1173859107</t>
  </si>
  <si>
    <t>89</t>
  </si>
  <si>
    <t>741120001</t>
  </si>
  <si>
    <t>Montáž vodičů izolovaných měděných bez ukončení uložených pod omítku plných a laněných (CY), průřezu žíly 0,35 až 6 mm2</t>
  </si>
  <si>
    <t>-2133540290</t>
  </si>
  <si>
    <t>90</t>
  </si>
  <si>
    <t>34111036</t>
  </si>
  <si>
    <t>kabel silový s Cu jádrem 1 kV 3x2,5mm2</t>
  </si>
  <si>
    <t>27910888</t>
  </si>
  <si>
    <t>91</t>
  </si>
  <si>
    <t>34111018</t>
  </si>
  <si>
    <t>kabel silový s Cu jádrem 1 kV 2x6mm2</t>
  </si>
  <si>
    <t>-2011607848</t>
  </si>
  <si>
    <t>92</t>
  </si>
  <si>
    <t>741210001</t>
  </si>
  <si>
    <t>Montáž rozvodnic oceloplechových nebo plastových bez zapojení vodičů běžných, hmotnosti do 20 kg</t>
  </si>
  <si>
    <t>1448202990</t>
  </si>
  <si>
    <t>93</t>
  </si>
  <si>
    <t>35713850</t>
  </si>
  <si>
    <t>rozvodnice elektroměrové s jedním 1 fázovým místem bez požární úpravy</t>
  </si>
  <si>
    <t>1134245683</t>
  </si>
  <si>
    <t>94</t>
  </si>
  <si>
    <t>741310001</t>
  </si>
  <si>
    <t>Montáž spínačů jedno nebo dvoupólových nástěnných se zapojením vodičů, pro prostředí normální vypínačů, řazení 1-jednopólových</t>
  </si>
  <si>
    <t>-1686247949</t>
  </si>
  <si>
    <t>95</t>
  </si>
  <si>
    <t>34535799</t>
  </si>
  <si>
    <t>ovladač zapínací tlačítkový 10A 3553-80289 velkoplošný</t>
  </si>
  <si>
    <t>559229296</t>
  </si>
  <si>
    <t>96</t>
  </si>
  <si>
    <t>741313001</t>
  </si>
  <si>
    <t>Montáž zásuvek domovních se zapojením vodičů bezšroubové připojení polozapuštěných nebo zapuštěných 10/16 A, provedení 2P + PE</t>
  </si>
  <si>
    <t>-489612623</t>
  </si>
  <si>
    <t>97</t>
  </si>
  <si>
    <t>35811077</t>
  </si>
  <si>
    <t>zásuvka nepropustná nástěnná 16A 220 V 3pólová</t>
  </si>
  <si>
    <t>258178272</t>
  </si>
  <si>
    <t>98</t>
  </si>
  <si>
    <t>741370002</t>
  </si>
  <si>
    <t>Montáž svítidel žárovkových se zapojením vodičů bytových nebo společenských místností stropních přisazených 1 zdroj se sklem</t>
  </si>
  <si>
    <t>908407414</t>
  </si>
  <si>
    <t>99</t>
  </si>
  <si>
    <t>34821275</t>
  </si>
  <si>
    <t>svítidlo bytové žárovkové IP 42, max. 60 W E27</t>
  </si>
  <si>
    <t>-1663030315</t>
  </si>
  <si>
    <t>100</t>
  </si>
  <si>
    <t>34111030</t>
  </si>
  <si>
    <t>kabel silový s Cu jádrem 1 kV 3x1,5mm2</t>
  </si>
  <si>
    <t>1758682482</t>
  </si>
  <si>
    <t>101</t>
  </si>
  <si>
    <t>741810001</t>
  </si>
  <si>
    <t>Zkoušky a prohlídky elektrických rozvodů a zařízení celková prohlídka a vyhotovení revizní zprávy pro objem montážních prací do 100 tis. Kč</t>
  </si>
  <si>
    <t>276195848</t>
  </si>
  <si>
    <t>102</t>
  </si>
  <si>
    <t>998741103</t>
  </si>
  <si>
    <t>Přesun hmot pro silnoproud stanovený z hmotnosti přesunovaného materiálu vodorovná dopravní vzdálenost do 50 m v objektech výšky přes 12 do 24 m</t>
  </si>
  <si>
    <t>42271148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</si>
  <si>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</si>
  <si>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</si>
  <si>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</si>
  <si>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1782444321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</si>
  <si>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</si>
  <si>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</si>
  <si>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</si>
  <si>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</si>
  <si>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</si>
  <si>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-265570407</t>
  </si>
  <si>
    <t>105</t>
  </si>
  <si>
    <t>V</t>
  </si>
  <si>
    <t>Axiální ventilátor max. 20x20cm, pr. 125 mm</t>
  </si>
  <si>
    <t>1915584116</t>
  </si>
  <si>
    <t>106</t>
  </si>
  <si>
    <t>751111811</t>
  </si>
  <si>
    <t>Demontáž ventilátoru axiálního nízkotlakého kruhové potrubí, průměru do 200 mm</t>
  </si>
  <si>
    <t>-2032735314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</si>
  <si>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</si>
  <si>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</si>
  <si>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</si>
  <si>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-1418923704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</si>
  <si>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</si>
  <si>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</si>
  <si>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</si>
  <si>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1845458927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</si>
  <si>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</si>
  <si>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</si>
  <si>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</si>
  <si>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</si>
  <si>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</si>
  <si>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1470597099</t>
  </si>
  <si>
    <t>1,035*2,6</t>
  </si>
  <si>
    <t>(0,855+0,08)*2,6</t>
  </si>
  <si>
    <t>2,465*2,6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</si>
  <si>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</si>
  <si>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</si>
  <si>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</si>
  <si>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-1429620402</t>
  </si>
  <si>
    <t>(0,85+1,035)*2</t>
  </si>
  <si>
    <t>(2,465+1,77)*2</t>
  </si>
  <si>
    <t>2,6*8</t>
  </si>
  <si>
    <t>111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</si>
  <si>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</si>
  <si>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</si>
  <si>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-2133836453</t>
  </si>
  <si>
    <t>2,6*5</t>
  </si>
  <si>
    <t>0,5</t>
  </si>
  <si>
    <t>112</t>
  </si>
  <si>
    <t>763111751</t>
  </si>
  <si>
    <t>Příčka ze sádrokartonových desek  Příplatek k cenám za plochu do 6 m2 jednotlivě</t>
  </si>
  <si>
    <t>-732262650</t>
  </si>
  <si>
    <t>113</t>
  </si>
  <si>
    <t>763111762</t>
  </si>
  <si>
    <t>Příčka ze sádrokartonových desek  Příplatek k cenám za zahuštění profilů u příček s nosnou konstrukcí z jednoduchých profilů na vzdálenost 41 cm</t>
  </si>
  <si>
    <t>1130343773</t>
  </si>
  <si>
    <t>114</t>
  </si>
  <si>
    <t>763111771</t>
  </si>
  <si>
    <t>Příčka ze sádrokartonových desek  Příplatek k cenám za rovinnost kvality speciální tmelení kvality Q3</t>
  </si>
  <si>
    <t>1793999178</t>
  </si>
  <si>
    <t>11,531*2</t>
  </si>
  <si>
    <t>4,873</t>
  </si>
  <si>
    <t>2,6*1,2</t>
  </si>
  <si>
    <t>115</t>
  </si>
  <si>
    <t>763164166</t>
  </si>
  <si>
    <t>Obklad ze sádrokartonových desek konstrukcí dřevěných včetně ochranných úhelníků ve tvaru L rozvinuté šíře přes 0,8 m, opláštěný deskou protipožární impregnovanou H2DF, tl. 15 mm</t>
  </si>
  <si>
    <t>500767486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</si>
  <si>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</si>
  <si>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</si>
  <si>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</si>
  <si>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</si>
  <si>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</si>
  <si>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</si>
  <si>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Obklad ze sádrokartonových desek konstrukcí dřevěných včetně ochranných úhelníků ve tvaru U rozvinuté šíře přes 0,6 do 1,2 m, opláštěný deskou protipožární impregnovanou H2DF, tl. 15 mm</t>
  </si>
  <si>
    <t>2033062878</t>
  </si>
  <si>
    <t>opláštění deštového svodu:</t>
  </si>
  <si>
    <t>2,6</t>
  </si>
  <si>
    <t>117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</si>
  <si>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</si>
  <si>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</si>
  <si>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563007995</t>
  </si>
  <si>
    <t>118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</si>
  <si>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</si>
  <si>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</si>
  <si>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429721785</t>
  </si>
  <si>
    <t>766</t>
  </si>
  <si>
    <t>Konstrukce truhlářské</t>
  </si>
  <si>
    <t>119</t>
  </si>
  <si>
    <t>766421812</t>
  </si>
  <si>
    <t>Demontáž obložení podhledů  panely, plochy přes 1,5 m2</t>
  </si>
  <si>
    <t>-24149862</t>
  </si>
  <si>
    <t>demontáž obložení stropu umakartem:</t>
  </si>
  <si>
    <t>1,14*0,87</t>
  </si>
  <si>
    <t>1,71*1,85</t>
  </si>
  <si>
    <t>120</t>
  </si>
  <si>
    <t>766660001</t>
  </si>
  <si>
    <t>Montáž dveřních křídel dřevěných nebo plastových  otevíravých do ocelové zárubně povrchově upravených jednokřídlových, šířky do 800 mm</t>
  </si>
  <si>
    <t>-1011314275</t>
  </si>
  <si>
    <t>121</t>
  </si>
  <si>
    <t>61162854</t>
  </si>
  <si>
    <t>dveře vnitřní foliované plné 1křídlové 70x197 cm</t>
  </si>
  <si>
    <t>-1006886176</t>
  </si>
  <si>
    <t>122</t>
  </si>
  <si>
    <t>54914610</t>
  </si>
  <si>
    <t>kování vrchní dveřní klika včetně rozet a montážního materiálu R BB nerez PK</t>
  </si>
  <si>
    <t>-1977926572</t>
  </si>
  <si>
    <t>123</t>
  </si>
  <si>
    <t>766660722</t>
  </si>
  <si>
    <t>Montáž dveřních doplňků dveřního kování zámku</t>
  </si>
  <si>
    <t>1904813028</t>
  </si>
  <si>
    <t>124</t>
  </si>
  <si>
    <t>54925015</t>
  </si>
  <si>
    <t>zámek stavební zadlabací dozický 02-03 L Zn</t>
  </si>
  <si>
    <t>372024257</t>
  </si>
  <si>
    <t>125</t>
  </si>
  <si>
    <t>766695212</t>
  </si>
  <si>
    <t>Montáž ostatních truhlářských konstrukcí  prahů dveří jednokřídlových, šířky do 100 mm</t>
  </si>
  <si>
    <t>1505617704</t>
  </si>
  <si>
    <t>126</t>
  </si>
  <si>
    <t>61187416</t>
  </si>
  <si>
    <t>práh dveřní dřevěný bukový tl 2cm dl 92cm š 10cm</t>
  </si>
  <si>
    <t>-1668269636</t>
  </si>
  <si>
    <t>127</t>
  </si>
  <si>
    <t>998766103</t>
  </si>
  <si>
    <t>Přesun hmot pro konstrukce truhlářské stanovený z hmotnosti přesunovaného materiálu vodorovná dopravní vzdálenost do 50 m v objektech výšky přes 12 do 24 m</t>
  </si>
  <si>
    <t>-786664160</t>
  </si>
  <si>
    <t>128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</si>
  <si>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</si>
  <si>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</si>
  <si>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-1747421807</t>
  </si>
  <si>
    <t>129</t>
  </si>
  <si>
    <t>DV</t>
  </si>
  <si>
    <t>Dodávka a osazení laminátových dvířek za wc vč. úchytek a začištění</t>
  </si>
  <si>
    <t>-1546380431</t>
  </si>
  <si>
    <t>130</t>
  </si>
  <si>
    <t>UP</t>
  </si>
  <si>
    <t>Dodatečná úprava dveřních prahů vzhledem k výškovým rozdílům podlah</t>
  </si>
  <si>
    <t>-681615013</t>
  </si>
  <si>
    <t>771</t>
  </si>
  <si>
    <t>Podlahy z dlaždic</t>
  </si>
  <si>
    <t>131</t>
  </si>
  <si>
    <t>771571113</t>
  </si>
  <si>
    <t>Montáž podlah z dlaždic keramických  kladených do malty režných nebo glazovaných hladkých přes 9 do 12 ks/ m2</t>
  </si>
  <si>
    <t>-975178338</t>
  </si>
  <si>
    <t>2,46*1,77</t>
  </si>
  <si>
    <t>132</t>
  </si>
  <si>
    <t>771591111</t>
  </si>
  <si>
    <t>Podlahy - ostatní práce  penetrace podkladu</t>
  </si>
  <si>
    <t>-627447655</t>
  </si>
  <si>
    <t>133</t>
  </si>
  <si>
    <t>59761408</t>
  </si>
  <si>
    <t>dlaždice keramické slinuté neglazované mrazuvzdorné barevná přes 9 do 12 ks/m2</t>
  </si>
  <si>
    <t>-450970628</t>
  </si>
  <si>
    <t>5,239*1,1 'Přepočtené koeficientem množství</t>
  </si>
  <si>
    <t>134</t>
  </si>
  <si>
    <t>998771103</t>
  </si>
  <si>
    <t>Přesun hmot pro podlahy z dlaždic stanovený z hmotnosti přesunovaného materiálu vodorovná dopravní vzdálenost do 50 m v objektech výšky přes 12 do 24 m</t>
  </si>
  <si>
    <t>-837227693</t>
  </si>
  <si>
    <t>135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</si>
  <si>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</si>
  <si>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</si>
  <si>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-1691444028</t>
  </si>
  <si>
    <t>776</t>
  </si>
  <si>
    <t>Podlahy povlakové</t>
  </si>
  <si>
    <t>136</t>
  </si>
  <si>
    <t>776201812</t>
  </si>
  <si>
    <t>Demontáž povlakových podlahovin lepených ručně s podložkou</t>
  </si>
  <si>
    <t>-1568734498</t>
  </si>
  <si>
    <t>demontáž nášlapné vrstvy z pvc:</t>
  </si>
  <si>
    <t>1,85*0,78</t>
  </si>
  <si>
    <t>137</t>
  </si>
  <si>
    <t>776421111</t>
  </si>
  <si>
    <t>Montáž lišt obvodových lepených</t>
  </si>
  <si>
    <t>-321171764</t>
  </si>
  <si>
    <t>138</t>
  </si>
  <si>
    <t>28411003</t>
  </si>
  <si>
    <t>lišta soklová PVC 30 x 30 mm</t>
  </si>
  <si>
    <t>-2020519104</t>
  </si>
  <si>
    <t>4*1,02 'Přepočtené koeficientem množství</t>
  </si>
  <si>
    <t>139</t>
  </si>
  <si>
    <t>998776103</t>
  </si>
  <si>
    <t>Přesun hmot pro podlahy povlakové  stanovený z hmotnosti přesunovaného materiálu vodorovná dopravní vzdálenost do 50 m v objektech výšky přes 12 do 24 m</t>
  </si>
  <si>
    <t>696309387</t>
  </si>
  <si>
    <t>140</t>
  </si>
  <si>
    <t>998776181</t>
  </si>
  <si>
    <t>Přesun hmot pro podlahy povlakové  stanovený z hmotnosti přesunovaného materiálu Příplatek k cenám za přesun prováděný bez použití mechanizace pro jakoukoliv výšku objektu</t>
  </si>
  <si>
    <t>559687913</t>
  </si>
  <si>
    <t>781</t>
  </si>
  <si>
    <t>Dokončovací práce - obklady</t>
  </si>
  <si>
    <t>141</t>
  </si>
  <si>
    <t>781413212</t>
  </si>
  <si>
    <t>Montáž obkladů vnitřních stěn z obkladaček a dekorů (listel) pórovinových  lepených standardním lepidlem z dekorů, výšky přes 65 do 75 mm</t>
  </si>
  <si>
    <t>-754741010</t>
  </si>
  <si>
    <t>(0,855+1,02)*2</t>
  </si>
  <si>
    <t>142</t>
  </si>
  <si>
    <t>L</t>
  </si>
  <si>
    <t>Listela - dekorovaný obklad</t>
  </si>
  <si>
    <t>-1786489340</t>
  </si>
  <si>
    <t>12,22/0,4*1,1</t>
  </si>
  <si>
    <t>143</t>
  </si>
  <si>
    <t>781471113</t>
  </si>
  <si>
    <t>Montáž obkladů vnitřních stěn z dlaždic keramických  kladených do malty režných nebo glazovaných hladkých přes 12 do 19 ks/m2</t>
  </si>
  <si>
    <t>-787756716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</si>
  <si>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</si>
  <si>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</si>
  <si>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</si>
  <si>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</si>
  <si>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</si>
  <si>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</si>
  <si>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</si>
  <si>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1942658433</t>
  </si>
  <si>
    <t>26,86*1,1</t>
  </si>
  <si>
    <t>145</t>
  </si>
  <si>
    <t>781495111</t>
  </si>
  <si>
    <t>Ostatní prvky  ostatní práce penetrace podkladu</t>
  </si>
  <si>
    <t>579026631</t>
  </si>
  <si>
    <t>146</t>
  </si>
  <si>
    <t>998781103</t>
  </si>
  <si>
    <t>Přesun hmot pro obklady keramické  stanovený z hmotnosti přesunovaného materiálu vodorovná dopravní vzdálenost do 50 m v objektech výšky přes 12 do 24 m</t>
  </si>
  <si>
    <t>-1495142950</t>
  </si>
  <si>
    <t>147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</si>
  <si>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</si>
  <si>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</si>
  <si>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-776396822</t>
  </si>
  <si>
    <t>148</t>
  </si>
  <si>
    <t>Z</t>
  </si>
  <si>
    <t>Dodávka a montáž zrcadla na zeď</t>
  </si>
  <si>
    <t>-1064795379</t>
  </si>
  <si>
    <t>783</t>
  </si>
  <si>
    <t>Dokončovací práce - nátěry</t>
  </si>
  <si>
    <t>149</t>
  </si>
  <si>
    <t>783301313</t>
  </si>
  <si>
    <t>Příprava podkladu zámečnických konstrukcí před provedením nátěru odmaštění odmašťovačem ředidlovým</t>
  </si>
  <si>
    <t>1088624704</t>
  </si>
  <si>
    <t>150</t>
  </si>
  <si>
    <t>783314101</t>
  </si>
  <si>
    <t>Základní nátěr zámečnických konstrukcí jednonásobný syntetický</t>
  </si>
  <si>
    <t>549500691</t>
  </si>
  <si>
    <t>zárubně:</t>
  </si>
  <si>
    <t>(2*2+0,9)*2*0,5</t>
  </si>
  <si>
    <t>151</t>
  </si>
  <si>
    <t>783317101</t>
  </si>
  <si>
    <t>Krycí nátěr (email) zámečnických konstrukcí jednonásobný syntetický standardní</t>
  </si>
  <si>
    <t>1461489404</t>
  </si>
  <si>
    <t>784</t>
  </si>
  <si>
    <t>Dokončovací práce - malby a tapety</t>
  </si>
  <si>
    <t>152</t>
  </si>
  <si>
    <t>-2015170663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</si>
  <si>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</si>
  <si>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</si>
  <si>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</si>
  <si>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</si>
  <si>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</si>
  <si>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</si>
  <si>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</si>
  <si>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</si>
  <si>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</si>
  <si>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</si>
  <si>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místnostech výšky do 3,80 m</t>
  </si>
  <si>
    <t>781251155</t>
  </si>
  <si>
    <t>strop komory:</t>
  </si>
  <si>
    <t>0,78*1,85</t>
  </si>
  <si>
    <t>154</t>
  </si>
  <si>
    <t>784181111</t>
  </si>
  <si>
    <t>Penetrace podkladu jednonásobná základní silikátová v místnostech výšky do 3,80 m</t>
  </si>
  <si>
    <t>716490123</t>
  </si>
  <si>
    <t>155</t>
  </si>
  <si>
    <t>784321001</t>
  </si>
  <si>
    <t>Malby silikátové jednonásobné, bílé v místnostech výšky do 3,80 m</t>
  </si>
  <si>
    <t>-949460057</t>
  </si>
  <si>
    <t>HZS</t>
  </si>
  <si>
    <t>Hodinové zúčtovací sazby</t>
  </si>
  <si>
    <t>156</t>
  </si>
  <si>
    <t>HZS1292</t>
  </si>
  <si>
    <t>Hodinové zúčtovací sazby profesí HSV  zemní a pomocné práce stavební dělník</t>
  </si>
  <si>
    <t>hod</t>
  </si>
  <si>
    <t>512</t>
  </si>
  <si>
    <t>-1942674833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</si>
  <si>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</si>
  <si>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</si>
  <si>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</si>
  <si>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</si>
  <si>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</si>
  <si>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</si>
  <si>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</si>
  <si>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</si>
  <si>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Hodinové zúčtovací sazby profesí PSV  provádění stavebních instalací instalatér odborný</t>
  </si>
  <si>
    <t>694332615</t>
  </si>
  <si>
    <t>Ostatní drobné nepecifikované práce související s rozvody vody a kanalizace bytového jádra:</t>
  </si>
  <si>
    <t>158</t>
  </si>
  <si>
    <t>HZS3111</t>
  </si>
  <si>
    <t>Hodinové zúčtovací sazby montáží technologických zařízení  při externích montážích montér potrubí</t>
  </si>
  <si>
    <t>-765865261</t>
  </si>
  <si>
    <t>dopojení nového ventilátoru na stávající potrubí:</t>
  </si>
  <si>
    <t>159</t>
  </si>
  <si>
    <t>HZS4212</t>
  </si>
  <si>
    <t>Hodinové zúčtovací sazby ostatních profesí  revizní a kontrolní činnost revizní technik specialista</t>
  </si>
  <si>
    <t>265764778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</si>
  <si>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</si>
  <si>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</si>
  <si>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</si>
  <si>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</si>
  <si>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</si>
  <si>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</si>
  <si>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</si>
  <si>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</si>
  <si>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-1425620291</t>
  </si>
  <si>
    <t>VRN7</t>
  </si>
  <si>
    <t>Provozní vlivy</t>
  </si>
  <si>
    <t>161</t>
  </si>
  <si>
    <t>070001000</t>
  </si>
  <si>
    <t>1505841317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</si>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</sst>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33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35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P1911/1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Horymírova 2975/4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20. 8. 2019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>Ing. Vladimír Slonka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21</v>
      </c>
    </row>
    <row r="52" spans="1:91" s="5" customFormat="1" ht="16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'5 - Bytová jednotka č.5'!J27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'5 - Bytová jednotka č.5'!P102</f>
        <v>0</v>
      </c>
      <c r="AV52" s="127">
        <f>'5 - Bytová jednotka č.5'!J30</f>
        <v>0</v>
      </c>
      <c r="AW52" s="127">
        <f>'5 - Bytová jednotka č.5'!J31</f>
        <v>0</v>
      </c>
      <c r="AX52" s="127">
        <f>'5 - Bytová jednotka č.5'!J32</f>
        <v>0</v>
      </c>
      <c r="AY52" s="127">
        <f>'5 - Bytová jednotka č.5'!J33</f>
        <v>0</v>
      </c>
      <c r="AZ52" s="127">
        <f>'5 - Bytová jednotka č.5'!F30</f>
        <v>0</v>
      </c>
      <c r="BA52" s="127">
        <f>'5 - Bytová jednotka č.5'!F31</f>
        <v>0</v>
      </c>
      <c r="BB52" s="127">
        <f>'5 - Bytová jednotka č.5'!F32</f>
        <v>0</v>
      </c>
      <c r="BC52" s="127">
        <f>'5 - Bytová jednotka č.5'!F33</f>
        <v>0</v>
      </c>
      <c r="BD52" s="129">
        <f>'5 - Bytová jednotka č.5'!F34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21</v>
      </c>
      <c r="CM52" s="130" t="s">
        <v>80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5 - Bytová jednotka č.5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82</v>
      </c>
      <c r="G1" s="134" t="s">
        <v>83</v>
      </c>
      <c r="H1" s="134"/>
      <c r="I1" s="135"/>
      <c r="J1" s="134" t="s">
        <v>84</v>
      </c>
      <c r="K1" s="133" t="s">
        <v>85</v>
      </c>
      <c r="L1" s="134" t="s">
        <v>86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Horymírova 2975/4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88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89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1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1" t="s">
        <v>25</v>
      </c>
      <c r="J12" s="142" t="str">
        <f>'Rekapitulace stavby'!AN8</f>
        <v>20. 8. 2019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1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1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1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1" t="s">
        <v>28</v>
      </c>
      <c r="J20" s="34" t="s">
        <v>33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1" t="s">
        <v>29</v>
      </c>
      <c r="J21" s="34" t="s">
        <v>35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39"/>
      <c r="J23" s="46"/>
      <c r="K23" s="50"/>
    </row>
    <row r="24" spans="2:11" s="6" customFormat="1" ht="16.5" customHeight="1">
      <c r="B24" s="143"/>
      <c r="C24" s="144"/>
      <c r="D24" s="144"/>
      <c r="E24" s="43" t="s">
        <v>21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38</v>
      </c>
      <c r="E27" s="46"/>
      <c r="F27" s="46"/>
      <c r="G27" s="46"/>
      <c r="H27" s="46"/>
      <c r="I27" s="139"/>
      <c r="J27" s="150">
        <f>ROUND(J102,2)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1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2">
        <f>ROUND(SUM(BE102:BE417),2)</f>
        <v>0</v>
      </c>
      <c r="G30" s="46"/>
      <c r="H30" s="46"/>
      <c r="I30" s="153">
        <v>0.21</v>
      </c>
      <c r="J30" s="152">
        <f>ROUND(ROUND((SUM(BE102:BE417)),2)*I30,2)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2">
        <f>ROUND(SUM(BF102:BF417),2)</f>
        <v>0</v>
      </c>
      <c r="G31" s="46"/>
      <c r="H31" s="46"/>
      <c r="I31" s="153">
        <v>0.15</v>
      </c>
      <c r="J31" s="152">
        <f>ROUND(ROUND((SUM(BF102:BF417)),2)*I31,2)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2">
        <f>ROUND(SUM(BG102:BG417),2)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2">
        <f>ROUND(SUM(BH102:BH417),2)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2">
        <f>ROUND(SUM(BI102:BI417),2)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48</v>
      </c>
      <c r="E36" s="97"/>
      <c r="F36" s="97"/>
      <c r="G36" s="156" t="s">
        <v>49</v>
      </c>
      <c r="H36" s="157" t="s">
        <v>50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90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Horymírova 2975/4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88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5 - Bytová jednotka č.5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1" t="s">
        <v>25</v>
      </c>
      <c r="J49" s="142" t="str">
        <f>IF(J12="","",J12)</f>
        <v>20. 8. 2019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1" t="s">
        <v>32</v>
      </c>
      <c r="J51" s="43" t="str">
        <f>E21</f>
        <v>Ing. Vladimír Slonka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91</v>
      </c>
      <c r="D54" s="154"/>
      <c r="E54" s="154"/>
      <c r="F54" s="154"/>
      <c r="G54" s="154"/>
      <c r="H54" s="154"/>
      <c r="I54" s="168"/>
      <c r="J54" s="169" t="s">
        <v>92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93</v>
      </c>
      <c r="D56" s="46"/>
      <c r="E56" s="46"/>
      <c r="F56" s="46"/>
      <c r="G56" s="46"/>
      <c r="H56" s="46"/>
      <c r="I56" s="139"/>
      <c r="J56" s="150">
        <f>J102</f>
        <v>0</v>
      </c>
      <c r="K56" s="50"/>
      <c r="AU56" s="23" t="s">
        <v>94</v>
      </c>
    </row>
    <row r="57" spans="2:11" s="7" customFormat="1" ht="24.95" customHeight="1">
      <c r="B57" s="172"/>
      <c r="C57" s="173"/>
      <c r="D57" s="174" t="s">
        <v>95</v>
      </c>
      <c r="E57" s="175"/>
      <c r="F57" s="175"/>
      <c r="G57" s="175"/>
      <c r="H57" s="175"/>
      <c r="I57" s="176"/>
      <c r="J57" s="177">
        <f>J103</f>
        <v>0</v>
      </c>
      <c r="K57" s="178"/>
    </row>
    <row r="58" spans="2:11" s="8" customFormat="1" ht="19.9" customHeight="1">
      <c r="B58" s="179"/>
      <c r="C58" s="180"/>
      <c r="D58" s="181" t="s">
        <v>96</v>
      </c>
      <c r="E58" s="182"/>
      <c r="F58" s="182"/>
      <c r="G58" s="182"/>
      <c r="H58" s="182"/>
      <c r="I58" s="183"/>
      <c r="J58" s="184">
        <f>J104</f>
        <v>0</v>
      </c>
      <c r="K58" s="185"/>
    </row>
    <row r="59" spans="2:11" s="8" customFormat="1" ht="19.9" customHeight="1">
      <c r="B59" s="179"/>
      <c r="C59" s="180"/>
      <c r="D59" s="181" t="s">
        <v>97</v>
      </c>
      <c r="E59" s="182"/>
      <c r="F59" s="182"/>
      <c r="G59" s="182"/>
      <c r="H59" s="182"/>
      <c r="I59" s="183"/>
      <c r="J59" s="184">
        <f>J107</f>
        <v>0</v>
      </c>
      <c r="K59" s="185"/>
    </row>
    <row r="60" spans="2:11" s="8" customFormat="1" ht="19.9" customHeight="1">
      <c r="B60" s="179"/>
      <c r="C60" s="180"/>
      <c r="D60" s="181" t="s">
        <v>98</v>
      </c>
      <c r="E60" s="182"/>
      <c r="F60" s="182"/>
      <c r="G60" s="182"/>
      <c r="H60" s="182"/>
      <c r="I60" s="183"/>
      <c r="J60" s="184">
        <f>J127</f>
        <v>0</v>
      </c>
      <c r="K60" s="185"/>
    </row>
    <row r="61" spans="2:11" s="8" customFormat="1" ht="19.9" customHeight="1">
      <c r="B61" s="179"/>
      <c r="C61" s="180"/>
      <c r="D61" s="181" t="s">
        <v>99</v>
      </c>
      <c r="E61" s="182"/>
      <c r="F61" s="182"/>
      <c r="G61" s="182"/>
      <c r="H61" s="182"/>
      <c r="I61" s="183"/>
      <c r="J61" s="184">
        <f>J149</f>
        <v>0</v>
      </c>
      <c r="K61" s="185"/>
    </row>
    <row r="62" spans="2:11" s="8" customFormat="1" ht="19.9" customHeight="1">
      <c r="B62" s="179"/>
      <c r="C62" s="180"/>
      <c r="D62" s="181" t="s">
        <v>100</v>
      </c>
      <c r="E62" s="182"/>
      <c r="F62" s="182"/>
      <c r="G62" s="182"/>
      <c r="H62" s="182"/>
      <c r="I62" s="183"/>
      <c r="J62" s="184">
        <f>J157</f>
        <v>0</v>
      </c>
      <c r="K62" s="185"/>
    </row>
    <row r="63" spans="2:11" s="7" customFormat="1" ht="24.95" customHeight="1">
      <c r="B63" s="172"/>
      <c r="C63" s="173"/>
      <c r="D63" s="174" t="s">
        <v>101</v>
      </c>
      <c r="E63" s="175"/>
      <c r="F63" s="175"/>
      <c r="G63" s="175"/>
      <c r="H63" s="175"/>
      <c r="I63" s="176"/>
      <c r="J63" s="177">
        <f>J161</f>
        <v>0</v>
      </c>
      <c r="K63" s="178"/>
    </row>
    <row r="64" spans="2:11" s="8" customFormat="1" ht="19.9" customHeight="1">
      <c r="B64" s="179"/>
      <c r="C64" s="180"/>
      <c r="D64" s="181" t="s">
        <v>102</v>
      </c>
      <c r="E64" s="182"/>
      <c r="F64" s="182"/>
      <c r="G64" s="182"/>
      <c r="H64" s="182"/>
      <c r="I64" s="183"/>
      <c r="J64" s="184">
        <f>J162</f>
        <v>0</v>
      </c>
      <c r="K64" s="185"/>
    </row>
    <row r="65" spans="2:11" s="8" customFormat="1" ht="19.9" customHeight="1">
      <c r="B65" s="179"/>
      <c r="C65" s="180"/>
      <c r="D65" s="181" t="s">
        <v>103</v>
      </c>
      <c r="E65" s="182"/>
      <c r="F65" s="182"/>
      <c r="G65" s="182"/>
      <c r="H65" s="182"/>
      <c r="I65" s="183"/>
      <c r="J65" s="184">
        <f>J192</f>
        <v>0</v>
      </c>
      <c r="K65" s="185"/>
    </row>
    <row r="66" spans="2:11" s="8" customFormat="1" ht="19.9" customHeight="1">
      <c r="B66" s="179"/>
      <c r="C66" s="180"/>
      <c r="D66" s="181" t="s">
        <v>104</v>
      </c>
      <c r="E66" s="182"/>
      <c r="F66" s="182"/>
      <c r="G66" s="182"/>
      <c r="H66" s="182"/>
      <c r="I66" s="183"/>
      <c r="J66" s="184">
        <f>J203</f>
        <v>0</v>
      </c>
      <c r="K66" s="185"/>
    </row>
    <row r="67" spans="2:11" s="8" customFormat="1" ht="19.9" customHeight="1">
      <c r="B67" s="179"/>
      <c r="C67" s="180"/>
      <c r="D67" s="181" t="s">
        <v>105</v>
      </c>
      <c r="E67" s="182"/>
      <c r="F67" s="182"/>
      <c r="G67" s="182"/>
      <c r="H67" s="182"/>
      <c r="I67" s="183"/>
      <c r="J67" s="184">
        <f>J215</f>
        <v>0</v>
      </c>
      <c r="K67" s="185"/>
    </row>
    <row r="68" spans="2:11" s="8" customFormat="1" ht="19.9" customHeight="1">
      <c r="B68" s="179"/>
      <c r="C68" s="180"/>
      <c r="D68" s="181" t="s">
        <v>106</v>
      </c>
      <c r="E68" s="182"/>
      <c r="F68" s="182"/>
      <c r="G68" s="182"/>
      <c r="H68" s="182"/>
      <c r="I68" s="183"/>
      <c r="J68" s="184">
        <f>J227</f>
        <v>0</v>
      </c>
      <c r="K68" s="185"/>
    </row>
    <row r="69" spans="2:11" s="8" customFormat="1" ht="19.9" customHeight="1">
      <c r="B69" s="179"/>
      <c r="C69" s="180"/>
      <c r="D69" s="181" t="s">
        <v>107</v>
      </c>
      <c r="E69" s="182"/>
      <c r="F69" s="182"/>
      <c r="G69" s="182"/>
      <c r="H69" s="182"/>
      <c r="I69" s="183"/>
      <c r="J69" s="184">
        <f>J247</f>
        <v>0</v>
      </c>
      <c r="K69" s="185"/>
    </row>
    <row r="70" spans="2:11" s="8" customFormat="1" ht="19.9" customHeight="1">
      <c r="B70" s="179"/>
      <c r="C70" s="180"/>
      <c r="D70" s="181" t="s">
        <v>108</v>
      </c>
      <c r="E70" s="182"/>
      <c r="F70" s="182"/>
      <c r="G70" s="182"/>
      <c r="H70" s="182"/>
      <c r="I70" s="183"/>
      <c r="J70" s="184">
        <f>J251</f>
        <v>0</v>
      </c>
      <c r="K70" s="185"/>
    </row>
    <row r="71" spans="2:11" s="8" customFormat="1" ht="19.9" customHeight="1">
      <c r="B71" s="179"/>
      <c r="C71" s="180"/>
      <c r="D71" s="181" t="s">
        <v>109</v>
      </c>
      <c r="E71" s="182"/>
      <c r="F71" s="182"/>
      <c r="G71" s="182"/>
      <c r="H71" s="182"/>
      <c r="I71" s="183"/>
      <c r="J71" s="184">
        <f>J269</f>
        <v>0</v>
      </c>
      <c r="K71" s="185"/>
    </row>
    <row r="72" spans="2:11" s="8" customFormat="1" ht="19.9" customHeight="1">
      <c r="B72" s="179"/>
      <c r="C72" s="180"/>
      <c r="D72" s="181" t="s">
        <v>110</v>
      </c>
      <c r="E72" s="182"/>
      <c r="F72" s="182"/>
      <c r="G72" s="182"/>
      <c r="H72" s="182"/>
      <c r="I72" s="183"/>
      <c r="J72" s="184">
        <f>J275</f>
        <v>0</v>
      </c>
      <c r="K72" s="185"/>
    </row>
    <row r="73" spans="2:11" s="8" customFormat="1" ht="19.9" customHeight="1">
      <c r="B73" s="179"/>
      <c r="C73" s="180"/>
      <c r="D73" s="181" t="s">
        <v>111</v>
      </c>
      <c r="E73" s="182"/>
      <c r="F73" s="182"/>
      <c r="G73" s="182"/>
      <c r="H73" s="182"/>
      <c r="I73" s="183"/>
      <c r="J73" s="184">
        <f>J308</f>
        <v>0</v>
      </c>
      <c r="K73" s="185"/>
    </row>
    <row r="74" spans="2:11" s="8" customFormat="1" ht="19.9" customHeight="1">
      <c r="B74" s="179"/>
      <c r="C74" s="180"/>
      <c r="D74" s="181" t="s">
        <v>112</v>
      </c>
      <c r="E74" s="182"/>
      <c r="F74" s="182"/>
      <c r="G74" s="182"/>
      <c r="H74" s="182"/>
      <c r="I74" s="183"/>
      <c r="J74" s="184">
        <f>J325</f>
        <v>0</v>
      </c>
      <c r="K74" s="185"/>
    </row>
    <row r="75" spans="2:11" s="8" customFormat="1" ht="19.9" customHeight="1">
      <c r="B75" s="179"/>
      <c r="C75" s="180"/>
      <c r="D75" s="181" t="s">
        <v>113</v>
      </c>
      <c r="E75" s="182"/>
      <c r="F75" s="182"/>
      <c r="G75" s="182"/>
      <c r="H75" s="182"/>
      <c r="I75" s="183"/>
      <c r="J75" s="184">
        <f>J335</f>
        <v>0</v>
      </c>
      <c r="K75" s="185"/>
    </row>
    <row r="76" spans="2:11" s="8" customFormat="1" ht="19.9" customHeight="1">
      <c r="B76" s="179"/>
      <c r="C76" s="180"/>
      <c r="D76" s="181" t="s">
        <v>114</v>
      </c>
      <c r="E76" s="182"/>
      <c r="F76" s="182"/>
      <c r="G76" s="182"/>
      <c r="H76" s="182"/>
      <c r="I76" s="183"/>
      <c r="J76" s="184">
        <f>J347</f>
        <v>0</v>
      </c>
      <c r="K76" s="185"/>
    </row>
    <row r="77" spans="2:11" s="8" customFormat="1" ht="19.9" customHeight="1">
      <c r="B77" s="179"/>
      <c r="C77" s="180"/>
      <c r="D77" s="181" t="s">
        <v>115</v>
      </c>
      <c r="E77" s="182"/>
      <c r="F77" s="182"/>
      <c r="G77" s="182"/>
      <c r="H77" s="182"/>
      <c r="I77" s="183"/>
      <c r="J77" s="184">
        <f>J366</f>
        <v>0</v>
      </c>
      <c r="K77" s="185"/>
    </row>
    <row r="78" spans="2:11" s="8" customFormat="1" ht="19.9" customHeight="1">
      <c r="B78" s="179"/>
      <c r="C78" s="180"/>
      <c r="D78" s="181" t="s">
        <v>116</v>
      </c>
      <c r="E78" s="182"/>
      <c r="F78" s="182"/>
      <c r="G78" s="182"/>
      <c r="H78" s="182"/>
      <c r="I78" s="183"/>
      <c r="J78" s="184">
        <f>J372</f>
        <v>0</v>
      </c>
      <c r="K78" s="185"/>
    </row>
    <row r="79" spans="2:11" s="7" customFormat="1" ht="24.95" customHeight="1">
      <c r="B79" s="172"/>
      <c r="C79" s="173"/>
      <c r="D79" s="174" t="s">
        <v>117</v>
      </c>
      <c r="E79" s="175"/>
      <c r="F79" s="175"/>
      <c r="G79" s="175"/>
      <c r="H79" s="175"/>
      <c r="I79" s="176"/>
      <c r="J79" s="177">
        <f>J390</f>
        <v>0</v>
      </c>
      <c r="K79" s="178"/>
    </row>
    <row r="80" spans="2:11" s="7" customFormat="1" ht="24.95" customHeight="1">
      <c r="B80" s="172"/>
      <c r="C80" s="173"/>
      <c r="D80" s="174" t="s">
        <v>118</v>
      </c>
      <c r="E80" s="175"/>
      <c r="F80" s="175"/>
      <c r="G80" s="175"/>
      <c r="H80" s="175"/>
      <c r="I80" s="176"/>
      <c r="J80" s="177">
        <f>J413</f>
        <v>0</v>
      </c>
      <c r="K80" s="178"/>
    </row>
    <row r="81" spans="2:11" s="8" customFormat="1" ht="19.9" customHeight="1">
      <c r="B81" s="179"/>
      <c r="C81" s="180"/>
      <c r="D81" s="181" t="s">
        <v>119</v>
      </c>
      <c r="E81" s="182"/>
      <c r="F81" s="182"/>
      <c r="G81" s="182"/>
      <c r="H81" s="182"/>
      <c r="I81" s="183"/>
      <c r="J81" s="184">
        <f>J414</f>
        <v>0</v>
      </c>
      <c r="K81" s="185"/>
    </row>
    <row r="82" spans="2:11" s="8" customFormat="1" ht="19.9" customHeight="1">
      <c r="B82" s="179"/>
      <c r="C82" s="180"/>
      <c r="D82" s="181" t="s">
        <v>120</v>
      </c>
      <c r="E82" s="182"/>
      <c r="F82" s="182"/>
      <c r="G82" s="182"/>
      <c r="H82" s="182"/>
      <c r="I82" s="183"/>
      <c r="J82" s="184">
        <f>J416</f>
        <v>0</v>
      </c>
      <c r="K82" s="185"/>
    </row>
    <row r="83" spans="2:11" s="1" customFormat="1" ht="21.8" customHeight="1">
      <c r="B83" s="45"/>
      <c r="C83" s="46"/>
      <c r="D83" s="46"/>
      <c r="E83" s="46"/>
      <c r="F83" s="46"/>
      <c r="G83" s="46"/>
      <c r="H83" s="46"/>
      <c r="I83" s="139"/>
      <c r="J83" s="46"/>
      <c r="K83" s="50"/>
    </row>
    <row r="84" spans="2:11" s="1" customFormat="1" ht="6.95" customHeight="1">
      <c r="B84" s="66"/>
      <c r="C84" s="67"/>
      <c r="D84" s="67"/>
      <c r="E84" s="67"/>
      <c r="F84" s="67"/>
      <c r="G84" s="67"/>
      <c r="H84" s="67"/>
      <c r="I84" s="161"/>
      <c r="J84" s="67"/>
      <c r="K84" s="68"/>
    </row>
    <row r="88" spans="2:12" s="1" customFormat="1" ht="6.95" customHeight="1">
      <c r="B88" s="69"/>
      <c r="C88" s="70"/>
      <c r="D88" s="70"/>
      <c r="E88" s="70"/>
      <c r="F88" s="70"/>
      <c r="G88" s="70"/>
      <c r="H88" s="70"/>
      <c r="I88" s="164"/>
      <c r="J88" s="70"/>
      <c r="K88" s="70"/>
      <c r="L88" s="71"/>
    </row>
    <row r="89" spans="2:12" s="1" customFormat="1" ht="36.95" customHeight="1">
      <c r="B89" s="45"/>
      <c r="C89" s="72" t="s">
        <v>121</v>
      </c>
      <c r="D89" s="73"/>
      <c r="E89" s="73"/>
      <c r="F89" s="73"/>
      <c r="G89" s="73"/>
      <c r="H89" s="73"/>
      <c r="I89" s="186"/>
      <c r="J89" s="73"/>
      <c r="K89" s="73"/>
      <c r="L89" s="71"/>
    </row>
    <row r="90" spans="2:12" s="1" customFormat="1" ht="6.95" customHeight="1">
      <c r="B90" s="45"/>
      <c r="C90" s="73"/>
      <c r="D90" s="73"/>
      <c r="E90" s="73"/>
      <c r="F90" s="73"/>
      <c r="G90" s="73"/>
      <c r="H90" s="73"/>
      <c r="I90" s="186"/>
      <c r="J90" s="73"/>
      <c r="K90" s="73"/>
      <c r="L90" s="71"/>
    </row>
    <row r="91" spans="2:12" s="1" customFormat="1" ht="14.4" customHeight="1">
      <c r="B91" s="45"/>
      <c r="C91" s="75" t="s">
        <v>18</v>
      </c>
      <c r="D91" s="73"/>
      <c r="E91" s="73"/>
      <c r="F91" s="73"/>
      <c r="G91" s="73"/>
      <c r="H91" s="73"/>
      <c r="I91" s="186"/>
      <c r="J91" s="73"/>
      <c r="K91" s="73"/>
      <c r="L91" s="71"/>
    </row>
    <row r="92" spans="2:12" s="1" customFormat="1" ht="16.5" customHeight="1">
      <c r="B92" s="45"/>
      <c r="C92" s="73"/>
      <c r="D92" s="73"/>
      <c r="E92" s="187" t="str">
        <f>E7</f>
        <v>Horymírova 2975/4</v>
      </c>
      <c r="F92" s="75"/>
      <c r="G92" s="75"/>
      <c r="H92" s="75"/>
      <c r="I92" s="186"/>
      <c r="J92" s="73"/>
      <c r="K92" s="73"/>
      <c r="L92" s="71"/>
    </row>
    <row r="93" spans="2:12" s="1" customFormat="1" ht="14.4" customHeight="1">
      <c r="B93" s="45"/>
      <c r="C93" s="75" t="s">
        <v>88</v>
      </c>
      <c r="D93" s="73"/>
      <c r="E93" s="73"/>
      <c r="F93" s="73"/>
      <c r="G93" s="73"/>
      <c r="H93" s="73"/>
      <c r="I93" s="186"/>
      <c r="J93" s="73"/>
      <c r="K93" s="73"/>
      <c r="L93" s="71"/>
    </row>
    <row r="94" spans="2:12" s="1" customFormat="1" ht="17.25" customHeight="1">
      <c r="B94" s="45"/>
      <c r="C94" s="73"/>
      <c r="D94" s="73"/>
      <c r="E94" s="81" t="str">
        <f>E9</f>
        <v>5 - Bytová jednotka č.5</v>
      </c>
      <c r="F94" s="73"/>
      <c r="G94" s="73"/>
      <c r="H94" s="73"/>
      <c r="I94" s="186"/>
      <c r="J94" s="73"/>
      <c r="K94" s="73"/>
      <c r="L94" s="71"/>
    </row>
    <row r="95" spans="2:12" s="1" customFormat="1" ht="6.95" customHeight="1">
      <c r="B95" s="45"/>
      <c r="C95" s="73"/>
      <c r="D95" s="73"/>
      <c r="E95" s="73"/>
      <c r="F95" s="73"/>
      <c r="G95" s="73"/>
      <c r="H95" s="73"/>
      <c r="I95" s="186"/>
      <c r="J95" s="73"/>
      <c r="K95" s="73"/>
      <c r="L95" s="71"/>
    </row>
    <row r="96" spans="2:12" s="1" customFormat="1" ht="18" customHeight="1">
      <c r="B96" s="45"/>
      <c r="C96" s="75" t="s">
        <v>23</v>
      </c>
      <c r="D96" s="73"/>
      <c r="E96" s="73"/>
      <c r="F96" s="188" t="str">
        <f>F12</f>
        <v xml:space="preserve"> </v>
      </c>
      <c r="G96" s="73"/>
      <c r="H96" s="73"/>
      <c r="I96" s="189" t="s">
        <v>25</v>
      </c>
      <c r="J96" s="84" t="str">
        <f>IF(J12="","",J12)</f>
        <v>20. 8. 2019</v>
      </c>
      <c r="K96" s="73"/>
      <c r="L96" s="71"/>
    </row>
    <row r="97" spans="2:12" s="1" customFormat="1" ht="6.95" customHeight="1">
      <c r="B97" s="45"/>
      <c r="C97" s="73"/>
      <c r="D97" s="73"/>
      <c r="E97" s="73"/>
      <c r="F97" s="73"/>
      <c r="G97" s="73"/>
      <c r="H97" s="73"/>
      <c r="I97" s="186"/>
      <c r="J97" s="73"/>
      <c r="K97" s="73"/>
      <c r="L97" s="71"/>
    </row>
    <row r="98" spans="2:12" s="1" customFormat="1" ht="13.5">
      <c r="B98" s="45"/>
      <c r="C98" s="75" t="s">
        <v>27</v>
      </c>
      <c r="D98" s="73"/>
      <c r="E98" s="73"/>
      <c r="F98" s="188" t="str">
        <f>E15</f>
        <v xml:space="preserve"> </v>
      </c>
      <c r="G98" s="73"/>
      <c r="H98" s="73"/>
      <c r="I98" s="189" t="s">
        <v>32</v>
      </c>
      <c r="J98" s="188" t="str">
        <f>E21</f>
        <v>Ing. Vladimír Slonka</v>
      </c>
      <c r="K98" s="73"/>
      <c r="L98" s="71"/>
    </row>
    <row r="99" spans="2:12" s="1" customFormat="1" ht="14.4" customHeight="1">
      <c r="B99" s="45"/>
      <c r="C99" s="75" t="s">
        <v>30</v>
      </c>
      <c r="D99" s="73"/>
      <c r="E99" s="73"/>
      <c r="F99" s="188" t="str">
        <f>IF(E18="","",E18)</f>
        <v/>
      </c>
      <c r="G99" s="73"/>
      <c r="H99" s="73"/>
      <c r="I99" s="186"/>
      <c r="J99" s="73"/>
      <c r="K99" s="73"/>
      <c r="L99" s="71"/>
    </row>
    <row r="100" spans="2:12" s="1" customFormat="1" ht="10.3" customHeight="1">
      <c r="B100" s="45"/>
      <c r="C100" s="73"/>
      <c r="D100" s="73"/>
      <c r="E100" s="73"/>
      <c r="F100" s="73"/>
      <c r="G100" s="73"/>
      <c r="H100" s="73"/>
      <c r="I100" s="186"/>
      <c r="J100" s="73"/>
      <c r="K100" s="73"/>
      <c r="L100" s="71"/>
    </row>
    <row r="101" spans="2:20" s="9" customFormat="1" ht="29.25" customHeight="1">
      <c r="B101" s="190"/>
      <c r="C101" s="191" t="s">
        <v>122</v>
      </c>
      <c r="D101" s="192" t="s">
        <v>57</v>
      </c>
      <c r="E101" s="192" t="s">
        <v>53</v>
      </c>
      <c r="F101" s="192" t="s">
        <v>123</v>
      </c>
      <c r="G101" s="192" t="s">
        <v>124</v>
      </c>
      <c r="H101" s="192" t="s">
        <v>125</v>
      </c>
      <c r="I101" s="193" t="s">
        <v>126</v>
      </c>
      <c r="J101" s="192" t="s">
        <v>92</v>
      </c>
      <c r="K101" s="194" t="s">
        <v>127</v>
      </c>
      <c r="L101" s="195"/>
      <c r="M101" s="101" t="s">
        <v>128</v>
      </c>
      <c r="N101" s="102" t="s">
        <v>42</v>
      </c>
      <c r="O101" s="102" t="s">
        <v>129</v>
      </c>
      <c r="P101" s="102" t="s">
        <v>130</v>
      </c>
      <c r="Q101" s="102" t="s">
        <v>131</v>
      </c>
      <c r="R101" s="102" t="s">
        <v>132</v>
      </c>
      <c r="S101" s="102" t="s">
        <v>133</v>
      </c>
      <c r="T101" s="103" t="s">
        <v>134</v>
      </c>
    </row>
    <row r="102" spans="2:63" s="1" customFormat="1" ht="29.25" customHeight="1">
      <c r="B102" s="45"/>
      <c r="C102" s="107" t="s">
        <v>93</v>
      </c>
      <c r="D102" s="73"/>
      <c r="E102" s="73"/>
      <c r="F102" s="73"/>
      <c r="G102" s="73"/>
      <c r="H102" s="73"/>
      <c r="I102" s="186"/>
      <c r="J102" s="196">
        <f>BK102</f>
        <v>0</v>
      </c>
      <c r="K102" s="73"/>
      <c r="L102" s="71"/>
      <c r="M102" s="104"/>
      <c r="N102" s="105"/>
      <c r="O102" s="105"/>
      <c r="P102" s="197">
        <f>P103+P161+P390+P413</f>
        <v>0</v>
      </c>
      <c r="Q102" s="105"/>
      <c r="R102" s="197">
        <f>R103+R161+R390+R413</f>
        <v>3.3342900899999997</v>
      </c>
      <c r="S102" s="105"/>
      <c r="T102" s="198">
        <f>T103+T161+T390+T413</f>
        <v>3.04898383</v>
      </c>
      <c r="AT102" s="23" t="s">
        <v>71</v>
      </c>
      <c r="AU102" s="23" t="s">
        <v>94</v>
      </c>
      <c r="BK102" s="199">
        <f>BK103+BK161+BK390+BK413</f>
        <v>0</v>
      </c>
    </row>
    <row r="103" spans="2:63" s="10" customFormat="1" ht="37.4" customHeight="1">
      <c r="B103" s="200"/>
      <c r="C103" s="201"/>
      <c r="D103" s="202" t="s">
        <v>71</v>
      </c>
      <c r="E103" s="203" t="s">
        <v>135</v>
      </c>
      <c r="F103" s="203" t="s">
        <v>136</v>
      </c>
      <c r="G103" s="201"/>
      <c r="H103" s="201"/>
      <c r="I103" s="204"/>
      <c r="J103" s="205">
        <f>BK103</f>
        <v>0</v>
      </c>
      <c r="K103" s="201"/>
      <c r="L103" s="206"/>
      <c r="M103" s="207"/>
      <c r="N103" s="208"/>
      <c r="O103" s="208"/>
      <c r="P103" s="209">
        <f>P104+P107+P127+P149+P157</f>
        <v>0</v>
      </c>
      <c r="Q103" s="208"/>
      <c r="R103" s="209">
        <f>R104+R107+R127+R149+R157</f>
        <v>0.98318674</v>
      </c>
      <c r="S103" s="208"/>
      <c r="T103" s="210">
        <f>T104+T107+T127+T149+T157</f>
        <v>2.8171141</v>
      </c>
      <c r="AR103" s="211" t="s">
        <v>80</v>
      </c>
      <c r="AT103" s="212" t="s">
        <v>71</v>
      </c>
      <c r="AU103" s="212" t="s">
        <v>72</v>
      </c>
      <c r="AY103" s="211" t="s">
        <v>137</v>
      </c>
      <c r="BK103" s="213">
        <f>BK104+BK107+BK127+BK149+BK157</f>
        <v>0</v>
      </c>
    </row>
    <row r="104" spans="2:63" s="10" customFormat="1" ht="19.9" customHeight="1">
      <c r="B104" s="200"/>
      <c r="C104" s="201"/>
      <c r="D104" s="202" t="s">
        <v>71</v>
      </c>
      <c r="E104" s="214" t="s">
        <v>138</v>
      </c>
      <c r="F104" s="214" t="s">
        <v>139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SUM(P105:P106)</f>
        <v>0</v>
      </c>
      <c r="Q104" s="208"/>
      <c r="R104" s="209">
        <f>SUM(R105:R106)</f>
        <v>0.117852</v>
      </c>
      <c r="S104" s="208"/>
      <c r="T104" s="210">
        <f>SUM(T105:T106)</f>
        <v>0</v>
      </c>
      <c r="AR104" s="211" t="s">
        <v>80</v>
      </c>
      <c r="AT104" s="212" t="s">
        <v>71</v>
      </c>
      <c r="AU104" s="212" t="s">
        <v>80</v>
      </c>
      <c r="AY104" s="211" t="s">
        <v>137</v>
      </c>
      <c r="BK104" s="213">
        <f>SUM(BK105:BK106)</f>
        <v>0</v>
      </c>
    </row>
    <row r="105" spans="2:65" s="1" customFormat="1" ht="25.5" customHeight="1">
      <c r="B105" s="45"/>
      <c r="C105" s="216" t="s">
        <v>80</v>
      </c>
      <c r="D105" s="216" t="s">
        <v>140</v>
      </c>
      <c r="E105" s="217" t="s">
        <v>141</v>
      </c>
      <c r="F105" s="218" t="s">
        <v>142</v>
      </c>
      <c r="G105" s="219" t="s">
        <v>143</v>
      </c>
      <c r="H105" s="220">
        <v>1.84</v>
      </c>
      <c r="I105" s="221"/>
      <c r="J105" s="222">
        <f>ROUND(I105*H105,2)</f>
        <v>0</v>
      </c>
      <c r="K105" s="218" t="s">
        <v>144</v>
      </c>
      <c r="L105" s="71"/>
      <c r="M105" s="223" t="s">
        <v>21</v>
      </c>
      <c r="N105" s="224" t="s">
        <v>44</v>
      </c>
      <c r="O105" s="46"/>
      <c r="P105" s="225">
        <f>O105*H105</f>
        <v>0</v>
      </c>
      <c r="Q105" s="225">
        <v>0.06405</v>
      </c>
      <c r="R105" s="225">
        <f>Q105*H105</f>
        <v>0.117852</v>
      </c>
      <c r="S105" s="225">
        <v>0</v>
      </c>
      <c r="T105" s="226">
        <f>S105*H105</f>
        <v>0</v>
      </c>
      <c r="AR105" s="23" t="s">
        <v>145</v>
      </c>
      <c r="AT105" s="23" t="s">
        <v>140</v>
      </c>
      <c r="AU105" s="23" t="s">
        <v>146</v>
      </c>
      <c r="AY105" s="23" t="s">
        <v>137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3" t="s">
        <v>146</v>
      </c>
      <c r="BK105" s="227">
        <f>ROUND(I105*H105,2)</f>
        <v>0</v>
      </c>
      <c r="BL105" s="23" t="s">
        <v>145</v>
      </c>
      <c r="BM105" s="23" t="s">
        <v>147</v>
      </c>
    </row>
    <row r="106" spans="2:51" s="11" customFormat="1" ht="13.5">
      <c r="B106" s="228"/>
      <c r="C106" s="229"/>
      <c r="D106" s="230" t="s">
        <v>148</v>
      </c>
      <c r="E106" s="231" t="s">
        <v>21</v>
      </c>
      <c r="F106" s="232" t="s">
        <v>149</v>
      </c>
      <c r="G106" s="229"/>
      <c r="H106" s="233">
        <v>1.84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148</v>
      </c>
      <c r="AU106" s="239" t="s">
        <v>146</v>
      </c>
      <c r="AV106" s="11" t="s">
        <v>146</v>
      </c>
      <c r="AW106" s="11" t="s">
        <v>36</v>
      </c>
      <c r="AX106" s="11" t="s">
        <v>80</v>
      </c>
      <c r="AY106" s="239" t="s">
        <v>137</v>
      </c>
    </row>
    <row r="107" spans="2:63" s="10" customFormat="1" ht="29.85" customHeight="1">
      <c r="B107" s="200"/>
      <c r="C107" s="201"/>
      <c r="D107" s="202" t="s">
        <v>71</v>
      </c>
      <c r="E107" s="214" t="s">
        <v>150</v>
      </c>
      <c r="F107" s="214" t="s">
        <v>151</v>
      </c>
      <c r="G107" s="201"/>
      <c r="H107" s="201"/>
      <c r="I107" s="204"/>
      <c r="J107" s="215">
        <f>BK107</f>
        <v>0</v>
      </c>
      <c r="K107" s="201"/>
      <c r="L107" s="206"/>
      <c r="M107" s="207"/>
      <c r="N107" s="208"/>
      <c r="O107" s="208"/>
      <c r="P107" s="209">
        <f>SUM(P108:P126)</f>
        <v>0</v>
      </c>
      <c r="Q107" s="208"/>
      <c r="R107" s="209">
        <f>SUM(R108:R126)</f>
        <v>0.86265474</v>
      </c>
      <c r="S107" s="208"/>
      <c r="T107" s="210">
        <f>SUM(T108:T126)</f>
        <v>0</v>
      </c>
      <c r="AR107" s="211" t="s">
        <v>80</v>
      </c>
      <c r="AT107" s="212" t="s">
        <v>71</v>
      </c>
      <c r="AU107" s="212" t="s">
        <v>80</v>
      </c>
      <c r="AY107" s="211" t="s">
        <v>137</v>
      </c>
      <c r="BK107" s="213">
        <f>SUM(BK108:BK126)</f>
        <v>0</v>
      </c>
    </row>
    <row r="108" spans="2:65" s="1" customFormat="1" ht="25.5" customHeight="1">
      <c r="B108" s="45"/>
      <c r="C108" s="216" t="s">
        <v>146</v>
      </c>
      <c r="D108" s="216" t="s">
        <v>140</v>
      </c>
      <c r="E108" s="217" t="s">
        <v>152</v>
      </c>
      <c r="F108" s="218" t="s">
        <v>153</v>
      </c>
      <c r="G108" s="219" t="s">
        <v>143</v>
      </c>
      <c r="H108" s="220">
        <v>5.21</v>
      </c>
      <c r="I108" s="221"/>
      <c r="J108" s="222">
        <f>ROUND(I108*H108,2)</f>
        <v>0</v>
      </c>
      <c r="K108" s="218" t="s">
        <v>144</v>
      </c>
      <c r="L108" s="71"/>
      <c r="M108" s="223" t="s">
        <v>21</v>
      </c>
      <c r="N108" s="224" t="s">
        <v>44</v>
      </c>
      <c r="O108" s="46"/>
      <c r="P108" s="225">
        <f>O108*H108</f>
        <v>0</v>
      </c>
      <c r="Q108" s="225">
        <v>0.00026</v>
      </c>
      <c r="R108" s="225">
        <f>Q108*H108</f>
        <v>0.0013545999999999999</v>
      </c>
      <c r="S108" s="225">
        <v>0</v>
      </c>
      <c r="T108" s="226">
        <f>S108*H108</f>
        <v>0</v>
      </c>
      <c r="AR108" s="23" t="s">
        <v>145</v>
      </c>
      <c r="AT108" s="23" t="s">
        <v>140</v>
      </c>
      <c r="AU108" s="23" t="s">
        <v>146</v>
      </c>
      <c r="AY108" s="23" t="s">
        <v>137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3" t="s">
        <v>146</v>
      </c>
      <c r="BK108" s="227">
        <f>ROUND(I108*H108,2)</f>
        <v>0</v>
      </c>
      <c r="BL108" s="23" t="s">
        <v>145</v>
      </c>
      <c r="BM108" s="23" t="s">
        <v>154</v>
      </c>
    </row>
    <row r="109" spans="2:65" s="1" customFormat="1" ht="25.5" customHeight="1">
      <c r="B109" s="45"/>
      <c r="C109" s="216" t="s">
        <v>138</v>
      </c>
      <c r="D109" s="216" t="s">
        <v>140</v>
      </c>
      <c r="E109" s="217" t="s">
        <v>155</v>
      </c>
      <c r="F109" s="218" t="s">
        <v>156</v>
      </c>
      <c r="G109" s="219" t="s">
        <v>143</v>
      </c>
      <c r="H109" s="220">
        <v>5.21</v>
      </c>
      <c r="I109" s="221"/>
      <c r="J109" s="222">
        <f>ROUND(I109*H109,2)</f>
        <v>0</v>
      </c>
      <c r="K109" s="218" t="s">
        <v>144</v>
      </c>
      <c r="L109" s="71"/>
      <c r="M109" s="223" t="s">
        <v>21</v>
      </c>
      <c r="N109" s="224" t="s">
        <v>44</v>
      </c>
      <c r="O109" s="46"/>
      <c r="P109" s="225">
        <f>O109*H109</f>
        <v>0</v>
      </c>
      <c r="Q109" s="225">
        <v>0.00438</v>
      </c>
      <c r="R109" s="225">
        <f>Q109*H109</f>
        <v>0.0228198</v>
      </c>
      <c r="S109" s="225">
        <v>0</v>
      </c>
      <c r="T109" s="226">
        <f>S109*H109</f>
        <v>0</v>
      </c>
      <c r="AR109" s="23" t="s">
        <v>145</v>
      </c>
      <c r="AT109" s="23" t="s">
        <v>140</v>
      </c>
      <c r="AU109" s="23" t="s">
        <v>146</v>
      </c>
      <c r="AY109" s="23" t="s">
        <v>137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3" t="s">
        <v>146</v>
      </c>
      <c r="BK109" s="227">
        <f>ROUND(I109*H109,2)</f>
        <v>0</v>
      </c>
      <c r="BL109" s="23" t="s">
        <v>145</v>
      </c>
      <c r="BM109" s="23" t="s">
        <v>157</v>
      </c>
    </row>
    <row r="110" spans="2:65" s="1" customFormat="1" ht="25.5" customHeight="1">
      <c r="B110" s="45"/>
      <c r="C110" s="216" t="s">
        <v>145</v>
      </c>
      <c r="D110" s="216" t="s">
        <v>140</v>
      </c>
      <c r="E110" s="217" t="s">
        <v>158</v>
      </c>
      <c r="F110" s="218" t="s">
        <v>159</v>
      </c>
      <c r="G110" s="219" t="s">
        <v>143</v>
      </c>
      <c r="H110" s="220">
        <v>5.21</v>
      </c>
      <c r="I110" s="221"/>
      <c r="J110" s="222">
        <f>ROUND(I110*H110,2)</f>
        <v>0</v>
      </c>
      <c r="K110" s="218" t="s">
        <v>144</v>
      </c>
      <c r="L110" s="71"/>
      <c r="M110" s="223" t="s">
        <v>21</v>
      </c>
      <c r="N110" s="224" t="s">
        <v>44</v>
      </c>
      <c r="O110" s="46"/>
      <c r="P110" s="225">
        <f>O110*H110</f>
        <v>0</v>
      </c>
      <c r="Q110" s="225">
        <v>0.003</v>
      </c>
      <c r="R110" s="225">
        <f>Q110*H110</f>
        <v>0.01563</v>
      </c>
      <c r="S110" s="225">
        <v>0</v>
      </c>
      <c r="T110" s="226">
        <f>S110*H110</f>
        <v>0</v>
      </c>
      <c r="AR110" s="23" t="s">
        <v>145</v>
      </c>
      <c r="AT110" s="23" t="s">
        <v>140</v>
      </c>
      <c r="AU110" s="23" t="s">
        <v>146</v>
      </c>
      <c r="AY110" s="23" t="s">
        <v>137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3" t="s">
        <v>146</v>
      </c>
      <c r="BK110" s="227">
        <f>ROUND(I110*H110,2)</f>
        <v>0</v>
      </c>
      <c r="BL110" s="23" t="s">
        <v>145</v>
      </c>
      <c r="BM110" s="23" t="s">
        <v>160</v>
      </c>
    </row>
    <row r="111" spans="2:65" s="1" customFormat="1" ht="25.5" customHeight="1">
      <c r="B111" s="45"/>
      <c r="C111" s="216" t="s">
        <v>77</v>
      </c>
      <c r="D111" s="216" t="s">
        <v>140</v>
      </c>
      <c r="E111" s="217" t="s">
        <v>161</v>
      </c>
      <c r="F111" s="218" t="s">
        <v>162</v>
      </c>
      <c r="G111" s="219" t="s">
        <v>143</v>
      </c>
      <c r="H111" s="220">
        <v>5.21</v>
      </c>
      <c r="I111" s="221"/>
      <c r="J111" s="222">
        <f>ROUND(I111*H111,2)</f>
        <v>0</v>
      </c>
      <c r="K111" s="218" t="s">
        <v>144</v>
      </c>
      <c r="L111" s="71"/>
      <c r="M111" s="223" t="s">
        <v>21</v>
      </c>
      <c r="N111" s="224" t="s">
        <v>44</v>
      </c>
      <c r="O111" s="46"/>
      <c r="P111" s="225">
        <f>O111*H111</f>
        <v>0</v>
      </c>
      <c r="Q111" s="225">
        <v>0.01575</v>
      </c>
      <c r="R111" s="225">
        <f>Q111*H111</f>
        <v>0.0820575</v>
      </c>
      <c r="S111" s="225">
        <v>0</v>
      </c>
      <c r="T111" s="226">
        <f>S111*H111</f>
        <v>0</v>
      </c>
      <c r="AR111" s="23" t="s">
        <v>145</v>
      </c>
      <c r="AT111" s="23" t="s">
        <v>140</v>
      </c>
      <c r="AU111" s="23" t="s">
        <v>146</v>
      </c>
      <c r="AY111" s="23" t="s">
        <v>137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3" t="s">
        <v>146</v>
      </c>
      <c r="BK111" s="227">
        <f>ROUND(I111*H111,2)</f>
        <v>0</v>
      </c>
      <c r="BL111" s="23" t="s">
        <v>145</v>
      </c>
      <c r="BM111" s="23" t="s">
        <v>163</v>
      </c>
    </row>
    <row r="112" spans="2:65" s="1" customFormat="1" ht="25.5" customHeight="1">
      <c r="B112" s="45"/>
      <c r="C112" s="216" t="s">
        <v>150</v>
      </c>
      <c r="D112" s="216" t="s">
        <v>140</v>
      </c>
      <c r="E112" s="217" t="s">
        <v>164</v>
      </c>
      <c r="F112" s="218" t="s">
        <v>165</v>
      </c>
      <c r="G112" s="219" t="s">
        <v>143</v>
      </c>
      <c r="H112" s="220">
        <v>14.456</v>
      </c>
      <c r="I112" s="221"/>
      <c r="J112" s="222">
        <f>ROUND(I112*H112,2)</f>
        <v>0</v>
      </c>
      <c r="K112" s="218" t="s">
        <v>144</v>
      </c>
      <c r="L112" s="71"/>
      <c r="M112" s="223" t="s">
        <v>21</v>
      </c>
      <c r="N112" s="224" t="s">
        <v>44</v>
      </c>
      <c r="O112" s="46"/>
      <c r="P112" s="225">
        <f>O112*H112</f>
        <v>0</v>
      </c>
      <c r="Q112" s="225">
        <v>0.00026</v>
      </c>
      <c r="R112" s="225">
        <f>Q112*H112</f>
        <v>0.0037585599999999993</v>
      </c>
      <c r="S112" s="225">
        <v>0</v>
      </c>
      <c r="T112" s="226">
        <f>S112*H112</f>
        <v>0</v>
      </c>
      <c r="AR112" s="23" t="s">
        <v>145</v>
      </c>
      <c r="AT112" s="23" t="s">
        <v>140</v>
      </c>
      <c r="AU112" s="23" t="s">
        <v>146</v>
      </c>
      <c r="AY112" s="23" t="s">
        <v>137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3" t="s">
        <v>146</v>
      </c>
      <c r="BK112" s="227">
        <f>ROUND(I112*H112,2)</f>
        <v>0</v>
      </c>
      <c r="BL112" s="23" t="s">
        <v>145</v>
      </c>
      <c r="BM112" s="23" t="s">
        <v>166</v>
      </c>
    </row>
    <row r="113" spans="2:65" s="1" customFormat="1" ht="25.5" customHeight="1">
      <c r="B113" s="45"/>
      <c r="C113" s="216" t="s">
        <v>167</v>
      </c>
      <c r="D113" s="216" t="s">
        <v>140</v>
      </c>
      <c r="E113" s="217" t="s">
        <v>168</v>
      </c>
      <c r="F113" s="218" t="s">
        <v>169</v>
      </c>
      <c r="G113" s="219" t="s">
        <v>143</v>
      </c>
      <c r="H113" s="220">
        <v>14.456</v>
      </c>
      <c r="I113" s="221"/>
      <c r="J113" s="222">
        <f>ROUND(I113*H113,2)</f>
        <v>0</v>
      </c>
      <c r="K113" s="218" t="s">
        <v>144</v>
      </c>
      <c r="L113" s="71"/>
      <c r="M113" s="223" t="s">
        <v>21</v>
      </c>
      <c r="N113" s="224" t="s">
        <v>44</v>
      </c>
      <c r="O113" s="46"/>
      <c r="P113" s="225">
        <f>O113*H113</f>
        <v>0</v>
      </c>
      <c r="Q113" s="225">
        <v>0.00438</v>
      </c>
      <c r="R113" s="225">
        <f>Q113*H113</f>
        <v>0.06331728</v>
      </c>
      <c r="S113" s="225">
        <v>0</v>
      </c>
      <c r="T113" s="226">
        <f>S113*H113</f>
        <v>0</v>
      </c>
      <c r="AR113" s="23" t="s">
        <v>145</v>
      </c>
      <c r="AT113" s="23" t="s">
        <v>140</v>
      </c>
      <c r="AU113" s="23" t="s">
        <v>146</v>
      </c>
      <c r="AY113" s="23" t="s">
        <v>137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3" t="s">
        <v>146</v>
      </c>
      <c r="BK113" s="227">
        <f>ROUND(I113*H113,2)</f>
        <v>0</v>
      </c>
      <c r="BL113" s="23" t="s">
        <v>145</v>
      </c>
      <c r="BM113" s="23" t="s">
        <v>170</v>
      </c>
    </row>
    <row r="114" spans="2:65" s="1" customFormat="1" ht="16.5" customHeight="1">
      <c r="B114" s="45"/>
      <c r="C114" s="216" t="s">
        <v>171</v>
      </c>
      <c r="D114" s="216" t="s">
        <v>140</v>
      </c>
      <c r="E114" s="217" t="s">
        <v>172</v>
      </c>
      <c r="F114" s="218" t="s">
        <v>173</v>
      </c>
      <c r="G114" s="219" t="s">
        <v>143</v>
      </c>
      <c r="H114" s="220">
        <v>3.336</v>
      </c>
      <c r="I114" s="221"/>
      <c r="J114" s="222">
        <f>ROUND(I114*H114,2)</f>
        <v>0</v>
      </c>
      <c r="K114" s="218" t="s">
        <v>144</v>
      </c>
      <c r="L114" s="71"/>
      <c r="M114" s="223" t="s">
        <v>21</v>
      </c>
      <c r="N114" s="224" t="s">
        <v>44</v>
      </c>
      <c r="O114" s="46"/>
      <c r="P114" s="225">
        <f>O114*H114</f>
        <v>0</v>
      </c>
      <c r="Q114" s="225">
        <v>0.003</v>
      </c>
      <c r="R114" s="225">
        <f>Q114*H114</f>
        <v>0.010008</v>
      </c>
      <c r="S114" s="225">
        <v>0</v>
      </c>
      <c r="T114" s="226">
        <f>S114*H114</f>
        <v>0</v>
      </c>
      <c r="AR114" s="23" t="s">
        <v>145</v>
      </c>
      <c r="AT114" s="23" t="s">
        <v>140</v>
      </c>
      <c r="AU114" s="23" t="s">
        <v>146</v>
      </c>
      <c r="AY114" s="23" t="s">
        <v>137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3" t="s">
        <v>146</v>
      </c>
      <c r="BK114" s="227">
        <f>ROUND(I114*H114,2)</f>
        <v>0</v>
      </c>
      <c r="BL114" s="23" t="s">
        <v>145</v>
      </c>
      <c r="BM114" s="23" t="s">
        <v>174</v>
      </c>
    </row>
    <row r="115" spans="2:51" s="11" customFormat="1" ht="13.5">
      <c r="B115" s="228"/>
      <c r="C115" s="229"/>
      <c r="D115" s="230" t="s">
        <v>148</v>
      </c>
      <c r="E115" s="231" t="s">
        <v>21</v>
      </c>
      <c r="F115" s="232" t="s">
        <v>175</v>
      </c>
      <c r="G115" s="229"/>
      <c r="H115" s="233">
        <v>3.336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148</v>
      </c>
      <c r="AU115" s="239" t="s">
        <v>146</v>
      </c>
      <c r="AV115" s="11" t="s">
        <v>146</v>
      </c>
      <c r="AW115" s="11" t="s">
        <v>36</v>
      </c>
      <c r="AX115" s="11" t="s">
        <v>80</v>
      </c>
      <c r="AY115" s="239" t="s">
        <v>137</v>
      </c>
    </row>
    <row r="116" spans="2:65" s="1" customFormat="1" ht="25.5" customHeight="1">
      <c r="B116" s="45"/>
      <c r="C116" s="216" t="s">
        <v>176</v>
      </c>
      <c r="D116" s="216" t="s">
        <v>140</v>
      </c>
      <c r="E116" s="217" t="s">
        <v>177</v>
      </c>
      <c r="F116" s="218" t="s">
        <v>178</v>
      </c>
      <c r="G116" s="219" t="s">
        <v>143</v>
      </c>
      <c r="H116" s="220">
        <v>14.456</v>
      </c>
      <c r="I116" s="221"/>
      <c r="J116" s="222">
        <f>ROUND(I116*H116,2)</f>
        <v>0</v>
      </c>
      <c r="K116" s="218" t="s">
        <v>144</v>
      </c>
      <c r="L116" s="71"/>
      <c r="M116" s="223" t="s">
        <v>21</v>
      </c>
      <c r="N116" s="224" t="s">
        <v>44</v>
      </c>
      <c r="O116" s="46"/>
      <c r="P116" s="225">
        <f>O116*H116</f>
        <v>0</v>
      </c>
      <c r="Q116" s="225">
        <v>0.01575</v>
      </c>
      <c r="R116" s="225">
        <f>Q116*H116</f>
        <v>0.227682</v>
      </c>
      <c r="S116" s="225">
        <v>0</v>
      </c>
      <c r="T116" s="226">
        <f>S116*H116</f>
        <v>0</v>
      </c>
      <c r="AR116" s="23" t="s">
        <v>145</v>
      </c>
      <c r="AT116" s="23" t="s">
        <v>140</v>
      </c>
      <c r="AU116" s="23" t="s">
        <v>146</v>
      </c>
      <c r="AY116" s="23" t="s">
        <v>137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3" t="s">
        <v>146</v>
      </c>
      <c r="BK116" s="227">
        <f>ROUND(I116*H116,2)</f>
        <v>0</v>
      </c>
      <c r="BL116" s="23" t="s">
        <v>145</v>
      </c>
      <c r="BM116" s="23" t="s">
        <v>179</v>
      </c>
    </row>
    <row r="117" spans="2:51" s="11" customFormat="1" ht="13.5">
      <c r="B117" s="228"/>
      <c r="C117" s="229"/>
      <c r="D117" s="230" t="s">
        <v>148</v>
      </c>
      <c r="E117" s="231" t="s">
        <v>21</v>
      </c>
      <c r="F117" s="232" t="s">
        <v>180</v>
      </c>
      <c r="G117" s="229"/>
      <c r="H117" s="233">
        <v>14.456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148</v>
      </c>
      <c r="AU117" s="239" t="s">
        <v>146</v>
      </c>
      <c r="AV117" s="11" t="s">
        <v>146</v>
      </c>
      <c r="AW117" s="11" t="s">
        <v>36</v>
      </c>
      <c r="AX117" s="11" t="s">
        <v>80</v>
      </c>
      <c r="AY117" s="239" t="s">
        <v>137</v>
      </c>
    </row>
    <row r="118" spans="2:65" s="1" customFormat="1" ht="25.5" customHeight="1">
      <c r="B118" s="45"/>
      <c r="C118" s="216" t="s">
        <v>181</v>
      </c>
      <c r="D118" s="216" t="s">
        <v>140</v>
      </c>
      <c r="E118" s="217" t="s">
        <v>182</v>
      </c>
      <c r="F118" s="218" t="s">
        <v>183</v>
      </c>
      <c r="G118" s="219" t="s">
        <v>143</v>
      </c>
      <c r="H118" s="220">
        <v>17.5</v>
      </c>
      <c r="I118" s="221"/>
      <c r="J118" s="222">
        <f>ROUND(I118*H118,2)</f>
        <v>0</v>
      </c>
      <c r="K118" s="218" t="s">
        <v>144</v>
      </c>
      <c r="L118" s="71"/>
      <c r="M118" s="223" t="s">
        <v>21</v>
      </c>
      <c r="N118" s="224" t="s">
        <v>44</v>
      </c>
      <c r="O118" s="4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23" t="s">
        <v>145</v>
      </c>
      <c r="AT118" s="23" t="s">
        <v>140</v>
      </c>
      <c r="AU118" s="23" t="s">
        <v>146</v>
      </c>
      <c r="AY118" s="23" t="s">
        <v>137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3" t="s">
        <v>146</v>
      </c>
      <c r="BK118" s="227">
        <f>ROUND(I118*H118,2)</f>
        <v>0</v>
      </c>
      <c r="BL118" s="23" t="s">
        <v>145</v>
      </c>
      <c r="BM118" s="23" t="s">
        <v>184</v>
      </c>
    </row>
    <row r="119" spans="2:51" s="11" customFormat="1" ht="13.5">
      <c r="B119" s="228"/>
      <c r="C119" s="229"/>
      <c r="D119" s="230" t="s">
        <v>148</v>
      </c>
      <c r="E119" s="231" t="s">
        <v>21</v>
      </c>
      <c r="F119" s="232" t="s">
        <v>185</v>
      </c>
      <c r="G119" s="229"/>
      <c r="H119" s="233">
        <v>17.5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148</v>
      </c>
      <c r="AU119" s="239" t="s">
        <v>146</v>
      </c>
      <c r="AV119" s="11" t="s">
        <v>146</v>
      </c>
      <c r="AW119" s="11" t="s">
        <v>36</v>
      </c>
      <c r="AX119" s="11" t="s">
        <v>80</v>
      </c>
      <c r="AY119" s="239" t="s">
        <v>137</v>
      </c>
    </row>
    <row r="120" spans="2:65" s="1" customFormat="1" ht="25.5" customHeight="1">
      <c r="B120" s="45"/>
      <c r="C120" s="216" t="s">
        <v>186</v>
      </c>
      <c r="D120" s="216" t="s">
        <v>140</v>
      </c>
      <c r="E120" s="217" t="s">
        <v>187</v>
      </c>
      <c r="F120" s="218" t="s">
        <v>188</v>
      </c>
      <c r="G120" s="219" t="s">
        <v>143</v>
      </c>
      <c r="H120" s="220">
        <v>50</v>
      </c>
      <c r="I120" s="221"/>
      <c r="J120" s="222">
        <f>ROUND(I120*H120,2)</f>
        <v>0</v>
      </c>
      <c r="K120" s="218" t="s">
        <v>144</v>
      </c>
      <c r="L120" s="71"/>
      <c r="M120" s="223" t="s">
        <v>21</v>
      </c>
      <c r="N120" s="224" t="s">
        <v>44</v>
      </c>
      <c r="O120" s="4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23" t="s">
        <v>145</v>
      </c>
      <c r="AT120" s="23" t="s">
        <v>140</v>
      </c>
      <c r="AU120" s="23" t="s">
        <v>146</v>
      </c>
      <c r="AY120" s="23" t="s">
        <v>137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3" t="s">
        <v>146</v>
      </c>
      <c r="BK120" s="227">
        <f>ROUND(I120*H120,2)</f>
        <v>0</v>
      </c>
      <c r="BL120" s="23" t="s">
        <v>145</v>
      </c>
      <c r="BM120" s="23" t="s">
        <v>189</v>
      </c>
    </row>
    <row r="121" spans="2:51" s="12" customFormat="1" ht="13.5">
      <c r="B121" s="240"/>
      <c r="C121" s="241"/>
      <c r="D121" s="230" t="s">
        <v>148</v>
      </c>
      <c r="E121" s="242" t="s">
        <v>21</v>
      </c>
      <c r="F121" s="243" t="s">
        <v>190</v>
      </c>
      <c r="G121" s="241"/>
      <c r="H121" s="242" t="s">
        <v>21</v>
      </c>
      <c r="I121" s="244"/>
      <c r="J121" s="241"/>
      <c r="K121" s="241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148</v>
      </c>
      <c r="AU121" s="249" t="s">
        <v>146</v>
      </c>
      <c r="AV121" s="12" t="s">
        <v>80</v>
      </c>
      <c r="AW121" s="12" t="s">
        <v>36</v>
      </c>
      <c r="AX121" s="12" t="s">
        <v>72</v>
      </c>
      <c r="AY121" s="249" t="s">
        <v>137</v>
      </c>
    </row>
    <row r="122" spans="2:51" s="11" customFormat="1" ht="13.5">
      <c r="B122" s="228"/>
      <c r="C122" s="229"/>
      <c r="D122" s="230" t="s">
        <v>148</v>
      </c>
      <c r="E122" s="231" t="s">
        <v>21</v>
      </c>
      <c r="F122" s="232" t="s">
        <v>191</v>
      </c>
      <c r="G122" s="229"/>
      <c r="H122" s="233">
        <v>50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148</v>
      </c>
      <c r="AU122" s="239" t="s">
        <v>146</v>
      </c>
      <c r="AV122" s="11" t="s">
        <v>146</v>
      </c>
      <c r="AW122" s="11" t="s">
        <v>36</v>
      </c>
      <c r="AX122" s="11" t="s">
        <v>80</v>
      </c>
      <c r="AY122" s="239" t="s">
        <v>137</v>
      </c>
    </row>
    <row r="123" spans="2:65" s="1" customFormat="1" ht="25.5" customHeight="1">
      <c r="B123" s="45"/>
      <c r="C123" s="216" t="s">
        <v>192</v>
      </c>
      <c r="D123" s="216" t="s">
        <v>140</v>
      </c>
      <c r="E123" s="217" t="s">
        <v>193</v>
      </c>
      <c r="F123" s="218" t="s">
        <v>194</v>
      </c>
      <c r="G123" s="219" t="s">
        <v>143</v>
      </c>
      <c r="H123" s="220">
        <v>5.21</v>
      </c>
      <c r="I123" s="221"/>
      <c r="J123" s="222">
        <f>ROUND(I123*H123,2)</f>
        <v>0</v>
      </c>
      <c r="K123" s="218" t="s">
        <v>144</v>
      </c>
      <c r="L123" s="71"/>
      <c r="M123" s="223" t="s">
        <v>21</v>
      </c>
      <c r="N123" s="224" t="s">
        <v>44</v>
      </c>
      <c r="O123" s="46"/>
      <c r="P123" s="225">
        <f>O123*H123</f>
        <v>0</v>
      </c>
      <c r="Q123" s="225">
        <v>0.0567</v>
      </c>
      <c r="R123" s="225">
        <f>Q123*H123</f>
        <v>0.295407</v>
      </c>
      <c r="S123" s="225">
        <v>0</v>
      </c>
      <c r="T123" s="226">
        <f>S123*H123</f>
        <v>0</v>
      </c>
      <c r="AR123" s="23" t="s">
        <v>145</v>
      </c>
      <c r="AT123" s="23" t="s">
        <v>140</v>
      </c>
      <c r="AU123" s="23" t="s">
        <v>146</v>
      </c>
      <c r="AY123" s="23" t="s">
        <v>137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3" t="s">
        <v>146</v>
      </c>
      <c r="BK123" s="227">
        <f>ROUND(I123*H123,2)</f>
        <v>0</v>
      </c>
      <c r="BL123" s="23" t="s">
        <v>145</v>
      </c>
      <c r="BM123" s="23" t="s">
        <v>195</v>
      </c>
    </row>
    <row r="124" spans="2:51" s="11" customFormat="1" ht="13.5">
      <c r="B124" s="228"/>
      <c r="C124" s="229"/>
      <c r="D124" s="230" t="s">
        <v>148</v>
      </c>
      <c r="E124" s="231" t="s">
        <v>21</v>
      </c>
      <c r="F124" s="232" t="s">
        <v>196</v>
      </c>
      <c r="G124" s="229"/>
      <c r="H124" s="233">
        <v>5.21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148</v>
      </c>
      <c r="AU124" s="239" t="s">
        <v>146</v>
      </c>
      <c r="AV124" s="11" t="s">
        <v>146</v>
      </c>
      <c r="AW124" s="11" t="s">
        <v>36</v>
      </c>
      <c r="AX124" s="11" t="s">
        <v>80</v>
      </c>
      <c r="AY124" s="239" t="s">
        <v>137</v>
      </c>
    </row>
    <row r="125" spans="2:65" s="1" customFormat="1" ht="25.5" customHeight="1">
      <c r="B125" s="45"/>
      <c r="C125" s="216" t="s">
        <v>197</v>
      </c>
      <c r="D125" s="216" t="s">
        <v>140</v>
      </c>
      <c r="E125" s="217" t="s">
        <v>198</v>
      </c>
      <c r="F125" s="218" t="s">
        <v>199</v>
      </c>
      <c r="G125" s="219" t="s">
        <v>200</v>
      </c>
      <c r="H125" s="220">
        <v>2</v>
      </c>
      <c r="I125" s="221"/>
      <c r="J125" s="222">
        <f>ROUND(I125*H125,2)</f>
        <v>0</v>
      </c>
      <c r="K125" s="218" t="s">
        <v>144</v>
      </c>
      <c r="L125" s="71"/>
      <c r="M125" s="223" t="s">
        <v>21</v>
      </c>
      <c r="N125" s="224" t="s">
        <v>44</v>
      </c>
      <c r="O125" s="46"/>
      <c r="P125" s="225">
        <f>O125*H125</f>
        <v>0</v>
      </c>
      <c r="Q125" s="225">
        <v>0.04684</v>
      </c>
      <c r="R125" s="225">
        <f>Q125*H125</f>
        <v>0.09368</v>
      </c>
      <c r="S125" s="225">
        <v>0</v>
      </c>
      <c r="T125" s="226">
        <f>S125*H125</f>
        <v>0</v>
      </c>
      <c r="AR125" s="23" t="s">
        <v>145</v>
      </c>
      <c r="AT125" s="23" t="s">
        <v>140</v>
      </c>
      <c r="AU125" s="23" t="s">
        <v>146</v>
      </c>
      <c r="AY125" s="23" t="s">
        <v>137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3" t="s">
        <v>146</v>
      </c>
      <c r="BK125" s="227">
        <f>ROUND(I125*H125,2)</f>
        <v>0</v>
      </c>
      <c r="BL125" s="23" t="s">
        <v>145</v>
      </c>
      <c r="BM125" s="23" t="s">
        <v>201</v>
      </c>
    </row>
    <row r="126" spans="2:65" s="1" customFormat="1" ht="16.5" customHeight="1">
      <c r="B126" s="45"/>
      <c r="C126" s="250" t="s">
        <v>202</v>
      </c>
      <c r="D126" s="250" t="s">
        <v>203</v>
      </c>
      <c r="E126" s="251" t="s">
        <v>204</v>
      </c>
      <c r="F126" s="252" t="s">
        <v>205</v>
      </c>
      <c r="G126" s="253" t="s">
        <v>200</v>
      </c>
      <c r="H126" s="254">
        <v>2</v>
      </c>
      <c r="I126" s="255"/>
      <c r="J126" s="256">
        <f>ROUND(I126*H126,2)</f>
        <v>0</v>
      </c>
      <c r="K126" s="252" t="s">
        <v>144</v>
      </c>
      <c r="L126" s="257"/>
      <c r="M126" s="258" t="s">
        <v>21</v>
      </c>
      <c r="N126" s="259" t="s">
        <v>44</v>
      </c>
      <c r="O126" s="46"/>
      <c r="P126" s="225">
        <f>O126*H126</f>
        <v>0</v>
      </c>
      <c r="Q126" s="225">
        <v>0.02347</v>
      </c>
      <c r="R126" s="225">
        <f>Q126*H126</f>
        <v>0.04694</v>
      </c>
      <c r="S126" s="225">
        <v>0</v>
      </c>
      <c r="T126" s="226">
        <f>S126*H126</f>
        <v>0</v>
      </c>
      <c r="AR126" s="23" t="s">
        <v>171</v>
      </c>
      <c r="AT126" s="23" t="s">
        <v>203</v>
      </c>
      <c r="AU126" s="23" t="s">
        <v>146</v>
      </c>
      <c r="AY126" s="23" t="s">
        <v>137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3" t="s">
        <v>146</v>
      </c>
      <c r="BK126" s="227">
        <f>ROUND(I126*H126,2)</f>
        <v>0</v>
      </c>
      <c r="BL126" s="23" t="s">
        <v>145</v>
      </c>
      <c r="BM126" s="23" t="s">
        <v>206</v>
      </c>
    </row>
    <row r="127" spans="2:63" s="10" customFormat="1" ht="29.85" customHeight="1">
      <c r="B127" s="200"/>
      <c r="C127" s="201"/>
      <c r="D127" s="202" t="s">
        <v>71</v>
      </c>
      <c r="E127" s="214" t="s">
        <v>176</v>
      </c>
      <c r="F127" s="214" t="s">
        <v>207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SUM(P128:P148)</f>
        <v>0</v>
      </c>
      <c r="Q127" s="208"/>
      <c r="R127" s="209">
        <f>SUM(R128:R148)</f>
        <v>0.00268</v>
      </c>
      <c r="S127" s="208"/>
      <c r="T127" s="210">
        <f>SUM(T128:T148)</f>
        <v>2.8171141</v>
      </c>
      <c r="AR127" s="211" t="s">
        <v>80</v>
      </c>
      <c r="AT127" s="212" t="s">
        <v>71</v>
      </c>
      <c r="AU127" s="212" t="s">
        <v>80</v>
      </c>
      <c r="AY127" s="211" t="s">
        <v>137</v>
      </c>
      <c r="BK127" s="213">
        <f>SUM(BK128:BK148)</f>
        <v>0</v>
      </c>
    </row>
    <row r="128" spans="2:65" s="1" customFormat="1" ht="16.5" customHeight="1">
      <c r="B128" s="45"/>
      <c r="C128" s="216" t="s">
        <v>10</v>
      </c>
      <c r="D128" s="216" t="s">
        <v>140</v>
      </c>
      <c r="E128" s="217" t="s">
        <v>208</v>
      </c>
      <c r="F128" s="218" t="s">
        <v>209</v>
      </c>
      <c r="G128" s="219" t="s">
        <v>143</v>
      </c>
      <c r="H128" s="220">
        <v>20.094</v>
      </c>
      <c r="I128" s="221"/>
      <c r="J128" s="222">
        <f>ROUND(I128*H128,2)</f>
        <v>0</v>
      </c>
      <c r="K128" s="218" t="s">
        <v>144</v>
      </c>
      <c r="L128" s="71"/>
      <c r="M128" s="223" t="s">
        <v>21</v>
      </c>
      <c r="N128" s="224" t="s">
        <v>44</v>
      </c>
      <c r="O128" s="4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23" t="s">
        <v>210</v>
      </c>
      <c r="AT128" s="23" t="s">
        <v>140</v>
      </c>
      <c r="AU128" s="23" t="s">
        <v>146</v>
      </c>
      <c r="AY128" s="23" t="s">
        <v>137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3" t="s">
        <v>146</v>
      </c>
      <c r="BK128" s="227">
        <f>ROUND(I128*H128,2)</f>
        <v>0</v>
      </c>
      <c r="BL128" s="23" t="s">
        <v>210</v>
      </c>
      <c r="BM128" s="23" t="s">
        <v>211</v>
      </c>
    </row>
    <row r="129" spans="2:51" s="12" customFormat="1" ht="13.5">
      <c r="B129" s="240"/>
      <c r="C129" s="241"/>
      <c r="D129" s="230" t="s">
        <v>148</v>
      </c>
      <c r="E129" s="242" t="s">
        <v>21</v>
      </c>
      <c r="F129" s="243" t="s">
        <v>212</v>
      </c>
      <c r="G129" s="241"/>
      <c r="H129" s="242" t="s">
        <v>21</v>
      </c>
      <c r="I129" s="244"/>
      <c r="J129" s="241"/>
      <c r="K129" s="241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148</v>
      </c>
      <c r="AU129" s="249" t="s">
        <v>146</v>
      </c>
      <c r="AV129" s="12" t="s">
        <v>80</v>
      </c>
      <c r="AW129" s="12" t="s">
        <v>36</v>
      </c>
      <c r="AX129" s="12" t="s">
        <v>72</v>
      </c>
      <c r="AY129" s="249" t="s">
        <v>137</v>
      </c>
    </row>
    <row r="130" spans="2:51" s="11" customFormat="1" ht="13.5">
      <c r="B130" s="228"/>
      <c r="C130" s="229"/>
      <c r="D130" s="230" t="s">
        <v>148</v>
      </c>
      <c r="E130" s="231" t="s">
        <v>21</v>
      </c>
      <c r="F130" s="232" t="s">
        <v>213</v>
      </c>
      <c r="G130" s="229"/>
      <c r="H130" s="233">
        <v>14.404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148</v>
      </c>
      <c r="AU130" s="239" t="s">
        <v>146</v>
      </c>
      <c r="AV130" s="11" t="s">
        <v>146</v>
      </c>
      <c r="AW130" s="11" t="s">
        <v>36</v>
      </c>
      <c r="AX130" s="11" t="s">
        <v>72</v>
      </c>
      <c r="AY130" s="239" t="s">
        <v>137</v>
      </c>
    </row>
    <row r="131" spans="2:51" s="12" customFormat="1" ht="13.5">
      <c r="B131" s="240"/>
      <c r="C131" s="241"/>
      <c r="D131" s="230" t="s">
        <v>148</v>
      </c>
      <c r="E131" s="242" t="s">
        <v>21</v>
      </c>
      <c r="F131" s="243" t="s">
        <v>214</v>
      </c>
      <c r="G131" s="241"/>
      <c r="H131" s="242" t="s">
        <v>21</v>
      </c>
      <c r="I131" s="244"/>
      <c r="J131" s="241"/>
      <c r="K131" s="241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148</v>
      </c>
      <c r="AU131" s="249" t="s">
        <v>146</v>
      </c>
      <c r="AV131" s="12" t="s">
        <v>80</v>
      </c>
      <c r="AW131" s="12" t="s">
        <v>36</v>
      </c>
      <c r="AX131" s="12" t="s">
        <v>72</v>
      </c>
      <c r="AY131" s="249" t="s">
        <v>137</v>
      </c>
    </row>
    <row r="132" spans="2:51" s="11" customFormat="1" ht="13.5">
      <c r="B132" s="228"/>
      <c r="C132" s="229"/>
      <c r="D132" s="230" t="s">
        <v>148</v>
      </c>
      <c r="E132" s="231" t="s">
        <v>21</v>
      </c>
      <c r="F132" s="232" t="s">
        <v>215</v>
      </c>
      <c r="G132" s="229"/>
      <c r="H132" s="233">
        <v>1.009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148</v>
      </c>
      <c r="AU132" s="239" t="s">
        <v>146</v>
      </c>
      <c r="AV132" s="11" t="s">
        <v>146</v>
      </c>
      <c r="AW132" s="11" t="s">
        <v>36</v>
      </c>
      <c r="AX132" s="11" t="s">
        <v>72</v>
      </c>
      <c r="AY132" s="239" t="s">
        <v>137</v>
      </c>
    </row>
    <row r="133" spans="2:51" s="11" customFormat="1" ht="13.5">
      <c r="B133" s="228"/>
      <c r="C133" s="229"/>
      <c r="D133" s="230" t="s">
        <v>148</v>
      </c>
      <c r="E133" s="231" t="s">
        <v>21</v>
      </c>
      <c r="F133" s="232" t="s">
        <v>216</v>
      </c>
      <c r="G133" s="229"/>
      <c r="H133" s="233">
        <v>4.681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148</v>
      </c>
      <c r="AU133" s="239" t="s">
        <v>146</v>
      </c>
      <c r="AV133" s="11" t="s">
        <v>146</v>
      </c>
      <c r="AW133" s="11" t="s">
        <v>36</v>
      </c>
      <c r="AX133" s="11" t="s">
        <v>72</v>
      </c>
      <c r="AY133" s="239" t="s">
        <v>137</v>
      </c>
    </row>
    <row r="134" spans="2:51" s="13" customFormat="1" ht="13.5">
      <c r="B134" s="260"/>
      <c r="C134" s="261"/>
      <c r="D134" s="230" t="s">
        <v>148</v>
      </c>
      <c r="E134" s="262" t="s">
        <v>21</v>
      </c>
      <c r="F134" s="263" t="s">
        <v>217</v>
      </c>
      <c r="G134" s="261"/>
      <c r="H134" s="264">
        <v>20.094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148</v>
      </c>
      <c r="AU134" s="270" t="s">
        <v>146</v>
      </c>
      <c r="AV134" s="13" t="s">
        <v>145</v>
      </c>
      <c r="AW134" s="13" t="s">
        <v>36</v>
      </c>
      <c r="AX134" s="13" t="s">
        <v>80</v>
      </c>
      <c r="AY134" s="270" t="s">
        <v>137</v>
      </c>
    </row>
    <row r="135" spans="2:65" s="1" customFormat="1" ht="16.5" customHeight="1">
      <c r="B135" s="45"/>
      <c r="C135" s="216" t="s">
        <v>210</v>
      </c>
      <c r="D135" s="216" t="s">
        <v>140</v>
      </c>
      <c r="E135" s="217" t="s">
        <v>218</v>
      </c>
      <c r="F135" s="218" t="s">
        <v>219</v>
      </c>
      <c r="G135" s="219" t="s">
        <v>143</v>
      </c>
      <c r="H135" s="220">
        <v>26.094</v>
      </c>
      <c r="I135" s="221"/>
      <c r="J135" s="222">
        <f>ROUND(I135*H135,2)</f>
        <v>0</v>
      </c>
      <c r="K135" s="218" t="s">
        <v>144</v>
      </c>
      <c r="L135" s="71"/>
      <c r="M135" s="223" t="s">
        <v>21</v>
      </c>
      <c r="N135" s="224" t="s">
        <v>44</v>
      </c>
      <c r="O135" s="46"/>
      <c r="P135" s="225">
        <f>O135*H135</f>
        <v>0</v>
      </c>
      <c r="Q135" s="225">
        <v>0</v>
      </c>
      <c r="R135" s="225">
        <f>Q135*H135</f>
        <v>0</v>
      </c>
      <c r="S135" s="225">
        <v>0.00015</v>
      </c>
      <c r="T135" s="226">
        <f>S135*H135</f>
        <v>0.0039141</v>
      </c>
      <c r="AR135" s="23" t="s">
        <v>210</v>
      </c>
      <c r="AT135" s="23" t="s">
        <v>140</v>
      </c>
      <c r="AU135" s="23" t="s">
        <v>146</v>
      </c>
      <c r="AY135" s="23" t="s">
        <v>137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3" t="s">
        <v>146</v>
      </c>
      <c r="BK135" s="227">
        <f>ROUND(I135*H135,2)</f>
        <v>0</v>
      </c>
      <c r="BL135" s="23" t="s">
        <v>210</v>
      </c>
      <c r="BM135" s="23" t="s">
        <v>220</v>
      </c>
    </row>
    <row r="136" spans="2:51" s="12" customFormat="1" ht="13.5">
      <c r="B136" s="240"/>
      <c r="C136" s="241"/>
      <c r="D136" s="230" t="s">
        <v>148</v>
      </c>
      <c r="E136" s="242" t="s">
        <v>21</v>
      </c>
      <c r="F136" s="243" t="s">
        <v>221</v>
      </c>
      <c r="G136" s="241"/>
      <c r="H136" s="242" t="s">
        <v>21</v>
      </c>
      <c r="I136" s="244"/>
      <c r="J136" s="241"/>
      <c r="K136" s="241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148</v>
      </c>
      <c r="AU136" s="249" t="s">
        <v>146</v>
      </c>
      <c r="AV136" s="12" t="s">
        <v>80</v>
      </c>
      <c r="AW136" s="12" t="s">
        <v>36</v>
      </c>
      <c r="AX136" s="12" t="s">
        <v>72</v>
      </c>
      <c r="AY136" s="249" t="s">
        <v>137</v>
      </c>
    </row>
    <row r="137" spans="2:51" s="11" customFormat="1" ht="13.5">
      <c r="B137" s="228"/>
      <c r="C137" s="229"/>
      <c r="D137" s="230" t="s">
        <v>148</v>
      </c>
      <c r="E137" s="231" t="s">
        <v>21</v>
      </c>
      <c r="F137" s="232" t="s">
        <v>222</v>
      </c>
      <c r="G137" s="229"/>
      <c r="H137" s="233">
        <v>26.094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148</v>
      </c>
      <c r="AU137" s="239" t="s">
        <v>146</v>
      </c>
      <c r="AV137" s="11" t="s">
        <v>146</v>
      </c>
      <c r="AW137" s="11" t="s">
        <v>36</v>
      </c>
      <c r="AX137" s="11" t="s">
        <v>80</v>
      </c>
      <c r="AY137" s="239" t="s">
        <v>137</v>
      </c>
    </row>
    <row r="138" spans="2:65" s="1" customFormat="1" ht="25.5" customHeight="1">
      <c r="B138" s="45"/>
      <c r="C138" s="216" t="s">
        <v>223</v>
      </c>
      <c r="D138" s="216" t="s">
        <v>140</v>
      </c>
      <c r="E138" s="217" t="s">
        <v>224</v>
      </c>
      <c r="F138" s="218" t="s">
        <v>225</v>
      </c>
      <c r="G138" s="219" t="s">
        <v>143</v>
      </c>
      <c r="H138" s="220">
        <v>67</v>
      </c>
      <c r="I138" s="221"/>
      <c r="J138" s="222">
        <f>ROUND(I138*H138,2)</f>
        <v>0</v>
      </c>
      <c r="K138" s="218" t="s">
        <v>144</v>
      </c>
      <c r="L138" s="71"/>
      <c r="M138" s="223" t="s">
        <v>21</v>
      </c>
      <c r="N138" s="224" t="s">
        <v>44</v>
      </c>
      <c r="O138" s="46"/>
      <c r="P138" s="225">
        <f>O138*H138</f>
        <v>0</v>
      </c>
      <c r="Q138" s="225">
        <v>4E-05</v>
      </c>
      <c r="R138" s="225">
        <f>Q138*H138</f>
        <v>0.00268</v>
      </c>
      <c r="S138" s="225">
        <v>0</v>
      </c>
      <c r="T138" s="226">
        <f>S138*H138</f>
        <v>0</v>
      </c>
      <c r="AR138" s="23" t="s">
        <v>145</v>
      </c>
      <c r="AT138" s="23" t="s">
        <v>140</v>
      </c>
      <c r="AU138" s="23" t="s">
        <v>146</v>
      </c>
      <c r="AY138" s="23" t="s">
        <v>137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3" t="s">
        <v>146</v>
      </c>
      <c r="BK138" s="227">
        <f>ROUND(I138*H138,2)</f>
        <v>0</v>
      </c>
      <c r="BL138" s="23" t="s">
        <v>145</v>
      </c>
      <c r="BM138" s="23" t="s">
        <v>226</v>
      </c>
    </row>
    <row r="139" spans="2:51" s="11" customFormat="1" ht="13.5">
      <c r="B139" s="228"/>
      <c r="C139" s="229"/>
      <c r="D139" s="230" t="s">
        <v>148</v>
      </c>
      <c r="E139" s="231" t="s">
        <v>21</v>
      </c>
      <c r="F139" s="232" t="s">
        <v>227</v>
      </c>
      <c r="G139" s="229"/>
      <c r="H139" s="233">
        <v>17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148</v>
      </c>
      <c r="AU139" s="239" t="s">
        <v>146</v>
      </c>
      <c r="AV139" s="11" t="s">
        <v>146</v>
      </c>
      <c r="AW139" s="11" t="s">
        <v>36</v>
      </c>
      <c r="AX139" s="11" t="s">
        <v>72</v>
      </c>
      <c r="AY139" s="239" t="s">
        <v>137</v>
      </c>
    </row>
    <row r="140" spans="2:51" s="12" customFormat="1" ht="13.5">
      <c r="B140" s="240"/>
      <c r="C140" s="241"/>
      <c r="D140" s="230" t="s">
        <v>148</v>
      </c>
      <c r="E140" s="242" t="s">
        <v>21</v>
      </c>
      <c r="F140" s="243" t="s">
        <v>228</v>
      </c>
      <c r="G140" s="241"/>
      <c r="H140" s="242" t="s">
        <v>21</v>
      </c>
      <c r="I140" s="244"/>
      <c r="J140" s="241"/>
      <c r="K140" s="241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148</v>
      </c>
      <c r="AU140" s="249" t="s">
        <v>146</v>
      </c>
      <c r="AV140" s="12" t="s">
        <v>80</v>
      </c>
      <c r="AW140" s="12" t="s">
        <v>36</v>
      </c>
      <c r="AX140" s="12" t="s">
        <v>72</v>
      </c>
      <c r="AY140" s="249" t="s">
        <v>137</v>
      </c>
    </row>
    <row r="141" spans="2:51" s="11" customFormat="1" ht="13.5">
      <c r="B141" s="228"/>
      <c r="C141" s="229"/>
      <c r="D141" s="230" t="s">
        <v>148</v>
      </c>
      <c r="E141" s="231" t="s">
        <v>21</v>
      </c>
      <c r="F141" s="232" t="s">
        <v>191</v>
      </c>
      <c r="G141" s="229"/>
      <c r="H141" s="233">
        <v>50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148</v>
      </c>
      <c r="AU141" s="239" t="s">
        <v>146</v>
      </c>
      <c r="AV141" s="11" t="s">
        <v>146</v>
      </c>
      <c r="AW141" s="11" t="s">
        <v>36</v>
      </c>
      <c r="AX141" s="11" t="s">
        <v>72</v>
      </c>
      <c r="AY141" s="239" t="s">
        <v>137</v>
      </c>
    </row>
    <row r="142" spans="2:51" s="13" customFormat="1" ht="13.5">
      <c r="B142" s="260"/>
      <c r="C142" s="261"/>
      <c r="D142" s="230" t="s">
        <v>148</v>
      </c>
      <c r="E142" s="262" t="s">
        <v>21</v>
      </c>
      <c r="F142" s="263" t="s">
        <v>217</v>
      </c>
      <c r="G142" s="261"/>
      <c r="H142" s="264">
        <v>67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148</v>
      </c>
      <c r="AU142" s="270" t="s">
        <v>146</v>
      </c>
      <c r="AV142" s="13" t="s">
        <v>145</v>
      </c>
      <c r="AW142" s="13" t="s">
        <v>36</v>
      </c>
      <c r="AX142" s="13" t="s">
        <v>80</v>
      </c>
      <c r="AY142" s="270" t="s">
        <v>137</v>
      </c>
    </row>
    <row r="143" spans="2:65" s="1" customFormat="1" ht="38.25" customHeight="1">
      <c r="B143" s="45"/>
      <c r="C143" s="216" t="s">
        <v>229</v>
      </c>
      <c r="D143" s="216" t="s">
        <v>140</v>
      </c>
      <c r="E143" s="217" t="s">
        <v>230</v>
      </c>
      <c r="F143" s="218" t="s">
        <v>231</v>
      </c>
      <c r="G143" s="219" t="s">
        <v>143</v>
      </c>
      <c r="H143" s="220">
        <v>28.132</v>
      </c>
      <c r="I143" s="221"/>
      <c r="J143" s="222">
        <f>ROUND(I143*H143,2)</f>
        <v>0</v>
      </c>
      <c r="K143" s="218" t="s">
        <v>144</v>
      </c>
      <c r="L143" s="71"/>
      <c r="M143" s="223" t="s">
        <v>21</v>
      </c>
      <c r="N143" s="224" t="s">
        <v>44</v>
      </c>
      <c r="O143" s="46"/>
      <c r="P143" s="225">
        <f>O143*H143</f>
        <v>0</v>
      </c>
      <c r="Q143" s="225">
        <v>0</v>
      </c>
      <c r="R143" s="225">
        <f>Q143*H143</f>
        <v>0</v>
      </c>
      <c r="S143" s="225">
        <v>0.1</v>
      </c>
      <c r="T143" s="226">
        <f>S143*H143</f>
        <v>2.8132</v>
      </c>
      <c r="AR143" s="23" t="s">
        <v>145</v>
      </c>
      <c r="AT143" s="23" t="s">
        <v>140</v>
      </c>
      <c r="AU143" s="23" t="s">
        <v>146</v>
      </c>
      <c r="AY143" s="23" t="s">
        <v>137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3" t="s">
        <v>146</v>
      </c>
      <c r="BK143" s="227">
        <f>ROUND(I143*H143,2)</f>
        <v>0</v>
      </c>
      <c r="BL143" s="23" t="s">
        <v>145</v>
      </c>
      <c r="BM143" s="23" t="s">
        <v>232</v>
      </c>
    </row>
    <row r="144" spans="2:51" s="11" customFormat="1" ht="13.5">
      <c r="B144" s="228"/>
      <c r="C144" s="229"/>
      <c r="D144" s="230" t="s">
        <v>148</v>
      </c>
      <c r="E144" s="231" t="s">
        <v>21</v>
      </c>
      <c r="F144" s="232" t="s">
        <v>233</v>
      </c>
      <c r="G144" s="229"/>
      <c r="H144" s="233">
        <v>28.132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148</v>
      </c>
      <c r="AU144" s="239" t="s">
        <v>146</v>
      </c>
      <c r="AV144" s="11" t="s">
        <v>146</v>
      </c>
      <c r="AW144" s="11" t="s">
        <v>36</v>
      </c>
      <c r="AX144" s="11" t="s">
        <v>80</v>
      </c>
      <c r="AY144" s="239" t="s">
        <v>137</v>
      </c>
    </row>
    <row r="145" spans="2:65" s="1" customFormat="1" ht="16.5" customHeight="1">
      <c r="B145" s="45"/>
      <c r="C145" s="216" t="s">
        <v>234</v>
      </c>
      <c r="D145" s="216" t="s">
        <v>140</v>
      </c>
      <c r="E145" s="217" t="s">
        <v>235</v>
      </c>
      <c r="F145" s="218" t="s">
        <v>236</v>
      </c>
      <c r="G145" s="219" t="s">
        <v>143</v>
      </c>
      <c r="H145" s="220">
        <v>5.784</v>
      </c>
      <c r="I145" s="221"/>
      <c r="J145" s="222">
        <f>ROUND(I145*H145,2)</f>
        <v>0</v>
      </c>
      <c r="K145" s="218" t="s">
        <v>144</v>
      </c>
      <c r="L145" s="71"/>
      <c r="M145" s="223" t="s">
        <v>21</v>
      </c>
      <c r="N145" s="224" t="s">
        <v>44</v>
      </c>
      <c r="O145" s="4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23" t="s">
        <v>145</v>
      </c>
      <c r="AT145" s="23" t="s">
        <v>140</v>
      </c>
      <c r="AU145" s="23" t="s">
        <v>146</v>
      </c>
      <c r="AY145" s="23" t="s">
        <v>137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3" t="s">
        <v>146</v>
      </c>
      <c r="BK145" s="227">
        <f>ROUND(I145*H145,2)</f>
        <v>0</v>
      </c>
      <c r="BL145" s="23" t="s">
        <v>145</v>
      </c>
      <c r="BM145" s="23" t="s">
        <v>237</v>
      </c>
    </row>
    <row r="146" spans="2:51" s="11" customFormat="1" ht="13.5">
      <c r="B146" s="228"/>
      <c r="C146" s="229"/>
      <c r="D146" s="230" t="s">
        <v>148</v>
      </c>
      <c r="E146" s="231" t="s">
        <v>21</v>
      </c>
      <c r="F146" s="232" t="s">
        <v>238</v>
      </c>
      <c r="G146" s="229"/>
      <c r="H146" s="233">
        <v>4.681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148</v>
      </c>
      <c r="AU146" s="239" t="s">
        <v>146</v>
      </c>
      <c r="AV146" s="11" t="s">
        <v>146</v>
      </c>
      <c r="AW146" s="11" t="s">
        <v>36</v>
      </c>
      <c r="AX146" s="11" t="s">
        <v>72</v>
      </c>
      <c r="AY146" s="239" t="s">
        <v>137</v>
      </c>
    </row>
    <row r="147" spans="2:51" s="11" customFormat="1" ht="13.5">
      <c r="B147" s="228"/>
      <c r="C147" s="229"/>
      <c r="D147" s="230" t="s">
        <v>148</v>
      </c>
      <c r="E147" s="231" t="s">
        <v>21</v>
      </c>
      <c r="F147" s="232" t="s">
        <v>239</v>
      </c>
      <c r="G147" s="229"/>
      <c r="H147" s="233">
        <v>1.103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148</v>
      </c>
      <c r="AU147" s="239" t="s">
        <v>146</v>
      </c>
      <c r="AV147" s="11" t="s">
        <v>146</v>
      </c>
      <c r="AW147" s="11" t="s">
        <v>36</v>
      </c>
      <c r="AX147" s="11" t="s">
        <v>72</v>
      </c>
      <c r="AY147" s="239" t="s">
        <v>137</v>
      </c>
    </row>
    <row r="148" spans="2:51" s="13" customFormat="1" ht="13.5">
      <c r="B148" s="260"/>
      <c r="C148" s="261"/>
      <c r="D148" s="230" t="s">
        <v>148</v>
      </c>
      <c r="E148" s="262" t="s">
        <v>21</v>
      </c>
      <c r="F148" s="263" t="s">
        <v>217</v>
      </c>
      <c r="G148" s="261"/>
      <c r="H148" s="264">
        <v>5.784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148</v>
      </c>
      <c r="AU148" s="270" t="s">
        <v>146</v>
      </c>
      <c r="AV148" s="13" t="s">
        <v>145</v>
      </c>
      <c r="AW148" s="13" t="s">
        <v>36</v>
      </c>
      <c r="AX148" s="13" t="s">
        <v>80</v>
      </c>
      <c r="AY148" s="270" t="s">
        <v>137</v>
      </c>
    </row>
    <row r="149" spans="2:63" s="10" customFormat="1" ht="29.85" customHeight="1">
      <c r="B149" s="200"/>
      <c r="C149" s="201"/>
      <c r="D149" s="202" t="s">
        <v>71</v>
      </c>
      <c r="E149" s="214" t="s">
        <v>240</v>
      </c>
      <c r="F149" s="214" t="s">
        <v>241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SUM(P150:P156)</f>
        <v>0</v>
      </c>
      <c r="Q149" s="208"/>
      <c r="R149" s="209">
        <f>SUM(R150:R156)</f>
        <v>0</v>
      </c>
      <c r="S149" s="208"/>
      <c r="T149" s="210">
        <f>SUM(T150:T156)</f>
        <v>0</v>
      </c>
      <c r="AR149" s="211" t="s">
        <v>80</v>
      </c>
      <c r="AT149" s="212" t="s">
        <v>71</v>
      </c>
      <c r="AU149" s="212" t="s">
        <v>80</v>
      </c>
      <c r="AY149" s="211" t="s">
        <v>137</v>
      </c>
      <c r="BK149" s="213">
        <f>SUM(BK150:BK156)</f>
        <v>0</v>
      </c>
    </row>
    <row r="150" spans="2:65" s="1" customFormat="1" ht="25.5" customHeight="1">
      <c r="B150" s="45"/>
      <c r="C150" s="216" t="s">
        <v>242</v>
      </c>
      <c r="D150" s="216" t="s">
        <v>140</v>
      </c>
      <c r="E150" s="217" t="s">
        <v>243</v>
      </c>
      <c r="F150" s="218" t="s">
        <v>244</v>
      </c>
      <c r="G150" s="219" t="s">
        <v>245</v>
      </c>
      <c r="H150" s="220">
        <v>3.049</v>
      </c>
      <c r="I150" s="221"/>
      <c r="J150" s="222">
        <f>ROUND(I150*H150,2)</f>
        <v>0</v>
      </c>
      <c r="K150" s="218" t="s">
        <v>144</v>
      </c>
      <c r="L150" s="71"/>
      <c r="M150" s="223" t="s">
        <v>21</v>
      </c>
      <c r="N150" s="224" t="s">
        <v>44</v>
      </c>
      <c r="O150" s="4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23" t="s">
        <v>145</v>
      </c>
      <c r="AT150" s="23" t="s">
        <v>140</v>
      </c>
      <c r="AU150" s="23" t="s">
        <v>146</v>
      </c>
      <c r="AY150" s="23" t="s">
        <v>137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3" t="s">
        <v>146</v>
      </c>
      <c r="BK150" s="227">
        <f>ROUND(I150*H150,2)</f>
        <v>0</v>
      </c>
      <c r="BL150" s="23" t="s">
        <v>145</v>
      </c>
      <c r="BM150" s="23" t="s">
        <v>246</v>
      </c>
    </row>
    <row r="151" spans="2:65" s="1" customFormat="1" ht="38.25" customHeight="1">
      <c r="B151" s="45"/>
      <c r="C151" s="216" t="s">
        <v>9</v>
      </c>
      <c r="D151" s="216" t="s">
        <v>140</v>
      </c>
      <c r="E151" s="217" t="s">
        <v>247</v>
      </c>
      <c r="F151" s="218" t="s">
        <v>248</v>
      </c>
      <c r="G151" s="219" t="s">
        <v>245</v>
      </c>
      <c r="H151" s="220">
        <v>152.45</v>
      </c>
      <c r="I151" s="221"/>
      <c r="J151" s="222">
        <f>ROUND(I151*H151,2)</f>
        <v>0</v>
      </c>
      <c r="K151" s="218" t="s">
        <v>144</v>
      </c>
      <c r="L151" s="71"/>
      <c r="M151" s="223" t="s">
        <v>21</v>
      </c>
      <c r="N151" s="224" t="s">
        <v>44</v>
      </c>
      <c r="O151" s="4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23" t="s">
        <v>145</v>
      </c>
      <c r="AT151" s="23" t="s">
        <v>140</v>
      </c>
      <c r="AU151" s="23" t="s">
        <v>146</v>
      </c>
      <c r="AY151" s="23" t="s">
        <v>137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3" t="s">
        <v>146</v>
      </c>
      <c r="BK151" s="227">
        <f>ROUND(I151*H151,2)</f>
        <v>0</v>
      </c>
      <c r="BL151" s="23" t="s">
        <v>145</v>
      </c>
      <c r="BM151" s="23" t="s">
        <v>249</v>
      </c>
    </row>
    <row r="152" spans="2:51" s="11" customFormat="1" ht="13.5">
      <c r="B152" s="228"/>
      <c r="C152" s="229"/>
      <c r="D152" s="230" t="s">
        <v>148</v>
      </c>
      <c r="E152" s="229"/>
      <c r="F152" s="232" t="s">
        <v>250</v>
      </c>
      <c r="G152" s="229"/>
      <c r="H152" s="233">
        <v>152.45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148</v>
      </c>
      <c r="AU152" s="239" t="s">
        <v>146</v>
      </c>
      <c r="AV152" s="11" t="s">
        <v>146</v>
      </c>
      <c r="AW152" s="11" t="s">
        <v>6</v>
      </c>
      <c r="AX152" s="11" t="s">
        <v>80</v>
      </c>
      <c r="AY152" s="239" t="s">
        <v>137</v>
      </c>
    </row>
    <row r="153" spans="2:65" s="1" customFormat="1" ht="25.5" customHeight="1">
      <c r="B153" s="45"/>
      <c r="C153" s="216" t="s">
        <v>251</v>
      </c>
      <c r="D153" s="216" t="s">
        <v>140</v>
      </c>
      <c r="E153" s="217" t="s">
        <v>252</v>
      </c>
      <c r="F153" s="218" t="s">
        <v>253</v>
      </c>
      <c r="G153" s="219" t="s">
        <v>245</v>
      </c>
      <c r="H153" s="220">
        <v>3.049</v>
      </c>
      <c r="I153" s="221"/>
      <c r="J153" s="222">
        <f>ROUND(I153*H153,2)</f>
        <v>0</v>
      </c>
      <c r="K153" s="218" t="s">
        <v>144</v>
      </c>
      <c r="L153" s="71"/>
      <c r="M153" s="223" t="s">
        <v>21</v>
      </c>
      <c r="N153" s="224" t="s">
        <v>44</v>
      </c>
      <c r="O153" s="4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23" t="s">
        <v>145</v>
      </c>
      <c r="AT153" s="23" t="s">
        <v>140</v>
      </c>
      <c r="AU153" s="23" t="s">
        <v>146</v>
      </c>
      <c r="AY153" s="23" t="s">
        <v>137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3" t="s">
        <v>146</v>
      </c>
      <c r="BK153" s="227">
        <f>ROUND(I153*H153,2)</f>
        <v>0</v>
      </c>
      <c r="BL153" s="23" t="s">
        <v>145</v>
      </c>
      <c r="BM153" s="23" t="s">
        <v>254</v>
      </c>
    </row>
    <row r="154" spans="2:65" s="1" customFormat="1" ht="25.5" customHeight="1">
      <c r="B154" s="45"/>
      <c r="C154" s="216" t="s">
        <v>255</v>
      </c>
      <c r="D154" s="216" t="s">
        <v>140</v>
      </c>
      <c r="E154" s="217" t="s">
        <v>256</v>
      </c>
      <c r="F154" s="218" t="s">
        <v>257</v>
      </c>
      <c r="G154" s="219" t="s">
        <v>245</v>
      </c>
      <c r="H154" s="220">
        <v>27.441</v>
      </c>
      <c r="I154" s="221"/>
      <c r="J154" s="222">
        <f>ROUND(I154*H154,2)</f>
        <v>0</v>
      </c>
      <c r="K154" s="218" t="s">
        <v>144</v>
      </c>
      <c r="L154" s="71"/>
      <c r="M154" s="223" t="s">
        <v>21</v>
      </c>
      <c r="N154" s="224" t="s">
        <v>44</v>
      </c>
      <c r="O154" s="4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23" t="s">
        <v>145</v>
      </c>
      <c r="AT154" s="23" t="s">
        <v>140</v>
      </c>
      <c r="AU154" s="23" t="s">
        <v>146</v>
      </c>
      <c r="AY154" s="23" t="s">
        <v>137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3" t="s">
        <v>146</v>
      </c>
      <c r="BK154" s="227">
        <f>ROUND(I154*H154,2)</f>
        <v>0</v>
      </c>
      <c r="BL154" s="23" t="s">
        <v>145</v>
      </c>
      <c r="BM154" s="23" t="s">
        <v>258</v>
      </c>
    </row>
    <row r="155" spans="2:51" s="11" customFormat="1" ht="13.5">
      <c r="B155" s="228"/>
      <c r="C155" s="229"/>
      <c r="D155" s="230" t="s">
        <v>148</v>
      </c>
      <c r="E155" s="229"/>
      <c r="F155" s="232" t="s">
        <v>259</v>
      </c>
      <c r="G155" s="229"/>
      <c r="H155" s="233">
        <v>27.441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148</v>
      </c>
      <c r="AU155" s="239" t="s">
        <v>146</v>
      </c>
      <c r="AV155" s="11" t="s">
        <v>146</v>
      </c>
      <c r="AW155" s="11" t="s">
        <v>6</v>
      </c>
      <c r="AX155" s="11" t="s">
        <v>80</v>
      </c>
      <c r="AY155" s="239" t="s">
        <v>137</v>
      </c>
    </row>
    <row r="156" spans="2:65" s="1" customFormat="1" ht="38.25" customHeight="1">
      <c r="B156" s="45"/>
      <c r="C156" s="216" t="s">
        <v>260</v>
      </c>
      <c r="D156" s="216" t="s">
        <v>140</v>
      </c>
      <c r="E156" s="217" t="s">
        <v>261</v>
      </c>
      <c r="F156" s="218" t="s">
        <v>262</v>
      </c>
      <c r="G156" s="219" t="s">
        <v>245</v>
      </c>
      <c r="H156" s="220">
        <v>3.049</v>
      </c>
      <c r="I156" s="221"/>
      <c r="J156" s="222">
        <f>ROUND(I156*H156,2)</f>
        <v>0</v>
      </c>
      <c r="K156" s="218" t="s">
        <v>144</v>
      </c>
      <c r="L156" s="71"/>
      <c r="M156" s="223" t="s">
        <v>21</v>
      </c>
      <c r="N156" s="224" t="s">
        <v>44</v>
      </c>
      <c r="O156" s="4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23" t="s">
        <v>145</v>
      </c>
      <c r="AT156" s="23" t="s">
        <v>140</v>
      </c>
      <c r="AU156" s="23" t="s">
        <v>146</v>
      </c>
      <c r="AY156" s="23" t="s">
        <v>137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3" t="s">
        <v>146</v>
      </c>
      <c r="BK156" s="227">
        <f>ROUND(I156*H156,2)</f>
        <v>0</v>
      </c>
      <c r="BL156" s="23" t="s">
        <v>145</v>
      </c>
      <c r="BM156" s="23" t="s">
        <v>263</v>
      </c>
    </row>
    <row r="157" spans="2:63" s="10" customFormat="1" ht="29.85" customHeight="1">
      <c r="B157" s="200"/>
      <c r="C157" s="201"/>
      <c r="D157" s="202" t="s">
        <v>71</v>
      </c>
      <c r="E157" s="214" t="s">
        <v>264</v>
      </c>
      <c r="F157" s="214" t="s">
        <v>265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SUM(P158:P160)</f>
        <v>0</v>
      </c>
      <c r="Q157" s="208"/>
      <c r="R157" s="209">
        <f>SUM(R158:R160)</f>
        <v>0</v>
      </c>
      <c r="S157" s="208"/>
      <c r="T157" s="210">
        <f>SUM(T158:T160)</f>
        <v>0</v>
      </c>
      <c r="AR157" s="211" t="s">
        <v>80</v>
      </c>
      <c r="AT157" s="212" t="s">
        <v>71</v>
      </c>
      <c r="AU157" s="212" t="s">
        <v>80</v>
      </c>
      <c r="AY157" s="211" t="s">
        <v>137</v>
      </c>
      <c r="BK157" s="213">
        <f>SUM(BK158:BK160)</f>
        <v>0</v>
      </c>
    </row>
    <row r="158" spans="2:65" s="1" customFormat="1" ht="38.25" customHeight="1">
      <c r="B158" s="45"/>
      <c r="C158" s="216" t="s">
        <v>266</v>
      </c>
      <c r="D158" s="216" t="s">
        <v>140</v>
      </c>
      <c r="E158" s="217" t="s">
        <v>267</v>
      </c>
      <c r="F158" s="218" t="s">
        <v>268</v>
      </c>
      <c r="G158" s="219" t="s">
        <v>245</v>
      </c>
      <c r="H158" s="220">
        <v>0.983</v>
      </c>
      <c r="I158" s="221"/>
      <c r="J158" s="222">
        <f>ROUND(I158*H158,2)</f>
        <v>0</v>
      </c>
      <c r="K158" s="218" t="s">
        <v>144</v>
      </c>
      <c r="L158" s="71"/>
      <c r="M158" s="223" t="s">
        <v>21</v>
      </c>
      <c r="N158" s="224" t="s">
        <v>44</v>
      </c>
      <c r="O158" s="4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23" t="s">
        <v>145</v>
      </c>
      <c r="AT158" s="23" t="s">
        <v>140</v>
      </c>
      <c r="AU158" s="23" t="s">
        <v>146</v>
      </c>
      <c r="AY158" s="23" t="s">
        <v>137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3" t="s">
        <v>146</v>
      </c>
      <c r="BK158" s="227">
        <f>ROUND(I158*H158,2)</f>
        <v>0</v>
      </c>
      <c r="BL158" s="23" t="s">
        <v>145</v>
      </c>
      <c r="BM158" s="23" t="s">
        <v>269</v>
      </c>
    </row>
    <row r="159" spans="2:65" s="1" customFormat="1" ht="51" customHeight="1">
      <c r="B159" s="45"/>
      <c r="C159" s="216" t="s">
        <v>270</v>
      </c>
      <c r="D159" s="216" t="s">
        <v>140</v>
      </c>
      <c r="E159" s="217" t="s">
        <v>271</v>
      </c>
      <c r="F159" s="218" t="s">
        <v>272</v>
      </c>
      <c r="G159" s="219" t="s">
        <v>245</v>
      </c>
      <c r="H159" s="220">
        <v>0.983</v>
      </c>
      <c r="I159" s="221"/>
      <c r="J159" s="222">
        <f>ROUND(I159*H159,2)</f>
        <v>0</v>
      </c>
      <c r="K159" s="218" t="s">
        <v>144</v>
      </c>
      <c r="L159" s="71"/>
      <c r="M159" s="223" t="s">
        <v>21</v>
      </c>
      <c r="N159" s="224" t="s">
        <v>44</v>
      </c>
      <c r="O159" s="4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23" t="s">
        <v>145</v>
      </c>
      <c r="AT159" s="23" t="s">
        <v>140</v>
      </c>
      <c r="AU159" s="23" t="s">
        <v>146</v>
      </c>
      <c r="AY159" s="23" t="s">
        <v>137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3" t="s">
        <v>146</v>
      </c>
      <c r="BK159" s="227">
        <f>ROUND(I159*H159,2)</f>
        <v>0</v>
      </c>
      <c r="BL159" s="23" t="s">
        <v>145</v>
      </c>
      <c r="BM159" s="23" t="s">
        <v>273</v>
      </c>
    </row>
    <row r="160" spans="2:65" s="1" customFormat="1" ht="38.25" customHeight="1">
      <c r="B160" s="45"/>
      <c r="C160" s="216" t="s">
        <v>274</v>
      </c>
      <c r="D160" s="216" t="s">
        <v>140</v>
      </c>
      <c r="E160" s="217" t="s">
        <v>275</v>
      </c>
      <c r="F160" s="218" t="s">
        <v>276</v>
      </c>
      <c r="G160" s="219" t="s">
        <v>245</v>
      </c>
      <c r="H160" s="220">
        <v>0.983</v>
      </c>
      <c r="I160" s="221"/>
      <c r="J160" s="222">
        <f>ROUND(I160*H160,2)</f>
        <v>0</v>
      </c>
      <c r="K160" s="218" t="s">
        <v>144</v>
      </c>
      <c r="L160" s="71"/>
      <c r="M160" s="223" t="s">
        <v>21</v>
      </c>
      <c r="N160" s="224" t="s">
        <v>44</v>
      </c>
      <c r="O160" s="4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23" t="s">
        <v>145</v>
      </c>
      <c r="AT160" s="23" t="s">
        <v>140</v>
      </c>
      <c r="AU160" s="23" t="s">
        <v>146</v>
      </c>
      <c r="AY160" s="23" t="s">
        <v>137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3" t="s">
        <v>146</v>
      </c>
      <c r="BK160" s="227">
        <f>ROUND(I160*H160,2)</f>
        <v>0</v>
      </c>
      <c r="BL160" s="23" t="s">
        <v>145</v>
      </c>
      <c r="BM160" s="23" t="s">
        <v>277</v>
      </c>
    </row>
    <row r="161" spans="2:63" s="10" customFormat="1" ht="37.4" customHeight="1">
      <c r="B161" s="200"/>
      <c r="C161" s="201"/>
      <c r="D161" s="202" t="s">
        <v>71</v>
      </c>
      <c r="E161" s="203" t="s">
        <v>278</v>
      </c>
      <c r="F161" s="203" t="s">
        <v>279</v>
      </c>
      <c r="G161" s="201"/>
      <c r="H161" s="201"/>
      <c r="I161" s="204"/>
      <c r="J161" s="205">
        <f>BK161</f>
        <v>0</v>
      </c>
      <c r="K161" s="201"/>
      <c r="L161" s="206"/>
      <c r="M161" s="207"/>
      <c r="N161" s="208"/>
      <c r="O161" s="208"/>
      <c r="P161" s="209">
        <f>P162+P192+P203+P215+P227+P247+P251+P269+P275+P308+P325+P335+P347+P366+P372</f>
        <v>0</v>
      </c>
      <c r="Q161" s="208"/>
      <c r="R161" s="209">
        <f>R162+R192+R203+R215+R227+R247+R251+R269+R275+R308+R325+R335+R347+R366+R372</f>
        <v>2.35110335</v>
      </c>
      <c r="S161" s="208"/>
      <c r="T161" s="210">
        <f>T162+T192+T203+T215+T227+T247+T251+T269+T275+T308+T325+T335+T347+T366+T372</f>
        <v>0.23186973</v>
      </c>
      <c r="AR161" s="211" t="s">
        <v>146</v>
      </c>
      <c r="AT161" s="212" t="s">
        <v>71</v>
      </c>
      <c r="AU161" s="212" t="s">
        <v>72</v>
      </c>
      <c r="AY161" s="211" t="s">
        <v>137</v>
      </c>
      <c r="BK161" s="213">
        <f>BK162+BK192+BK203+BK215+BK227+BK247+BK251+BK269+BK275+BK308+BK325+BK335+BK347+BK366+BK372</f>
        <v>0</v>
      </c>
    </row>
    <row r="162" spans="2:63" s="10" customFormat="1" ht="19.9" customHeight="1">
      <c r="B162" s="200"/>
      <c r="C162" s="201"/>
      <c r="D162" s="202" t="s">
        <v>71</v>
      </c>
      <c r="E162" s="214" t="s">
        <v>280</v>
      </c>
      <c r="F162" s="214" t="s">
        <v>281</v>
      </c>
      <c r="G162" s="201"/>
      <c r="H162" s="201"/>
      <c r="I162" s="204"/>
      <c r="J162" s="215">
        <f>BK162</f>
        <v>0</v>
      </c>
      <c r="K162" s="201"/>
      <c r="L162" s="206"/>
      <c r="M162" s="207"/>
      <c r="N162" s="208"/>
      <c r="O162" s="208"/>
      <c r="P162" s="209">
        <f>SUM(P163:P191)</f>
        <v>0</v>
      </c>
      <c r="Q162" s="208"/>
      <c r="R162" s="209">
        <f>SUM(R163:R191)</f>
        <v>0.044311680000000006</v>
      </c>
      <c r="S162" s="208"/>
      <c r="T162" s="210">
        <f>SUM(T163:T191)</f>
        <v>0</v>
      </c>
      <c r="AR162" s="211" t="s">
        <v>146</v>
      </c>
      <c r="AT162" s="212" t="s">
        <v>71</v>
      </c>
      <c r="AU162" s="212" t="s">
        <v>80</v>
      </c>
      <c r="AY162" s="211" t="s">
        <v>137</v>
      </c>
      <c r="BK162" s="213">
        <f>SUM(BK163:BK191)</f>
        <v>0</v>
      </c>
    </row>
    <row r="163" spans="2:65" s="1" customFormat="1" ht="25.5" customHeight="1">
      <c r="B163" s="45"/>
      <c r="C163" s="216" t="s">
        <v>282</v>
      </c>
      <c r="D163" s="216" t="s">
        <v>140</v>
      </c>
      <c r="E163" s="217" t="s">
        <v>283</v>
      </c>
      <c r="F163" s="218" t="s">
        <v>284</v>
      </c>
      <c r="G163" s="219" t="s">
        <v>143</v>
      </c>
      <c r="H163" s="220">
        <v>5.248</v>
      </c>
      <c r="I163" s="221"/>
      <c r="J163" s="222">
        <f>ROUND(I163*H163,2)</f>
        <v>0</v>
      </c>
      <c r="K163" s="218" t="s">
        <v>144</v>
      </c>
      <c r="L163" s="71"/>
      <c r="M163" s="223" t="s">
        <v>21</v>
      </c>
      <c r="N163" s="224" t="s">
        <v>44</v>
      </c>
      <c r="O163" s="4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AR163" s="23" t="s">
        <v>210</v>
      </c>
      <c r="AT163" s="23" t="s">
        <v>140</v>
      </c>
      <c r="AU163" s="23" t="s">
        <v>146</v>
      </c>
      <c r="AY163" s="23" t="s">
        <v>137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3" t="s">
        <v>146</v>
      </c>
      <c r="BK163" s="227">
        <f>ROUND(I163*H163,2)</f>
        <v>0</v>
      </c>
      <c r="BL163" s="23" t="s">
        <v>210</v>
      </c>
      <c r="BM163" s="23" t="s">
        <v>285</v>
      </c>
    </row>
    <row r="164" spans="2:51" s="11" customFormat="1" ht="13.5">
      <c r="B164" s="228"/>
      <c r="C164" s="229"/>
      <c r="D164" s="230" t="s">
        <v>148</v>
      </c>
      <c r="E164" s="231" t="s">
        <v>21</v>
      </c>
      <c r="F164" s="232" t="s">
        <v>286</v>
      </c>
      <c r="G164" s="229"/>
      <c r="H164" s="233">
        <v>0.885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148</v>
      </c>
      <c r="AU164" s="239" t="s">
        <v>146</v>
      </c>
      <c r="AV164" s="11" t="s">
        <v>146</v>
      </c>
      <c r="AW164" s="11" t="s">
        <v>36</v>
      </c>
      <c r="AX164" s="11" t="s">
        <v>72</v>
      </c>
      <c r="AY164" s="239" t="s">
        <v>137</v>
      </c>
    </row>
    <row r="165" spans="2:51" s="11" customFormat="1" ht="13.5">
      <c r="B165" s="228"/>
      <c r="C165" s="229"/>
      <c r="D165" s="230" t="s">
        <v>148</v>
      </c>
      <c r="E165" s="231" t="s">
        <v>21</v>
      </c>
      <c r="F165" s="232" t="s">
        <v>287</v>
      </c>
      <c r="G165" s="229"/>
      <c r="H165" s="233">
        <v>4.363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148</v>
      </c>
      <c r="AU165" s="239" t="s">
        <v>146</v>
      </c>
      <c r="AV165" s="11" t="s">
        <v>146</v>
      </c>
      <c r="AW165" s="11" t="s">
        <v>36</v>
      </c>
      <c r="AX165" s="11" t="s">
        <v>72</v>
      </c>
      <c r="AY165" s="239" t="s">
        <v>137</v>
      </c>
    </row>
    <row r="166" spans="2:51" s="13" customFormat="1" ht="13.5">
      <c r="B166" s="260"/>
      <c r="C166" s="261"/>
      <c r="D166" s="230" t="s">
        <v>148</v>
      </c>
      <c r="E166" s="262" t="s">
        <v>21</v>
      </c>
      <c r="F166" s="263" t="s">
        <v>217</v>
      </c>
      <c r="G166" s="261"/>
      <c r="H166" s="264">
        <v>5.248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148</v>
      </c>
      <c r="AU166" s="270" t="s">
        <v>146</v>
      </c>
      <c r="AV166" s="13" t="s">
        <v>145</v>
      </c>
      <c r="AW166" s="13" t="s">
        <v>36</v>
      </c>
      <c r="AX166" s="13" t="s">
        <v>80</v>
      </c>
      <c r="AY166" s="270" t="s">
        <v>137</v>
      </c>
    </row>
    <row r="167" spans="2:65" s="1" customFormat="1" ht="25.5" customHeight="1">
      <c r="B167" s="45"/>
      <c r="C167" s="216" t="s">
        <v>288</v>
      </c>
      <c r="D167" s="216" t="s">
        <v>140</v>
      </c>
      <c r="E167" s="217" t="s">
        <v>289</v>
      </c>
      <c r="F167" s="218" t="s">
        <v>290</v>
      </c>
      <c r="G167" s="219" t="s">
        <v>143</v>
      </c>
      <c r="H167" s="220">
        <v>9.192</v>
      </c>
      <c r="I167" s="221"/>
      <c r="J167" s="222">
        <f>ROUND(I167*H167,2)</f>
        <v>0</v>
      </c>
      <c r="K167" s="218" t="s">
        <v>144</v>
      </c>
      <c r="L167" s="71"/>
      <c r="M167" s="223" t="s">
        <v>21</v>
      </c>
      <c r="N167" s="224" t="s">
        <v>44</v>
      </c>
      <c r="O167" s="4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23" t="s">
        <v>210</v>
      </c>
      <c r="AT167" s="23" t="s">
        <v>140</v>
      </c>
      <c r="AU167" s="23" t="s">
        <v>146</v>
      </c>
      <c r="AY167" s="23" t="s">
        <v>137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3" t="s">
        <v>146</v>
      </c>
      <c r="BK167" s="227">
        <f>ROUND(I167*H167,2)</f>
        <v>0</v>
      </c>
      <c r="BL167" s="23" t="s">
        <v>210</v>
      </c>
      <c r="BM167" s="23" t="s">
        <v>291</v>
      </c>
    </row>
    <row r="168" spans="2:51" s="11" customFormat="1" ht="13.5">
      <c r="B168" s="228"/>
      <c r="C168" s="229"/>
      <c r="D168" s="230" t="s">
        <v>148</v>
      </c>
      <c r="E168" s="231" t="s">
        <v>21</v>
      </c>
      <c r="F168" s="232" t="s">
        <v>292</v>
      </c>
      <c r="G168" s="229"/>
      <c r="H168" s="233">
        <v>0.585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148</v>
      </c>
      <c r="AU168" s="239" t="s">
        <v>146</v>
      </c>
      <c r="AV168" s="11" t="s">
        <v>146</v>
      </c>
      <c r="AW168" s="11" t="s">
        <v>36</v>
      </c>
      <c r="AX168" s="11" t="s">
        <v>72</v>
      </c>
      <c r="AY168" s="239" t="s">
        <v>137</v>
      </c>
    </row>
    <row r="169" spans="2:51" s="11" customFormat="1" ht="13.5">
      <c r="B169" s="228"/>
      <c r="C169" s="229"/>
      <c r="D169" s="230" t="s">
        <v>148</v>
      </c>
      <c r="E169" s="231" t="s">
        <v>21</v>
      </c>
      <c r="F169" s="232" t="s">
        <v>293</v>
      </c>
      <c r="G169" s="229"/>
      <c r="H169" s="233">
        <v>5.54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148</v>
      </c>
      <c r="AU169" s="239" t="s">
        <v>146</v>
      </c>
      <c r="AV169" s="11" t="s">
        <v>146</v>
      </c>
      <c r="AW169" s="11" t="s">
        <v>36</v>
      </c>
      <c r="AX169" s="11" t="s">
        <v>72</v>
      </c>
      <c r="AY169" s="239" t="s">
        <v>137</v>
      </c>
    </row>
    <row r="170" spans="2:51" s="11" customFormat="1" ht="13.5">
      <c r="B170" s="228"/>
      <c r="C170" s="229"/>
      <c r="D170" s="230" t="s">
        <v>148</v>
      </c>
      <c r="E170" s="231" t="s">
        <v>21</v>
      </c>
      <c r="F170" s="232" t="s">
        <v>294</v>
      </c>
      <c r="G170" s="229"/>
      <c r="H170" s="233">
        <v>1.187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148</v>
      </c>
      <c r="AU170" s="239" t="s">
        <v>146</v>
      </c>
      <c r="AV170" s="11" t="s">
        <v>146</v>
      </c>
      <c r="AW170" s="11" t="s">
        <v>36</v>
      </c>
      <c r="AX170" s="11" t="s">
        <v>72</v>
      </c>
      <c r="AY170" s="239" t="s">
        <v>137</v>
      </c>
    </row>
    <row r="171" spans="2:51" s="11" customFormat="1" ht="13.5">
      <c r="B171" s="228"/>
      <c r="C171" s="229"/>
      <c r="D171" s="230" t="s">
        <v>148</v>
      </c>
      <c r="E171" s="231" t="s">
        <v>21</v>
      </c>
      <c r="F171" s="232" t="s">
        <v>295</v>
      </c>
      <c r="G171" s="229"/>
      <c r="H171" s="233">
        <v>0.2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148</v>
      </c>
      <c r="AU171" s="239" t="s">
        <v>146</v>
      </c>
      <c r="AV171" s="11" t="s">
        <v>146</v>
      </c>
      <c r="AW171" s="11" t="s">
        <v>36</v>
      </c>
      <c r="AX171" s="11" t="s">
        <v>72</v>
      </c>
      <c r="AY171" s="239" t="s">
        <v>137</v>
      </c>
    </row>
    <row r="172" spans="2:51" s="12" customFormat="1" ht="13.5">
      <c r="B172" s="240"/>
      <c r="C172" s="241"/>
      <c r="D172" s="230" t="s">
        <v>148</v>
      </c>
      <c r="E172" s="242" t="s">
        <v>21</v>
      </c>
      <c r="F172" s="243" t="s">
        <v>296</v>
      </c>
      <c r="G172" s="241"/>
      <c r="H172" s="242" t="s">
        <v>21</v>
      </c>
      <c r="I172" s="244"/>
      <c r="J172" s="241"/>
      <c r="K172" s="241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148</v>
      </c>
      <c r="AU172" s="249" t="s">
        <v>146</v>
      </c>
      <c r="AV172" s="12" t="s">
        <v>80</v>
      </c>
      <c r="AW172" s="12" t="s">
        <v>36</v>
      </c>
      <c r="AX172" s="12" t="s">
        <v>72</v>
      </c>
      <c r="AY172" s="249" t="s">
        <v>137</v>
      </c>
    </row>
    <row r="173" spans="2:51" s="11" customFormat="1" ht="13.5">
      <c r="B173" s="228"/>
      <c r="C173" s="229"/>
      <c r="D173" s="230" t="s">
        <v>148</v>
      </c>
      <c r="E173" s="231" t="s">
        <v>21</v>
      </c>
      <c r="F173" s="232" t="s">
        <v>297</v>
      </c>
      <c r="G173" s="229"/>
      <c r="H173" s="233">
        <v>1.68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148</v>
      </c>
      <c r="AU173" s="239" t="s">
        <v>146</v>
      </c>
      <c r="AV173" s="11" t="s">
        <v>146</v>
      </c>
      <c r="AW173" s="11" t="s">
        <v>36</v>
      </c>
      <c r="AX173" s="11" t="s">
        <v>72</v>
      </c>
      <c r="AY173" s="239" t="s">
        <v>137</v>
      </c>
    </row>
    <row r="174" spans="2:51" s="13" customFormat="1" ht="13.5">
      <c r="B174" s="260"/>
      <c r="C174" s="261"/>
      <c r="D174" s="230" t="s">
        <v>148</v>
      </c>
      <c r="E174" s="262" t="s">
        <v>21</v>
      </c>
      <c r="F174" s="263" t="s">
        <v>217</v>
      </c>
      <c r="G174" s="261"/>
      <c r="H174" s="264">
        <v>9.192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148</v>
      </c>
      <c r="AU174" s="270" t="s">
        <v>146</v>
      </c>
      <c r="AV174" s="13" t="s">
        <v>145</v>
      </c>
      <c r="AW174" s="13" t="s">
        <v>36</v>
      </c>
      <c r="AX174" s="13" t="s">
        <v>80</v>
      </c>
      <c r="AY174" s="270" t="s">
        <v>137</v>
      </c>
    </row>
    <row r="175" spans="2:65" s="1" customFormat="1" ht="16.5" customHeight="1">
      <c r="B175" s="45"/>
      <c r="C175" s="250" t="s">
        <v>298</v>
      </c>
      <c r="D175" s="250" t="s">
        <v>203</v>
      </c>
      <c r="E175" s="251" t="s">
        <v>299</v>
      </c>
      <c r="F175" s="252" t="s">
        <v>300</v>
      </c>
      <c r="G175" s="253" t="s">
        <v>301</v>
      </c>
      <c r="H175" s="254">
        <v>43.32</v>
      </c>
      <c r="I175" s="255"/>
      <c r="J175" s="256">
        <f>ROUND(I175*H175,2)</f>
        <v>0</v>
      </c>
      <c r="K175" s="252" t="s">
        <v>144</v>
      </c>
      <c r="L175" s="257"/>
      <c r="M175" s="258" t="s">
        <v>21</v>
      </c>
      <c r="N175" s="259" t="s">
        <v>44</v>
      </c>
      <c r="O175" s="46"/>
      <c r="P175" s="225">
        <f>O175*H175</f>
        <v>0</v>
      </c>
      <c r="Q175" s="225">
        <v>0.001</v>
      </c>
      <c r="R175" s="225">
        <f>Q175*H175</f>
        <v>0.043320000000000004</v>
      </c>
      <c r="S175" s="225">
        <v>0</v>
      </c>
      <c r="T175" s="226">
        <f>S175*H175</f>
        <v>0</v>
      </c>
      <c r="AR175" s="23" t="s">
        <v>302</v>
      </c>
      <c r="AT175" s="23" t="s">
        <v>203</v>
      </c>
      <c r="AU175" s="23" t="s">
        <v>146</v>
      </c>
      <c r="AY175" s="23" t="s">
        <v>137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3" t="s">
        <v>146</v>
      </c>
      <c r="BK175" s="227">
        <f>ROUND(I175*H175,2)</f>
        <v>0</v>
      </c>
      <c r="BL175" s="23" t="s">
        <v>210</v>
      </c>
      <c r="BM175" s="23" t="s">
        <v>303</v>
      </c>
    </row>
    <row r="176" spans="2:51" s="12" customFormat="1" ht="13.5">
      <c r="B176" s="240"/>
      <c r="C176" s="241"/>
      <c r="D176" s="230" t="s">
        <v>148</v>
      </c>
      <c r="E176" s="242" t="s">
        <v>21</v>
      </c>
      <c r="F176" s="243" t="s">
        <v>304</v>
      </c>
      <c r="G176" s="241"/>
      <c r="H176" s="242" t="s">
        <v>21</v>
      </c>
      <c r="I176" s="244"/>
      <c r="J176" s="241"/>
      <c r="K176" s="241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148</v>
      </c>
      <c r="AU176" s="249" t="s">
        <v>146</v>
      </c>
      <c r="AV176" s="12" t="s">
        <v>80</v>
      </c>
      <c r="AW176" s="12" t="s">
        <v>36</v>
      </c>
      <c r="AX176" s="12" t="s">
        <v>72</v>
      </c>
      <c r="AY176" s="249" t="s">
        <v>137</v>
      </c>
    </row>
    <row r="177" spans="2:51" s="11" customFormat="1" ht="13.5">
      <c r="B177" s="228"/>
      <c r="C177" s="229"/>
      <c r="D177" s="230" t="s">
        <v>148</v>
      </c>
      <c r="E177" s="231" t="s">
        <v>21</v>
      </c>
      <c r="F177" s="232" t="s">
        <v>305</v>
      </c>
      <c r="G177" s="229"/>
      <c r="H177" s="233">
        <v>43.32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148</v>
      </c>
      <c r="AU177" s="239" t="s">
        <v>146</v>
      </c>
      <c r="AV177" s="11" t="s">
        <v>146</v>
      </c>
      <c r="AW177" s="11" t="s">
        <v>36</v>
      </c>
      <c r="AX177" s="11" t="s">
        <v>80</v>
      </c>
      <c r="AY177" s="239" t="s">
        <v>137</v>
      </c>
    </row>
    <row r="178" spans="2:65" s="1" customFormat="1" ht="25.5" customHeight="1">
      <c r="B178" s="45"/>
      <c r="C178" s="216" t="s">
        <v>306</v>
      </c>
      <c r="D178" s="216" t="s">
        <v>140</v>
      </c>
      <c r="E178" s="217" t="s">
        <v>307</v>
      </c>
      <c r="F178" s="218" t="s">
        <v>308</v>
      </c>
      <c r="G178" s="219" t="s">
        <v>143</v>
      </c>
      <c r="H178" s="220">
        <v>14.44</v>
      </c>
      <c r="I178" s="221"/>
      <c r="J178" s="222">
        <f>ROUND(I178*H178,2)</f>
        <v>0</v>
      </c>
      <c r="K178" s="218" t="s">
        <v>144</v>
      </c>
      <c r="L178" s="71"/>
      <c r="M178" s="223" t="s">
        <v>21</v>
      </c>
      <c r="N178" s="224" t="s">
        <v>44</v>
      </c>
      <c r="O178" s="46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23" t="s">
        <v>210</v>
      </c>
      <c r="AT178" s="23" t="s">
        <v>140</v>
      </c>
      <c r="AU178" s="23" t="s">
        <v>146</v>
      </c>
      <c r="AY178" s="23" t="s">
        <v>137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3" t="s">
        <v>146</v>
      </c>
      <c r="BK178" s="227">
        <f>ROUND(I178*H178,2)</f>
        <v>0</v>
      </c>
      <c r="BL178" s="23" t="s">
        <v>210</v>
      </c>
      <c r="BM178" s="23" t="s">
        <v>309</v>
      </c>
    </row>
    <row r="179" spans="2:51" s="11" customFormat="1" ht="13.5">
      <c r="B179" s="228"/>
      <c r="C179" s="229"/>
      <c r="D179" s="230" t="s">
        <v>148</v>
      </c>
      <c r="E179" s="231" t="s">
        <v>21</v>
      </c>
      <c r="F179" s="232" t="s">
        <v>310</v>
      </c>
      <c r="G179" s="229"/>
      <c r="H179" s="233">
        <v>14.44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148</v>
      </c>
      <c r="AU179" s="239" t="s">
        <v>146</v>
      </c>
      <c r="AV179" s="11" t="s">
        <v>146</v>
      </c>
      <c r="AW179" s="11" t="s">
        <v>36</v>
      </c>
      <c r="AX179" s="11" t="s">
        <v>80</v>
      </c>
      <c r="AY179" s="239" t="s">
        <v>137</v>
      </c>
    </row>
    <row r="180" spans="2:65" s="1" customFormat="1" ht="25.5" customHeight="1">
      <c r="B180" s="45"/>
      <c r="C180" s="216" t="s">
        <v>302</v>
      </c>
      <c r="D180" s="216" t="s">
        <v>140</v>
      </c>
      <c r="E180" s="217" t="s">
        <v>311</v>
      </c>
      <c r="F180" s="218" t="s">
        <v>312</v>
      </c>
      <c r="G180" s="219" t="s">
        <v>313</v>
      </c>
      <c r="H180" s="220">
        <v>15.025</v>
      </c>
      <c r="I180" s="221"/>
      <c r="J180" s="222">
        <f>ROUND(I180*H180,2)</f>
        <v>0</v>
      </c>
      <c r="K180" s="218" t="s">
        <v>144</v>
      </c>
      <c r="L180" s="71"/>
      <c r="M180" s="223" t="s">
        <v>21</v>
      </c>
      <c r="N180" s="224" t="s">
        <v>44</v>
      </c>
      <c r="O180" s="4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23" t="s">
        <v>210</v>
      </c>
      <c r="AT180" s="23" t="s">
        <v>140</v>
      </c>
      <c r="AU180" s="23" t="s">
        <v>146</v>
      </c>
      <c r="AY180" s="23" t="s">
        <v>137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3" t="s">
        <v>146</v>
      </c>
      <c r="BK180" s="227">
        <f>ROUND(I180*H180,2)</f>
        <v>0</v>
      </c>
      <c r="BL180" s="23" t="s">
        <v>210</v>
      </c>
      <c r="BM180" s="23" t="s">
        <v>314</v>
      </c>
    </row>
    <row r="181" spans="2:51" s="11" customFormat="1" ht="13.5">
      <c r="B181" s="228"/>
      <c r="C181" s="229"/>
      <c r="D181" s="230" t="s">
        <v>148</v>
      </c>
      <c r="E181" s="231" t="s">
        <v>21</v>
      </c>
      <c r="F181" s="232" t="s">
        <v>315</v>
      </c>
      <c r="G181" s="229"/>
      <c r="H181" s="233">
        <v>3.555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148</v>
      </c>
      <c r="AU181" s="239" t="s">
        <v>146</v>
      </c>
      <c r="AV181" s="11" t="s">
        <v>146</v>
      </c>
      <c r="AW181" s="11" t="s">
        <v>36</v>
      </c>
      <c r="AX181" s="11" t="s">
        <v>72</v>
      </c>
      <c r="AY181" s="239" t="s">
        <v>137</v>
      </c>
    </row>
    <row r="182" spans="2:51" s="11" customFormat="1" ht="13.5">
      <c r="B182" s="228"/>
      <c r="C182" s="229"/>
      <c r="D182" s="230" t="s">
        <v>148</v>
      </c>
      <c r="E182" s="231" t="s">
        <v>21</v>
      </c>
      <c r="F182" s="232" t="s">
        <v>316</v>
      </c>
      <c r="G182" s="229"/>
      <c r="H182" s="233">
        <v>7.77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148</v>
      </c>
      <c r="AU182" s="239" t="s">
        <v>146</v>
      </c>
      <c r="AV182" s="11" t="s">
        <v>146</v>
      </c>
      <c r="AW182" s="11" t="s">
        <v>36</v>
      </c>
      <c r="AX182" s="11" t="s">
        <v>72</v>
      </c>
      <c r="AY182" s="239" t="s">
        <v>137</v>
      </c>
    </row>
    <row r="183" spans="2:51" s="11" customFormat="1" ht="13.5">
      <c r="B183" s="228"/>
      <c r="C183" s="229"/>
      <c r="D183" s="230" t="s">
        <v>148</v>
      </c>
      <c r="E183" s="231" t="s">
        <v>21</v>
      </c>
      <c r="F183" s="232" t="s">
        <v>317</v>
      </c>
      <c r="G183" s="229"/>
      <c r="H183" s="233">
        <v>2.1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148</v>
      </c>
      <c r="AU183" s="239" t="s">
        <v>146</v>
      </c>
      <c r="AV183" s="11" t="s">
        <v>146</v>
      </c>
      <c r="AW183" s="11" t="s">
        <v>36</v>
      </c>
      <c r="AX183" s="11" t="s">
        <v>72</v>
      </c>
      <c r="AY183" s="239" t="s">
        <v>137</v>
      </c>
    </row>
    <row r="184" spans="2:51" s="11" customFormat="1" ht="13.5">
      <c r="B184" s="228"/>
      <c r="C184" s="229"/>
      <c r="D184" s="230" t="s">
        <v>148</v>
      </c>
      <c r="E184" s="231" t="s">
        <v>21</v>
      </c>
      <c r="F184" s="232" t="s">
        <v>318</v>
      </c>
      <c r="G184" s="229"/>
      <c r="H184" s="233">
        <v>0.8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148</v>
      </c>
      <c r="AU184" s="239" t="s">
        <v>146</v>
      </c>
      <c r="AV184" s="11" t="s">
        <v>146</v>
      </c>
      <c r="AW184" s="11" t="s">
        <v>36</v>
      </c>
      <c r="AX184" s="11" t="s">
        <v>72</v>
      </c>
      <c r="AY184" s="239" t="s">
        <v>137</v>
      </c>
    </row>
    <row r="185" spans="2:51" s="11" customFormat="1" ht="13.5">
      <c r="B185" s="228"/>
      <c r="C185" s="229"/>
      <c r="D185" s="230" t="s">
        <v>148</v>
      </c>
      <c r="E185" s="231" t="s">
        <v>21</v>
      </c>
      <c r="F185" s="232" t="s">
        <v>318</v>
      </c>
      <c r="G185" s="229"/>
      <c r="H185" s="233">
        <v>0.8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148</v>
      </c>
      <c r="AU185" s="239" t="s">
        <v>146</v>
      </c>
      <c r="AV185" s="11" t="s">
        <v>146</v>
      </c>
      <c r="AW185" s="11" t="s">
        <v>36</v>
      </c>
      <c r="AX185" s="11" t="s">
        <v>72</v>
      </c>
      <c r="AY185" s="239" t="s">
        <v>137</v>
      </c>
    </row>
    <row r="186" spans="2:51" s="13" customFormat="1" ht="13.5">
      <c r="B186" s="260"/>
      <c r="C186" s="261"/>
      <c r="D186" s="230" t="s">
        <v>148</v>
      </c>
      <c r="E186" s="262" t="s">
        <v>21</v>
      </c>
      <c r="F186" s="263" t="s">
        <v>217</v>
      </c>
      <c r="G186" s="261"/>
      <c r="H186" s="264">
        <v>15.025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148</v>
      </c>
      <c r="AU186" s="270" t="s">
        <v>146</v>
      </c>
      <c r="AV186" s="13" t="s">
        <v>145</v>
      </c>
      <c r="AW186" s="13" t="s">
        <v>36</v>
      </c>
      <c r="AX186" s="13" t="s">
        <v>80</v>
      </c>
      <c r="AY186" s="270" t="s">
        <v>137</v>
      </c>
    </row>
    <row r="187" spans="2:65" s="1" customFormat="1" ht="25.5" customHeight="1">
      <c r="B187" s="45"/>
      <c r="C187" s="216" t="s">
        <v>319</v>
      </c>
      <c r="D187" s="216" t="s">
        <v>140</v>
      </c>
      <c r="E187" s="217" t="s">
        <v>320</v>
      </c>
      <c r="F187" s="218" t="s">
        <v>321</v>
      </c>
      <c r="G187" s="219" t="s">
        <v>200</v>
      </c>
      <c r="H187" s="220">
        <v>7</v>
      </c>
      <c r="I187" s="221"/>
      <c r="J187" s="222">
        <f>ROUND(I187*H187,2)</f>
        <v>0</v>
      </c>
      <c r="K187" s="218" t="s">
        <v>144</v>
      </c>
      <c r="L187" s="71"/>
      <c r="M187" s="223" t="s">
        <v>21</v>
      </c>
      <c r="N187" s="224" t="s">
        <v>44</v>
      </c>
      <c r="O187" s="4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23" t="s">
        <v>210</v>
      </c>
      <c r="AT187" s="23" t="s">
        <v>140</v>
      </c>
      <c r="AU187" s="23" t="s">
        <v>146</v>
      </c>
      <c r="AY187" s="23" t="s">
        <v>137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23" t="s">
        <v>146</v>
      </c>
      <c r="BK187" s="227">
        <f>ROUND(I187*H187,2)</f>
        <v>0</v>
      </c>
      <c r="BL187" s="23" t="s">
        <v>210</v>
      </c>
      <c r="BM187" s="23" t="s">
        <v>322</v>
      </c>
    </row>
    <row r="188" spans="2:65" s="1" customFormat="1" ht="16.5" customHeight="1">
      <c r="B188" s="45"/>
      <c r="C188" s="250" t="s">
        <v>323</v>
      </c>
      <c r="D188" s="250" t="s">
        <v>203</v>
      </c>
      <c r="E188" s="251" t="s">
        <v>324</v>
      </c>
      <c r="F188" s="252" t="s">
        <v>325</v>
      </c>
      <c r="G188" s="253" t="s">
        <v>313</v>
      </c>
      <c r="H188" s="254">
        <v>16.528</v>
      </c>
      <c r="I188" s="255"/>
      <c r="J188" s="256">
        <f>ROUND(I188*H188,2)</f>
        <v>0</v>
      </c>
      <c r="K188" s="252" t="s">
        <v>144</v>
      </c>
      <c r="L188" s="257"/>
      <c r="M188" s="258" t="s">
        <v>21</v>
      </c>
      <c r="N188" s="259" t="s">
        <v>44</v>
      </c>
      <c r="O188" s="46"/>
      <c r="P188" s="225">
        <f>O188*H188</f>
        <v>0</v>
      </c>
      <c r="Q188" s="225">
        <v>6E-05</v>
      </c>
      <c r="R188" s="225">
        <f>Q188*H188</f>
        <v>0.00099168</v>
      </c>
      <c r="S188" s="225">
        <v>0</v>
      </c>
      <c r="T188" s="226">
        <f>S188*H188</f>
        <v>0</v>
      </c>
      <c r="AR188" s="23" t="s">
        <v>302</v>
      </c>
      <c r="AT188" s="23" t="s">
        <v>203</v>
      </c>
      <c r="AU188" s="23" t="s">
        <v>146</v>
      </c>
      <c r="AY188" s="23" t="s">
        <v>137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3" t="s">
        <v>146</v>
      </c>
      <c r="BK188" s="227">
        <f>ROUND(I188*H188,2)</f>
        <v>0</v>
      </c>
      <c r="BL188" s="23" t="s">
        <v>210</v>
      </c>
      <c r="BM188" s="23" t="s">
        <v>326</v>
      </c>
    </row>
    <row r="189" spans="2:51" s="11" customFormat="1" ht="13.5">
      <c r="B189" s="228"/>
      <c r="C189" s="229"/>
      <c r="D189" s="230" t="s">
        <v>148</v>
      </c>
      <c r="E189" s="231" t="s">
        <v>21</v>
      </c>
      <c r="F189" s="232" t="s">
        <v>327</v>
      </c>
      <c r="G189" s="229"/>
      <c r="H189" s="233">
        <v>16.528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148</v>
      </c>
      <c r="AU189" s="239" t="s">
        <v>146</v>
      </c>
      <c r="AV189" s="11" t="s">
        <v>146</v>
      </c>
      <c r="AW189" s="11" t="s">
        <v>36</v>
      </c>
      <c r="AX189" s="11" t="s">
        <v>80</v>
      </c>
      <c r="AY189" s="239" t="s">
        <v>137</v>
      </c>
    </row>
    <row r="190" spans="2:65" s="1" customFormat="1" ht="38.25" customHeight="1">
      <c r="B190" s="45"/>
      <c r="C190" s="216" t="s">
        <v>328</v>
      </c>
      <c r="D190" s="216" t="s">
        <v>140</v>
      </c>
      <c r="E190" s="217" t="s">
        <v>329</v>
      </c>
      <c r="F190" s="218" t="s">
        <v>330</v>
      </c>
      <c r="G190" s="219" t="s">
        <v>245</v>
      </c>
      <c r="H190" s="220">
        <v>0.044</v>
      </c>
      <c r="I190" s="221"/>
      <c r="J190" s="222">
        <f>ROUND(I190*H190,2)</f>
        <v>0</v>
      </c>
      <c r="K190" s="218" t="s">
        <v>144</v>
      </c>
      <c r="L190" s="71"/>
      <c r="M190" s="223" t="s">
        <v>21</v>
      </c>
      <c r="N190" s="224" t="s">
        <v>44</v>
      </c>
      <c r="O190" s="46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AR190" s="23" t="s">
        <v>210</v>
      </c>
      <c r="AT190" s="23" t="s">
        <v>140</v>
      </c>
      <c r="AU190" s="23" t="s">
        <v>146</v>
      </c>
      <c r="AY190" s="23" t="s">
        <v>137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3" t="s">
        <v>146</v>
      </c>
      <c r="BK190" s="227">
        <f>ROUND(I190*H190,2)</f>
        <v>0</v>
      </c>
      <c r="BL190" s="23" t="s">
        <v>210</v>
      </c>
      <c r="BM190" s="23" t="s">
        <v>331</v>
      </c>
    </row>
    <row r="191" spans="2:65" s="1" customFormat="1" ht="38.25" customHeight="1">
      <c r="B191" s="45"/>
      <c r="C191" s="216" t="s">
        <v>332</v>
      </c>
      <c r="D191" s="216" t="s">
        <v>140</v>
      </c>
      <c r="E191" s="217" t="s">
        <v>333</v>
      </c>
      <c r="F191" s="218" t="s">
        <v>334</v>
      </c>
      <c r="G191" s="219" t="s">
        <v>245</v>
      </c>
      <c r="H191" s="220">
        <v>0.044</v>
      </c>
      <c r="I191" s="221"/>
      <c r="J191" s="222">
        <f>ROUND(I191*H191,2)</f>
        <v>0</v>
      </c>
      <c r="K191" s="218" t="s">
        <v>144</v>
      </c>
      <c r="L191" s="71"/>
      <c r="M191" s="223" t="s">
        <v>21</v>
      </c>
      <c r="N191" s="224" t="s">
        <v>44</v>
      </c>
      <c r="O191" s="4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23" t="s">
        <v>210</v>
      </c>
      <c r="AT191" s="23" t="s">
        <v>140</v>
      </c>
      <c r="AU191" s="23" t="s">
        <v>146</v>
      </c>
      <c r="AY191" s="23" t="s">
        <v>137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3" t="s">
        <v>146</v>
      </c>
      <c r="BK191" s="227">
        <f>ROUND(I191*H191,2)</f>
        <v>0</v>
      </c>
      <c r="BL191" s="23" t="s">
        <v>210</v>
      </c>
      <c r="BM191" s="23" t="s">
        <v>335</v>
      </c>
    </row>
    <row r="192" spans="2:63" s="10" customFormat="1" ht="29.85" customHeight="1">
      <c r="B192" s="200"/>
      <c r="C192" s="201"/>
      <c r="D192" s="202" t="s">
        <v>71</v>
      </c>
      <c r="E192" s="214" t="s">
        <v>336</v>
      </c>
      <c r="F192" s="214" t="s">
        <v>337</v>
      </c>
      <c r="G192" s="201"/>
      <c r="H192" s="201"/>
      <c r="I192" s="204"/>
      <c r="J192" s="215">
        <f>BK192</f>
        <v>0</v>
      </c>
      <c r="K192" s="201"/>
      <c r="L192" s="206"/>
      <c r="M192" s="207"/>
      <c r="N192" s="208"/>
      <c r="O192" s="208"/>
      <c r="P192" s="209">
        <f>SUM(P193:P202)</f>
        <v>0</v>
      </c>
      <c r="Q192" s="208"/>
      <c r="R192" s="209">
        <f>SUM(R193:R202)</f>
        <v>0.0083</v>
      </c>
      <c r="S192" s="208"/>
      <c r="T192" s="210">
        <f>SUM(T193:T202)</f>
        <v>0.021179999999999997</v>
      </c>
      <c r="AR192" s="211" t="s">
        <v>146</v>
      </c>
      <c r="AT192" s="212" t="s">
        <v>71</v>
      </c>
      <c r="AU192" s="212" t="s">
        <v>80</v>
      </c>
      <c r="AY192" s="211" t="s">
        <v>137</v>
      </c>
      <c r="BK192" s="213">
        <f>SUM(BK193:BK202)</f>
        <v>0</v>
      </c>
    </row>
    <row r="193" spans="2:65" s="1" customFormat="1" ht="25.5" customHeight="1">
      <c r="B193" s="45"/>
      <c r="C193" s="216" t="s">
        <v>338</v>
      </c>
      <c r="D193" s="216" t="s">
        <v>140</v>
      </c>
      <c r="E193" s="217" t="s">
        <v>339</v>
      </c>
      <c r="F193" s="218" t="s">
        <v>340</v>
      </c>
      <c r="G193" s="219" t="s">
        <v>313</v>
      </c>
      <c r="H193" s="220">
        <v>6</v>
      </c>
      <c r="I193" s="221"/>
      <c r="J193" s="222">
        <f>ROUND(I193*H193,2)</f>
        <v>0</v>
      </c>
      <c r="K193" s="218" t="s">
        <v>144</v>
      </c>
      <c r="L193" s="71"/>
      <c r="M193" s="223" t="s">
        <v>21</v>
      </c>
      <c r="N193" s="224" t="s">
        <v>44</v>
      </c>
      <c r="O193" s="46"/>
      <c r="P193" s="225">
        <f>O193*H193</f>
        <v>0</v>
      </c>
      <c r="Q193" s="225">
        <v>0</v>
      </c>
      <c r="R193" s="225">
        <f>Q193*H193</f>
        <v>0</v>
      </c>
      <c r="S193" s="225">
        <v>0.00198</v>
      </c>
      <c r="T193" s="226">
        <f>S193*H193</f>
        <v>0.01188</v>
      </c>
      <c r="AR193" s="23" t="s">
        <v>210</v>
      </c>
      <c r="AT193" s="23" t="s">
        <v>140</v>
      </c>
      <c r="AU193" s="23" t="s">
        <v>146</v>
      </c>
      <c r="AY193" s="23" t="s">
        <v>137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3" t="s">
        <v>146</v>
      </c>
      <c r="BK193" s="227">
        <f>ROUND(I193*H193,2)</f>
        <v>0</v>
      </c>
      <c r="BL193" s="23" t="s">
        <v>210</v>
      </c>
      <c r="BM193" s="23" t="s">
        <v>341</v>
      </c>
    </row>
    <row r="194" spans="2:65" s="1" customFormat="1" ht="16.5" customHeight="1">
      <c r="B194" s="45"/>
      <c r="C194" s="216" t="s">
        <v>342</v>
      </c>
      <c r="D194" s="216" t="s">
        <v>140</v>
      </c>
      <c r="E194" s="217" t="s">
        <v>343</v>
      </c>
      <c r="F194" s="218" t="s">
        <v>344</v>
      </c>
      <c r="G194" s="219" t="s">
        <v>313</v>
      </c>
      <c r="H194" s="220">
        <v>2</v>
      </c>
      <c r="I194" s="221"/>
      <c r="J194" s="222">
        <f>ROUND(I194*H194,2)</f>
        <v>0</v>
      </c>
      <c r="K194" s="218" t="s">
        <v>144</v>
      </c>
      <c r="L194" s="71"/>
      <c r="M194" s="223" t="s">
        <v>21</v>
      </c>
      <c r="N194" s="224" t="s">
        <v>44</v>
      </c>
      <c r="O194" s="46"/>
      <c r="P194" s="225">
        <f>O194*H194</f>
        <v>0</v>
      </c>
      <c r="Q194" s="225">
        <v>0.00177</v>
      </c>
      <c r="R194" s="225">
        <f>Q194*H194</f>
        <v>0.00354</v>
      </c>
      <c r="S194" s="225">
        <v>0</v>
      </c>
      <c r="T194" s="226">
        <f>S194*H194</f>
        <v>0</v>
      </c>
      <c r="AR194" s="23" t="s">
        <v>210</v>
      </c>
      <c r="AT194" s="23" t="s">
        <v>140</v>
      </c>
      <c r="AU194" s="23" t="s">
        <v>146</v>
      </c>
      <c r="AY194" s="23" t="s">
        <v>137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23" t="s">
        <v>146</v>
      </c>
      <c r="BK194" s="227">
        <f>ROUND(I194*H194,2)</f>
        <v>0</v>
      </c>
      <c r="BL194" s="23" t="s">
        <v>210</v>
      </c>
      <c r="BM194" s="23" t="s">
        <v>345</v>
      </c>
    </row>
    <row r="195" spans="2:65" s="1" customFormat="1" ht="16.5" customHeight="1">
      <c r="B195" s="45"/>
      <c r="C195" s="216" t="s">
        <v>346</v>
      </c>
      <c r="D195" s="216" t="s">
        <v>140</v>
      </c>
      <c r="E195" s="217" t="s">
        <v>347</v>
      </c>
      <c r="F195" s="218" t="s">
        <v>348</v>
      </c>
      <c r="G195" s="219" t="s">
        <v>313</v>
      </c>
      <c r="H195" s="220">
        <v>7</v>
      </c>
      <c r="I195" s="221"/>
      <c r="J195" s="222">
        <f>ROUND(I195*H195,2)</f>
        <v>0</v>
      </c>
      <c r="K195" s="218" t="s">
        <v>144</v>
      </c>
      <c r="L195" s="71"/>
      <c r="M195" s="223" t="s">
        <v>21</v>
      </c>
      <c r="N195" s="224" t="s">
        <v>44</v>
      </c>
      <c r="O195" s="46"/>
      <c r="P195" s="225">
        <f>O195*H195</f>
        <v>0</v>
      </c>
      <c r="Q195" s="225">
        <v>0.00046</v>
      </c>
      <c r="R195" s="225">
        <f>Q195*H195</f>
        <v>0.00322</v>
      </c>
      <c r="S195" s="225">
        <v>0</v>
      </c>
      <c r="T195" s="226">
        <f>S195*H195</f>
        <v>0</v>
      </c>
      <c r="AR195" s="23" t="s">
        <v>210</v>
      </c>
      <c r="AT195" s="23" t="s">
        <v>140</v>
      </c>
      <c r="AU195" s="23" t="s">
        <v>146</v>
      </c>
      <c r="AY195" s="23" t="s">
        <v>137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3" t="s">
        <v>146</v>
      </c>
      <c r="BK195" s="227">
        <f>ROUND(I195*H195,2)</f>
        <v>0</v>
      </c>
      <c r="BL195" s="23" t="s">
        <v>210</v>
      </c>
      <c r="BM195" s="23" t="s">
        <v>349</v>
      </c>
    </row>
    <row r="196" spans="2:65" s="1" customFormat="1" ht="16.5" customHeight="1">
      <c r="B196" s="45"/>
      <c r="C196" s="216" t="s">
        <v>350</v>
      </c>
      <c r="D196" s="216" t="s">
        <v>140</v>
      </c>
      <c r="E196" s="217" t="s">
        <v>351</v>
      </c>
      <c r="F196" s="218" t="s">
        <v>352</v>
      </c>
      <c r="G196" s="219" t="s">
        <v>313</v>
      </c>
      <c r="H196" s="220">
        <v>2</v>
      </c>
      <c r="I196" s="221"/>
      <c r="J196" s="222">
        <f>ROUND(I196*H196,2)</f>
        <v>0</v>
      </c>
      <c r="K196" s="218" t="s">
        <v>144</v>
      </c>
      <c r="L196" s="71"/>
      <c r="M196" s="223" t="s">
        <v>21</v>
      </c>
      <c r="N196" s="224" t="s">
        <v>44</v>
      </c>
      <c r="O196" s="46"/>
      <c r="P196" s="225">
        <f>O196*H196</f>
        <v>0</v>
      </c>
      <c r="Q196" s="225">
        <v>0.00077</v>
      </c>
      <c r="R196" s="225">
        <f>Q196*H196</f>
        <v>0.00154</v>
      </c>
      <c r="S196" s="225">
        <v>0</v>
      </c>
      <c r="T196" s="226">
        <f>S196*H196</f>
        <v>0</v>
      </c>
      <c r="AR196" s="23" t="s">
        <v>210</v>
      </c>
      <c r="AT196" s="23" t="s">
        <v>140</v>
      </c>
      <c r="AU196" s="23" t="s">
        <v>146</v>
      </c>
      <c r="AY196" s="23" t="s">
        <v>137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3" t="s">
        <v>146</v>
      </c>
      <c r="BK196" s="227">
        <f>ROUND(I196*H196,2)</f>
        <v>0</v>
      </c>
      <c r="BL196" s="23" t="s">
        <v>210</v>
      </c>
      <c r="BM196" s="23" t="s">
        <v>353</v>
      </c>
    </row>
    <row r="197" spans="2:65" s="1" customFormat="1" ht="16.5" customHeight="1">
      <c r="B197" s="45"/>
      <c r="C197" s="216" t="s">
        <v>354</v>
      </c>
      <c r="D197" s="216" t="s">
        <v>140</v>
      </c>
      <c r="E197" s="217" t="s">
        <v>355</v>
      </c>
      <c r="F197" s="218" t="s">
        <v>356</v>
      </c>
      <c r="G197" s="219" t="s">
        <v>200</v>
      </c>
      <c r="H197" s="220">
        <v>3</v>
      </c>
      <c r="I197" s="221"/>
      <c r="J197" s="222">
        <f>ROUND(I197*H197,2)</f>
        <v>0</v>
      </c>
      <c r="K197" s="218" t="s">
        <v>144</v>
      </c>
      <c r="L197" s="71"/>
      <c r="M197" s="223" t="s">
        <v>21</v>
      </c>
      <c r="N197" s="224" t="s">
        <v>44</v>
      </c>
      <c r="O197" s="46"/>
      <c r="P197" s="225">
        <f>O197*H197</f>
        <v>0</v>
      </c>
      <c r="Q197" s="225">
        <v>0</v>
      </c>
      <c r="R197" s="225">
        <f>Q197*H197</f>
        <v>0</v>
      </c>
      <c r="S197" s="225">
        <v>0.0031</v>
      </c>
      <c r="T197" s="226">
        <f>S197*H197</f>
        <v>0.0093</v>
      </c>
      <c r="AR197" s="23" t="s">
        <v>210</v>
      </c>
      <c r="AT197" s="23" t="s">
        <v>140</v>
      </c>
      <c r="AU197" s="23" t="s">
        <v>146</v>
      </c>
      <c r="AY197" s="23" t="s">
        <v>137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3" t="s">
        <v>146</v>
      </c>
      <c r="BK197" s="227">
        <f>ROUND(I197*H197,2)</f>
        <v>0</v>
      </c>
      <c r="BL197" s="23" t="s">
        <v>210</v>
      </c>
      <c r="BM197" s="23" t="s">
        <v>357</v>
      </c>
    </row>
    <row r="198" spans="2:51" s="12" customFormat="1" ht="13.5">
      <c r="B198" s="240"/>
      <c r="C198" s="241"/>
      <c r="D198" s="230" t="s">
        <v>148</v>
      </c>
      <c r="E198" s="242" t="s">
        <v>21</v>
      </c>
      <c r="F198" s="243" t="s">
        <v>358</v>
      </c>
      <c r="G198" s="241"/>
      <c r="H198" s="242" t="s">
        <v>21</v>
      </c>
      <c r="I198" s="244"/>
      <c r="J198" s="241"/>
      <c r="K198" s="241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148</v>
      </c>
      <c r="AU198" s="249" t="s">
        <v>146</v>
      </c>
      <c r="AV198" s="12" t="s">
        <v>80</v>
      </c>
      <c r="AW198" s="12" t="s">
        <v>36</v>
      </c>
      <c r="AX198" s="12" t="s">
        <v>72</v>
      </c>
      <c r="AY198" s="249" t="s">
        <v>137</v>
      </c>
    </row>
    <row r="199" spans="2:51" s="11" customFormat="1" ht="13.5">
      <c r="B199" s="228"/>
      <c r="C199" s="229"/>
      <c r="D199" s="230" t="s">
        <v>148</v>
      </c>
      <c r="E199" s="231" t="s">
        <v>21</v>
      </c>
      <c r="F199" s="232" t="s">
        <v>138</v>
      </c>
      <c r="G199" s="229"/>
      <c r="H199" s="233">
        <v>3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148</v>
      </c>
      <c r="AU199" s="239" t="s">
        <v>146</v>
      </c>
      <c r="AV199" s="11" t="s">
        <v>146</v>
      </c>
      <c r="AW199" s="11" t="s">
        <v>36</v>
      </c>
      <c r="AX199" s="11" t="s">
        <v>80</v>
      </c>
      <c r="AY199" s="239" t="s">
        <v>137</v>
      </c>
    </row>
    <row r="200" spans="2:65" s="1" customFormat="1" ht="16.5" customHeight="1">
      <c r="B200" s="45"/>
      <c r="C200" s="216" t="s">
        <v>359</v>
      </c>
      <c r="D200" s="216" t="s">
        <v>140</v>
      </c>
      <c r="E200" s="217" t="s">
        <v>360</v>
      </c>
      <c r="F200" s="218" t="s">
        <v>361</v>
      </c>
      <c r="G200" s="219" t="s">
        <v>313</v>
      </c>
      <c r="H200" s="220">
        <v>11</v>
      </c>
      <c r="I200" s="221"/>
      <c r="J200" s="222">
        <f>ROUND(I200*H200,2)</f>
        <v>0</v>
      </c>
      <c r="K200" s="218" t="s">
        <v>144</v>
      </c>
      <c r="L200" s="71"/>
      <c r="M200" s="223" t="s">
        <v>21</v>
      </c>
      <c r="N200" s="224" t="s">
        <v>44</v>
      </c>
      <c r="O200" s="4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23" t="s">
        <v>210</v>
      </c>
      <c r="AT200" s="23" t="s">
        <v>140</v>
      </c>
      <c r="AU200" s="23" t="s">
        <v>146</v>
      </c>
      <c r="AY200" s="23" t="s">
        <v>137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3" t="s">
        <v>146</v>
      </c>
      <c r="BK200" s="227">
        <f>ROUND(I200*H200,2)</f>
        <v>0</v>
      </c>
      <c r="BL200" s="23" t="s">
        <v>210</v>
      </c>
      <c r="BM200" s="23" t="s">
        <v>362</v>
      </c>
    </row>
    <row r="201" spans="2:65" s="1" customFormat="1" ht="38.25" customHeight="1">
      <c r="B201" s="45"/>
      <c r="C201" s="216" t="s">
        <v>363</v>
      </c>
      <c r="D201" s="216" t="s">
        <v>140</v>
      </c>
      <c r="E201" s="217" t="s">
        <v>364</v>
      </c>
      <c r="F201" s="218" t="s">
        <v>365</v>
      </c>
      <c r="G201" s="219" t="s">
        <v>245</v>
      </c>
      <c r="H201" s="220">
        <v>0.008</v>
      </c>
      <c r="I201" s="221"/>
      <c r="J201" s="222">
        <f>ROUND(I201*H201,2)</f>
        <v>0</v>
      </c>
      <c r="K201" s="218" t="s">
        <v>144</v>
      </c>
      <c r="L201" s="71"/>
      <c r="M201" s="223" t="s">
        <v>21</v>
      </c>
      <c r="N201" s="224" t="s">
        <v>44</v>
      </c>
      <c r="O201" s="46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AR201" s="23" t="s">
        <v>210</v>
      </c>
      <c r="AT201" s="23" t="s">
        <v>140</v>
      </c>
      <c r="AU201" s="23" t="s">
        <v>146</v>
      </c>
      <c r="AY201" s="23" t="s">
        <v>137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3" t="s">
        <v>146</v>
      </c>
      <c r="BK201" s="227">
        <f>ROUND(I201*H201,2)</f>
        <v>0</v>
      </c>
      <c r="BL201" s="23" t="s">
        <v>210</v>
      </c>
      <c r="BM201" s="23" t="s">
        <v>366</v>
      </c>
    </row>
    <row r="202" spans="2:65" s="1" customFormat="1" ht="38.25" customHeight="1">
      <c r="B202" s="45"/>
      <c r="C202" s="216" t="s">
        <v>367</v>
      </c>
      <c r="D202" s="216" t="s">
        <v>140</v>
      </c>
      <c r="E202" s="217" t="s">
        <v>368</v>
      </c>
      <c r="F202" s="218" t="s">
        <v>369</v>
      </c>
      <c r="G202" s="219" t="s">
        <v>245</v>
      </c>
      <c r="H202" s="220">
        <v>0.008</v>
      </c>
      <c r="I202" s="221"/>
      <c r="J202" s="222">
        <f>ROUND(I202*H202,2)</f>
        <v>0</v>
      </c>
      <c r="K202" s="218" t="s">
        <v>144</v>
      </c>
      <c r="L202" s="71"/>
      <c r="M202" s="223" t="s">
        <v>21</v>
      </c>
      <c r="N202" s="224" t="s">
        <v>44</v>
      </c>
      <c r="O202" s="46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AR202" s="23" t="s">
        <v>210</v>
      </c>
      <c r="AT202" s="23" t="s">
        <v>140</v>
      </c>
      <c r="AU202" s="23" t="s">
        <v>146</v>
      </c>
      <c r="AY202" s="23" t="s">
        <v>137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23" t="s">
        <v>146</v>
      </c>
      <c r="BK202" s="227">
        <f>ROUND(I202*H202,2)</f>
        <v>0</v>
      </c>
      <c r="BL202" s="23" t="s">
        <v>210</v>
      </c>
      <c r="BM202" s="23" t="s">
        <v>370</v>
      </c>
    </row>
    <row r="203" spans="2:63" s="10" customFormat="1" ht="29.85" customHeight="1">
      <c r="B203" s="200"/>
      <c r="C203" s="201"/>
      <c r="D203" s="202" t="s">
        <v>71</v>
      </c>
      <c r="E203" s="214" t="s">
        <v>371</v>
      </c>
      <c r="F203" s="214" t="s">
        <v>372</v>
      </c>
      <c r="G203" s="201"/>
      <c r="H203" s="201"/>
      <c r="I203" s="204"/>
      <c r="J203" s="215">
        <f>BK203</f>
        <v>0</v>
      </c>
      <c r="K203" s="201"/>
      <c r="L203" s="206"/>
      <c r="M203" s="207"/>
      <c r="N203" s="208"/>
      <c r="O203" s="208"/>
      <c r="P203" s="209">
        <f>SUM(P204:P214)</f>
        <v>0</v>
      </c>
      <c r="Q203" s="208"/>
      <c r="R203" s="209">
        <f>SUM(R204:R214)</f>
        <v>0.02018</v>
      </c>
      <c r="S203" s="208"/>
      <c r="T203" s="210">
        <f>SUM(T204:T214)</f>
        <v>0.0027999999999999995</v>
      </c>
      <c r="AR203" s="211" t="s">
        <v>146</v>
      </c>
      <c r="AT203" s="212" t="s">
        <v>71</v>
      </c>
      <c r="AU203" s="212" t="s">
        <v>80</v>
      </c>
      <c r="AY203" s="211" t="s">
        <v>137</v>
      </c>
      <c r="BK203" s="213">
        <f>SUM(BK204:BK214)</f>
        <v>0</v>
      </c>
    </row>
    <row r="204" spans="2:65" s="1" customFormat="1" ht="16.5" customHeight="1">
      <c r="B204" s="45"/>
      <c r="C204" s="216" t="s">
        <v>373</v>
      </c>
      <c r="D204" s="216" t="s">
        <v>140</v>
      </c>
      <c r="E204" s="217" t="s">
        <v>374</v>
      </c>
      <c r="F204" s="218" t="s">
        <v>375</v>
      </c>
      <c r="G204" s="219" t="s">
        <v>313</v>
      </c>
      <c r="H204" s="220">
        <v>10</v>
      </c>
      <c r="I204" s="221"/>
      <c r="J204" s="222">
        <f>ROUND(I204*H204,2)</f>
        <v>0</v>
      </c>
      <c r="K204" s="218" t="s">
        <v>144</v>
      </c>
      <c r="L204" s="71"/>
      <c r="M204" s="223" t="s">
        <v>21</v>
      </c>
      <c r="N204" s="224" t="s">
        <v>44</v>
      </c>
      <c r="O204" s="46"/>
      <c r="P204" s="225">
        <f>O204*H204</f>
        <v>0</v>
      </c>
      <c r="Q204" s="225">
        <v>0</v>
      </c>
      <c r="R204" s="225">
        <f>Q204*H204</f>
        <v>0</v>
      </c>
      <c r="S204" s="225">
        <v>0.00028</v>
      </c>
      <c r="T204" s="226">
        <f>S204*H204</f>
        <v>0.0027999999999999995</v>
      </c>
      <c r="AR204" s="23" t="s">
        <v>210</v>
      </c>
      <c r="AT204" s="23" t="s">
        <v>140</v>
      </c>
      <c r="AU204" s="23" t="s">
        <v>146</v>
      </c>
      <c r="AY204" s="23" t="s">
        <v>137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3" t="s">
        <v>146</v>
      </c>
      <c r="BK204" s="227">
        <f>ROUND(I204*H204,2)</f>
        <v>0</v>
      </c>
      <c r="BL204" s="23" t="s">
        <v>210</v>
      </c>
      <c r="BM204" s="23" t="s">
        <v>376</v>
      </c>
    </row>
    <row r="205" spans="2:65" s="1" customFormat="1" ht="25.5" customHeight="1">
      <c r="B205" s="45"/>
      <c r="C205" s="216" t="s">
        <v>377</v>
      </c>
      <c r="D205" s="216" t="s">
        <v>140</v>
      </c>
      <c r="E205" s="217" t="s">
        <v>378</v>
      </c>
      <c r="F205" s="218" t="s">
        <v>379</v>
      </c>
      <c r="G205" s="219" t="s">
        <v>313</v>
      </c>
      <c r="H205" s="220">
        <v>20</v>
      </c>
      <c r="I205" s="221"/>
      <c r="J205" s="222">
        <f>ROUND(I205*H205,2)</f>
        <v>0</v>
      </c>
      <c r="K205" s="218" t="s">
        <v>144</v>
      </c>
      <c r="L205" s="71"/>
      <c r="M205" s="223" t="s">
        <v>21</v>
      </c>
      <c r="N205" s="224" t="s">
        <v>44</v>
      </c>
      <c r="O205" s="46"/>
      <c r="P205" s="225">
        <f>O205*H205</f>
        <v>0</v>
      </c>
      <c r="Q205" s="225">
        <v>0.00042</v>
      </c>
      <c r="R205" s="225">
        <f>Q205*H205</f>
        <v>0.008400000000000001</v>
      </c>
      <c r="S205" s="225">
        <v>0</v>
      </c>
      <c r="T205" s="226">
        <f>S205*H205</f>
        <v>0</v>
      </c>
      <c r="AR205" s="23" t="s">
        <v>210</v>
      </c>
      <c r="AT205" s="23" t="s">
        <v>140</v>
      </c>
      <c r="AU205" s="23" t="s">
        <v>146</v>
      </c>
      <c r="AY205" s="23" t="s">
        <v>137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3" t="s">
        <v>146</v>
      </c>
      <c r="BK205" s="227">
        <f>ROUND(I205*H205,2)</f>
        <v>0</v>
      </c>
      <c r="BL205" s="23" t="s">
        <v>210</v>
      </c>
      <c r="BM205" s="23" t="s">
        <v>380</v>
      </c>
    </row>
    <row r="206" spans="2:65" s="1" customFormat="1" ht="16.5" customHeight="1">
      <c r="B206" s="45"/>
      <c r="C206" s="250" t="s">
        <v>381</v>
      </c>
      <c r="D206" s="250" t="s">
        <v>203</v>
      </c>
      <c r="E206" s="251" t="s">
        <v>382</v>
      </c>
      <c r="F206" s="252" t="s">
        <v>383</v>
      </c>
      <c r="G206" s="253" t="s">
        <v>313</v>
      </c>
      <c r="H206" s="254">
        <v>7</v>
      </c>
      <c r="I206" s="255"/>
      <c r="J206" s="256">
        <f>ROUND(I206*H206,2)</f>
        <v>0</v>
      </c>
      <c r="K206" s="252" t="s">
        <v>144</v>
      </c>
      <c r="L206" s="257"/>
      <c r="M206" s="258" t="s">
        <v>21</v>
      </c>
      <c r="N206" s="259" t="s">
        <v>44</v>
      </c>
      <c r="O206" s="46"/>
      <c r="P206" s="225">
        <f>O206*H206</f>
        <v>0</v>
      </c>
      <c r="Q206" s="225">
        <v>0.00011</v>
      </c>
      <c r="R206" s="225">
        <f>Q206*H206</f>
        <v>0.0007700000000000001</v>
      </c>
      <c r="S206" s="225">
        <v>0</v>
      </c>
      <c r="T206" s="226">
        <f>S206*H206</f>
        <v>0</v>
      </c>
      <c r="AR206" s="23" t="s">
        <v>302</v>
      </c>
      <c r="AT206" s="23" t="s">
        <v>203</v>
      </c>
      <c r="AU206" s="23" t="s">
        <v>146</v>
      </c>
      <c r="AY206" s="23" t="s">
        <v>137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3" t="s">
        <v>146</v>
      </c>
      <c r="BK206" s="227">
        <f>ROUND(I206*H206,2)</f>
        <v>0</v>
      </c>
      <c r="BL206" s="23" t="s">
        <v>210</v>
      </c>
      <c r="BM206" s="23" t="s">
        <v>384</v>
      </c>
    </row>
    <row r="207" spans="2:65" s="1" customFormat="1" ht="16.5" customHeight="1">
      <c r="B207" s="45"/>
      <c r="C207" s="250" t="s">
        <v>385</v>
      </c>
      <c r="D207" s="250" t="s">
        <v>203</v>
      </c>
      <c r="E207" s="251" t="s">
        <v>386</v>
      </c>
      <c r="F207" s="252" t="s">
        <v>387</v>
      </c>
      <c r="G207" s="253" t="s">
        <v>313</v>
      </c>
      <c r="H207" s="254">
        <v>7</v>
      </c>
      <c r="I207" s="255"/>
      <c r="J207" s="256">
        <f>ROUND(I207*H207,2)</f>
        <v>0</v>
      </c>
      <c r="K207" s="252" t="s">
        <v>144</v>
      </c>
      <c r="L207" s="257"/>
      <c r="M207" s="258" t="s">
        <v>21</v>
      </c>
      <c r="N207" s="259" t="s">
        <v>44</v>
      </c>
      <c r="O207" s="46"/>
      <c r="P207" s="225">
        <f>O207*H207</f>
        <v>0</v>
      </c>
      <c r="Q207" s="225">
        <v>0.00017</v>
      </c>
      <c r="R207" s="225">
        <f>Q207*H207</f>
        <v>0.00119</v>
      </c>
      <c r="S207" s="225">
        <v>0</v>
      </c>
      <c r="T207" s="226">
        <f>S207*H207</f>
        <v>0</v>
      </c>
      <c r="AR207" s="23" t="s">
        <v>302</v>
      </c>
      <c r="AT207" s="23" t="s">
        <v>203</v>
      </c>
      <c r="AU207" s="23" t="s">
        <v>146</v>
      </c>
      <c r="AY207" s="23" t="s">
        <v>137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3" t="s">
        <v>146</v>
      </c>
      <c r="BK207" s="227">
        <f>ROUND(I207*H207,2)</f>
        <v>0</v>
      </c>
      <c r="BL207" s="23" t="s">
        <v>210</v>
      </c>
      <c r="BM207" s="23" t="s">
        <v>388</v>
      </c>
    </row>
    <row r="208" spans="2:65" s="1" customFormat="1" ht="16.5" customHeight="1">
      <c r="B208" s="45"/>
      <c r="C208" s="250" t="s">
        <v>389</v>
      </c>
      <c r="D208" s="250" t="s">
        <v>203</v>
      </c>
      <c r="E208" s="251" t="s">
        <v>390</v>
      </c>
      <c r="F208" s="252" t="s">
        <v>391</v>
      </c>
      <c r="G208" s="253" t="s">
        <v>313</v>
      </c>
      <c r="H208" s="254">
        <v>6</v>
      </c>
      <c r="I208" s="255"/>
      <c r="J208" s="256">
        <f>ROUND(I208*H208,2)</f>
        <v>0</v>
      </c>
      <c r="K208" s="252" t="s">
        <v>144</v>
      </c>
      <c r="L208" s="257"/>
      <c r="M208" s="258" t="s">
        <v>21</v>
      </c>
      <c r="N208" s="259" t="s">
        <v>44</v>
      </c>
      <c r="O208" s="46"/>
      <c r="P208" s="225">
        <f>O208*H208</f>
        <v>0</v>
      </c>
      <c r="Q208" s="225">
        <v>0.00027</v>
      </c>
      <c r="R208" s="225">
        <f>Q208*H208</f>
        <v>0.00162</v>
      </c>
      <c r="S208" s="225">
        <v>0</v>
      </c>
      <c r="T208" s="226">
        <f>S208*H208</f>
        <v>0</v>
      </c>
      <c r="AR208" s="23" t="s">
        <v>302</v>
      </c>
      <c r="AT208" s="23" t="s">
        <v>203</v>
      </c>
      <c r="AU208" s="23" t="s">
        <v>146</v>
      </c>
      <c r="AY208" s="23" t="s">
        <v>137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3" t="s">
        <v>146</v>
      </c>
      <c r="BK208" s="227">
        <f>ROUND(I208*H208,2)</f>
        <v>0</v>
      </c>
      <c r="BL208" s="23" t="s">
        <v>210</v>
      </c>
      <c r="BM208" s="23" t="s">
        <v>392</v>
      </c>
    </row>
    <row r="209" spans="2:65" s="1" customFormat="1" ht="25.5" customHeight="1">
      <c r="B209" s="45"/>
      <c r="C209" s="216" t="s">
        <v>191</v>
      </c>
      <c r="D209" s="216" t="s">
        <v>140</v>
      </c>
      <c r="E209" s="217" t="s">
        <v>393</v>
      </c>
      <c r="F209" s="218" t="s">
        <v>394</v>
      </c>
      <c r="G209" s="219" t="s">
        <v>395</v>
      </c>
      <c r="H209" s="220">
        <v>1</v>
      </c>
      <c r="I209" s="221"/>
      <c r="J209" s="222">
        <f>ROUND(I209*H209,2)</f>
        <v>0</v>
      </c>
      <c r="K209" s="218" t="s">
        <v>144</v>
      </c>
      <c r="L209" s="71"/>
      <c r="M209" s="223" t="s">
        <v>21</v>
      </c>
      <c r="N209" s="224" t="s">
        <v>44</v>
      </c>
      <c r="O209" s="46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AR209" s="23" t="s">
        <v>210</v>
      </c>
      <c r="AT209" s="23" t="s">
        <v>140</v>
      </c>
      <c r="AU209" s="23" t="s">
        <v>146</v>
      </c>
      <c r="AY209" s="23" t="s">
        <v>137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3" t="s">
        <v>146</v>
      </c>
      <c r="BK209" s="227">
        <f>ROUND(I209*H209,2)</f>
        <v>0</v>
      </c>
      <c r="BL209" s="23" t="s">
        <v>210</v>
      </c>
      <c r="BM209" s="23" t="s">
        <v>396</v>
      </c>
    </row>
    <row r="210" spans="2:65" s="1" customFormat="1" ht="25.5" customHeight="1">
      <c r="B210" s="45"/>
      <c r="C210" s="216" t="s">
        <v>397</v>
      </c>
      <c r="D210" s="216" t="s">
        <v>140</v>
      </c>
      <c r="E210" s="217" t="s">
        <v>398</v>
      </c>
      <c r="F210" s="218" t="s">
        <v>399</v>
      </c>
      <c r="G210" s="219" t="s">
        <v>395</v>
      </c>
      <c r="H210" s="220">
        <v>1</v>
      </c>
      <c r="I210" s="221"/>
      <c r="J210" s="222">
        <f>ROUND(I210*H210,2)</f>
        <v>0</v>
      </c>
      <c r="K210" s="218" t="s">
        <v>144</v>
      </c>
      <c r="L210" s="71"/>
      <c r="M210" s="223" t="s">
        <v>21</v>
      </c>
      <c r="N210" s="224" t="s">
        <v>44</v>
      </c>
      <c r="O210" s="4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AR210" s="23" t="s">
        <v>210</v>
      </c>
      <c r="AT210" s="23" t="s">
        <v>140</v>
      </c>
      <c r="AU210" s="23" t="s">
        <v>146</v>
      </c>
      <c r="AY210" s="23" t="s">
        <v>137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3" t="s">
        <v>146</v>
      </c>
      <c r="BK210" s="227">
        <f>ROUND(I210*H210,2)</f>
        <v>0</v>
      </c>
      <c r="BL210" s="23" t="s">
        <v>210</v>
      </c>
      <c r="BM210" s="23" t="s">
        <v>400</v>
      </c>
    </row>
    <row r="211" spans="2:65" s="1" customFormat="1" ht="25.5" customHeight="1">
      <c r="B211" s="45"/>
      <c r="C211" s="216" t="s">
        <v>401</v>
      </c>
      <c r="D211" s="216" t="s">
        <v>140</v>
      </c>
      <c r="E211" s="217" t="s">
        <v>402</v>
      </c>
      <c r="F211" s="218" t="s">
        <v>403</v>
      </c>
      <c r="G211" s="219" t="s">
        <v>313</v>
      </c>
      <c r="H211" s="220">
        <v>20</v>
      </c>
      <c r="I211" s="221"/>
      <c r="J211" s="222">
        <f>ROUND(I211*H211,2)</f>
        <v>0</v>
      </c>
      <c r="K211" s="218" t="s">
        <v>144</v>
      </c>
      <c r="L211" s="71"/>
      <c r="M211" s="223" t="s">
        <v>21</v>
      </c>
      <c r="N211" s="224" t="s">
        <v>44</v>
      </c>
      <c r="O211" s="46"/>
      <c r="P211" s="225">
        <f>O211*H211</f>
        <v>0</v>
      </c>
      <c r="Q211" s="225">
        <v>0.0004</v>
      </c>
      <c r="R211" s="225">
        <f>Q211*H211</f>
        <v>0.008</v>
      </c>
      <c r="S211" s="225">
        <v>0</v>
      </c>
      <c r="T211" s="226">
        <f>S211*H211</f>
        <v>0</v>
      </c>
      <c r="AR211" s="23" t="s">
        <v>210</v>
      </c>
      <c r="AT211" s="23" t="s">
        <v>140</v>
      </c>
      <c r="AU211" s="23" t="s">
        <v>146</v>
      </c>
      <c r="AY211" s="23" t="s">
        <v>137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3" t="s">
        <v>146</v>
      </c>
      <c r="BK211" s="227">
        <f>ROUND(I211*H211,2)</f>
        <v>0</v>
      </c>
      <c r="BL211" s="23" t="s">
        <v>210</v>
      </c>
      <c r="BM211" s="23" t="s">
        <v>404</v>
      </c>
    </row>
    <row r="212" spans="2:65" s="1" customFormat="1" ht="25.5" customHeight="1">
      <c r="B212" s="45"/>
      <c r="C212" s="216" t="s">
        <v>405</v>
      </c>
      <c r="D212" s="216" t="s">
        <v>140</v>
      </c>
      <c r="E212" s="217" t="s">
        <v>406</v>
      </c>
      <c r="F212" s="218" t="s">
        <v>407</v>
      </c>
      <c r="G212" s="219" t="s">
        <v>313</v>
      </c>
      <c r="H212" s="220">
        <v>20</v>
      </c>
      <c r="I212" s="221"/>
      <c r="J212" s="222">
        <f>ROUND(I212*H212,2)</f>
        <v>0</v>
      </c>
      <c r="K212" s="218" t="s">
        <v>144</v>
      </c>
      <c r="L212" s="71"/>
      <c r="M212" s="223" t="s">
        <v>21</v>
      </c>
      <c r="N212" s="224" t="s">
        <v>44</v>
      </c>
      <c r="O212" s="46"/>
      <c r="P212" s="225">
        <f>O212*H212</f>
        <v>0</v>
      </c>
      <c r="Q212" s="225">
        <v>1E-05</v>
      </c>
      <c r="R212" s="225">
        <f>Q212*H212</f>
        <v>0.0002</v>
      </c>
      <c r="S212" s="225">
        <v>0</v>
      </c>
      <c r="T212" s="226">
        <f>S212*H212</f>
        <v>0</v>
      </c>
      <c r="AR212" s="23" t="s">
        <v>210</v>
      </c>
      <c r="AT212" s="23" t="s">
        <v>140</v>
      </c>
      <c r="AU212" s="23" t="s">
        <v>146</v>
      </c>
      <c r="AY212" s="23" t="s">
        <v>137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3" t="s">
        <v>146</v>
      </c>
      <c r="BK212" s="227">
        <f>ROUND(I212*H212,2)</f>
        <v>0</v>
      </c>
      <c r="BL212" s="23" t="s">
        <v>210</v>
      </c>
      <c r="BM212" s="23" t="s">
        <v>408</v>
      </c>
    </row>
    <row r="213" spans="2:65" s="1" customFormat="1" ht="38.25" customHeight="1">
      <c r="B213" s="45"/>
      <c r="C213" s="216" t="s">
        <v>409</v>
      </c>
      <c r="D213" s="216" t="s">
        <v>140</v>
      </c>
      <c r="E213" s="217" t="s">
        <v>410</v>
      </c>
      <c r="F213" s="218" t="s">
        <v>411</v>
      </c>
      <c r="G213" s="219" t="s">
        <v>245</v>
      </c>
      <c r="H213" s="220">
        <v>0.02</v>
      </c>
      <c r="I213" s="221"/>
      <c r="J213" s="222">
        <f>ROUND(I213*H213,2)</f>
        <v>0</v>
      </c>
      <c r="K213" s="218" t="s">
        <v>144</v>
      </c>
      <c r="L213" s="71"/>
      <c r="M213" s="223" t="s">
        <v>21</v>
      </c>
      <c r="N213" s="224" t="s">
        <v>44</v>
      </c>
      <c r="O213" s="46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AR213" s="23" t="s">
        <v>210</v>
      </c>
      <c r="AT213" s="23" t="s">
        <v>140</v>
      </c>
      <c r="AU213" s="23" t="s">
        <v>146</v>
      </c>
      <c r="AY213" s="23" t="s">
        <v>137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23" t="s">
        <v>146</v>
      </c>
      <c r="BK213" s="227">
        <f>ROUND(I213*H213,2)</f>
        <v>0</v>
      </c>
      <c r="BL213" s="23" t="s">
        <v>210</v>
      </c>
      <c r="BM213" s="23" t="s">
        <v>412</v>
      </c>
    </row>
    <row r="214" spans="2:65" s="1" customFormat="1" ht="38.25" customHeight="1">
      <c r="B214" s="45"/>
      <c r="C214" s="216" t="s">
        <v>413</v>
      </c>
      <c r="D214" s="216" t="s">
        <v>140</v>
      </c>
      <c r="E214" s="217" t="s">
        <v>414</v>
      </c>
      <c r="F214" s="218" t="s">
        <v>415</v>
      </c>
      <c r="G214" s="219" t="s">
        <v>245</v>
      </c>
      <c r="H214" s="220">
        <v>0.02</v>
      </c>
      <c r="I214" s="221"/>
      <c r="J214" s="222">
        <f>ROUND(I214*H214,2)</f>
        <v>0</v>
      </c>
      <c r="K214" s="218" t="s">
        <v>144</v>
      </c>
      <c r="L214" s="71"/>
      <c r="M214" s="223" t="s">
        <v>21</v>
      </c>
      <c r="N214" s="224" t="s">
        <v>44</v>
      </c>
      <c r="O214" s="4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AR214" s="23" t="s">
        <v>210</v>
      </c>
      <c r="AT214" s="23" t="s">
        <v>140</v>
      </c>
      <c r="AU214" s="23" t="s">
        <v>146</v>
      </c>
      <c r="AY214" s="23" t="s">
        <v>137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3" t="s">
        <v>146</v>
      </c>
      <c r="BK214" s="227">
        <f>ROUND(I214*H214,2)</f>
        <v>0</v>
      </c>
      <c r="BL214" s="23" t="s">
        <v>210</v>
      </c>
      <c r="BM214" s="23" t="s">
        <v>416</v>
      </c>
    </row>
    <row r="215" spans="2:63" s="10" customFormat="1" ht="29.85" customHeight="1">
      <c r="B215" s="200"/>
      <c r="C215" s="201"/>
      <c r="D215" s="202" t="s">
        <v>71</v>
      </c>
      <c r="E215" s="214" t="s">
        <v>417</v>
      </c>
      <c r="F215" s="214" t="s">
        <v>418</v>
      </c>
      <c r="G215" s="201"/>
      <c r="H215" s="201"/>
      <c r="I215" s="204"/>
      <c r="J215" s="215">
        <f>BK215</f>
        <v>0</v>
      </c>
      <c r="K215" s="201"/>
      <c r="L215" s="206"/>
      <c r="M215" s="207"/>
      <c r="N215" s="208"/>
      <c r="O215" s="208"/>
      <c r="P215" s="209">
        <f>SUM(P216:P226)</f>
        <v>0</v>
      </c>
      <c r="Q215" s="208"/>
      <c r="R215" s="209">
        <f>SUM(R216:R226)</f>
        <v>0.0031499999999999996</v>
      </c>
      <c r="S215" s="208"/>
      <c r="T215" s="210">
        <f>SUM(T216:T226)</f>
        <v>0.00645</v>
      </c>
      <c r="AR215" s="211" t="s">
        <v>146</v>
      </c>
      <c r="AT215" s="212" t="s">
        <v>71</v>
      </c>
      <c r="AU215" s="212" t="s">
        <v>80</v>
      </c>
      <c r="AY215" s="211" t="s">
        <v>137</v>
      </c>
      <c r="BK215" s="213">
        <f>SUM(BK216:BK226)</f>
        <v>0</v>
      </c>
    </row>
    <row r="216" spans="2:65" s="1" customFormat="1" ht="16.5" customHeight="1">
      <c r="B216" s="45"/>
      <c r="C216" s="216" t="s">
        <v>419</v>
      </c>
      <c r="D216" s="216" t="s">
        <v>140</v>
      </c>
      <c r="E216" s="217" t="s">
        <v>420</v>
      </c>
      <c r="F216" s="218" t="s">
        <v>421</v>
      </c>
      <c r="G216" s="219" t="s">
        <v>313</v>
      </c>
      <c r="H216" s="220">
        <v>3</v>
      </c>
      <c r="I216" s="221"/>
      <c r="J216" s="222">
        <f>ROUND(I216*H216,2)</f>
        <v>0</v>
      </c>
      <c r="K216" s="218" t="s">
        <v>144</v>
      </c>
      <c r="L216" s="71"/>
      <c r="M216" s="223" t="s">
        <v>21</v>
      </c>
      <c r="N216" s="224" t="s">
        <v>44</v>
      </c>
      <c r="O216" s="46"/>
      <c r="P216" s="225">
        <f>O216*H216</f>
        <v>0</v>
      </c>
      <c r="Q216" s="225">
        <v>0.00011</v>
      </c>
      <c r="R216" s="225">
        <f>Q216*H216</f>
        <v>0.00033</v>
      </c>
      <c r="S216" s="225">
        <v>0.00215</v>
      </c>
      <c r="T216" s="226">
        <f>S216*H216</f>
        <v>0.00645</v>
      </c>
      <c r="AR216" s="23" t="s">
        <v>210</v>
      </c>
      <c r="AT216" s="23" t="s">
        <v>140</v>
      </c>
      <c r="AU216" s="23" t="s">
        <v>146</v>
      </c>
      <c r="AY216" s="23" t="s">
        <v>137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3" t="s">
        <v>146</v>
      </c>
      <c r="BK216" s="227">
        <f>ROUND(I216*H216,2)</f>
        <v>0</v>
      </c>
      <c r="BL216" s="23" t="s">
        <v>210</v>
      </c>
      <c r="BM216" s="23" t="s">
        <v>422</v>
      </c>
    </row>
    <row r="217" spans="2:65" s="1" customFormat="1" ht="25.5" customHeight="1">
      <c r="B217" s="45"/>
      <c r="C217" s="216" t="s">
        <v>423</v>
      </c>
      <c r="D217" s="216" t="s">
        <v>140</v>
      </c>
      <c r="E217" s="217" t="s">
        <v>424</v>
      </c>
      <c r="F217" s="218" t="s">
        <v>425</v>
      </c>
      <c r="G217" s="219" t="s">
        <v>313</v>
      </c>
      <c r="H217" s="220">
        <v>1</v>
      </c>
      <c r="I217" s="221"/>
      <c r="J217" s="222">
        <f>ROUND(I217*H217,2)</f>
        <v>0</v>
      </c>
      <c r="K217" s="218" t="s">
        <v>144</v>
      </c>
      <c r="L217" s="71"/>
      <c r="M217" s="223" t="s">
        <v>21</v>
      </c>
      <c r="N217" s="224" t="s">
        <v>44</v>
      </c>
      <c r="O217" s="46"/>
      <c r="P217" s="225">
        <f>O217*H217</f>
        <v>0</v>
      </c>
      <c r="Q217" s="225">
        <v>0.0006</v>
      </c>
      <c r="R217" s="225">
        <f>Q217*H217</f>
        <v>0.0006</v>
      </c>
      <c r="S217" s="225">
        <v>0</v>
      </c>
      <c r="T217" s="226">
        <f>S217*H217</f>
        <v>0</v>
      </c>
      <c r="AR217" s="23" t="s">
        <v>210</v>
      </c>
      <c r="AT217" s="23" t="s">
        <v>140</v>
      </c>
      <c r="AU217" s="23" t="s">
        <v>146</v>
      </c>
      <c r="AY217" s="23" t="s">
        <v>137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23" t="s">
        <v>146</v>
      </c>
      <c r="BK217" s="227">
        <f>ROUND(I217*H217,2)</f>
        <v>0</v>
      </c>
      <c r="BL217" s="23" t="s">
        <v>210</v>
      </c>
      <c r="BM217" s="23" t="s">
        <v>426</v>
      </c>
    </row>
    <row r="218" spans="2:51" s="12" customFormat="1" ht="13.5">
      <c r="B218" s="240"/>
      <c r="C218" s="241"/>
      <c r="D218" s="230" t="s">
        <v>148</v>
      </c>
      <c r="E218" s="242" t="s">
        <v>21</v>
      </c>
      <c r="F218" s="243" t="s">
        <v>427</v>
      </c>
      <c r="G218" s="241"/>
      <c r="H218" s="242" t="s">
        <v>21</v>
      </c>
      <c r="I218" s="244"/>
      <c r="J218" s="241"/>
      <c r="K218" s="241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148</v>
      </c>
      <c r="AU218" s="249" t="s">
        <v>146</v>
      </c>
      <c r="AV218" s="12" t="s">
        <v>80</v>
      </c>
      <c r="AW218" s="12" t="s">
        <v>36</v>
      </c>
      <c r="AX218" s="12" t="s">
        <v>72</v>
      </c>
      <c r="AY218" s="249" t="s">
        <v>137</v>
      </c>
    </row>
    <row r="219" spans="2:51" s="11" customFormat="1" ht="13.5">
      <c r="B219" s="228"/>
      <c r="C219" s="229"/>
      <c r="D219" s="230" t="s">
        <v>148</v>
      </c>
      <c r="E219" s="231" t="s">
        <v>21</v>
      </c>
      <c r="F219" s="232" t="s">
        <v>80</v>
      </c>
      <c r="G219" s="229"/>
      <c r="H219" s="233">
        <v>1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148</v>
      </c>
      <c r="AU219" s="239" t="s">
        <v>146</v>
      </c>
      <c r="AV219" s="11" t="s">
        <v>146</v>
      </c>
      <c r="AW219" s="11" t="s">
        <v>36</v>
      </c>
      <c r="AX219" s="11" t="s">
        <v>80</v>
      </c>
      <c r="AY219" s="239" t="s">
        <v>137</v>
      </c>
    </row>
    <row r="220" spans="2:65" s="1" customFormat="1" ht="16.5" customHeight="1">
      <c r="B220" s="45"/>
      <c r="C220" s="216" t="s">
        <v>428</v>
      </c>
      <c r="D220" s="216" t="s">
        <v>140</v>
      </c>
      <c r="E220" s="217" t="s">
        <v>429</v>
      </c>
      <c r="F220" s="218" t="s">
        <v>430</v>
      </c>
      <c r="G220" s="219" t="s">
        <v>313</v>
      </c>
      <c r="H220" s="220">
        <v>3</v>
      </c>
      <c r="I220" s="221"/>
      <c r="J220" s="222">
        <f>ROUND(I220*H220,2)</f>
        <v>0</v>
      </c>
      <c r="K220" s="218" t="s">
        <v>144</v>
      </c>
      <c r="L220" s="71"/>
      <c r="M220" s="223" t="s">
        <v>21</v>
      </c>
      <c r="N220" s="224" t="s">
        <v>44</v>
      </c>
      <c r="O220" s="46"/>
      <c r="P220" s="225">
        <f>O220*H220</f>
        <v>0</v>
      </c>
      <c r="Q220" s="225">
        <v>0.00054</v>
      </c>
      <c r="R220" s="225">
        <f>Q220*H220</f>
        <v>0.00162</v>
      </c>
      <c r="S220" s="225">
        <v>0</v>
      </c>
      <c r="T220" s="226">
        <f>S220*H220</f>
        <v>0</v>
      </c>
      <c r="AR220" s="23" t="s">
        <v>210</v>
      </c>
      <c r="AT220" s="23" t="s">
        <v>140</v>
      </c>
      <c r="AU220" s="23" t="s">
        <v>146</v>
      </c>
      <c r="AY220" s="23" t="s">
        <v>137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3" t="s">
        <v>146</v>
      </c>
      <c r="BK220" s="227">
        <f>ROUND(I220*H220,2)</f>
        <v>0</v>
      </c>
      <c r="BL220" s="23" t="s">
        <v>210</v>
      </c>
      <c r="BM220" s="23" t="s">
        <v>431</v>
      </c>
    </row>
    <row r="221" spans="2:65" s="1" customFormat="1" ht="25.5" customHeight="1">
      <c r="B221" s="45"/>
      <c r="C221" s="216" t="s">
        <v>432</v>
      </c>
      <c r="D221" s="216" t="s">
        <v>140</v>
      </c>
      <c r="E221" s="217" t="s">
        <v>433</v>
      </c>
      <c r="F221" s="218" t="s">
        <v>434</v>
      </c>
      <c r="G221" s="219" t="s">
        <v>395</v>
      </c>
      <c r="H221" s="220">
        <v>1</v>
      </c>
      <c r="I221" s="221"/>
      <c r="J221" s="222">
        <f>ROUND(I221*H221,2)</f>
        <v>0</v>
      </c>
      <c r="K221" s="218" t="s">
        <v>144</v>
      </c>
      <c r="L221" s="71"/>
      <c r="M221" s="223" t="s">
        <v>21</v>
      </c>
      <c r="N221" s="224" t="s">
        <v>44</v>
      </c>
      <c r="O221" s="46"/>
      <c r="P221" s="225">
        <f>O221*H221</f>
        <v>0</v>
      </c>
      <c r="Q221" s="225">
        <v>0.0006</v>
      </c>
      <c r="R221" s="225">
        <f>Q221*H221</f>
        <v>0.0006</v>
      </c>
      <c r="S221" s="225">
        <v>0</v>
      </c>
      <c r="T221" s="226">
        <f>S221*H221</f>
        <v>0</v>
      </c>
      <c r="AR221" s="23" t="s">
        <v>210</v>
      </c>
      <c r="AT221" s="23" t="s">
        <v>140</v>
      </c>
      <c r="AU221" s="23" t="s">
        <v>146</v>
      </c>
      <c r="AY221" s="23" t="s">
        <v>137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23" t="s">
        <v>146</v>
      </c>
      <c r="BK221" s="227">
        <f>ROUND(I221*H221,2)</f>
        <v>0</v>
      </c>
      <c r="BL221" s="23" t="s">
        <v>210</v>
      </c>
      <c r="BM221" s="23" t="s">
        <v>435</v>
      </c>
    </row>
    <row r="222" spans="2:65" s="1" customFormat="1" ht="16.5" customHeight="1">
      <c r="B222" s="45"/>
      <c r="C222" s="216" t="s">
        <v>436</v>
      </c>
      <c r="D222" s="216" t="s">
        <v>140</v>
      </c>
      <c r="E222" s="217" t="s">
        <v>437</v>
      </c>
      <c r="F222" s="218" t="s">
        <v>438</v>
      </c>
      <c r="G222" s="219" t="s">
        <v>200</v>
      </c>
      <c r="H222" s="220">
        <v>2</v>
      </c>
      <c r="I222" s="221"/>
      <c r="J222" s="222">
        <f>ROUND(I222*H222,2)</f>
        <v>0</v>
      </c>
      <c r="K222" s="218" t="s">
        <v>144</v>
      </c>
      <c r="L222" s="71"/>
      <c r="M222" s="223" t="s">
        <v>21</v>
      </c>
      <c r="N222" s="224" t="s">
        <v>44</v>
      </c>
      <c r="O222" s="4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AR222" s="23" t="s">
        <v>210</v>
      </c>
      <c r="AT222" s="23" t="s">
        <v>140</v>
      </c>
      <c r="AU222" s="23" t="s">
        <v>146</v>
      </c>
      <c r="AY222" s="23" t="s">
        <v>137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23" t="s">
        <v>146</v>
      </c>
      <c r="BK222" s="227">
        <f>ROUND(I222*H222,2)</f>
        <v>0</v>
      </c>
      <c r="BL222" s="23" t="s">
        <v>210</v>
      </c>
      <c r="BM222" s="23" t="s">
        <v>439</v>
      </c>
    </row>
    <row r="223" spans="2:65" s="1" customFormat="1" ht="16.5" customHeight="1">
      <c r="B223" s="45"/>
      <c r="C223" s="216" t="s">
        <v>440</v>
      </c>
      <c r="D223" s="216" t="s">
        <v>140</v>
      </c>
      <c r="E223" s="217" t="s">
        <v>441</v>
      </c>
      <c r="F223" s="218" t="s">
        <v>442</v>
      </c>
      <c r="G223" s="219" t="s">
        <v>313</v>
      </c>
      <c r="H223" s="220">
        <v>3</v>
      </c>
      <c r="I223" s="221"/>
      <c r="J223" s="222">
        <f>ROUND(I223*H223,2)</f>
        <v>0</v>
      </c>
      <c r="K223" s="218" t="s">
        <v>144</v>
      </c>
      <c r="L223" s="71"/>
      <c r="M223" s="223" t="s">
        <v>21</v>
      </c>
      <c r="N223" s="224" t="s">
        <v>44</v>
      </c>
      <c r="O223" s="46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AR223" s="23" t="s">
        <v>210</v>
      </c>
      <c r="AT223" s="23" t="s">
        <v>140</v>
      </c>
      <c r="AU223" s="23" t="s">
        <v>146</v>
      </c>
      <c r="AY223" s="23" t="s">
        <v>137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23" t="s">
        <v>146</v>
      </c>
      <c r="BK223" s="227">
        <f>ROUND(I223*H223,2)</f>
        <v>0</v>
      </c>
      <c r="BL223" s="23" t="s">
        <v>210</v>
      </c>
      <c r="BM223" s="23" t="s">
        <v>443</v>
      </c>
    </row>
    <row r="224" spans="2:65" s="1" customFormat="1" ht="16.5" customHeight="1">
      <c r="B224" s="45"/>
      <c r="C224" s="216" t="s">
        <v>444</v>
      </c>
      <c r="D224" s="216" t="s">
        <v>140</v>
      </c>
      <c r="E224" s="217" t="s">
        <v>445</v>
      </c>
      <c r="F224" s="218" t="s">
        <v>446</v>
      </c>
      <c r="G224" s="219" t="s">
        <v>200</v>
      </c>
      <c r="H224" s="220">
        <v>1</v>
      </c>
      <c r="I224" s="221"/>
      <c r="J224" s="222">
        <f>ROUND(I224*H224,2)</f>
        <v>0</v>
      </c>
      <c r="K224" s="218" t="s">
        <v>144</v>
      </c>
      <c r="L224" s="71"/>
      <c r="M224" s="223" t="s">
        <v>21</v>
      </c>
      <c r="N224" s="224" t="s">
        <v>44</v>
      </c>
      <c r="O224" s="46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AR224" s="23" t="s">
        <v>210</v>
      </c>
      <c r="AT224" s="23" t="s">
        <v>140</v>
      </c>
      <c r="AU224" s="23" t="s">
        <v>146</v>
      </c>
      <c r="AY224" s="23" t="s">
        <v>137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23" t="s">
        <v>146</v>
      </c>
      <c r="BK224" s="227">
        <f>ROUND(I224*H224,2)</f>
        <v>0</v>
      </c>
      <c r="BL224" s="23" t="s">
        <v>210</v>
      </c>
      <c r="BM224" s="23" t="s">
        <v>447</v>
      </c>
    </row>
    <row r="225" spans="2:65" s="1" customFormat="1" ht="38.25" customHeight="1">
      <c r="B225" s="45"/>
      <c r="C225" s="216" t="s">
        <v>448</v>
      </c>
      <c r="D225" s="216" t="s">
        <v>140</v>
      </c>
      <c r="E225" s="217" t="s">
        <v>449</v>
      </c>
      <c r="F225" s="218" t="s">
        <v>450</v>
      </c>
      <c r="G225" s="219" t="s">
        <v>245</v>
      </c>
      <c r="H225" s="220">
        <v>0.003</v>
      </c>
      <c r="I225" s="221"/>
      <c r="J225" s="222">
        <f>ROUND(I225*H225,2)</f>
        <v>0</v>
      </c>
      <c r="K225" s="218" t="s">
        <v>144</v>
      </c>
      <c r="L225" s="71"/>
      <c r="M225" s="223" t="s">
        <v>21</v>
      </c>
      <c r="N225" s="224" t="s">
        <v>44</v>
      </c>
      <c r="O225" s="46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AR225" s="23" t="s">
        <v>210</v>
      </c>
      <c r="AT225" s="23" t="s">
        <v>140</v>
      </c>
      <c r="AU225" s="23" t="s">
        <v>146</v>
      </c>
      <c r="AY225" s="23" t="s">
        <v>137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3" t="s">
        <v>146</v>
      </c>
      <c r="BK225" s="227">
        <f>ROUND(I225*H225,2)</f>
        <v>0</v>
      </c>
      <c r="BL225" s="23" t="s">
        <v>210</v>
      </c>
      <c r="BM225" s="23" t="s">
        <v>451</v>
      </c>
    </row>
    <row r="226" spans="2:65" s="1" customFormat="1" ht="38.25" customHeight="1">
      <c r="B226" s="45"/>
      <c r="C226" s="216" t="s">
        <v>452</v>
      </c>
      <c r="D226" s="216" t="s">
        <v>140</v>
      </c>
      <c r="E226" s="217" t="s">
        <v>453</v>
      </c>
      <c r="F226" s="218" t="s">
        <v>454</v>
      </c>
      <c r="G226" s="219" t="s">
        <v>245</v>
      </c>
      <c r="H226" s="220">
        <v>0.003</v>
      </c>
      <c r="I226" s="221"/>
      <c r="J226" s="222">
        <f>ROUND(I226*H226,2)</f>
        <v>0</v>
      </c>
      <c r="K226" s="218" t="s">
        <v>144</v>
      </c>
      <c r="L226" s="71"/>
      <c r="M226" s="223" t="s">
        <v>21</v>
      </c>
      <c r="N226" s="224" t="s">
        <v>44</v>
      </c>
      <c r="O226" s="46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AR226" s="23" t="s">
        <v>210</v>
      </c>
      <c r="AT226" s="23" t="s">
        <v>140</v>
      </c>
      <c r="AU226" s="23" t="s">
        <v>146</v>
      </c>
      <c r="AY226" s="23" t="s">
        <v>137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23" t="s">
        <v>146</v>
      </c>
      <c r="BK226" s="227">
        <f>ROUND(I226*H226,2)</f>
        <v>0</v>
      </c>
      <c r="BL226" s="23" t="s">
        <v>210</v>
      </c>
      <c r="BM226" s="23" t="s">
        <v>455</v>
      </c>
    </row>
    <row r="227" spans="2:63" s="10" customFormat="1" ht="29.85" customHeight="1">
      <c r="B227" s="200"/>
      <c r="C227" s="201"/>
      <c r="D227" s="202" t="s">
        <v>71</v>
      </c>
      <c r="E227" s="214" t="s">
        <v>456</v>
      </c>
      <c r="F227" s="214" t="s">
        <v>457</v>
      </c>
      <c r="G227" s="201"/>
      <c r="H227" s="201"/>
      <c r="I227" s="204"/>
      <c r="J227" s="215">
        <f>BK227</f>
        <v>0</v>
      </c>
      <c r="K227" s="201"/>
      <c r="L227" s="206"/>
      <c r="M227" s="207"/>
      <c r="N227" s="208"/>
      <c r="O227" s="208"/>
      <c r="P227" s="209">
        <f>SUM(P228:P246)</f>
        <v>0</v>
      </c>
      <c r="Q227" s="208"/>
      <c r="R227" s="209">
        <f>SUM(R228:R246)</f>
        <v>0.06511000000000002</v>
      </c>
      <c r="S227" s="208"/>
      <c r="T227" s="210">
        <f>SUM(T228:T246)</f>
        <v>0.07775</v>
      </c>
      <c r="AR227" s="211" t="s">
        <v>146</v>
      </c>
      <c r="AT227" s="212" t="s">
        <v>71</v>
      </c>
      <c r="AU227" s="212" t="s">
        <v>80</v>
      </c>
      <c r="AY227" s="211" t="s">
        <v>137</v>
      </c>
      <c r="BK227" s="213">
        <f>SUM(BK228:BK246)</f>
        <v>0</v>
      </c>
    </row>
    <row r="228" spans="2:65" s="1" customFormat="1" ht="16.5" customHeight="1">
      <c r="B228" s="45"/>
      <c r="C228" s="216" t="s">
        <v>458</v>
      </c>
      <c r="D228" s="216" t="s">
        <v>140</v>
      </c>
      <c r="E228" s="217" t="s">
        <v>459</v>
      </c>
      <c r="F228" s="218" t="s">
        <v>460</v>
      </c>
      <c r="G228" s="219" t="s">
        <v>395</v>
      </c>
      <c r="H228" s="220">
        <v>1</v>
      </c>
      <c r="I228" s="221"/>
      <c r="J228" s="222">
        <f>ROUND(I228*H228,2)</f>
        <v>0</v>
      </c>
      <c r="K228" s="218" t="s">
        <v>144</v>
      </c>
      <c r="L228" s="71"/>
      <c r="M228" s="223" t="s">
        <v>21</v>
      </c>
      <c r="N228" s="224" t="s">
        <v>44</v>
      </c>
      <c r="O228" s="46"/>
      <c r="P228" s="225">
        <f>O228*H228</f>
        <v>0</v>
      </c>
      <c r="Q228" s="225">
        <v>0</v>
      </c>
      <c r="R228" s="225">
        <f>Q228*H228</f>
        <v>0</v>
      </c>
      <c r="S228" s="225">
        <v>0.01933</v>
      </c>
      <c r="T228" s="226">
        <f>S228*H228</f>
        <v>0.01933</v>
      </c>
      <c r="AR228" s="23" t="s">
        <v>210</v>
      </c>
      <c r="AT228" s="23" t="s">
        <v>140</v>
      </c>
      <c r="AU228" s="23" t="s">
        <v>146</v>
      </c>
      <c r="AY228" s="23" t="s">
        <v>137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3" t="s">
        <v>146</v>
      </c>
      <c r="BK228" s="227">
        <f>ROUND(I228*H228,2)</f>
        <v>0</v>
      </c>
      <c r="BL228" s="23" t="s">
        <v>210</v>
      </c>
      <c r="BM228" s="23" t="s">
        <v>461</v>
      </c>
    </row>
    <row r="229" spans="2:65" s="1" customFormat="1" ht="25.5" customHeight="1">
      <c r="B229" s="45"/>
      <c r="C229" s="216" t="s">
        <v>462</v>
      </c>
      <c r="D229" s="216" t="s">
        <v>140</v>
      </c>
      <c r="E229" s="217" t="s">
        <v>463</v>
      </c>
      <c r="F229" s="218" t="s">
        <v>464</v>
      </c>
      <c r="G229" s="219" t="s">
        <v>395</v>
      </c>
      <c r="H229" s="220">
        <v>1</v>
      </c>
      <c r="I229" s="221"/>
      <c r="J229" s="222">
        <f>ROUND(I229*H229,2)</f>
        <v>0</v>
      </c>
      <c r="K229" s="218" t="s">
        <v>144</v>
      </c>
      <c r="L229" s="71"/>
      <c r="M229" s="223" t="s">
        <v>21</v>
      </c>
      <c r="N229" s="224" t="s">
        <v>44</v>
      </c>
      <c r="O229" s="46"/>
      <c r="P229" s="225">
        <f>O229*H229</f>
        <v>0</v>
      </c>
      <c r="Q229" s="225">
        <v>0.01382</v>
      </c>
      <c r="R229" s="225">
        <f>Q229*H229</f>
        <v>0.01382</v>
      </c>
      <c r="S229" s="225">
        <v>0</v>
      </c>
      <c r="T229" s="226">
        <f>S229*H229</f>
        <v>0</v>
      </c>
      <c r="AR229" s="23" t="s">
        <v>210</v>
      </c>
      <c r="AT229" s="23" t="s">
        <v>140</v>
      </c>
      <c r="AU229" s="23" t="s">
        <v>146</v>
      </c>
      <c r="AY229" s="23" t="s">
        <v>137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23" t="s">
        <v>146</v>
      </c>
      <c r="BK229" s="227">
        <f>ROUND(I229*H229,2)</f>
        <v>0</v>
      </c>
      <c r="BL229" s="23" t="s">
        <v>210</v>
      </c>
      <c r="BM229" s="23" t="s">
        <v>465</v>
      </c>
    </row>
    <row r="230" spans="2:65" s="1" customFormat="1" ht="16.5" customHeight="1">
      <c r="B230" s="45"/>
      <c r="C230" s="216" t="s">
        <v>466</v>
      </c>
      <c r="D230" s="216" t="s">
        <v>140</v>
      </c>
      <c r="E230" s="217" t="s">
        <v>467</v>
      </c>
      <c r="F230" s="218" t="s">
        <v>468</v>
      </c>
      <c r="G230" s="219" t="s">
        <v>395</v>
      </c>
      <c r="H230" s="220">
        <v>1</v>
      </c>
      <c r="I230" s="221"/>
      <c r="J230" s="222">
        <f>ROUND(I230*H230,2)</f>
        <v>0</v>
      </c>
      <c r="K230" s="218" t="s">
        <v>144</v>
      </c>
      <c r="L230" s="71"/>
      <c r="M230" s="223" t="s">
        <v>21</v>
      </c>
      <c r="N230" s="224" t="s">
        <v>44</v>
      </c>
      <c r="O230" s="46"/>
      <c r="P230" s="225">
        <f>O230*H230</f>
        <v>0</v>
      </c>
      <c r="Q230" s="225">
        <v>0</v>
      </c>
      <c r="R230" s="225">
        <f>Q230*H230</f>
        <v>0</v>
      </c>
      <c r="S230" s="225">
        <v>0.01946</v>
      </c>
      <c r="T230" s="226">
        <f>S230*H230</f>
        <v>0.01946</v>
      </c>
      <c r="AR230" s="23" t="s">
        <v>210</v>
      </c>
      <c r="AT230" s="23" t="s">
        <v>140</v>
      </c>
      <c r="AU230" s="23" t="s">
        <v>146</v>
      </c>
      <c r="AY230" s="23" t="s">
        <v>137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3" t="s">
        <v>146</v>
      </c>
      <c r="BK230" s="227">
        <f>ROUND(I230*H230,2)</f>
        <v>0</v>
      </c>
      <c r="BL230" s="23" t="s">
        <v>210</v>
      </c>
      <c r="BM230" s="23" t="s">
        <v>469</v>
      </c>
    </row>
    <row r="231" spans="2:65" s="1" customFormat="1" ht="25.5" customHeight="1">
      <c r="B231" s="45"/>
      <c r="C231" s="216" t="s">
        <v>470</v>
      </c>
      <c r="D231" s="216" t="s">
        <v>140</v>
      </c>
      <c r="E231" s="217" t="s">
        <v>471</v>
      </c>
      <c r="F231" s="218" t="s">
        <v>472</v>
      </c>
      <c r="G231" s="219" t="s">
        <v>395</v>
      </c>
      <c r="H231" s="220">
        <v>1</v>
      </c>
      <c r="I231" s="221"/>
      <c r="J231" s="222">
        <f>ROUND(I231*H231,2)</f>
        <v>0</v>
      </c>
      <c r="K231" s="218" t="s">
        <v>144</v>
      </c>
      <c r="L231" s="71"/>
      <c r="M231" s="223" t="s">
        <v>21</v>
      </c>
      <c r="N231" s="224" t="s">
        <v>44</v>
      </c>
      <c r="O231" s="46"/>
      <c r="P231" s="225">
        <f>O231*H231</f>
        <v>0</v>
      </c>
      <c r="Q231" s="225">
        <v>0.01375</v>
      </c>
      <c r="R231" s="225">
        <f>Q231*H231</f>
        <v>0.01375</v>
      </c>
      <c r="S231" s="225">
        <v>0</v>
      </c>
      <c r="T231" s="226">
        <f>S231*H231</f>
        <v>0</v>
      </c>
      <c r="AR231" s="23" t="s">
        <v>210</v>
      </c>
      <c r="AT231" s="23" t="s">
        <v>140</v>
      </c>
      <c r="AU231" s="23" t="s">
        <v>146</v>
      </c>
      <c r="AY231" s="23" t="s">
        <v>137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23" t="s">
        <v>146</v>
      </c>
      <c r="BK231" s="227">
        <f>ROUND(I231*H231,2)</f>
        <v>0</v>
      </c>
      <c r="BL231" s="23" t="s">
        <v>210</v>
      </c>
      <c r="BM231" s="23" t="s">
        <v>473</v>
      </c>
    </row>
    <row r="232" spans="2:65" s="1" customFormat="1" ht="16.5" customHeight="1">
      <c r="B232" s="45"/>
      <c r="C232" s="216" t="s">
        <v>474</v>
      </c>
      <c r="D232" s="216" t="s">
        <v>140</v>
      </c>
      <c r="E232" s="217" t="s">
        <v>475</v>
      </c>
      <c r="F232" s="218" t="s">
        <v>476</v>
      </c>
      <c r="G232" s="219" t="s">
        <v>395</v>
      </c>
      <c r="H232" s="220">
        <v>1</v>
      </c>
      <c r="I232" s="221"/>
      <c r="J232" s="222">
        <f>ROUND(I232*H232,2)</f>
        <v>0</v>
      </c>
      <c r="K232" s="218" t="s">
        <v>144</v>
      </c>
      <c r="L232" s="71"/>
      <c r="M232" s="223" t="s">
        <v>21</v>
      </c>
      <c r="N232" s="224" t="s">
        <v>44</v>
      </c>
      <c r="O232" s="46"/>
      <c r="P232" s="225">
        <f>O232*H232</f>
        <v>0</v>
      </c>
      <c r="Q232" s="225">
        <v>0</v>
      </c>
      <c r="R232" s="225">
        <f>Q232*H232</f>
        <v>0</v>
      </c>
      <c r="S232" s="225">
        <v>0.0329</v>
      </c>
      <c r="T232" s="226">
        <f>S232*H232</f>
        <v>0.0329</v>
      </c>
      <c r="AR232" s="23" t="s">
        <v>210</v>
      </c>
      <c r="AT232" s="23" t="s">
        <v>140</v>
      </c>
      <c r="AU232" s="23" t="s">
        <v>146</v>
      </c>
      <c r="AY232" s="23" t="s">
        <v>137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3" t="s">
        <v>146</v>
      </c>
      <c r="BK232" s="227">
        <f>ROUND(I232*H232,2)</f>
        <v>0</v>
      </c>
      <c r="BL232" s="23" t="s">
        <v>210</v>
      </c>
      <c r="BM232" s="23" t="s">
        <v>477</v>
      </c>
    </row>
    <row r="233" spans="2:65" s="1" customFormat="1" ht="25.5" customHeight="1">
      <c r="B233" s="45"/>
      <c r="C233" s="216" t="s">
        <v>478</v>
      </c>
      <c r="D233" s="216" t="s">
        <v>140</v>
      </c>
      <c r="E233" s="217" t="s">
        <v>479</v>
      </c>
      <c r="F233" s="218" t="s">
        <v>480</v>
      </c>
      <c r="G233" s="219" t="s">
        <v>395</v>
      </c>
      <c r="H233" s="220">
        <v>1</v>
      </c>
      <c r="I233" s="221"/>
      <c r="J233" s="222">
        <f>ROUND(I233*H233,2)</f>
        <v>0</v>
      </c>
      <c r="K233" s="218" t="s">
        <v>144</v>
      </c>
      <c r="L233" s="71"/>
      <c r="M233" s="223" t="s">
        <v>21</v>
      </c>
      <c r="N233" s="224" t="s">
        <v>44</v>
      </c>
      <c r="O233" s="46"/>
      <c r="P233" s="225">
        <f>O233*H233</f>
        <v>0</v>
      </c>
      <c r="Q233" s="225">
        <v>0.01999</v>
      </c>
      <c r="R233" s="225">
        <f>Q233*H233</f>
        <v>0.01999</v>
      </c>
      <c r="S233" s="225">
        <v>0</v>
      </c>
      <c r="T233" s="226">
        <f>S233*H233</f>
        <v>0</v>
      </c>
      <c r="AR233" s="23" t="s">
        <v>210</v>
      </c>
      <c r="AT233" s="23" t="s">
        <v>140</v>
      </c>
      <c r="AU233" s="23" t="s">
        <v>146</v>
      </c>
      <c r="AY233" s="23" t="s">
        <v>137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3" t="s">
        <v>146</v>
      </c>
      <c r="BK233" s="227">
        <f>ROUND(I233*H233,2)</f>
        <v>0</v>
      </c>
      <c r="BL233" s="23" t="s">
        <v>210</v>
      </c>
      <c r="BM233" s="23" t="s">
        <v>481</v>
      </c>
    </row>
    <row r="234" spans="2:65" s="1" customFormat="1" ht="16.5" customHeight="1">
      <c r="B234" s="45"/>
      <c r="C234" s="216" t="s">
        <v>482</v>
      </c>
      <c r="D234" s="216" t="s">
        <v>140</v>
      </c>
      <c r="E234" s="217" t="s">
        <v>483</v>
      </c>
      <c r="F234" s="218" t="s">
        <v>484</v>
      </c>
      <c r="G234" s="219" t="s">
        <v>200</v>
      </c>
      <c r="H234" s="220">
        <v>6</v>
      </c>
      <c r="I234" s="221"/>
      <c r="J234" s="222">
        <f>ROUND(I234*H234,2)</f>
        <v>0</v>
      </c>
      <c r="K234" s="218" t="s">
        <v>144</v>
      </c>
      <c r="L234" s="71"/>
      <c r="M234" s="223" t="s">
        <v>21</v>
      </c>
      <c r="N234" s="224" t="s">
        <v>44</v>
      </c>
      <c r="O234" s="46"/>
      <c r="P234" s="225">
        <f>O234*H234</f>
        <v>0</v>
      </c>
      <c r="Q234" s="225">
        <v>0</v>
      </c>
      <c r="R234" s="225">
        <f>Q234*H234</f>
        <v>0</v>
      </c>
      <c r="S234" s="225">
        <v>0.00049</v>
      </c>
      <c r="T234" s="226">
        <f>S234*H234</f>
        <v>0.00294</v>
      </c>
      <c r="AR234" s="23" t="s">
        <v>210</v>
      </c>
      <c r="AT234" s="23" t="s">
        <v>140</v>
      </c>
      <c r="AU234" s="23" t="s">
        <v>146</v>
      </c>
      <c r="AY234" s="23" t="s">
        <v>137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3" t="s">
        <v>146</v>
      </c>
      <c r="BK234" s="227">
        <f>ROUND(I234*H234,2)</f>
        <v>0</v>
      </c>
      <c r="BL234" s="23" t="s">
        <v>210</v>
      </c>
      <c r="BM234" s="23" t="s">
        <v>485</v>
      </c>
    </row>
    <row r="235" spans="2:65" s="1" customFormat="1" ht="16.5" customHeight="1">
      <c r="B235" s="45"/>
      <c r="C235" s="216" t="s">
        <v>486</v>
      </c>
      <c r="D235" s="216" t="s">
        <v>140</v>
      </c>
      <c r="E235" s="217" t="s">
        <v>487</v>
      </c>
      <c r="F235" s="218" t="s">
        <v>488</v>
      </c>
      <c r="G235" s="219" t="s">
        <v>395</v>
      </c>
      <c r="H235" s="220">
        <v>6</v>
      </c>
      <c r="I235" s="221"/>
      <c r="J235" s="222">
        <f>ROUND(I235*H235,2)</f>
        <v>0</v>
      </c>
      <c r="K235" s="218" t="s">
        <v>144</v>
      </c>
      <c r="L235" s="71"/>
      <c r="M235" s="223" t="s">
        <v>21</v>
      </c>
      <c r="N235" s="224" t="s">
        <v>44</v>
      </c>
      <c r="O235" s="46"/>
      <c r="P235" s="225">
        <f>O235*H235</f>
        <v>0</v>
      </c>
      <c r="Q235" s="225">
        <v>0.00189</v>
      </c>
      <c r="R235" s="225">
        <f>Q235*H235</f>
        <v>0.01134</v>
      </c>
      <c r="S235" s="225">
        <v>0</v>
      </c>
      <c r="T235" s="226">
        <f>S235*H235</f>
        <v>0</v>
      </c>
      <c r="AR235" s="23" t="s">
        <v>210</v>
      </c>
      <c r="AT235" s="23" t="s">
        <v>140</v>
      </c>
      <c r="AU235" s="23" t="s">
        <v>146</v>
      </c>
      <c r="AY235" s="23" t="s">
        <v>137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3" t="s">
        <v>146</v>
      </c>
      <c r="BK235" s="227">
        <f>ROUND(I235*H235,2)</f>
        <v>0</v>
      </c>
      <c r="BL235" s="23" t="s">
        <v>210</v>
      </c>
      <c r="BM235" s="23" t="s">
        <v>489</v>
      </c>
    </row>
    <row r="236" spans="2:65" s="1" customFormat="1" ht="16.5" customHeight="1">
      <c r="B236" s="45"/>
      <c r="C236" s="216" t="s">
        <v>490</v>
      </c>
      <c r="D236" s="216" t="s">
        <v>140</v>
      </c>
      <c r="E236" s="217" t="s">
        <v>491</v>
      </c>
      <c r="F236" s="218" t="s">
        <v>492</v>
      </c>
      <c r="G236" s="219" t="s">
        <v>395</v>
      </c>
      <c r="H236" s="220">
        <v>2</v>
      </c>
      <c r="I236" s="221"/>
      <c r="J236" s="222">
        <f>ROUND(I236*H236,2)</f>
        <v>0</v>
      </c>
      <c r="K236" s="218" t="s">
        <v>144</v>
      </c>
      <c r="L236" s="71"/>
      <c r="M236" s="223" t="s">
        <v>21</v>
      </c>
      <c r="N236" s="224" t="s">
        <v>44</v>
      </c>
      <c r="O236" s="46"/>
      <c r="P236" s="225">
        <f>O236*H236</f>
        <v>0</v>
      </c>
      <c r="Q236" s="225">
        <v>0</v>
      </c>
      <c r="R236" s="225">
        <f>Q236*H236</f>
        <v>0</v>
      </c>
      <c r="S236" s="225">
        <v>0.00156</v>
      </c>
      <c r="T236" s="226">
        <f>S236*H236</f>
        <v>0.00312</v>
      </c>
      <c r="AR236" s="23" t="s">
        <v>210</v>
      </c>
      <c r="AT236" s="23" t="s">
        <v>140</v>
      </c>
      <c r="AU236" s="23" t="s">
        <v>146</v>
      </c>
      <c r="AY236" s="23" t="s">
        <v>137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3" t="s">
        <v>146</v>
      </c>
      <c r="BK236" s="227">
        <f>ROUND(I236*H236,2)</f>
        <v>0</v>
      </c>
      <c r="BL236" s="23" t="s">
        <v>210</v>
      </c>
      <c r="BM236" s="23" t="s">
        <v>493</v>
      </c>
    </row>
    <row r="237" spans="2:65" s="1" customFormat="1" ht="16.5" customHeight="1">
      <c r="B237" s="45"/>
      <c r="C237" s="216" t="s">
        <v>494</v>
      </c>
      <c r="D237" s="216" t="s">
        <v>140</v>
      </c>
      <c r="E237" s="217" t="s">
        <v>495</v>
      </c>
      <c r="F237" s="218" t="s">
        <v>496</v>
      </c>
      <c r="G237" s="219" t="s">
        <v>395</v>
      </c>
      <c r="H237" s="220">
        <v>1</v>
      </c>
      <c r="I237" s="221"/>
      <c r="J237" s="222">
        <f>ROUND(I237*H237,2)</f>
        <v>0</v>
      </c>
      <c r="K237" s="218" t="s">
        <v>144</v>
      </c>
      <c r="L237" s="71"/>
      <c r="M237" s="223" t="s">
        <v>21</v>
      </c>
      <c r="N237" s="224" t="s">
        <v>44</v>
      </c>
      <c r="O237" s="46"/>
      <c r="P237" s="225">
        <f>O237*H237</f>
        <v>0</v>
      </c>
      <c r="Q237" s="225">
        <v>0.0018</v>
      </c>
      <c r="R237" s="225">
        <f>Q237*H237</f>
        <v>0.0018</v>
      </c>
      <c r="S237" s="225">
        <v>0</v>
      </c>
      <c r="T237" s="226">
        <f>S237*H237</f>
        <v>0</v>
      </c>
      <c r="AR237" s="23" t="s">
        <v>210</v>
      </c>
      <c r="AT237" s="23" t="s">
        <v>140</v>
      </c>
      <c r="AU237" s="23" t="s">
        <v>146</v>
      </c>
      <c r="AY237" s="23" t="s">
        <v>137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3" t="s">
        <v>146</v>
      </c>
      <c r="BK237" s="227">
        <f>ROUND(I237*H237,2)</f>
        <v>0</v>
      </c>
      <c r="BL237" s="23" t="s">
        <v>210</v>
      </c>
      <c r="BM237" s="23" t="s">
        <v>497</v>
      </c>
    </row>
    <row r="238" spans="2:65" s="1" customFormat="1" ht="16.5" customHeight="1">
      <c r="B238" s="45"/>
      <c r="C238" s="216" t="s">
        <v>498</v>
      </c>
      <c r="D238" s="216" t="s">
        <v>140</v>
      </c>
      <c r="E238" s="217" t="s">
        <v>499</v>
      </c>
      <c r="F238" s="218" t="s">
        <v>500</v>
      </c>
      <c r="G238" s="219" t="s">
        <v>395</v>
      </c>
      <c r="H238" s="220">
        <v>1</v>
      </c>
      <c r="I238" s="221"/>
      <c r="J238" s="222">
        <f>ROUND(I238*H238,2)</f>
        <v>0</v>
      </c>
      <c r="K238" s="218" t="s">
        <v>144</v>
      </c>
      <c r="L238" s="71"/>
      <c r="M238" s="223" t="s">
        <v>21</v>
      </c>
      <c r="N238" s="224" t="s">
        <v>44</v>
      </c>
      <c r="O238" s="46"/>
      <c r="P238" s="225">
        <f>O238*H238</f>
        <v>0</v>
      </c>
      <c r="Q238" s="225">
        <v>0.00196</v>
      </c>
      <c r="R238" s="225">
        <f>Q238*H238</f>
        <v>0.00196</v>
      </c>
      <c r="S238" s="225">
        <v>0</v>
      </c>
      <c r="T238" s="226">
        <f>S238*H238</f>
        <v>0</v>
      </c>
      <c r="AR238" s="23" t="s">
        <v>210</v>
      </c>
      <c r="AT238" s="23" t="s">
        <v>140</v>
      </c>
      <c r="AU238" s="23" t="s">
        <v>146</v>
      </c>
      <c r="AY238" s="23" t="s">
        <v>137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3" t="s">
        <v>146</v>
      </c>
      <c r="BK238" s="227">
        <f>ROUND(I238*H238,2)</f>
        <v>0</v>
      </c>
      <c r="BL238" s="23" t="s">
        <v>210</v>
      </c>
      <c r="BM238" s="23" t="s">
        <v>501</v>
      </c>
    </row>
    <row r="239" spans="2:65" s="1" customFormat="1" ht="25.5" customHeight="1">
      <c r="B239" s="45"/>
      <c r="C239" s="216" t="s">
        <v>502</v>
      </c>
      <c r="D239" s="216" t="s">
        <v>140</v>
      </c>
      <c r="E239" s="217" t="s">
        <v>503</v>
      </c>
      <c r="F239" s="218" t="s">
        <v>504</v>
      </c>
      <c r="G239" s="219" t="s">
        <v>200</v>
      </c>
      <c r="H239" s="220">
        <v>1</v>
      </c>
      <c r="I239" s="221"/>
      <c r="J239" s="222">
        <f>ROUND(I239*H239,2)</f>
        <v>0</v>
      </c>
      <c r="K239" s="218" t="s">
        <v>144</v>
      </c>
      <c r="L239" s="71"/>
      <c r="M239" s="223" t="s">
        <v>21</v>
      </c>
      <c r="N239" s="224" t="s">
        <v>44</v>
      </c>
      <c r="O239" s="46"/>
      <c r="P239" s="225">
        <f>O239*H239</f>
        <v>0</v>
      </c>
      <c r="Q239" s="225">
        <v>0.00128</v>
      </c>
      <c r="R239" s="225">
        <f>Q239*H239</f>
        <v>0.00128</v>
      </c>
      <c r="S239" s="225">
        <v>0</v>
      </c>
      <c r="T239" s="226">
        <f>S239*H239</f>
        <v>0</v>
      </c>
      <c r="AR239" s="23" t="s">
        <v>210</v>
      </c>
      <c r="AT239" s="23" t="s">
        <v>140</v>
      </c>
      <c r="AU239" s="23" t="s">
        <v>146</v>
      </c>
      <c r="AY239" s="23" t="s">
        <v>137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23" t="s">
        <v>146</v>
      </c>
      <c r="BK239" s="227">
        <f>ROUND(I239*H239,2)</f>
        <v>0</v>
      </c>
      <c r="BL239" s="23" t="s">
        <v>210</v>
      </c>
      <c r="BM239" s="23" t="s">
        <v>505</v>
      </c>
    </row>
    <row r="240" spans="2:65" s="1" customFormat="1" ht="25.5" customHeight="1">
      <c r="B240" s="45"/>
      <c r="C240" s="216" t="s">
        <v>506</v>
      </c>
      <c r="D240" s="216" t="s">
        <v>140</v>
      </c>
      <c r="E240" s="217" t="s">
        <v>507</v>
      </c>
      <c r="F240" s="218" t="s">
        <v>508</v>
      </c>
      <c r="G240" s="219" t="s">
        <v>200</v>
      </c>
      <c r="H240" s="220">
        <v>3</v>
      </c>
      <c r="I240" s="221"/>
      <c r="J240" s="222">
        <f>ROUND(I240*H240,2)</f>
        <v>0</v>
      </c>
      <c r="K240" s="218" t="s">
        <v>144</v>
      </c>
      <c r="L240" s="71"/>
      <c r="M240" s="223" t="s">
        <v>21</v>
      </c>
      <c r="N240" s="224" t="s">
        <v>44</v>
      </c>
      <c r="O240" s="46"/>
      <c r="P240" s="225">
        <f>O240*H240</f>
        <v>0</v>
      </c>
      <c r="Q240" s="225">
        <v>0.00014</v>
      </c>
      <c r="R240" s="225">
        <f>Q240*H240</f>
        <v>0.00041999999999999996</v>
      </c>
      <c r="S240" s="225">
        <v>0</v>
      </c>
      <c r="T240" s="226">
        <f>S240*H240</f>
        <v>0</v>
      </c>
      <c r="AR240" s="23" t="s">
        <v>210</v>
      </c>
      <c r="AT240" s="23" t="s">
        <v>140</v>
      </c>
      <c r="AU240" s="23" t="s">
        <v>146</v>
      </c>
      <c r="AY240" s="23" t="s">
        <v>137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3" t="s">
        <v>146</v>
      </c>
      <c r="BK240" s="227">
        <f>ROUND(I240*H240,2)</f>
        <v>0</v>
      </c>
      <c r="BL240" s="23" t="s">
        <v>210</v>
      </c>
      <c r="BM240" s="23" t="s">
        <v>509</v>
      </c>
    </row>
    <row r="241" spans="2:65" s="1" customFormat="1" ht="16.5" customHeight="1">
      <c r="B241" s="45"/>
      <c r="C241" s="250" t="s">
        <v>510</v>
      </c>
      <c r="D241" s="250" t="s">
        <v>203</v>
      </c>
      <c r="E241" s="251" t="s">
        <v>511</v>
      </c>
      <c r="F241" s="252" t="s">
        <v>512</v>
      </c>
      <c r="G241" s="253" t="s">
        <v>200</v>
      </c>
      <c r="H241" s="254">
        <v>1</v>
      </c>
      <c r="I241" s="255"/>
      <c r="J241" s="256">
        <f>ROUND(I241*H241,2)</f>
        <v>0</v>
      </c>
      <c r="K241" s="252" t="s">
        <v>144</v>
      </c>
      <c r="L241" s="257"/>
      <c r="M241" s="258" t="s">
        <v>21</v>
      </c>
      <c r="N241" s="259" t="s">
        <v>44</v>
      </c>
      <c r="O241" s="46"/>
      <c r="P241" s="225">
        <f>O241*H241</f>
        <v>0</v>
      </c>
      <c r="Q241" s="225">
        <v>0.00044</v>
      </c>
      <c r="R241" s="225">
        <f>Q241*H241</f>
        <v>0.00044</v>
      </c>
      <c r="S241" s="225">
        <v>0</v>
      </c>
      <c r="T241" s="226">
        <f>S241*H241</f>
        <v>0</v>
      </c>
      <c r="AR241" s="23" t="s">
        <v>302</v>
      </c>
      <c r="AT241" s="23" t="s">
        <v>203</v>
      </c>
      <c r="AU241" s="23" t="s">
        <v>146</v>
      </c>
      <c r="AY241" s="23" t="s">
        <v>137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23" t="s">
        <v>146</v>
      </c>
      <c r="BK241" s="227">
        <f>ROUND(I241*H241,2)</f>
        <v>0</v>
      </c>
      <c r="BL241" s="23" t="s">
        <v>210</v>
      </c>
      <c r="BM241" s="23" t="s">
        <v>513</v>
      </c>
    </row>
    <row r="242" spans="2:65" s="1" customFormat="1" ht="16.5" customHeight="1">
      <c r="B242" s="45"/>
      <c r="C242" s="250" t="s">
        <v>514</v>
      </c>
      <c r="D242" s="250" t="s">
        <v>203</v>
      </c>
      <c r="E242" s="251" t="s">
        <v>515</v>
      </c>
      <c r="F242" s="252" t="s">
        <v>516</v>
      </c>
      <c r="G242" s="253" t="s">
        <v>200</v>
      </c>
      <c r="H242" s="254">
        <v>1</v>
      </c>
      <c r="I242" s="255"/>
      <c r="J242" s="256">
        <f>ROUND(I242*H242,2)</f>
        <v>0</v>
      </c>
      <c r="K242" s="252" t="s">
        <v>21</v>
      </c>
      <c r="L242" s="257"/>
      <c r="M242" s="258" t="s">
        <v>21</v>
      </c>
      <c r="N242" s="259" t="s">
        <v>44</v>
      </c>
      <c r="O242" s="46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AR242" s="23" t="s">
        <v>302</v>
      </c>
      <c r="AT242" s="23" t="s">
        <v>203</v>
      </c>
      <c r="AU242" s="23" t="s">
        <v>146</v>
      </c>
      <c r="AY242" s="23" t="s">
        <v>137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23" t="s">
        <v>146</v>
      </c>
      <c r="BK242" s="227">
        <f>ROUND(I242*H242,2)</f>
        <v>0</v>
      </c>
      <c r="BL242" s="23" t="s">
        <v>210</v>
      </c>
      <c r="BM242" s="23" t="s">
        <v>517</v>
      </c>
    </row>
    <row r="243" spans="2:65" s="1" customFormat="1" ht="16.5" customHeight="1">
      <c r="B243" s="45"/>
      <c r="C243" s="216" t="s">
        <v>518</v>
      </c>
      <c r="D243" s="216" t="s">
        <v>140</v>
      </c>
      <c r="E243" s="217" t="s">
        <v>519</v>
      </c>
      <c r="F243" s="218" t="s">
        <v>520</v>
      </c>
      <c r="G243" s="219" t="s">
        <v>200</v>
      </c>
      <c r="H243" s="220">
        <v>1</v>
      </c>
      <c r="I243" s="221"/>
      <c r="J243" s="222">
        <f>ROUND(I243*H243,2)</f>
        <v>0</v>
      </c>
      <c r="K243" s="218" t="s">
        <v>144</v>
      </c>
      <c r="L243" s="71"/>
      <c r="M243" s="223" t="s">
        <v>21</v>
      </c>
      <c r="N243" s="224" t="s">
        <v>44</v>
      </c>
      <c r="O243" s="46"/>
      <c r="P243" s="225">
        <f>O243*H243</f>
        <v>0</v>
      </c>
      <c r="Q243" s="225">
        <v>0.00031</v>
      </c>
      <c r="R243" s="225">
        <f>Q243*H243</f>
        <v>0.00031</v>
      </c>
      <c r="S243" s="225">
        <v>0</v>
      </c>
      <c r="T243" s="226">
        <f>S243*H243</f>
        <v>0</v>
      </c>
      <c r="AR243" s="23" t="s">
        <v>210</v>
      </c>
      <c r="AT243" s="23" t="s">
        <v>140</v>
      </c>
      <c r="AU243" s="23" t="s">
        <v>146</v>
      </c>
      <c r="AY243" s="23" t="s">
        <v>137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23" t="s">
        <v>146</v>
      </c>
      <c r="BK243" s="227">
        <f>ROUND(I243*H243,2)</f>
        <v>0</v>
      </c>
      <c r="BL243" s="23" t="s">
        <v>210</v>
      </c>
      <c r="BM243" s="23" t="s">
        <v>521</v>
      </c>
    </row>
    <row r="244" spans="2:65" s="1" customFormat="1" ht="38.25" customHeight="1">
      <c r="B244" s="45"/>
      <c r="C244" s="216" t="s">
        <v>522</v>
      </c>
      <c r="D244" s="216" t="s">
        <v>140</v>
      </c>
      <c r="E244" s="217" t="s">
        <v>523</v>
      </c>
      <c r="F244" s="218" t="s">
        <v>524</v>
      </c>
      <c r="G244" s="219" t="s">
        <v>245</v>
      </c>
      <c r="H244" s="220">
        <v>0.065</v>
      </c>
      <c r="I244" s="221"/>
      <c r="J244" s="222">
        <f>ROUND(I244*H244,2)</f>
        <v>0</v>
      </c>
      <c r="K244" s="218" t="s">
        <v>144</v>
      </c>
      <c r="L244" s="71"/>
      <c r="M244" s="223" t="s">
        <v>21</v>
      </c>
      <c r="N244" s="224" t="s">
        <v>44</v>
      </c>
      <c r="O244" s="46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AR244" s="23" t="s">
        <v>210</v>
      </c>
      <c r="AT244" s="23" t="s">
        <v>140</v>
      </c>
      <c r="AU244" s="23" t="s">
        <v>146</v>
      </c>
      <c r="AY244" s="23" t="s">
        <v>137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3" t="s">
        <v>146</v>
      </c>
      <c r="BK244" s="227">
        <f>ROUND(I244*H244,2)</f>
        <v>0</v>
      </c>
      <c r="BL244" s="23" t="s">
        <v>210</v>
      </c>
      <c r="BM244" s="23" t="s">
        <v>525</v>
      </c>
    </row>
    <row r="245" spans="2:65" s="1" customFormat="1" ht="38.25" customHeight="1">
      <c r="B245" s="45"/>
      <c r="C245" s="216" t="s">
        <v>526</v>
      </c>
      <c r="D245" s="216" t="s">
        <v>140</v>
      </c>
      <c r="E245" s="217" t="s">
        <v>527</v>
      </c>
      <c r="F245" s="218" t="s">
        <v>528</v>
      </c>
      <c r="G245" s="219" t="s">
        <v>245</v>
      </c>
      <c r="H245" s="220">
        <v>0.065</v>
      </c>
      <c r="I245" s="221"/>
      <c r="J245" s="222">
        <f>ROUND(I245*H245,2)</f>
        <v>0</v>
      </c>
      <c r="K245" s="218" t="s">
        <v>144</v>
      </c>
      <c r="L245" s="71"/>
      <c r="M245" s="223" t="s">
        <v>21</v>
      </c>
      <c r="N245" s="224" t="s">
        <v>44</v>
      </c>
      <c r="O245" s="46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AR245" s="23" t="s">
        <v>210</v>
      </c>
      <c r="AT245" s="23" t="s">
        <v>140</v>
      </c>
      <c r="AU245" s="23" t="s">
        <v>146</v>
      </c>
      <c r="AY245" s="23" t="s">
        <v>137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23" t="s">
        <v>146</v>
      </c>
      <c r="BK245" s="227">
        <f>ROUND(I245*H245,2)</f>
        <v>0</v>
      </c>
      <c r="BL245" s="23" t="s">
        <v>210</v>
      </c>
      <c r="BM245" s="23" t="s">
        <v>529</v>
      </c>
    </row>
    <row r="246" spans="2:65" s="1" customFormat="1" ht="25.5" customHeight="1">
      <c r="B246" s="45"/>
      <c r="C246" s="216" t="s">
        <v>530</v>
      </c>
      <c r="D246" s="216" t="s">
        <v>140</v>
      </c>
      <c r="E246" s="217" t="s">
        <v>531</v>
      </c>
      <c r="F246" s="218" t="s">
        <v>532</v>
      </c>
      <c r="G246" s="219" t="s">
        <v>533</v>
      </c>
      <c r="H246" s="220">
        <v>1</v>
      </c>
      <c r="I246" s="221"/>
      <c r="J246" s="222">
        <f>ROUND(I246*H246,2)</f>
        <v>0</v>
      </c>
      <c r="K246" s="218" t="s">
        <v>21</v>
      </c>
      <c r="L246" s="71"/>
      <c r="M246" s="223" t="s">
        <v>21</v>
      </c>
      <c r="N246" s="224" t="s">
        <v>44</v>
      </c>
      <c r="O246" s="46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AR246" s="23" t="s">
        <v>210</v>
      </c>
      <c r="AT246" s="23" t="s">
        <v>140</v>
      </c>
      <c r="AU246" s="23" t="s">
        <v>146</v>
      </c>
      <c r="AY246" s="23" t="s">
        <v>137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3" t="s">
        <v>146</v>
      </c>
      <c r="BK246" s="227">
        <f>ROUND(I246*H246,2)</f>
        <v>0</v>
      </c>
      <c r="BL246" s="23" t="s">
        <v>210</v>
      </c>
      <c r="BM246" s="23" t="s">
        <v>534</v>
      </c>
    </row>
    <row r="247" spans="2:63" s="10" customFormat="1" ht="29.85" customHeight="1">
      <c r="B247" s="200"/>
      <c r="C247" s="201"/>
      <c r="D247" s="202" t="s">
        <v>71</v>
      </c>
      <c r="E247" s="214" t="s">
        <v>535</v>
      </c>
      <c r="F247" s="214" t="s">
        <v>536</v>
      </c>
      <c r="G247" s="201"/>
      <c r="H247" s="201"/>
      <c r="I247" s="204"/>
      <c r="J247" s="215">
        <f>BK247</f>
        <v>0</v>
      </c>
      <c r="K247" s="201"/>
      <c r="L247" s="206"/>
      <c r="M247" s="207"/>
      <c r="N247" s="208"/>
      <c r="O247" s="208"/>
      <c r="P247" s="209">
        <f>SUM(P248:P250)</f>
        <v>0</v>
      </c>
      <c r="Q247" s="208"/>
      <c r="R247" s="209">
        <f>SUM(R248:R250)</f>
        <v>0.012</v>
      </c>
      <c r="S247" s="208"/>
      <c r="T247" s="210">
        <f>SUM(T248:T250)</f>
        <v>0</v>
      </c>
      <c r="AR247" s="211" t="s">
        <v>146</v>
      </c>
      <c r="AT247" s="212" t="s">
        <v>71</v>
      </c>
      <c r="AU247" s="212" t="s">
        <v>80</v>
      </c>
      <c r="AY247" s="211" t="s">
        <v>137</v>
      </c>
      <c r="BK247" s="213">
        <f>SUM(BK248:BK250)</f>
        <v>0</v>
      </c>
    </row>
    <row r="248" spans="2:65" s="1" customFormat="1" ht="25.5" customHeight="1">
      <c r="B248" s="45"/>
      <c r="C248" s="216" t="s">
        <v>537</v>
      </c>
      <c r="D248" s="216" t="s">
        <v>140</v>
      </c>
      <c r="E248" s="217" t="s">
        <v>538</v>
      </c>
      <c r="F248" s="218" t="s">
        <v>539</v>
      </c>
      <c r="G248" s="219" t="s">
        <v>395</v>
      </c>
      <c r="H248" s="220">
        <v>1</v>
      </c>
      <c r="I248" s="221"/>
      <c r="J248" s="222">
        <f>ROUND(I248*H248,2)</f>
        <v>0</v>
      </c>
      <c r="K248" s="218" t="s">
        <v>144</v>
      </c>
      <c r="L248" s="71"/>
      <c r="M248" s="223" t="s">
        <v>21</v>
      </c>
      <c r="N248" s="224" t="s">
        <v>44</v>
      </c>
      <c r="O248" s="46"/>
      <c r="P248" s="225">
        <f>O248*H248</f>
        <v>0</v>
      </c>
      <c r="Q248" s="225">
        <v>0.012</v>
      </c>
      <c r="R248" s="225">
        <f>Q248*H248</f>
        <v>0.012</v>
      </c>
      <c r="S248" s="225">
        <v>0</v>
      </c>
      <c r="T248" s="226">
        <f>S248*H248</f>
        <v>0</v>
      </c>
      <c r="AR248" s="23" t="s">
        <v>210</v>
      </c>
      <c r="AT248" s="23" t="s">
        <v>140</v>
      </c>
      <c r="AU248" s="23" t="s">
        <v>146</v>
      </c>
      <c r="AY248" s="23" t="s">
        <v>137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23" t="s">
        <v>146</v>
      </c>
      <c r="BK248" s="227">
        <f>ROUND(I248*H248,2)</f>
        <v>0</v>
      </c>
      <c r="BL248" s="23" t="s">
        <v>210</v>
      </c>
      <c r="BM248" s="23" t="s">
        <v>540</v>
      </c>
    </row>
    <row r="249" spans="2:65" s="1" customFormat="1" ht="38.25" customHeight="1">
      <c r="B249" s="45"/>
      <c r="C249" s="216" t="s">
        <v>541</v>
      </c>
      <c r="D249" s="216" t="s">
        <v>140</v>
      </c>
      <c r="E249" s="217" t="s">
        <v>542</v>
      </c>
      <c r="F249" s="218" t="s">
        <v>543</v>
      </c>
      <c r="G249" s="219" t="s">
        <v>245</v>
      </c>
      <c r="H249" s="220">
        <v>0.012</v>
      </c>
      <c r="I249" s="221"/>
      <c r="J249" s="222">
        <f>ROUND(I249*H249,2)</f>
        <v>0</v>
      </c>
      <c r="K249" s="218" t="s">
        <v>144</v>
      </c>
      <c r="L249" s="71"/>
      <c r="M249" s="223" t="s">
        <v>21</v>
      </c>
      <c r="N249" s="224" t="s">
        <v>44</v>
      </c>
      <c r="O249" s="46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AR249" s="23" t="s">
        <v>210</v>
      </c>
      <c r="AT249" s="23" t="s">
        <v>140</v>
      </c>
      <c r="AU249" s="23" t="s">
        <v>146</v>
      </c>
      <c r="AY249" s="23" t="s">
        <v>137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3" t="s">
        <v>146</v>
      </c>
      <c r="BK249" s="227">
        <f>ROUND(I249*H249,2)</f>
        <v>0</v>
      </c>
      <c r="BL249" s="23" t="s">
        <v>210</v>
      </c>
      <c r="BM249" s="23" t="s">
        <v>544</v>
      </c>
    </row>
    <row r="250" spans="2:65" s="1" customFormat="1" ht="38.25" customHeight="1">
      <c r="B250" s="45"/>
      <c r="C250" s="216" t="s">
        <v>545</v>
      </c>
      <c r="D250" s="216" t="s">
        <v>140</v>
      </c>
      <c r="E250" s="217" t="s">
        <v>546</v>
      </c>
      <c r="F250" s="218" t="s">
        <v>547</v>
      </c>
      <c r="G250" s="219" t="s">
        <v>245</v>
      </c>
      <c r="H250" s="220">
        <v>0.012</v>
      </c>
      <c r="I250" s="221"/>
      <c r="J250" s="222">
        <f>ROUND(I250*H250,2)</f>
        <v>0</v>
      </c>
      <c r="K250" s="218" t="s">
        <v>144</v>
      </c>
      <c r="L250" s="71"/>
      <c r="M250" s="223" t="s">
        <v>21</v>
      </c>
      <c r="N250" s="224" t="s">
        <v>44</v>
      </c>
      <c r="O250" s="46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AR250" s="23" t="s">
        <v>210</v>
      </c>
      <c r="AT250" s="23" t="s">
        <v>140</v>
      </c>
      <c r="AU250" s="23" t="s">
        <v>146</v>
      </c>
      <c r="AY250" s="23" t="s">
        <v>137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23" t="s">
        <v>146</v>
      </c>
      <c r="BK250" s="227">
        <f>ROUND(I250*H250,2)</f>
        <v>0</v>
      </c>
      <c r="BL250" s="23" t="s">
        <v>210</v>
      </c>
      <c r="BM250" s="23" t="s">
        <v>548</v>
      </c>
    </row>
    <row r="251" spans="2:63" s="10" customFormat="1" ht="29.85" customHeight="1">
      <c r="B251" s="200"/>
      <c r="C251" s="201"/>
      <c r="D251" s="202" t="s">
        <v>71</v>
      </c>
      <c r="E251" s="214" t="s">
        <v>549</v>
      </c>
      <c r="F251" s="214" t="s">
        <v>550</v>
      </c>
      <c r="G251" s="201"/>
      <c r="H251" s="201"/>
      <c r="I251" s="204"/>
      <c r="J251" s="215">
        <f>BK251</f>
        <v>0</v>
      </c>
      <c r="K251" s="201"/>
      <c r="L251" s="206"/>
      <c r="M251" s="207"/>
      <c r="N251" s="208"/>
      <c r="O251" s="208"/>
      <c r="P251" s="209">
        <f>SUM(P252:P268)</f>
        <v>0</v>
      </c>
      <c r="Q251" s="208"/>
      <c r="R251" s="209">
        <f>SUM(R252:R268)</f>
        <v>0.02451</v>
      </c>
      <c r="S251" s="208"/>
      <c r="T251" s="210">
        <f>SUM(T252:T268)</f>
        <v>0</v>
      </c>
      <c r="AR251" s="211" t="s">
        <v>146</v>
      </c>
      <c r="AT251" s="212" t="s">
        <v>71</v>
      </c>
      <c r="AU251" s="212" t="s">
        <v>80</v>
      </c>
      <c r="AY251" s="211" t="s">
        <v>137</v>
      </c>
      <c r="BK251" s="213">
        <f>SUM(BK252:BK268)</f>
        <v>0</v>
      </c>
    </row>
    <row r="252" spans="2:65" s="1" customFormat="1" ht="38.25" customHeight="1">
      <c r="B252" s="45"/>
      <c r="C252" s="216" t="s">
        <v>551</v>
      </c>
      <c r="D252" s="216" t="s">
        <v>140</v>
      </c>
      <c r="E252" s="217" t="s">
        <v>552</v>
      </c>
      <c r="F252" s="218" t="s">
        <v>553</v>
      </c>
      <c r="G252" s="219" t="s">
        <v>200</v>
      </c>
      <c r="H252" s="220">
        <v>1</v>
      </c>
      <c r="I252" s="221"/>
      <c r="J252" s="222">
        <f>ROUND(I252*H252,2)</f>
        <v>0</v>
      </c>
      <c r="K252" s="218" t="s">
        <v>144</v>
      </c>
      <c r="L252" s="71"/>
      <c r="M252" s="223" t="s">
        <v>21</v>
      </c>
      <c r="N252" s="224" t="s">
        <v>44</v>
      </c>
      <c r="O252" s="46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AR252" s="23" t="s">
        <v>210</v>
      </c>
      <c r="AT252" s="23" t="s">
        <v>140</v>
      </c>
      <c r="AU252" s="23" t="s">
        <v>146</v>
      </c>
      <c r="AY252" s="23" t="s">
        <v>137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23" t="s">
        <v>146</v>
      </c>
      <c r="BK252" s="227">
        <f>ROUND(I252*H252,2)</f>
        <v>0</v>
      </c>
      <c r="BL252" s="23" t="s">
        <v>210</v>
      </c>
      <c r="BM252" s="23" t="s">
        <v>554</v>
      </c>
    </row>
    <row r="253" spans="2:65" s="1" customFormat="1" ht="16.5" customHeight="1">
      <c r="B253" s="45"/>
      <c r="C253" s="250" t="s">
        <v>555</v>
      </c>
      <c r="D253" s="250" t="s">
        <v>203</v>
      </c>
      <c r="E253" s="251" t="s">
        <v>556</v>
      </c>
      <c r="F253" s="252" t="s">
        <v>557</v>
      </c>
      <c r="G253" s="253" t="s">
        <v>200</v>
      </c>
      <c r="H253" s="254">
        <v>1</v>
      </c>
      <c r="I253" s="255"/>
      <c r="J253" s="256">
        <f>ROUND(I253*H253,2)</f>
        <v>0</v>
      </c>
      <c r="K253" s="252" t="s">
        <v>144</v>
      </c>
      <c r="L253" s="257"/>
      <c r="M253" s="258" t="s">
        <v>21</v>
      </c>
      <c r="N253" s="259" t="s">
        <v>44</v>
      </c>
      <c r="O253" s="46"/>
      <c r="P253" s="225">
        <f>O253*H253</f>
        <v>0</v>
      </c>
      <c r="Q253" s="225">
        <v>2E-05</v>
      </c>
      <c r="R253" s="225">
        <f>Q253*H253</f>
        <v>2E-05</v>
      </c>
      <c r="S253" s="225">
        <v>0</v>
      </c>
      <c r="T253" s="226">
        <f>S253*H253</f>
        <v>0</v>
      </c>
      <c r="AR253" s="23" t="s">
        <v>302</v>
      </c>
      <c r="AT253" s="23" t="s">
        <v>203</v>
      </c>
      <c r="AU253" s="23" t="s">
        <v>146</v>
      </c>
      <c r="AY253" s="23" t="s">
        <v>137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3" t="s">
        <v>146</v>
      </c>
      <c r="BK253" s="227">
        <f>ROUND(I253*H253,2)</f>
        <v>0</v>
      </c>
      <c r="BL253" s="23" t="s">
        <v>210</v>
      </c>
      <c r="BM253" s="23" t="s">
        <v>558</v>
      </c>
    </row>
    <row r="254" spans="2:65" s="1" customFormat="1" ht="25.5" customHeight="1">
      <c r="B254" s="45"/>
      <c r="C254" s="216" t="s">
        <v>559</v>
      </c>
      <c r="D254" s="216" t="s">
        <v>140</v>
      </c>
      <c r="E254" s="217" t="s">
        <v>560</v>
      </c>
      <c r="F254" s="218" t="s">
        <v>561</v>
      </c>
      <c r="G254" s="219" t="s">
        <v>313</v>
      </c>
      <c r="H254" s="220">
        <v>30</v>
      </c>
      <c r="I254" s="221"/>
      <c r="J254" s="222">
        <f>ROUND(I254*H254,2)</f>
        <v>0</v>
      </c>
      <c r="K254" s="218" t="s">
        <v>144</v>
      </c>
      <c r="L254" s="71"/>
      <c r="M254" s="223" t="s">
        <v>21</v>
      </c>
      <c r="N254" s="224" t="s">
        <v>44</v>
      </c>
      <c r="O254" s="46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AR254" s="23" t="s">
        <v>210</v>
      </c>
      <c r="AT254" s="23" t="s">
        <v>140</v>
      </c>
      <c r="AU254" s="23" t="s">
        <v>146</v>
      </c>
      <c r="AY254" s="23" t="s">
        <v>137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23" t="s">
        <v>146</v>
      </c>
      <c r="BK254" s="227">
        <f>ROUND(I254*H254,2)</f>
        <v>0</v>
      </c>
      <c r="BL254" s="23" t="s">
        <v>210</v>
      </c>
      <c r="BM254" s="23" t="s">
        <v>562</v>
      </c>
    </row>
    <row r="255" spans="2:65" s="1" customFormat="1" ht="16.5" customHeight="1">
      <c r="B255" s="45"/>
      <c r="C255" s="250" t="s">
        <v>563</v>
      </c>
      <c r="D255" s="250" t="s">
        <v>203</v>
      </c>
      <c r="E255" s="251" t="s">
        <v>564</v>
      </c>
      <c r="F255" s="252" t="s">
        <v>565</v>
      </c>
      <c r="G255" s="253" t="s">
        <v>313</v>
      </c>
      <c r="H255" s="254">
        <v>15</v>
      </c>
      <c r="I255" s="255"/>
      <c r="J255" s="256">
        <f>ROUND(I255*H255,2)</f>
        <v>0</v>
      </c>
      <c r="K255" s="252" t="s">
        <v>144</v>
      </c>
      <c r="L255" s="257"/>
      <c r="M255" s="258" t="s">
        <v>21</v>
      </c>
      <c r="N255" s="259" t="s">
        <v>44</v>
      </c>
      <c r="O255" s="46"/>
      <c r="P255" s="225">
        <f>O255*H255</f>
        <v>0</v>
      </c>
      <c r="Q255" s="225">
        <v>0.00017</v>
      </c>
      <c r="R255" s="225">
        <f>Q255*H255</f>
        <v>0.00255</v>
      </c>
      <c r="S255" s="225">
        <v>0</v>
      </c>
      <c r="T255" s="226">
        <f>S255*H255</f>
        <v>0</v>
      </c>
      <c r="AR255" s="23" t="s">
        <v>302</v>
      </c>
      <c r="AT255" s="23" t="s">
        <v>203</v>
      </c>
      <c r="AU255" s="23" t="s">
        <v>146</v>
      </c>
      <c r="AY255" s="23" t="s">
        <v>137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23" t="s">
        <v>146</v>
      </c>
      <c r="BK255" s="227">
        <f>ROUND(I255*H255,2)</f>
        <v>0</v>
      </c>
      <c r="BL255" s="23" t="s">
        <v>210</v>
      </c>
      <c r="BM255" s="23" t="s">
        <v>566</v>
      </c>
    </row>
    <row r="256" spans="2:65" s="1" customFormat="1" ht="16.5" customHeight="1">
      <c r="B256" s="45"/>
      <c r="C256" s="250" t="s">
        <v>567</v>
      </c>
      <c r="D256" s="250" t="s">
        <v>203</v>
      </c>
      <c r="E256" s="251" t="s">
        <v>568</v>
      </c>
      <c r="F256" s="252" t="s">
        <v>569</v>
      </c>
      <c r="G256" s="253" t="s">
        <v>313</v>
      </c>
      <c r="H256" s="254">
        <v>5</v>
      </c>
      <c r="I256" s="255"/>
      <c r="J256" s="256">
        <f>ROUND(I256*H256,2)</f>
        <v>0</v>
      </c>
      <c r="K256" s="252" t="s">
        <v>144</v>
      </c>
      <c r="L256" s="257"/>
      <c r="M256" s="258" t="s">
        <v>21</v>
      </c>
      <c r="N256" s="259" t="s">
        <v>44</v>
      </c>
      <c r="O256" s="46"/>
      <c r="P256" s="225">
        <f>O256*H256</f>
        <v>0</v>
      </c>
      <c r="Q256" s="225">
        <v>0.00028</v>
      </c>
      <c r="R256" s="225">
        <f>Q256*H256</f>
        <v>0.0013999999999999998</v>
      </c>
      <c r="S256" s="225">
        <v>0</v>
      </c>
      <c r="T256" s="226">
        <f>S256*H256</f>
        <v>0</v>
      </c>
      <c r="AR256" s="23" t="s">
        <v>302</v>
      </c>
      <c r="AT256" s="23" t="s">
        <v>203</v>
      </c>
      <c r="AU256" s="23" t="s">
        <v>146</v>
      </c>
      <c r="AY256" s="23" t="s">
        <v>137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23" t="s">
        <v>146</v>
      </c>
      <c r="BK256" s="227">
        <f>ROUND(I256*H256,2)</f>
        <v>0</v>
      </c>
      <c r="BL256" s="23" t="s">
        <v>210</v>
      </c>
      <c r="BM256" s="23" t="s">
        <v>570</v>
      </c>
    </row>
    <row r="257" spans="2:65" s="1" customFormat="1" ht="25.5" customHeight="1">
      <c r="B257" s="45"/>
      <c r="C257" s="216" t="s">
        <v>571</v>
      </c>
      <c r="D257" s="216" t="s">
        <v>140</v>
      </c>
      <c r="E257" s="217" t="s">
        <v>572</v>
      </c>
      <c r="F257" s="218" t="s">
        <v>573</v>
      </c>
      <c r="G257" s="219" t="s">
        <v>200</v>
      </c>
      <c r="H257" s="220">
        <v>1</v>
      </c>
      <c r="I257" s="221"/>
      <c r="J257" s="222">
        <f>ROUND(I257*H257,2)</f>
        <v>0</v>
      </c>
      <c r="K257" s="218" t="s">
        <v>144</v>
      </c>
      <c r="L257" s="71"/>
      <c r="M257" s="223" t="s">
        <v>21</v>
      </c>
      <c r="N257" s="224" t="s">
        <v>44</v>
      </c>
      <c r="O257" s="46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AR257" s="23" t="s">
        <v>210</v>
      </c>
      <c r="AT257" s="23" t="s">
        <v>140</v>
      </c>
      <c r="AU257" s="23" t="s">
        <v>146</v>
      </c>
      <c r="AY257" s="23" t="s">
        <v>137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3" t="s">
        <v>146</v>
      </c>
      <c r="BK257" s="227">
        <f>ROUND(I257*H257,2)</f>
        <v>0</v>
      </c>
      <c r="BL257" s="23" t="s">
        <v>210</v>
      </c>
      <c r="BM257" s="23" t="s">
        <v>574</v>
      </c>
    </row>
    <row r="258" spans="2:65" s="1" customFormat="1" ht="16.5" customHeight="1">
      <c r="B258" s="45"/>
      <c r="C258" s="250" t="s">
        <v>575</v>
      </c>
      <c r="D258" s="250" t="s">
        <v>203</v>
      </c>
      <c r="E258" s="251" t="s">
        <v>576</v>
      </c>
      <c r="F258" s="252" t="s">
        <v>577</v>
      </c>
      <c r="G258" s="253" t="s">
        <v>200</v>
      </c>
      <c r="H258" s="254">
        <v>1</v>
      </c>
      <c r="I258" s="255"/>
      <c r="J258" s="256">
        <f>ROUND(I258*H258,2)</f>
        <v>0</v>
      </c>
      <c r="K258" s="252" t="s">
        <v>144</v>
      </c>
      <c r="L258" s="257"/>
      <c r="M258" s="258" t="s">
        <v>21</v>
      </c>
      <c r="N258" s="259" t="s">
        <v>44</v>
      </c>
      <c r="O258" s="46"/>
      <c r="P258" s="225">
        <f>O258*H258</f>
        <v>0</v>
      </c>
      <c r="Q258" s="225">
        <v>0.0169</v>
      </c>
      <c r="R258" s="225">
        <f>Q258*H258</f>
        <v>0.0169</v>
      </c>
      <c r="S258" s="225">
        <v>0</v>
      </c>
      <c r="T258" s="226">
        <f>S258*H258</f>
        <v>0</v>
      </c>
      <c r="AR258" s="23" t="s">
        <v>302</v>
      </c>
      <c r="AT258" s="23" t="s">
        <v>203</v>
      </c>
      <c r="AU258" s="23" t="s">
        <v>146</v>
      </c>
      <c r="AY258" s="23" t="s">
        <v>137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23" t="s">
        <v>146</v>
      </c>
      <c r="BK258" s="227">
        <f>ROUND(I258*H258,2)</f>
        <v>0</v>
      </c>
      <c r="BL258" s="23" t="s">
        <v>210</v>
      </c>
      <c r="BM258" s="23" t="s">
        <v>578</v>
      </c>
    </row>
    <row r="259" spans="2:65" s="1" customFormat="1" ht="25.5" customHeight="1">
      <c r="B259" s="45"/>
      <c r="C259" s="216" t="s">
        <v>579</v>
      </c>
      <c r="D259" s="216" t="s">
        <v>140</v>
      </c>
      <c r="E259" s="217" t="s">
        <v>580</v>
      </c>
      <c r="F259" s="218" t="s">
        <v>581</v>
      </c>
      <c r="G259" s="219" t="s">
        <v>200</v>
      </c>
      <c r="H259" s="220">
        <v>3</v>
      </c>
      <c r="I259" s="221"/>
      <c r="J259" s="222">
        <f>ROUND(I259*H259,2)</f>
        <v>0</v>
      </c>
      <c r="K259" s="218" t="s">
        <v>144</v>
      </c>
      <c r="L259" s="71"/>
      <c r="M259" s="223" t="s">
        <v>21</v>
      </c>
      <c r="N259" s="224" t="s">
        <v>44</v>
      </c>
      <c r="O259" s="46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AR259" s="23" t="s">
        <v>210</v>
      </c>
      <c r="AT259" s="23" t="s">
        <v>140</v>
      </c>
      <c r="AU259" s="23" t="s">
        <v>146</v>
      </c>
      <c r="AY259" s="23" t="s">
        <v>137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23" t="s">
        <v>146</v>
      </c>
      <c r="BK259" s="227">
        <f>ROUND(I259*H259,2)</f>
        <v>0</v>
      </c>
      <c r="BL259" s="23" t="s">
        <v>210</v>
      </c>
      <c r="BM259" s="23" t="s">
        <v>582</v>
      </c>
    </row>
    <row r="260" spans="2:65" s="1" customFormat="1" ht="16.5" customHeight="1">
      <c r="B260" s="45"/>
      <c r="C260" s="250" t="s">
        <v>583</v>
      </c>
      <c r="D260" s="250" t="s">
        <v>203</v>
      </c>
      <c r="E260" s="251" t="s">
        <v>584</v>
      </c>
      <c r="F260" s="252" t="s">
        <v>585</v>
      </c>
      <c r="G260" s="253" t="s">
        <v>200</v>
      </c>
      <c r="H260" s="254">
        <v>3</v>
      </c>
      <c r="I260" s="255"/>
      <c r="J260" s="256">
        <f>ROUND(I260*H260,2)</f>
        <v>0</v>
      </c>
      <c r="K260" s="252" t="s">
        <v>144</v>
      </c>
      <c r="L260" s="257"/>
      <c r="M260" s="258" t="s">
        <v>21</v>
      </c>
      <c r="N260" s="259" t="s">
        <v>44</v>
      </c>
      <c r="O260" s="46"/>
      <c r="P260" s="225">
        <f>O260*H260</f>
        <v>0</v>
      </c>
      <c r="Q260" s="225">
        <v>0.0001</v>
      </c>
      <c r="R260" s="225">
        <f>Q260*H260</f>
        <v>0.00030000000000000003</v>
      </c>
      <c r="S260" s="225">
        <v>0</v>
      </c>
      <c r="T260" s="226">
        <f>S260*H260</f>
        <v>0</v>
      </c>
      <c r="AR260" s="23" t="s">
        <v>302</v>
      </c>
      <c r="AT260" s="23" t="s">
        <v>203</v>
      </c>
      <c r="AU260" s="23" t="s">
        <v>146</v>
      </c>
      <c r="AY260" s="23" t="s">
        <v>137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23" t="s">
        <v>146</v>
      </c>
      <c r="BK260" s="227">
        <f>ROUND(I260*H260,2)</f>
        <v>0</v>
      </c>
      <c r="BL260" s="23" t="s">
        <v>210</v>
      </c>
      <c r="BM260" s="23" t="s">
        <v>586</v>
      </c>
    </row>
    <row r="261" spans="2:65" s="1" customFormat="1" ht="25.5" customHeight="1">
      <c r="B261" s="45"/>
      <c r="C261" s="216" t="s">
        <v>587</v>
      </c>
      <c r="D261" s="216" t="s">
        <v>140</v>
      </c>
      <c r="E261" s="217" t="s">
        <v>588</v>
      </c>
      <c r="F261" s="218" t="s">
        <v>589</v>
      </c>
      <c r="G261" s="219" t="s">
        <v>200</v>
      </c>
      <c r="H261" s="220">
        <v>2</v>
      </c>
      <c r="I261" s="221"/>
      <c r="J261" s="222">
        <f>ROUND(I261*H261,2)</f>
        <v>0</v>
      </c>
      <c r="K261" s="218" t="s">
        <v>144</v>
      </c>
      <c r="L261" s="71"/>
      <c r="M261" s="223" t="s">
        <v>21</v>
      </c>
      <c r="N261" s="224" t="s">
        <v>44</v>
      </c>
      <c r="O261" s="46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AR261" s="23" t="s">
        <v>210</v>
      </c>
      <c r="AT261" s="23" t="s">
        <v>140</v>
      </c>
      <c r="AU261" s="23" t="s">
        <v>146</v>
      </c>
      <c r="AY261" s="23" t="s">
        <v>137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3" t="s">
        <v>146</v>
      </c>
      <c r="BK261" s="227">
        <f>ROUND(I261*H261,2)</f>
        <v>0</v>
      </c>
      <c r="BL261" s="23" t="s">
        <v>210</v>
      </c>
      <c r="BM261" s="23" t="s">
        <v>590</v>
      </c>
    </row>
    <row r="262" spans="2:65" s="1" customFormat="1" ht="16.5" customHeight="1">
      <c r="B262" s="45"/>
      <c r="C262" s="250" t="s">
        <v>591</v>
      </c>
      <c r="D262" s="250" t="s">
        <v>203</v>
      </c>
      <c r="E262" s="251" t="s">
        <v>592</v>
      </c>
      <c r="F262" s="252" t="s">
        <v>593</v>
      </c>
      <c r="G262" s="253" t="s">
        <v>200</v>
      </c>
      <c r="H262" s="254">
        <v>2</v>
      </c>
      <c r="I262" s="255"/>
      <c r="J262" s="256">
        <f>ROUND(I262*H262,2)</f>
        <v>0</v>
      </c>
      <c r="K262" s="252" t="s">
        <v>144</v>
      </c>
      <c r="L262" s="257"/>
      <c r="M262" s="258" t="s">
        <v>21</v>
      </c>
      <c r="N262" s="259" t="s">
        <v>44</v>
      </c>
      <c r="O262" s="46"/>
      <c r="P262" s="225">
        <f>O262*H262</f>
        <v>0</v>
      </c>
      <c r="Q262" s="225">
        <v>0.00027</v>
      </c>
      <c r="R262" s="225">
        <f>Q262*H262</f>
        <v>0.00054</v>
      </c>
      <c r="S262" s="225">
        <v>0</v>
      </c>
      <c r="T262" s="226">
        <f>S262*H262</f>
        <v>0</v>
      </c>
      <c r="AR262" s="23" t="s">
        <v>302</v>
      </c>
      <c r="AT262" s="23" t="s">
        <v>203</v>
      </c>
      <c r="AU262" s="23" t="s">
        <v>146</v>
      </c>
      <c r="AY262" s="23" t="s">
        <v>137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23" t="s">
        <v>146</v>
      </c>
      <c r="BK262" s="227">
        <f>ROUND(I262*H262,2)</f>
        <v>0</v>
      </c>
      <c r="BL262" s="23" t="s">
        <v>210</v>
      </c>
      <c r="BM262" s="23" t="s">
        <v>594</v>
      </c>
    </row>
    <row r="263" spans="2:65" s="1" customFormat="1" ht="25.5" customHeight="1">
      <c r="B263" s="45"/>
      <c r="C263" s="216" t="s">
        <v>595</v>
      </c>
      <c r="D263" s="216" t="s">
        <v>140</v>
      </c>
      <c r="E263" s="217" t="s">
        <v>596</v>
      </c>
      <c r="F263" s="218" t="s">
        <v>597</v>
      </c>
      <c r="G263" s="219" t="s">
        <v>200</v>
      </c>
      <c r="H263" s="220">
        <v>2</v>
      </c>
      <c r="I263" s="221"/>
      <c r="J263" s="222">
        <f>ROUND(I263*H263,2)</f>
        <v>0</v>
      </c>
      <c r="K263" s="218" t="s">
        <v>144</v>
      </c>
      <c r="L263" s="71"/>
      <c r="M263" s="223" t="s">
        <v>21</v>
      </c>
      <c r="N263" s="224" t="s">
        <v>44</v>
      </c>
      <c r="O263" s="46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AR263" s="23" t="s">
        <v>210</v>
      </c>
      <c r="AT263" s="23" t="s">
        <v>140</v>
      </c>
      <c r="AU263" s="23" t="s">
        <v>146</v>
      </c>
      <c r="AY263" s="23" t="s">
        <v>137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3" t="s">
        <v>146</v>
      </c>
      <c r="BK263" s="227">
        <f>ROUND(I263*H263,2)</f>
        <v>0</v>
      </c>
      <c r="BL263" s="23" t="s">
        <v>210</v>
      </c>
      <c r="BM263" s="23" t="s">
        <v>598</v>
      </c>
    </row>
    <row r="264" spans="2:65" s="1" customFormat="1" ht="16.5" customHeight="1">
      <c r="B264" s="45"/>
      <c r="C264" s="250" t="s">
        <v>599</v>
      </c>
      <c r="D264" s="250" t="s">
        <v>203</v>
      </c>
      <c r="E264" s="251" t="s">
        <v>600</v>
      </c>
      <c r="F264" s="252" t="s">
        <v>601</v>
      </c>
      <c r="G264" s="253" t="s">
        <v>200</v>
      </c>
      <c r="H264" s="254">
        <v>2</v>
      </c>
      <c r="I264" s="255"/>
      <c r="J264" s="256">
        <f>ROUND(I264*H264,2)</f>
        <v>0</v>
      </c>
      <c r="K264" s="252" t="s">
        <v>144</v>
      </c>
      <c r="L264" s="257"/>
      <c r="M264" s="258" t="s">
        <v>21</v>
      </c>
      <c r="N264" s="259" t="s">
        <v>44</v>
      </c>
      <c r="O264" s="46"/>
      <c r="P264" s="225">
        <f>O264*H264</f>
        <v>0</v>
      </c>
      <c r="Q264" s="225">
        <v>0.0008</v>
      </c>
      <c r="R264" s="225">
        <f>Q264*H264</f>
        <v>0.0016</v>
      </c>
      <c r="S264" s="225">
        <v>0</v>
      </c>
      <c r="T264" s="226">
        <f>S264*H264</f>
        <v>0</v>
      </c>
      <c r="AR264" s="23" t="s">
        <v>302</v>
      </c>
      <c r="AT264" s="23" t="s">
        <v>203</v>
      </c>
      <c r="AU264" s="23" t="s">
        <v>146</v>
      </c>
      <c r="AY264" s="23" t="s">
        <v>137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3" t="s">
        <v>146</v>
      </c>
      <c r="BK264" s="227">
        <f>ROUND(I264*H264,2)</f>
        <v>0</v>
      </c>
      <c r="BL264" s="23" t="s">
        <v>210</v>
      </c>
      <c r="BM264" s="23" t="s">
        <v>602</v>
      </c>
    </row>
    <row r="265" spans="2:65" s="1" customFormat="1" ht="16.5" customHeight="1">
      <c r="B265" s="45"/>
      <c r="C265" s="250" t="s">
        <v>603</v>
      </c>
      <c r="D265" s="250" t="s">
        <v>203</v>
      </c>
      <c r="E265" s="251" t="s">
        <v>604</v>
      </c>
      <c r="F265" s="252" t="s">
        <v>605</v>
      </c>
      <c r="G265" s="253" t="s">
        <v>313</v>
      </c>
      <c r="H265" s="254">
        <v>10</v>
      </c>
      <c r="I265" s="255"/>
      <c r="J265" s="256">
        <f>ROUND(I265*H265,2)</f>
        <v>0</v>
      </c>
      <c r="K265" s="252" t="s">
        <v>144</v>
      </c>
      <c r="L265" s="257"/>
      <c r="M265" s="258" t="s">
        <v>21</v>
      </c>
      <c r="N265" s="259" t="s">
        <v>44</v>
      </c>
      <c r="O265" s="46"/>
      <c r="P265" s="225">
        <f>O265*H265</f>
        <v>0</v>
      </c>
      <c r="Q265" s="225">
        <v>0.00012</v>
      </c>
      <c r="R265" s="225">
        <f>Q265*H265</f>
        <v>0.0012000000000000001</v>
      </c>
      <c r="S265" s="225">
        <v>0</v>
      </c>
      <c r="T265" s="226">
        <f>S265*H265</f>
        <v>0</v>
      </c>
      <c r="AR265" s="23" t="s">
        <v>302</v>
      </c>
      <c r="AT265" s="23" t="s">
        <v>203</v>
      </c>
      <c r="AU265" s="23" t="s">
        <v>146</v>
      </c>
      <c r="AY265" s="23" t="s">
        <v>137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23" t="s">
        <v>146</v>
      </c>
      <c r="BK265" s="227">
        <f>ROUND(I265*H265,2)</f>
        <v>0</v>
      </c>
      <c r="BL265" s="23" t="s">
        <v>210</v>
      </c>
      <c r="BM265" s="23" t="s">
        <v>606</v>
      </c>
    </row>
    <row r="266" spans="2:65" s="1" customFormat="1" ht="25.5" customHeight="1">
      <c r="B266" s="45"/>
      <c r="C266" s="216" t="s">
        <v>607</v>
      </c>
      <c r="D266" s="216" t="s">
        <v>140</v>
      </c>
      <c r="E266" s="217" t="s">
        <v>608</v>
      </c>
      <c r="F266" s="218" t="s">
        <v>609</v>
      </c>
      <c r="G266" s="219" t="s">
        <v>200</v>
      </c>
      <c r="H266" s="220">
        <v>1</v>
      </c>
      <c r="I266" s="221"/>
      <c r="J266" s="222">
        <f>ROUND(I266*H266,2)</f>
        <v>0</v>
      </c>
      <c r="K266" s="218" t="s">
        <v>144</v>
      </c>
      <c r="L266" s="71"/>
      <c r="M266" s="223" t="s">
        <v>21</v>
      </c>
      <c r="N266" s="224" t="s">
        <v>44</v>
      </c>
      <c r="O266" s="46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AR266" s="23" t="s">
        <v>210</v>
      </c>
      <c r="AT266" s="23" t="s">
        <v>140</v>
      </c>
      <c r="AU266" s="23" t="s">
        <v>146</v>
      </c>
      <c r="AY266" s="23" t="s">
        <v>137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23" t="s">
        <v>146</v>
      </c>
      <c r="BK266" s="227">
        <f>ROUND(I266*H266,2)</f>
        <v>0</v>
      </c>
      <c r="BL266" s="23" t="s">
        <v>210</v>
      </c>
      <c r="BM266" s="23" t="s">
        <v>610</v>
      </c>
    </row>
    <row r="267" spans="2:65" s="1" customFormat="1" ht="38.25" customHeight="1">
      <c r="B267" s="45"/>
      <c r="C267" s="216" t="s">
        <v>611</v>
      </c>
      <c r="D267" s="216" t="s">
        <v>140</v>
      </c>
      <c r="E267" s="217" t="s">
        <v>612</v>
      </c>
      <c r="F267" s="218" t="s">
        <v>613</v>
      </c>
      <c r="G267" s="219" t="s">
        <v>245</v>
      </c>
      <c r="H267" s="220">
        <v>0.025</v>
      </c>
      <c r="I267" s="221"/>
      <c r="J267" s="222">
        <f>ROUND(I267*H267,2)</f>
        <v>0</v>
      </c>
      <c r="K267" s="218" t="s">
        <v>144</v>
      </c>
      <c r="L267" s="71"/>
      <c r="M267" s="223" t="s">
        <v>21</v>
      </c>
      <c r="N267" s="224" t="s">
        <v>44</v>
      </c>
      <c r="O267" s="46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AR267" s="23" t="s">
        <v>210</v>
      </c>
      <c r="AT267" s="23" t="s">
        <v>140</v>
      </c>
      <c r="AU267" s="23" t="s">
        <v>146</v>
      </c>
      <c r="AY267" s="23" t="s">
        <v>137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23" t="s">
        <v>146</v>
      </c>
      <c r="BK267" s="227">
        <f>ROUND(I267*H267,2)</f>
        <v>0</v>
      </c>
      <c r="BL267" s="23" t="s">
        <v>210</v>
      </c>
      <c r="BM267" s="23" t="s">
        <v>614</v>
      </c>
    </row>
    <row r="268" spans="2:65" s="1" customFormat="1" ht="38.25" customHeight="1">
      <c r="B268" s="45"/>
      <c r="C268" s="216" t="s">
        <v>615</v>
      </c>
      <c r="D268" s="216" t="s">
        <v>140</v>
      </c>
      <c r="E268" s="217" t="s">
        <v>616</v>
      </c>
      <c r="F268" s="218" t="s">
        <v>617</v>
      </c>
      <c r="G268" s="219" t="s">
        <v>245</v>
      </c>
      <c r="H268" s="220">
        <v>0.025</v>
      </c>
      <c r="I268" s="221"/>
      <c r="J268" s="222">
        <f>ROUND(I268*H268,2)</f>
        <v>0</v>
      </c>
      <c r="K268" s="218" t="s">
        <v>144</v>
      </c>
      <c r="L268" s="71"/>
      <c r="M268" s="223" t="s">
        <v>21</v>
      </c>
      <c r="N268" s="224" t="s">
        <v>44</v>
      </c>
      <c r="O268" s="46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AR268" s="23" t="s">
        <v>210</v>
      </c>
      <c r="AT268" s="23" t="s">
        <v>140</v>
      </c>
      <c r="AU268" s="23" t="s">
        <v>146</v>
      </c>
      <c r="AY268" s="23" t="s">
        <v>137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3" t="s">
        <v>146</v>
      </c>
      <c r="BK268" s="227">
        <f>ROUND(I268*H268,2)</f>
        <v>0</v>
      </c>
      <c r="BL268" s="23" t="s">
        <v>210</v>
      </c>
      <c r="BM268" s="23" t="s">
        <v>618</v>
      </c>
    </row>
    <row r="269" spans="2:63" s="10" customFormat="1" ht="29.85" customHeight="1">
      <c r="B269" s="200"/>
      <c r="C269" s="201"/>
      <c r="D269" s="202" t="s">
        <v>71</v>
      </c>
      <c r="E269" s="214" t="s">
        <v>619</v>
      </c>
      <c r="F269" s="214" t="s">
        <v>620</v>
      </c>
      <c r="G269" s="201"/>
      <c r="H269" s="201"/>
      <c r="I269" s="204"/>
      <c r="J269" s="215">
        <f>BK269</f>
        <v>0</v>
      </c>
      <c r="K269" s="201"/>
      <c r="L269" s="206"/>
      <c r="M269" s="207"/>
      <c r="N269" s="208"/>
      <c r="O269" s="208"/>
      <c r="P269" s="209">
        <f>SUM(P270:P274)</f>
        <v>0</v>
      </c>
      <c r="Q269" s="208"/>
      <c r="R269" s="209">
        <f>SUM(R270:R274)</f>
        <v>0.01</v>
      </c>
      <c r="S269" s="208"/>
      <c r="T269" s="210">
        <f>SUM(T270:T274)</f>
        <v>0.004</v>
      </c>
      <c r="AR269" s="211" t="s">
        <v>146</v>
      </c>
      <c r="AT269" s="212" t="s">
        <v>71</v>
      </c>
      <c r="AU269" s="212" t="s">
        <v>80</v>
      </c>
      <c r="AY269" s="211" t="s">
        <v>137</v>
      </c>
      <c r="BK269" s="213">
        <f>SUM(BK270:BK274)</f>
        <v>0</v>
      </c>
    </row>
    <row r="270" spans="2:65" s="1" customFormat="1" ht="25.5" customHeight="1">
      <c r="B270" s="45"/>
      <c r="C270" s="216" t="s">
        <v>621</v>
      </c>
      <c r="D270" s="216" t="s">
        <v>140</v>
      </c>
      <c r="E270" s="217" t="s">
        <v>622</v>
      </c>
      <c r="F270" s="218" t="s">
        <v>623</v>
      </c>
      <c r="G270" s="219" t="s">
        <v>200</v>
      </c>
      <c r="H270" s="220">
        <v>2</v>
      </c>
      <c r="I270" s="221"/>
      <c r="J270" s="222">
        <f>ROUND(I270*H270,2)</f>
        <v>0</v>
      </c>
      <c r="K270" s="218" t="s">
        <v>144</v>
      </c>
      <c r="L270" s="71"/>
      <c r="M270" s="223" t="s">
        <v>21</v>
      </c>
      <c r="N270" s="224" t="s">
        <v>44</v>
      </c>
      <c r="O270" s="46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AR270" s="23" t="s">
        <v>210</v>
      </c>
      <c r="AT270" s="23" t="s">
        <v>140</v>
      </c>
      <c r="AU270" s="23" t="s">
        <v>146</v>
      </c>
      <c r="AY270" s="23" t="s">
        <v>137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23" t="s">
        <v>146</v>
      </c>
      <c r="BK270" s="227">
        <f>ROUND(I270*H270,2)</f>
        <v>0</v>
      </c>
      <c r="BL270" s="23" t="s">
        <v>210</v>
      </c>
      <c r="BM270" s="23" t="s">
        <v>624</v>
      </c>
    </row>
    <row r="271" spans="2:65" s="1" customFormat="1" ht="16.5" customHeight="1">
      <c r="B271" s="45"/>
      <c r="C271" s="250" t="s">
        <v>625</v>
      </c>
      <c r="D271" s="250" t="s">
        <v>203</v>
      </c>
      <c r="E271" s="251" t="s">
        <v>626</v>
      </c>
      <c r="F271" s="252" t="s">
        <v>627</v>
      </c>
      <c r="G271" s="253" t="s">
        <v>200</v>
      </c>
      <c r="H271" s="254">
        <v>2</v>
      </c>
      <c r="I271" s="255"/>
      <c r="J271" s="256">
        <f>ROUND(I271*H271,2)</f>
        <v>0</v>
      </c>
      <c r="K271" s="252" t="s">
        <v>21</v>
      </c>
      <c r="L271" s="257"/>
      <c r="M271" s="258" t="s">
        <v>21</v>
      </c>
      <c r="N271" s="259" t="s">
        <v>44</v>
      </c>
      <c r="O271" s="46"/>
      <c r="P271" s="225">
        <f>O271*H271</f>
        <v>0</v>
      </c>
      <c r="Q271" s="225">
        <v>0.005</v>
      </c>
      <c r="R271" s="225">
        <f>Q271*H271</f>
        <v>0.01</v>
      </c>
      <c r="S271" s="225">
        <v>0</v>
      </c>
      <c r="T271" s="226">
        <f>S271*H271</f>
        <v>0</v>
      </c>
      <c r="AR271" s="23" t="s">
        <v>302</v>
      </c>
      <c r="AT271" s="23" t="s">
        <v>203</v>
      </c>
      <c r="AU271" s="23" t="s">
        <v>146</v>
      </c>
      <c r="AY271" s="23" t="s">
        <v>137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3" t="s">
        <v>146</v>
      </c>
      <c r="BK271" s="227">
        <f>ROUND(I271*H271,2)</f>
        <v>0</v>
      </c>
      <c r="BL271" s="23" t="s">
        <v>210</v>
      </c>
      <c r="BM271" s="23" t="s">
        <v>628</v>
      </c>
    </row>
    <row r="272" spans="2:65" s="1" customFormat="1" ht="25.5" customHeight="1">
      <c r="B272" s="45"/>
      <c r="C272" s="216" t="s">
        <v>629</v>
      </c>
      <c r="D272" s="216" t="s">
        <v>140</v>
      </c>
      <c r="E272" s="217" t="s">
        <v>630</v>
      </c>
      <c r="F272" s="218" t="s">
        <v>631</v>
      </c>
      <c r="G272" s="219" t="s">
        <v>200</v>
      </c>
      <c r="H272" s="220">
        <v>2</v>
      </c>
      <c r="I272" s="221"/>
      <c r="J272" s="222">
        <f>ROUND(I272*H272,2)</f>
        <v>0</v>
      </c>
      <c r="K272" s="218" t="s">
        <v>144</v>
      </c>
      <c r="L272" s="71"/>
      <c r="M272" s="223" t="s">
        <v>21</v>
      </c>
      <c r="N272" s="224" t="s">
        <v>44</v>
      </c>
      <c r="O272" s="46"/>
      <c r="P272" s="225">
        <f>O272*H272</f>
        <v>0</v>
      </c>
      <c r="Q272" s="225">
        <v>0</v>
      </c>
      <c r="R272" s="225">
        <f>Q272*H272</f>
        <v>0</v>
      </c>
      <c r="S272" s="225">
        <v>0.002</v>
      </c>
      <c r="T272" s="226">
        <f>S272*H272</f>
        <v>0.004</v>
      </c>
      <c r="AR272" s="23" t="s">
        <v>210</v>
      </c>
      <c r="AT272" s="23" t="s">
        <v>140</v>
      </c>
      <c r="AU272" s="23" t="s">
        <v>146</v>
      </c>
      <c r="AY272" s="23" t="s">
        <v>137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3" t="s">
        <v>146</v>
      </c>
      <c r="BK272" s="227">
        <f>ROUND(I272*H272,2)</f>
        <v>0</v>
      </c>
      <c r="BL272" s="23" t="s">
        <v>210</v>
      </c>
      <c r="BM272" s="23" t="s">
        <v>632</v>
      </c>
    </row>
    <row r="273" spans="2:65" s="1" customFormat="1" ht="38.25" customHeight="1">
      <c r="B273" s="45"/>
      <c r="C273" s="216" t="s">
        <v>633</v>
      </c>
      <c r="D273" s="216" t="s">
        <v>140</v>
      </c>
      <c r="E273" s="217" t="s">
        <v>634</v>
      </c>
      <c r="F273" s="218" t="s">
        <v>635</v>
      </c>
      <c r="G273" s="219" t="s">
        <v>245</v>
      </c>
      <c r="H273" s="220">
        <v>0.01</v>
      </c>
      <c r="I273" s="221"/>
      <c r="J273" s="222">
        <f>ROUND(I273*H273,2)</f>
        <v>0</v>
      </c>
      <c r="K273" s="218" t="s">
        <v>144</v>
      </c>
      <c r="L273" s="71"/>
      <c r="M273" s="223" t="s">
        <v>21</v>
      </c>
      <c r="N273" s="224" t="s">
        <v>44</v>
      </c>
      <c r="O273" s="46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AR273" s="23" t="s">
        <v>210</v>
      </c>
      <c r="AT273" s="23" t="s">
        <v>140</v>
      </c>
      <c r="AU273" s="23" t="s">
        <v>146</v>
      </c>
      <c r="AY273" s="23" t="s">
        <v>137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23" t="s">
        <v>146</v>
      </c>
      <c r="BK273" s="227">
        <f>ROUND(I273*H273,2)</f>
        <v>0</v>
      </c>
      <c r="BL273" s="23" t="s">
        <v>210</v>
      </c>
      <c r="BM273" s="23" t="s">
        <v>636</v>
      </c>
    </row>
    <row r="274" spans="2:65" s="1" customFormat="1" ht="38.25" customHeight="1">
      <c r="B274" s="45"/>
      <c r="C274" s="216" t="s">
        <v>637</v>
      </c>
      <c r="D274" s="216" t="s">
        <v>140</v>
      </c>
      <c r="E274" s="217" t="s">
        <v>638</v>
      </c>
      <c r="F274" s="218" t="s">
        <v>639</v>
      </c>
      <c r="G274" s="219" t="s">
        <v>245</v>
      </c>
      <c r="H274" s="220">
        <v>0.01</v>
      </c>
      <c r="I274" s="221"/>
      <c r="J274" s="222">
        <f>ROUND(I274*H274,2)</f>
        <v>0</v>
      </c>
      <c r="K274" s="218" t="s">
        <v>144</v>
      </c>
      <c r="L274" s="71"/>
      <c r="M274" s="223" t="s">
        <v>21</v>
      </c>
      <c r="N274" s="224" t="s">
        <v>44</v>
      </c>
      <c r="O274" s="46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AR274" s="23" t="s">
        <v>210</v>
      </c>
      <c r="AT274" s="23" t="s">
        <v>140</v>
      </c>
      <c r="AU274" s="23" t="s">
        <v>146</v>
      </c>
      <c r="AY274" s="23" t="s">
        <v>137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23" t="s">
        <v>146</v>
      </c>
      <c r="BK274" s="227">
        <f>ROUND(I274*H274,2)</f>
        <v>0</v>
      </c>
      <c r="BL274" s="23" t="s">
        <v>210</v>
      </c>
      <c r="BM274" s="23" t="s">
        <v>640</v>
      </c>
    </row>
    <row r="275" spans="2:63" s="10" customFormat="1" ht="29.85" customHeight="1">
      <c r="B275" s="200"/>
      <c r="C275" s="201"/>
      <c r="D275" s="202" t="s">
        <v>71</v>
      </c>
      <c r="E275" s="214" t="s">
        <v>641</v>
      </c>
      <c r="F275" s="214" t="s">
        <v>642</v>
      </c>
      <c r="G275" s="201"/>
      <c r="H275" s="201"/>
      <c r="I275" s="204"/>
      <c r="J275" s="215">
        <f>BK275</f>
        <v>0</v>
      </c>
      <c r="K275" s="201"/>
      <c r="L275" s="206"/>
      <c r="M275" s="207"/>
      <c r="N275" s="208"/>
      <c r="O275" s="208"/>
      <c r="P275" s="209">
        <f>SUM(P276:P307)</f>
        <v>0</v>
      </c>
      <c r="Q275" s="208"/>
      <c r="R275" s="209">
        <f>SUM(R276:R307)</f>
        <v>0.42828518000000004</v>
      </c>
      <c r="S275" s="208"/>
      <c r="T275" s="210">
        <f>SUM(T276:T307)</f>
        <v>0</v>
      </c>
      <c r="AR275" s="211" t="s">
        <v>146</v>
      </c>
      <c r="AT275" s="212" t="s">
        <v>71</v>
      </c>
      <c r="AU275" s="212" t="s">
        <v>80</v>
      </c>
      <c r="AY275" s="211" t="s">
        <v>137</v>
      </c>
      <c r="BK275" s="213">
        <f>SUM(BK276:BK307)</f>
        <v>0</v>
      </c>
    </row>
    <row r="276" spans="2:65" s="1" customFormat="1" ht="38.25" customHeight="1">
      <c r="B276" s="45"/>
      <c r="C276" s="216" t="s">
        <v>643</v>
      </c>
      <c r="D276" s="216" t="s">
        <v>140</v>
      </c>
      <c r="E276" s="217" t="s">
        <v>644</v>
      </c>
      <c r="F276" s="218" t="s">
        <v>645</v>
      </c>
      <c r="G276" s="219" t="s">
        <v>143</v>
      </c>
      <c r="H276" s="220">
        <v>11.531</v>
      </c>
      <c r="I276" s="221"/>
      <c r="J276" s="222">
        <f>ROUND(I276*H276,2)</f>
        <v>0</v>
      </c>
      <c r="K276" s="218" t="s">
        <v>144</v>
      </c>
      <c r="L276" s="71"/>
      <c r="M276" s="223" t="s">
        <v>21</v>
      </c>
      <c r="N276" s="224" t="s">
        <v>44</v>
      </c>
      <c r="O276" s="46"/>
      <c r="P276" s="225">
        <f>O276*H276</f>
        <v>0</v>
      </c>
      <c r="Q276" s="225">
        <v>0.02541</v>
      </c>
      <c r="R276" s="225">
        <f>Q276*H276</f>
        <v>0.29300271</v>
      </c>
      <c r="S276" s="225">
        <v>0</v>
      </c>
      <c r="T276" s="226">
        <f>S276*H276</f>
        <v>0</v>
      </c>
      <c r="AR276" s="23" t="s">
        <v>210</v>
      </c>
      <c r="AT276" s="23" t="s">
        <v>140</v>
      </c>
      <c r="AU276" s="23" t="s">
        <v>146</v>
      </c>
      <c r="AY276" s="23" t="s">
        <v>137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3" t="s">
        <v>146</v>
      </c>
      <c r="BK276" s="227">
        <f>ROUND(I276*H276,2)</f>
        <v>0</v>
      </c>
      <c r="BL276" s="23" t="s">
        <v>210</v>
      </c>
      <c r="BM276" s="23" t="s">
        <v>646</v>
      </c>
    </row>
    <row r="277" spans="2:51" s="11" customFormat="1" ht="13.5">
      <c r="B277" s="228"/>
      <c r="C277" s="229"/>
      <c r="D277" s="230" t="s">
        <v>148</v>
      </c>
      <c r="E277" s="231" t="s">
        <v>21</v>
      </c>
      <c r="F277" s="232" t="s">
        <v>647</v>
      </c>
      <c r="G277" s="229"/>
      <c r="H277" s="233">
        <v>2.691</v>
      </c>
      <c r="I277" s="234"/>
      <c r="J277" s="229"/>
      <c r="K277" s="229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148</v>
      </c>
      <c r="AU277" s="239" t="s">
        <v>146</v>
      </c>
      <c r="AV277" s="11" t="s">
        <v>146</v>
      </c>
      <c r="AW277" s="11" t="s">
        <v>36</v>
      </c>
      <c r="AX277" s="11" t="s">
        <v>72</v>
      </c>
      <c r="AY277" s="239" t="s">
        <v>137</v>
      </c>
    </row>
    <row r="278" spans="2:51" s="11" customFormat="1" ht="13.5">
      <c r="B278" s="228"/>
      <c r="C278" s="229"/>
      <c r="D278" s="230" t="s">
        <v>148</v>
      </c>
      <c r="E278" s="231" t="s">
        <v>21</v>
      </c>
      <c r="F278" s="232" t="s">
        <v>648</v>
      </c>
      <c r="G278" s="229"/>
      <c r="H278" s="233">
        <v>2.431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148</v>
      </c>
      <c r="AU278" s="239" t="s">
        <v>146</v>
      </c>
      <c r="AV278" s="11" t="s">
        <v>146</v>
      </c>
      <c r="AW278" s="11" t="s">
        <v>36</v>
      </c>
      <c r="AX278" s="11" t="s">
        <v>72</v>
      </c>
      <c r="AY278" s="239" t="s">
        <v>137</v>
      </c>
    </row>
    <row r="279" spans="2:51" s="11" customFormat="1" ht="13.5">
      <c r="B279" s="228"/>
      <c r="C279" s="229"/>
      <c r="D279" s="230" t="s">
        <v>148</v>
      </c>
      <c r="E279" s="231" t="s">
        <v>21</v>
      </c>
      <c r="F279" s="232" t="s">
        <v>649</v>
      </c>
      <c r="G279" s="229"/>
      <c r="H279" s="233">
        <v>6.409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148</v>
      </c>
      <c r="AU279" s="239" t="s">
        <v>146</v>
      </c>
      <c r="AV279" s="11" t="s">
        <v>146</v>
      </c>
      <c r="AW279" s="11" t="s">
        <v>36</v>
      </c>
      <c r="AX279" s="11" t="s">
        <v>72</v>
      </c>
      <c r="AY279" s="239" t="s">
        <v>137</v>
      </c>
    </row>
    <row r="280" spans="2:51" s="13" customFormat="1" ht="13.5">
      <c r="B280" s="260"/>
      <c r="C280" s="261"/>
      <c r="D280" s="230" t="s">
        <v>148</v>
      </c>
      <c r="E280" s="262" t="s">
        <v>21</v>
      </c>
      <c r="F280" s="263" t="s">
        <v>217</v>
      </c>
      <c r="G280" s="261"/>
      <c r="H280" s="264">
        <v>11.531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148</v>
      </c>
      <c r="AU280" s="270" t="s">
        <v>146</v>
      </c>
      <c r="AV280" s="13" t="s">
        <v>145</v>
      </c>
      <c r="AW280" s="13" t="s">
        <v>36</v>
      </c>
      <c r="AX280" s="13" t="s">
        <v>80</v>
      </c>
      <c r="AY280" s="270" t="s">
        <v>137</v>
      </c>
    </row>
    <row r="281" spans="2:65" s="1" customFormat="1" ht="38.25" customHeight="1">
      <c r="B281" s="45"/>
      <c r="C281" s="216" t="s">
        <v>650</v>
      </c>
      <c r="D281" s="216" t="s">
        <v>140</v>
      </c>
      <c r="E281" s="217" t="s">
        <v>651</v>
      </c>
      <c r="F281" s="218" t="s">
        <v>652</v>
      </c>
      <c r="G281" s="219" t="s">
        <v>313</v>
      </c>
      <c r="H281" s="220">
        <v>33.04</v>
      </c>
      <c r="I281" s="221"/>
      <c r="J281" s="222">
        <f>ROUND(I281*H281,2)</f>
        <v>0</v>
      </c>
      <c r="K281" s="218" t="s">
        <v>144</v>
      </c>
      <c r="L281" s="71"/>
      <c r="M281" s="223" t="s">
        <v>21</v>
      </c>
      <c r="N281" s="224" t="s">
        <v>44</v>
      </c>
      <c r="O281" s="46"/>
      <c r="P281" s="225">
        <f>O281*H281</f>
        <v>0</v>
      </c>
      <c r="Q281" s="225">
        <v>4E-05</v>
      </c>
      <c r="R281" s="225">
        <f>Q281*H281</f>
        <v>0.0013216</v>
      </c>
      <c r="S281" s="225">
        <v>0</v>
      </c>
      <c r="T281" s="226">
        <f>S281*H281</f>
        <v>0</v>
      </c>
      <c r="AR281" s="23" t="s">
        <v>210</v>
      </c>
      <c r="AT281" s="23" t="s">
        <v>140</v>
      </c>
      <c r="AU281" s="23" t="s">
        <v>146</v>
      </c>
      <c r="AY281" s="23" t="s">
        <v>137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23" t="s">
        <v>146</v>
      </c>
      <c r="BK281" s="227">
        <f>ROUND(I281*H281,2)</f>
        <v>0</v>
      </c>
      <c r="BL281" s="23" t="s">
        <v>210</v>
      </c>
      <c r="BM281" s="23" t="s">
        <v>653</v>
      </c>
    </row>
    <row r="282" spans="2:51" s="11" customFormat="1" ht="13.5">
      <c r="B282" s="228"/>
      <c r="C282" s="229"/>
      <c r="D282" s="230" t="s">
        <v>148</v>
      </c>
      <c r="E282" s="231" t="s">
        <v>21</v>
      </c>
      <c r="F282" s="232" t="s">
        <v>654</v>
      </c>
      <c r="G282" s="229"/>
      <c r="H282" s="233">
        <v>3.77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148</v>
      </c>
      <c r="AU282" s="239" t="s">
        <v>146</v>
      </c>
      <c r="AV282" s="11" t="s">
        <v>146</v>
      </c>
      <c r="AW282" s="11" t="s">
        <v>36</v>
      </c>
      <c r="AX282" s="11" t="s">
        <v>72</v>
      </c>
      <c r="AY282" s="239" t="s">
        <v>137</v>
      </c>
    </row>
    <row r="283" spans="2:51" s="11" customFormat="1" ht="13.5">
      <c r="B283" s="228"/>
      <c r="C283" s="229"/>
      <c r="D283" s="230" t="s">
        <v>148</v>
      </c>
      <c r="E283" s="231" t="s">
        <v>21</v>
      </c>
      <c r="F283" s="232" t="s">
        <v>655</v>
      </c>
      <c r="G283" s="229"/>
      <c r="H283" s="233">
        <v>8.47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148</v>
      </c>
      <c r="AU283" s="239" t="s">
        <v>146</v>
      </c>
      <c r="AV283" s="11" t="s">
        <v>146</v>
      </c>
      <c r="AW283" s="11" t="s">
        <v>36</v>
      </c>
      <c r="AX283" s="11" t="s">
        <v>72</v>
      </c>
      <c r="AY283" s="239" t="s">
        <v>137</v>
      </c>
    </row>
    <row r="284" spans="2:51" s="11" customFormat="1" ht="13.5">
      <c r="B284" s="228"/>
      <c r="C284" s="229"/>
      <c r="D284" s="230" t="s">
        <v>148</v>
      </c>
      <c r="E284" s="231" t="s">
        <v>21</v>
      </c>
      <c r="F284" s="232" t="s">
        <v>656</v>
      </c>
      <c r="G284" s="229"/>
      <c r="H284" s="233">
        <v>20.8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148</v>
      </c>
      <c r="AU284" s="239" t="s">
        <v>146</v>
      </c>
      <c r="AV284" s="11" t="s">
        <v>146</v>
      </c>
      <c r="AW284" s="11" t="s">
        <v>36</v>
      </c>
      <c r="AX284" s="11" t="s">
        <v>72</v>
      </c>
      <c r="AY284" s="239" t="s">
        <v>137</v>
      </c>
    </row>
    <row r="285" spans="2:51" s="13" customFormat="1" ht="13.5">
      <c r="B285" s="260"/>
      <c r="C285" s="261"/>
      <c r="D285" s="230" t="s">
        <v>148</v>
      </c>
      <c r="E285" s="262" t="s">
        <v>21</v>
      </c>
      <c r="F285" s="263" t="s">
        <v>217</v>
      </c>
      <c r="G285" s="261"/>
      <c r="H285" s="264">
        <v>33.04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148</v>
      </c>
      <c r="AU285" s="270" t="s">
        <v>146</v>
      </c>
      <c r="AV285" s="13" t="s">
        <v>145</v>
      </c>
      <c r="AW285" s="13" t="s">
        <v>36</v>
      </c>
      <c r="AX285" s="13" t="s">
        <v>80</v>
      </c>
      <c r="AY285" s="270" t="s">
        <v>137</v>
      </c>
    </row>
    <row r="286" spans="2:65" s="1" customFormat="1" ht="38.25" customHeight="1">
      <c r="B286" s="45"/>
      <c r="C286" s="216" t="s">
        <v>657</v>
      </c>
      <c r="D286" s="216" t="s">
        <v>140</v>
      </c>
      <c r="E286" s="217" t="s">
        <v>658</v>
      </c>
      <c r="F286" s="218" t="s">
        <v>659</v>
      </c>
      <c r="G286" s="219" t="s">
        <v>313</v>
      </c>
      <c r="H286" s="220">
        <v>13.5</v>
      </c>
      <c r="I286" s="221"/>
      <c r="J286" s="222">
        <f>ROUND(I286*H286,2)</f>
        <v>0</v>
      </c>
      <c r="K286" s="218" t="s">
        <v>144</v>
      </c>
      <c r="L286" s="71"/>
      <c r="M286" s="223" t="s">
        <v>21</v>
      </c>
      <c r="N286" s="224" t="s">
        <v>44</v>
      </c>
      <c r="O286" s="46"/>
      <c r="P286" s="225">
        <f>O286*H286</f>
        <v>0</v>
      </c>
      <c r="Q286" s="225">
        <v>0.00015</v>
      </c>
      <c r="R286" s="225">
        <f>Q286*H286</f>
        <v>0.002025</v>
      </c>
      <c r="S286" s="225">
        <v>0</v>
      </c>
      <c r="T286" s="226">
        <f>S286*H286</f>
        <v>0</v>
      </c>
      <c r="AR286" s="23" t="s">
        <v>210</v>
      </c>
      <c r="AT286" s="23" t="s">
        <v>140</v>
      </c>
      <c r="AU286" s="23" t="s">
        <v>146</v>
      </c>
      <c r="AY286" s="23" t="s">
        <v>137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23" t="s">
        <v>146</v>
      </c>
      <c r="BK286" s="227">
        <f>ROUND(I286*H286,2)</f>
        <v>0</v>
      </c>
      <c r="BL286" s="23" t="s">
        <v>210</v>
      </c>
      <c r="BM286" s="23" t="s">
        <v>660</v>
      </c>
    </row>
    <row r="287" spans="2:51" s="11" customFormat="1" ht="13.5">
      <c r="B287" s="228"/>
      <c r="C287" s="229"/>
      <c r="D287" s="230" t="s">
        <v>148</v>
      </c>
      <c r="E287" s="231" t="s">
        <v>21</v>
      </c>
      <c r="F287" s="232" t="s">
        <v>661</v>
      </c>
      <c r="G287" s="229"/>
      <c r="H287" s="233">
        <v>13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148</v>
      </c>
      <c r="AU287" s="239" t="s">
        <v>146</v>
      </c>
      <c r="AV287" s="11" t="s">
        <v>146</v>
      </c>
      <c r="AW287" s="11" t="s">
        <v>36</v>
      </c>
      <c r="AX287" s="11" t="s">
        <v>72</v>
      </c>
      <c r="AY287" s="239" t="s">
        <v>137</v>
      </c>
    </row>
    <row r="288" spans="2:51" s="11" customFormat="1" ht="13.5">
      <c r="B288" s="228"/>
      <c r="C288" s="229"/>
      <c r="D288" s="230" t="s">
        <v>148</v>
      </c>
      <c r="E288" s="231" t="s">
        <v>21</v>
      </c>
      <c r="F288" s="232" t="s">
        <v>662</v>
      </c>
      <c r="G288" s="229"/>
      <c r="H288" s="233">
        <v>0.5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148</v>
      </c>
      <c r="AU288" s="239" t="s">
        <v>146</v>
      </c>
      <c r="AV288" s="11" t="s">
        <v>146</v>
      </c>
      <c r="AW288" s="11" t="s">
        <v>36</v>
      </c>
      <c r="AX288" s="11" t="s">
        <v>72</v>
      </c>
      <c r="AY288" s="239" t="s">
        <v>137</v>
      </c>
    </row>
    <row r="289" spans="2:51" s="13" customFormat="1" ht="13.5">
      <c r="B289" s="260"/>
      <c r="C289" s="261"/>
      <c r="D289" s="230" t="s">
        <v>148</v>
      </c>
      <c r="E289" s="262" t="s">
        <v>21</v>
      </c>
      <c r="F289" s="263" t="s">
        <v>217</v>
      </c>
      <c r="G289" s="261"/>
      <c r="H289" s="264">
        <v>13.5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AT289" s="270" t="s">
        <v>148</v>
      </c>
      <c r="AU289" s="270" t="s">
        <v>146</v>
      </c>
      <c r="AV289" s="13" t="s">
        <v>145</v>
      </c>
      <c r="AW289" s="13" t="s">
        <v>36</v>
      </c>
      <c r="AX289" s="13" t="s">
        <v>80</v>
      </c>
      <c r="AY289" s="270" t="s">
        <v>137</v>
      </c>
    </row>
    <row r="290" spans="2:65" s="1" customFormat="1" ht="25.5" customHeight="1">
      <c r="B290" s="45"/>
      <c r="C290" s="216" t="s">
        <v>663</v>
      </c>
      <c r="D290" s="216" t="s">
        <v>140</v>
      </c>
      <c r="E290" s="217" t="s">
        <v>664</v>
      </c>
      <c r="F290" s="218" t="s">
        <v>665</v>
      </c>
      <c r="G290" s="219" t="s">
        <v>143</v>
      </c>
      <c r="H290" s="220">
        <v>11.531</v>
      </c>
      <c r="I290" s="221"/>
      <c r="J290" s="222">
        <f>ROUND(I290*H290,2)</f>
        <v>0</v>
      </c>
      <c r="K290" s="218" t="s">
        <v>144</v>
      </c>
      <c r="L290" s="71"/>
      <c r="M290" s="223" t="s">
        <v>21</v>
      </c>
      <c r="N290" s="224" t="s">
        <v>44</v>
      </c>
      <c r="O290" s="46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AR290" s="23" t="s">
        <v>210</v>
      </c>
      <c r="AT290" s="23" t="s">
        <v>140</v>
      </c>
      <c r="AU290" s="23" t="s">
        <v>146</v>
      </c>
      <c r="AY290" s="23" t="s">
        <v>137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3" t="s">
        <v>146</v>
      </c>
      <c r="BK290" s="227">
        <f>ROUND(I290*H290,2)</f>
        <v>0</v>
      </c>
      <c r="BL290" s="23" t="s">
        <v>210</v>
      </c>
      <c r="BM290" s="23" t="s">
        <v>666</v>
      </c>
    </row>
    <row r="291" spans="2:65" s="1" customFormat="1" ht="25.5" customHeight="1">
      <c r="B291" s="45"/>
      <c r="C291" s="216" t="s">
        <v>667</v>
      </c>
      <c r="D291" s="216" t="s">
        <v>140</v>
      </c>
      <c r="E291" s="217" t="s">
        <v>668</v>
      </c>
      <c r="F291" s="218" t="s">
        <v>669</v>
      </c>
      <c r="G291" s="219" t="s">
        <v>143</v>
      </c>
      <c r="H291" s="220">
        <v>11.531</v>
      </c>
      <c r="I291" s="221"/>
      <c r="J291" s="222">
        <f>ROUND(I291*H291,2)</f>
        <v>0</v>
      </c>
      <c r="K291" s="218" t="s">
        <v>144</v>
      </c>
      <c r="L291" s="71"/>
      <c r="M291" s="223" t="s">
        <v>21</v>
      </c>
      <c r="N291" s="224" t="s">
        <v>44</v>
      </c>
      <c r="O291" s="46"/>
      <c r="P291" s="225">
        <f>O291*H291</f>
        <v>0</v>
      </c>
      <c r="Q291" s="225">
        <v>0.0007</v>
      </c>
      <c r="R291" s="225">
        <f>Q291*H291</f>
        <v>0.008071700000000001</v>
      </c>
      <c r="S291" s="225">
        <v>0</v>
      </c>
      <c r="T291" s="226">
        <f>S291*H291</f>
        <v>0</v>
      </c>
      <c r="AR291" s="23" t="s">
        <v>210</v>
      </c>
      <c r="AT291" s="23" t="s">
        <v>140</v>
      </c>
      <c r="AU291" s="23" t="s">
        <v>146</v>
      </c>
      <c r="AY291" s="23" t="s">
        <v>137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23" t="s">
        <v>146</v>
      </c>
      <c r="BK291" s="227">
        <f>ROUND(I291*H291,2)</f>
        <v>0</v>
      </c>
      <c r="BL291" s="23" t="s">
        <v>210</v>
      </c>
      <c r="BM291" s="23" t="s">
        <v>670</v>
      </c>
    </row>
    <row r="292" spans="2:65" s="1" customFormat="1" ht="25.5" customHeight="1">
      <c r="B292" s="45"/>
      <c r="C292" s="216" t="s">
        <v>671</v>
      </c>
      <c r="D292" s="216" t="s">
        <v>140</v>
      </c>
      <c r="E292" s="217" t="s">
        <v>672</v>
      </c>
      <c r="F292" s="218" t="s">
        <v>673</v>
      </c>
      <c r="G292" s="219" t="s">
        <v>143</v>
      </c>
      <c r="H292" s="220">
        <v>31.055</v>
      </c>
      <c r="I292" s="221"/>
      <c r="J292" s="222">
        <f>ROUND(I292*H292,2)</f>
        <v>0</v>
      </c>
      <c r="K292" s="218" t="s">
        <v>144</v>
      </c>
      <c r="L292" s="71"/>
      <c r="M292" s="223" t="s">
        <v>21</v>
      </c>
      <c r="N292" s="224" t="s">
        <v>44</v>
      </c>
      <c r="O292" s="46"/>
      <c r="P292" s="225">
        <f>O292*H292</f>
        <v>0</v>
      </c>
      <c r="Q292" s="225">
        <v>0.0002</v>
      </c>
      <c r="R292" s="225">
        <f>Q292*H292</f>
        <v>0.006211</v>
      </c>
      <c r="S292" s="225">
        <v>0</v>
      </c>
      <c r="T292" s="226">
        <f>S292*H292</f>
        <v>0</v>
      </c>
      <c r="AR292" s="23" t="s">
        <v>210</v>
      </c>
      <c r="AT292" s="23" t="s">
        <v>140</v>
      </c>
      <c r="AU292" s="23" t="s">
        <v>146</v>
      </c>
      <c r="AY292" s="23" t="s">
        <v>137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3" t="s">
        <v>146</v>
      </c>
      <c r="BK292" s="227">
        <f>ROUND(I292*H292,2)</f>
        <v>0</v>
      </c>
      <c r="BL292" s="23" t="s">
        <v>210</v>
      </c>
      <c r="BM292" s="23" t="s">
        <v>674</v>
      </c>
    </row>
    <row r="293" spans="2:51" s="11" customFormat="1" ht="13.5">
      <c r="B293" s="228"/>
      <c r="C293" s="229"/>
      <c r="D293" s="230" t="s">
        <v>148</v>
      </c>
      <c r="E293" s="231" t="s">
        <v>21</v>
      </c>
      <c r="F293" s="232" t="s">
        <v>675</v>
      </c>
      <c r="G293" s="229"/>
      <c r="H293" s="233">
        <v>23.062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148</v>
      </c>
      <c r="AU293" s="239" t="s">
        <v>146</v>
      </c>
      <c r="AV293" s="11" t="s">
        <v>146</v>
      </c>
      <c r="AW293" s="11" t="s">
        <v>36</v>
      </c>
      <c r="AX293" s="11" t="s">
        <v>72</v>
      </c>
      <c r="AY293" s="239" t="s">
        <v>137</v>
      </c>
    </row>
    <row r="294" spans="2:51" s="11" customFormat="1" ht="13.5">
      <c r="B294" s="228"/>
      <c r="C294" s="229"/>
      <c r="D294" s="230" t="s">
        <v>148</v>
      </c>
      <c r="E294" s="231" t="s">
        <v>21</v>
      </c>
      <c r="F294" s="232" t="s">
        <v>676</v>
      </c>
      <c r="G294" s="229"/>
      <c r="H294" s="233">
        <v>4.873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148</v>
      </c>
      <c r="AU294" s="239" t="s">
        <v>146</v>
      </c>
      <c r="AV294" s="11" t="s">
        <v>146</v>
      </c>
      <c r="AW294" s="11" t="s">
        <v>36</v>
      </c>
      <c r="AX294" s="11" t="s">
        <v>72</v>
      </c>
      <c r="AY294" s="239" t="s">
        <v>137</v>
      </c>
    </row>
    <row r="295" spans="2:51" s="11" customFormat="1" ht="13.5">
      <c r="B295" s="228"/>
      <c r="C295" s="229"/>
      <c r="D295" s="230" t="s">
        <v>148</v>
      </c>
      <c r="E295" s="231" t="s">
        <v>21</v>
      </c>
      <c r="F295" s="232" t="s">
        <v>677</v>
      </c>
      <c r="G295" s="229"/>
      <c r="H295" s="233">
        <v>3.12</v>
      </c>
      <c r="I295" s="234"/>
      <c r="J295" s="229"/>
      <c r="K295" s="229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148</v>
      </c>
      <c r="AU295" s="239" t="s">
        <v>146</v>
      </c>
      <c r="AV295" s="11" t="s">
        <v>146</v>
      </c>
      <c r="AW295" s="11" t="s">
        <v>36</v>
      </c>
      <c r="AX295" s="11" t="s">
        <v>72</v>
      </c>
      <c r="AY295" s="239" t="s">
        <v>137</v>
      </c>
    </row>
    <row r="296" spans="2:51" s="13" customFormat="1" ht="13.5">
      <c r="B296" s="260"/>
      <c r="C296" s="261"/>
      <c r="D296" s="230" t="s">
        <v>148</v>
      </c>
      <c r="E296" s="262" t="s">
        <v>21</v>
      </c>
      <c r="F296" s="263" t="s">
        <v>217</v>
      </c>
      <c r="G296" s="261"/>
      <c r="H296" s="264">
        <v>31.055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148</v>
      </c>
      <c r="AU296" s="270" t="s">
        <v>146</v>
      </c>
      <c r="AV296" s="13" t="s">
        <v>145</v>
      </c>
      <c r="AW296" s="13" t="s">
        <v>36</v>
      </c>
      <c r="AX296" s="13" t="s">
        <v>80</v>
      </c>
      <c r="AY296" s="270" t="s">
        <v>137</v>
      </c>
    </row>
    <row r="297" spans="2:65" s="1" customFormat="1" ht="38.25" customHeight="1">
      <c r="B297" s="45"/>
      <c r="C297" s="216" t="s">
        <v>678</v>
      </c>
      <c r="D297" s="216" t="s">
        <v>140</v>
      </c>
      <c r="E297" s="217" t="s">
        <v>679</v>
      </c>
      <c r="F297" s="218" t="s">
        <v>680</v>
      </c>
      <c r="G297" s="219" t="s">
        <v>143</v>
      </c>
      <c r="H297" s="220">
        <v>4.873</v>
      </c>
      <c r="I297" s="221"/>
      <c r="J297" s="222">
        <f>ROUND(I297*H297,2)</f>
        <v>0</v>
      </c>
      <c r="K297" s="218" t="s">
        <v>144</v>
      </c>
      <c r="L297" s="71"/>
      <c r="M297" s="223" t="s">
        <v>21</v>
      </c>
      <c r="N297" s="224" t="s">
        <v>44</v>
      </c>
      <c r="O297" s="46"/>
      <c r="P297" s="225">
        <f>O297*H297</f>
        <v>0</v>
      </c>
      <c r="Q297" s="225">
        <v>0.01629</v>
      </c>
      <c r="R297" s="225">
        <f>Q297*H297</f>
        <v>0.07938117</v>
      </c>
      <c r="S297" s="225">
        <v>0</v>
      </c>
      <c r="T297" s="226">
        <f>S297*H297</f>
        <v>0</v>
      </c>
      <c r="AR297" s="23" t="s">
        <v>210</v>
      </c>
      <c r="AT297" s="23" t="s">
        <v>140</v>
      </c>
      <c r="AU297" s="23" t="s">
        <v>146</v>
      </c>
      <c r="AY297" s="23" t="s">
        <v>137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23" t="s">
        <v>146</v>
      </c>
      <c r="BK297" s="227">
        <f>ROUND(I297*H297,2)</f>
        <v>0</v>
      </c>
      <c r="BL297" s="23" t="s">
        <v>210</v>
      </c>
      <c r="BM297" s="23" t="s">
        <v>681</v>
      </c>
    </row>
    <row r="298" spans="2:51" s="12" customFormat="1" ht="13.5">
      <c r="B298" s="240"/>
      <c r="C298" s="241"/>
      <c r="D298" s="230" t="s">
        <v>148</v>
      </c>
      <c r="E298" s="242" t="s">
        <v>21</v>
      </c>
      <c r="F298" s="243" t="s">
        <v>682</v>
      </c>
      <c r="G298" s="241"/>
      <c r="H298" s="242" t="s">
        <v>21</v>
      </c>
      <c r="I298" s="244"/>
      <c r="J298" s="241"/>
      <c r="K298" s="241"/>
      <c r="L298" s="245"/>
      <c r="M298" s="246"/>
      <c r="N298" s="247"/>
      <c r="O298" s="247"/>
      <c r="P298" s="247"/>
      <c r="Q298" s="247"/>
      <c r="R298" s="247"/>
      <c r="S298" s="247"/>
      <c r="T298" s="248"/>
      <c r="AT298" s="249" t="s">
        <v>148</v>
      </c>
      <c r="AU298" s="249" t="s">
        <v>146</v>
      </c>
      <c r="AV298" s="12" t="s">
        <v>80</v>
      </c>
      <c r="AW298" s="12" t="s">
        <v>36</v>
      </c>
      <c r="AX298" s="12" t="s">
        <v>72</v>
      </c>
      <c r="AY298" s="249" t="s">
        <v>137</v>
      </c>
    </row>
    <row r="299" spans="2:51" s="11" customFormat="1" ht="13.5">
      <c r="B299" s="228"/>
      <c r="C299" s="229"/>
      <c r="D299" s="230" t="s">
        <v>148</v>
      </c>
      <c r="E299" s="231" t="s">
        <v>21</v>
      </c>
      <c r="F299" s="232" t="s">
        <v>683</v>
      </c>
      <c r="G299" s="229"/>
      <c r="H299" s="233">
        <v>4.173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148</v>
      </c>
      <c r="AU299" s="239" t="s">
        <v>146</v>
      </c>
      <c r="AV299" s="11" t="s">
        <v>146</v>
      </c>
      <c r="AW299" s="11" t="s">
        <v>36</v>
      </c>
      <c r="AX299" s="11" t="s">
        <v>72</v>
      </c>
      <c r="AY299" s="239" t="s">
        <v>137</v>
      </c>
    </row>
    <row r="300" spans="2:51" s="12" customFormat="1" ht="13.5">
      <c r="B300" s="240"/>
      <c r="C300" s="241"/>
      <c r="D300" s="230" t="s">
        <v>148</v>
      </c>
      <c r="E300" s="242" t="s">
        <v>21</v>
      </c>
      <c r="F300" s="243" t="s">
        <v>684</v>
      </c>
      <c r="G300" s="241"/>
      <c r="H300" s="242" t="s">
        <v>21</v>
      </c>
      <c r="I300" s="244"/>
      <c r="J300" s="241"/>
      <c r="K300" s="241"/>
      <c r="L300" s="245"/>
      <c r="M300" s="246"/>
      <c r="N300" s="247"/>
      <c r="O300" s="247"/>
      <c r="P300" s="247"/>
      <c r="Q300" s="247"/>
      <c r="R300" s="247"/>
      <c r="S300" s="247"/>
      <c r="T300" s="248"/>
      <c r="AT300" s="249" t="s">
        <v>148</v>
      </c>
      <c r="AU300" s="249" t="s">
        <v>146</v>
      </c>
      <c r="AV300" s="12" t="s">
        <v>80</v>
      </c>
      <c r="AW300" s="12" t="s">
        <v>36</v>
      </c>
      <c r="AX300" s="12" t="s">
        <v>72</v>
      </c>
      <c r="AY300" s="249" t="s">
        <v>137</v>
      </c>
    </row>
    <row r="301" spans="2:51" s="11" customFormat="1" ht="13.5">
      <c r="B301" s="228"/>
      <c r="C301" s="229"/>
      <c r="D301" s="230" t="s">
        <v>148</v>
      </c>
      <c r="E301" s="231" t="s">
        <v>21</v>
      </c>
      <c r="F301" s="232" t="s">
        <v>685</v>
      </c>
      <c r="G301" s="229"/>
      <c r="H301" s="233">
        <v>0.7</v>
      </c>
      <c r="I301" s="234"/>
      <c r="J301" s="229"/>
      <c r="K301" s="229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148</v>
      </c>
      <c r="AU301" s="239" t="s">
        <v>146</v>
      </c>
      <c r="AV301" s="11" t="s">
        <v>146</v>
      </c>
      <c r="AW301" s="11" t="s">
        <v>36</v>
      </c>
      <c r="AX301" s="11" t="s">
        <v>72</v>
      </c>
      <c r="AY301" s="239" t="s">
        <v>137</v>
      </c>
    </row>
    <row r="302" spans="2:51" s="13" customFormat="1" ht="13.5">
      <c r="B302" s="260"/>
      <c r="C302" s="261"/>
      <c r="D302" s="230" t="s">
        <v>148</v>
      </c>
      <c r="E302" s="262" t="s">
        <v>21</v>
      </c>
      <c r="F302" s="263" t="s">
        <v>217</v>
      </c>
      <c r="G302" s="261"/>
      <c r="H302" s="264">
        <v>4.873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AT302" s="270" t="s">
        <v>148</v>
      </c>
      <c r="AU302" s="270" t="s">
        <v>146</v>
      </c>
      <c r="AV302" s="13" t="s">
        <v>145</v>
      </c>
      <c r="AW302" s="13" t="s">
        <v>36</v>
      </c>
      <c r="AX302" s="13" t="s">
        <v>80</v>
      </c>
      <c r="AY302" s="270" t="s">
        <v>137</v>
      </c>
    </row>
    <row r="303" spans="2:65" s="1" customFormat="1" ht="38.25" customHeight="1">
      <c r="B303" s="45"/>
      <c r="C303" s="216" t="s">
        <v>686</v>
      </c>
      <c r="D303" s="216" t="s">
        <v>140</v>
      </c>
      <c r="E303" s="217" t="s">
        <v>687</v>
      </c>
      <c r="F303" s="218" t="s">
        <v>688</v>
      </c>
      <c r="G303" s="219" t="s">
        <v>313</v>
      </c>
      <c r="H303" s="220">
        <v>2.6</v>
      </c>
      <c r="I303" s="221"/>
      <c r="J303" s="222">
        <f>ROUND(I303*H303,2)</f>
        <v>0</v>
      </c>
      <c r="K303" s="218" t="s">
        <v>144</v>
      </c>
      <c r="L303" s="71"/>
      <c r="M303" s="223" t="s">
        <v>21</v>
      </c>
      <c r="N303" s="224" t="s">
        <v>44</v>
      </c>
      <c r="O303" s="46"/>
      <c r="P303" s="225">
        <f>O303*H303</f>
        <v>0</v>
      </c>
      <c r="Q303" s="225">
        <v>0.01472</v>
      </c>
      <c r="R303" s="225">
        <f>Q303*H303</f>
        <v>0.038272</v>
      </c>
      <c r="S303" s="225">
        <v>0</v>
      </c>
      <c r="T303" s="226">
        <f>S303*H303</f>
        <v>0</v>
      </c>
      <c r="AR303" s="23" t="s">
        <v>210</v>
      </c>
      <c r="AT303" s="23" t="s">
        <v>140</v>
      </c>
      <c r="AU303" s="23" t="s">
        <v>146</v>
      </c>
      <c r="AY303" s="23" t="s">
        <v>137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23" t="s">
        <v>146</v>
      </c>
      <c r="BK303" s="227">
        <f>ROUND(I303*H303,2)</f>
        <v>0</v>
      </c>
      <c r="BL303" s="23" t="s">
        <v>210</v>
      </c>
      <c r="BM303" s="23" t="s">
        <v>689</v>
      </c>
    </row>
    <row r="304" spans="2:51" s="12" customFormat="1" ht="13.5">
      <c r="B304" s="240"/>
      <c r="C304" s="241"/>
      <c r="D304" s="230" t="s">
        <v>148</v>
      </c>
      <c r="E304" s="242" t="s">
        <v>21</v>
      </c>
      <c r="F304" s="243" t="s">
        <v>690</v>
      </c>
      <c r="G304" s="241"/>
      <c r="H304" s="242" t="s">
        <v>21</v>
      </c>
      <c r="I304" s="244"/>
      <c r="J304" s="241"/>
      <c r="K304" s="241"/>
      <c r="L304" s="245"/>
      <c r="M304" s="246"/>
      <c r="N304" s="247"/>
      <c r="O304" s="247"/>
      <c r="P304" s="247"/>
      <c r="Q304" s="247"/>
      <c r="R304" s="247"/>
      <c r="S304" s="247"/>
      <c r="T304" s="248"/>
      <c r="AT304" s="249" t="s">
        <v>148</v>
      </c>
      <c r="AU304" s="249" t="s">
        <v>146</v>
      </c>
      <c r="AV304" s="12" t="s">
        <v>80</v>
      </c>
      <c r="AW304" s="12" t="s">
        <v>36</v>
      </c>
      <c r="AX304" s="12" t="s">
        <v>72</v>
      </c>
      <c r="AY304" s="249" t="s">
        <v>137</v>
      </c>
    </row>
    <row r="305" spans="2:51" s="11" customFormat="1" ht="13.5">
      <c r="B305" s="228"/>
      <c r="C305" s="229"/>
      <c r="D305" s="230" t="s">
        <v>148</v>
      </c>
      <c r="E305" s="231" t="s">
        <v>21</v>
      </c>
      <c r="F305" s="232" t="s">
        <v>691</v>
      </c>
      <c r="G305" s="229"/>
      <c r="H305" s="233">
        <v>2.6</v>
      </c>
      <c r="I305" s="234"/>
      <c r="J305" s="229"/>
      <c r="K305" s="229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148</v>
      </c>
      <c r="AU305" s="239" t="s">
        <v>146</v>
      </c>
      <c r="AV305" s="11" t="s">
        <v>146</v>
      </c>
      <c r="AW305" s="11" t="s">
        <v>36</v>
      </c>
      <c r="AX305" s="11" t="s">
        <v>80</v>
      </c>
      <c r="AY305" s="239" t="s">
        <v>137</v>
      </c>
    </row>
    <row r="306" spans="2:65" s="1" customFormat="1" ht="51" customHeight="1">
      <c r="B306" s="45"/>
      <c r="C306" s="216" t="s">
        <v>692</v>
      </c>
      <c r="D306" s="216" t="s">
        <v>140</v>
      </c>
      <c r="E306" s="217" t="s">
        <v>693</v>
      </c>
      <c r="F306" s="218" t="s">
        <v>694</v>
      </c>
      <c r="G306" s="219" t="s">
        <v>245</v>
      </c>
      <c r="H306" s="220">
        <v>0.428</v>
      </c>
      <c r="I306" s="221"/>
      <c r="J306" s="222">
        <f>ROUND(I306*H306,2)</f>
        <v>0</v>
      </c>
      <c r="K306" s="218" t="s">
        <v>144</v>
      </c>
      <c r="L306" s="71"/>
      <c r="M306" s="223" t="s">
        <v>21</v>
      </c>
      <c r="N306" s="224" t="s">
        <v>44</v>
      </c>
      <c r="O306" s="46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AR306" s="23" t="s">
        <v>210</v>
      </c>
      <c r="AT306" s="23" t="s">
        <v>140</v>
      </c>
      <c r="AU306" s="23" t="s">
        <v>146</v>
      </c>
      <c r="AY306" s="23" t="s">
        <v>137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23" t="s">
        <v>146</v>
      </c>
      <c r="BK306" s="227">
        <f>ROUND(I306*H306,2)</f>
        <v>0</v>
      </c>
      <c r="BL306" s="23" t="s">
        <v>210</v>
      </c>
      <c r="BM306" s="23" t="s">
        <v>695</v>
      </c>
    </row>
    <row r="307" spans="2:65" s="1" customFormat="1" ht="38.25" customHeight="1">
      <c r="B307" s="45"/>
      <c r="C307" s="216" t="s">
        <v>696</v>
      </c>
      <c r="D307" s="216" t="s">
        <v>140</v>
      </c>
      <c r="E307" s="217" t="s">
        <v>697</v>
      </c>
      <c r="F307" s="218" t="s">
        <v>698</v>
      </c>
      <c r="G307" s="219" t="s">
        <v>245</v>
      </c>
      <c r="H307" s="220">
        <v>0.428</v>
      </c>
      <c r="I307" s="221"/>
      <c r="J307" s="222">
        <f>ROUND(I307*H307,2)</f>
        <v>0</v>
      </c>
      <c r="K307" s="218" t="s">
        <v>144</v>
      </c>
      <c r="L307" s="71"/>
      <c r="M307" s="223" t="s">
        <v>21</v>
      </c>
      <c r="N307" s="224" t="s">
        <v>44</v>
      </c>
      <c r="O307" s="46"/>
      <c r="P307" s="225">
        <f>O307*H307</f>
        <v>0</v>
      </c>
      <c r="Q307" s="225">
        <v>0</v>
      </c>
      <c r="R307" s="225">
        <f>Q307*H307</f>
        <v>0</v>
      </c>
      <c r="S307" s="225">
        <v>0</v>
      </c>
      <c r="T307" s="226">
        <f>S307*H307</f>
        <v>0</v>
      </c>
      <c r="AR307" s="23" t="s">
        <v>210</v>
      </c>
      <c r="AT307" s="23" t="s">
        <v>140</v>
      </c>
      <c r="AU307" s="23" t="s">
        <v>146</v>
      </c>
      <c r="AY307" s="23" t="s">
        <v>137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23" t="s">
        <v>146</v>
      </c>
      <c r="BK307" s="227">
        <f>ROUND(I307*H307,2)</f>
        <v>0</v>
      </c>
      <c r="BL307" s="23" t="s">
        <v>210</v>
      </c>
      <c r="BM307" s="23" t="s">
        <v>699</v>
      </c>
    </row>
    <row r="308" spans="2:63" s="10" customFormat="1" ht="29.85" customHeight="1">
      <c r="B308" s="200"/>
      <c r="C308" s="201"/>
      <c r="D308" s="202" t="s">
        <v>71</v>
      </c>
      <c r="E308" s="214" t="s">
        <v>700</v>
      </c>
      <c r="F308" s="214" t="s">
        <v>701</v>
      </c>
      <c r="G308" s="201"/>
      <c r="H308" s="201"/>
      <c r="I308" s="204"/>
      <c r="J308" s="215">
        <f>BK308</f>
        <v>0</v>
      </c>
      <c r="K308" s="201"/>
      <c r="L308" s="206"/>
      <c r="M308" s="207"/>
      <c r="N308" s="208"/>
      <c r="O308" s="208"/>
      <c r="P308" s="209">
        <f>SUM(P309:P324)</f>
        <v>0</v>
      </c>
      <c r="Q308" s="208"/>
      <c r="R308" s="209">
        <f>SUM(R309:R324)</f>
        <v>0.037</v>
      </c>
      <c r="S308" s="208"/>
      <c r="T308" s="210">
        <f>SUM(T309:T324)</f>
        <v>0.10244539999999999</v>
      </c>
      <c r="AR308" s="211" t="s">
        <v>146</v>
      </c>
      <c r="AT308" s="212" t="s">
        <v>71</v>
      </c>
      <c r="AU308" s="212" t="s">
        <v>80</v>
      </c>
      <c r="AY308" s="211" t="s">
        <v>137</v>
      </c>
      <c r="BK308" s="213">
        <f>SUM(BK309:BK324)</f>
        <v>0</v>
      </c>
    </row>
    <row r="309" spans="2:65" s="1" customFormat="1" ht="16.5" customHeight="1">
      <c r="B309" s="45"/>
      <c r="C309" s="216" t="s">
        <v>702</v>
      </c>
      <c r="D309" s="216" t="s">
        <v>140</v>
      </c>
      <c r="E309" s="217" t="s">
        <v>703</v>
      </c>
      <c r="F309" s="218" t="s">
        <v>704</v>
      </c>
      <c r="G309" s="219" t="s">
        <v>143</v>
      </c>
      <c r="H309" s="220">
        <v>4.156</v>
      </c>
      <c r="I309" s="221"/>
      <c r="J309" s="222">
        <f>ROUND(I309*H309,2)</f>
        <v>0</v>
      </c>
      <c r="K309" s="218" t="s">
        <v>144</v>
      </c>
      <c r="L309" s="71"/>
      <c r="M309" s="223" t="s">
        <v>21</v>
      </c>
      <c r="N309" s="224" t="s">
        <v>44</v>
      </c>
      <c r="O309" s="46"/>
      <c r="P309" s="225">
        <f>O309*H309</f>
        <v>0</v>
      </c>
      <c r="Q309" s="225">
        <v>0</v>
      </c>
      <c r="R309" s="225">
        <f>Q309*H309</f>
        <v>0</v>
      </c>
      <c r="S309" s="225">
        <v>0.02465</v>
      </c>
      <c r="T309" s="226">
        <f>S309*H309</f>
        <v>0.10244539999999999</v>
      </c>
      <c r="AR309" s="23" t="s">
        <v>210</v>
      </c>
      <c r="AT309" s="23" t="s">
        <v>140</v>
      </c>
      <c r="AU309" s="23" t="s">
        <v>146</v>
      </c>
      <c r="AY309" s="23" t="s">
        <v>137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23" t="s">
        <v>146</v>
      </c>
      <c r="BK309" s="227">
        <f>ROUND(I309*H309,2)</f>
        <v>0</v>
      </c>
      <c r="BL309" s="23" t="s">
        <v>210</v>
      </c>
      <c r="BM309" s="23" t="s">
        <v>705</v>
      </c>
    </row>
    <row r="310" spans="2:51" s="12" customFormat="1" ht="13.5">
      <c r="B310" s="240"/>
      <c r="C310" s="241"/>
      <c r="D310" s="230" t="s">
        <v>148</v>
      </c>
      <c r="E310" s="242" t="s">
        <v>21</v>
      </c>
      <c r="F310" s="243" t="s">
        <v>706</v>
      </c>
      <c r="G310" s="241"/>
      <c r="H310" s="242" t="s">
        <v>21</v>
      </c>
      <c r="I310" s="244"/>
      <c r="J310" s="241"/>
      <c r="K310" s="241"/>
      <c r="L310" s="245"/>
      <c r="M310" s="246"/>
      <c r="N310" s="247"/>
      <c r="O310" s="247"/>
      <c r="P310" s="247"/>
      <c r="Q310" s="247"/>
      <c r="R310" s="247"/>
      <c r="S310" s="247"/>
      <c r="T310" s="248"/>
      <c r="AT310" s="249" t="s">
        <v>148</v>
      </c>
      <c r="AU310" s="249" t="s">
        <v>146</v>
      </c>
      <c r="AV310" s="12" t="s">
        <v>80</v>
      </c>
      <c r="AW310" s="12" t="s">
        <v>36</v>
      </c>
      <c r="AX310" s="12" t="s">
        <v>72</v>
      </c>
      <c r="AY310" s="249" t="s">
        <v>137</v>
      </c>
    </row>
    <row r="311" spans="2:51" s="11" customFormat="1" ht="13.5">
      <c r="B311" s="228"/>
      <c r="C311" s="229"/>
      <c r="D311" s="230" t="s">
        <v>148</v>
      </c>
      <c r="E311" s="231" t="s">
        <v>21</v>
      </c>
      <c r="F311" s="232" t="s">
        <v>707</v>
      </c>
      <c r="G311" s="229"/>
      <c r="H311" s="233">
        <v>0.992</v>
      </c>
      <c r="I311" s="234"/>
      <c r="J311" s="229"/>
      <c r="K311" s="229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148</v>
      </c>
      <c r="AU311" s="239" t="s">
        <v>146</v>
      </c>
      <c r="AV311" s="11" t="s">
        <v>146</v>
      </c>
      <c r="AW311" s="11" t="s">
        <v>36</v>
      </c>
      <c r="AX311" s="11" t="s">
        <v>72</v>
      </c>
      <c r="AY311" s="239" t="s">
        <v>137</v>
      </c>
    </row>
    <row r="312" spans="2:51" s="11" customFormat="1" ht="13.5">
      <c r="B312" s="228"/>
      <c r="C312" s="229"/>
      <c r="D312" s="230" t="s">
        <v>148</v>
      </c>
      <c r="E312" s="231" t="s">
        <v>21</v>
      </c>
      <c r="F312" s="232" t="s">
        <v>708</v>
      </c>
      <c r="G312" s="229"/>
      <c r="H312" s="233">
        <v>3.164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148</v>
      </c>
      <c r="AU312" s="239" t="s">
        <v>146</v>
      </c>
      <c r="AV312" s="11" t="s">
        <v>146</v>
      </c>
      <c r="AW312" s="11" t="s">
        <v>36</v>
      </c>
      <c r="AX312" s="11" t="s">
        <v>72</v>
      </c>
      <c r="AY312" s="239" t="s">
        <v>137</v>
      </c>
    </row>
    <row r="313" spans="2:51" s="13" customFormat="1" ht="13.5">
      <c r="B313" s="260"/>
      <c r="C313" s="261"/>
      <c r="D313" s="230" t="s">
        <v>148</v>
      </c>
      <c r="E313" s="262" t="s">
        <v>21</v>
      </c>
      <c r="F313" s="263" t="s">
        <v>217</v>
      </c>
      <c r="G313" s="261"/>
      <c r="H313" s="264">
        <v>4.156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AT313" s="270" t="s">
        <v>148</v>
      </c>
      <c r="AU313" s="270" t="s">
        <v>146</v>
      </c>
      <c r="AV313" s="13" t="s">
        <v>145</v>
      </c>
      <c r="AW313" s="13" t="s">
        <v>36</v>
      </c>
      <c r="AX313" s="13" t="s">
        <v>80</v>
      </c>
      <c r="AY313" s="270" t="s">
        <v>137</v>
      </c>
    </row>
    <row r="314" spans="2:65" s="1" customFormat="1" ht="25.5" customHeight="1">
      <c r="B314" s="45"/>
      <c r="C314" s="216" t="s">
        <v>709</v>
      </c>
      <c r="D314" s="216" t="s">
        <v>140</v>
      </c>
      <c r="E314" s="217" t="s">
        <v>710</v>
      </c>
      <c r="F314" s="218" t="s">
        <v>711</v>
      </c>
      <c r="G314" s="219" t="s">
        <v>200</v>
      </c>
      <c r="H314" s="220">
        <v>2</v>
      </c>
      <c r="I314" s="221"/>
      <c r="J314" s="222">
        <f>ROUND(I314*H314,2)</f>
        <v>0</v>
      </c>
      <c r="K314" s="218" t="s">
        <v>144</v>
      </c>
      <c r="L314" s="71"/>
      <c r="M314" s="223" t="s">
        <v>21</v>
      </c>
      <c r="N314" s="224" t="s">
        <v>44</v>
      </c>
      <c r="O314" s="46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AR314" s="23" t="s">
        <v>210</v>
      </c>
      <c r="AT314" s="23" t="s">
        <v>140</v>
      </c>
      <c r="AU314" s="23" t="s">
        <v>146</v>
      </c>
      <c r="AY314" s="23" t="s">
        <v>137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23" t="s">
        <v>146</v>
      </c>
      <c r="BK314" s="227">
        <f>ROUND(I314*H314,2)</f>
        <v>0</v>
      </c>
      <c r="BL314" s="23" t="s">
        <v>210</v>
      </c>
      <c r="BM314" s="23" t="s">
        <v>712</v>
      </c>
    </row>
    <row r="315" spans="2:65" s="1" customFormat="1" ht="16.5" customHeight="1">
      <c r="B315" s="45"/>
      <c r="C315" s="250" t="s">
        <v>713</v>
      </c>
      <c r="D315" s="250" t="s">
        <v>203</v>
      </c>
      <c r="E315" s="251" t="s">
        <v>714</v>
      </c>
      <c r="F315" s="252" t="s">
        <v>715</v>
      </c>
      <c r="G315" s="253" t="s">
        <v>200</v>
      </c>
      <c r="H315" s="254">
        <v>2</v>
      </c>
      <c r="I315" s="255"/>
      <c r="J315" s="256">
        <f>ROUND(I315*H315,2)</f>
        <v>0</v>
      </c>
      <c r="K315" s="252" t="s">
        <v>144</v>
      </c>
      <c r="L315" s="257"/>
      <c r="M315" s="258" t="s">
        <v>21</v>
      </c>
      <c r="N315" s="259" t="s">
        <v>44</v>
      </c>
      <c r="O315" s="46"/>
      <c r="P315" s="225">
        <f>O315*H315</f>
        <v>0</v>
      </c>
      <c r="Q315" s="225">
        <v>0.0155</v>
      </c>
      <c r="R315" s="225">
        <f>Q315*H315</f>
        <v>0.031</v>
      </c>
      <c r="S315" s="225">
        <v>0</v>
      </c>
      <c r="T315" s="226">
        <f>S315*H315</f>
        <v>0</v>
      </c>
      <c r="AR315" s="23" t="s">
        <v>302</v>
      </c>
      <c r="AT315" s="23" t="s">
        <v>203</v>
      </c>
      <c r="AU315" s="23" t="s">
        <v>146</v>
      </c>
      <c r="AY315" s="23" t="s">
        <v>137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23" t="s">
        <v>146</v>
      </c>
      <c r="BK315" s="227">
        <f>ROUND(I315*H315,2)</f>
        <v>0</v>
      </c>
      <c r="BL315" s="23" t="s">
        <v>210</v>
      </c>
      <c r="BM315" s="23" t="s">
        <v>716</v>
      </c>
    </row>
    <row r="316" spans="2:65" s="1" customFormat="1" ht="25.5" customHeight="1">
      <c r="B316" s="45"/>
      <c r="C316" s="250" t="s">
        <v>717</v>
      </c>
      <c r="D316" s="250" t="s">
        <v>203</v>
      </c>
      <c r="E316" s="251" t="s">
        <v>718</v>
      </c>
      <c r="F316" s="252" t="s">
        <v>719</v>
      </c>
      <c r="G316" s="253" t="s">
        <v>200</v>
      </c>
      <c r="H316" s="254">
        <v>2</v>
      </c>
      <c r="I316" s="255"/>
      <c r="J316" s="256">
        <f>ROUND(I316*H316,2)</f>
        <v>0</v>
      </c>
      <c r="K316" s="252" t="s">
        <v>144</v>
      </c>
      <c r="L316" s="257"/>
      <c r="M316" s="258" t="s">
        <v>21</v>
      </c>
      <c r="N316" s="259" t="s">
        <v>44</v>
      </c>
      <c r="O316" s="46"/>
      <c r="P316" s="225">
        <f>O316*H316</f>
        <v>0</v>
      </c>
      <c r="Q316" s="225">
        <v>0.0012</v>
      </c>
      <c r="R316" s="225">
        <f>Q316*H316</f>
        <v>0.0024</v>
      </c>
      <c r="S316" s="225">
        <v>0</v>
      </c>
      <c r="T316" s="226">
        <f>S316*H316</f>
        <v>0</v>
      </c>
      <c r="AR316" s="23" t="s">
        <v>302</v>
      </c>
      <c r="AT316" s="23" t="s">
        <v>203</v>
      </c>
      <c r="AU316" s="23" t="s">
        <v>146</v>
      </c>
      <c r="AY316" s="23" t="s">
        <v>137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3" t="s">
        <v>146</v>
      </c>
      <c r="BK316" s="227">
        <f>ROUND(I316*H316,2)</f>
        <v>0</v>
      </c>
      <c r="BL316" s="23" t="s">
        <v>210</v>
      </c>
      <c r="BM316" s="23" t="s">
        <v>720</v>
      </c>
    </row>
    <row r="317" spans="2:65" s="1" customFormat="1" ht="16.5" customHeight="1">
      <c r="B317" s="45"/>
      <c r="C317" s="216" t="s">
        <v>721</v>
      </c>
      <c r="D317" s="216" t="s">
        <v>140</v>
      </c>
      <c r="E317" s="217" t="s">
        <v>722</v>
      </c>
      <c r="F317" s="218" t="s">
        <v>723</v>
      </c>
      <c r="G317" s="219" t="s">
        <v>200</v>
      </c>
      <c r="H317" s="220">
        <v>2</v>
      </c>
      <c r="I317" s="221"/>
      <c r="J317" s="222">
        <f>ROUND(I317*H317,2)</f>
        <v>0</v>
      </c>
      <c r="K317" s="218" t="s">
        <v>144</v>
      </c>
      <c r="L317" s="71"/>
      <c r="M317" s="223" t="s">
        <v>21</v>
      </c>
      <c r="N317" s="224" t="s">
        <v>44</v>
      </c>
      <c r="O317" s="46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AR317" s="23" t="s">
        <v>210</v>
      </c>
      <c r="AT317" s="23" t="s">
        <v>140</v>
      </c>
      <c r="AU317" s="23" t="s">
        <v>146</v>
      </c>
      <c r="AY317" s="23" t="s">
        <v>137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23" t="s">
        <v>146</v>
      </c>
      <c r="BK317" s="227">
        <f>ROUND(I317*H317,2)</f>
        <v>0</v>
      </c>
      <c r="BL317" s="23" t="s">
        <v>210</v>
      </c>
      <c r="BM317" s="23" t="s">
        <v>724</v>
      </c>
    </row>
    <row r="318" spans="2:65" s="1" customFormat="1" ht="16.5" customHeight="1">
      <c r="B318" s="45"/>
      <c r="C318" s="250" t="s">
        <v>725</v>
      </c>
      <c r="D318" s="250" t="s">
        <v>203</v>
      </c>
      <c r="E318" s="251" t="s">
        <v>726</v>
      </c>
      <c r="F318" s="252" t="s">
        <v>727</v>
      </c>
      <c r="G318" s="253" t="s">
        <v>200</v>
      </c>
      <c r="H318" s="254">
        <v>2</v>
      </c>
      <c r="I318" s="255"/>
      <c r="J318" s="256">
        <f>ROUND(I318*H318,2)</f>
        <v>0</v>
      </c>
      <c r="K318" s="252" t="s">
        <v>144</v>
      </c>
      <c r="L318" s="257"/>
      <c r="M318" s="258" t="s">
        <v>21</v>
      </c>
      <c r="N318" s="259" t="s">
        <v>44</v>
      </c>
      <c r="O318" s="46"/>
      <c r="P318" s="225">
        <f>O318*H318</f>
        <v>0</v>
      </c>
      <c r="Q318" s="225">
        <v>0.00045</v>
      </c>
      <c r="R318" s="225">
        <f>Q318*H318</f>
        <v>0.0009</v>
      </c>
      <c r="S318" s="225">
        <v>0</v>
      </c>
      <c r="T318" s="226">
        <f>S318*H318</f>
        <v>0</v>
      </c>
      <c r="AR318" s="23" t="s">
        <v>302</v>
      </c>
      <c r="AT318" s="23" t="s">
        <v>203</v>
      </c>
      <c r="AU318" s="23" t="s">
        <v>146</v>
      </c>
      <c r="AY318" s="23" t="s">
        <v>137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23" t="s">
        <v>146</v>
      </c>
      <c r="BK318" s="227">
        <f>ROUND(I318*H318,2)</f>
        <v>0</v>
      </c>
      <c r="BL318" s="23" t="s">
        <v>210</v>
      </c>
      <c r="BM318" s="23" t="s">
        <v>728</v>
      </c>
    </row>
    <row r="319" spans="2:65" s="1" customFormat="1" ht="25.5" customHeight="1">
      <c r="B319" s="45"/>
      <c r="C319" s="216" t="s">
        <v>729</v>
      </c>
      <c r="D319" s="216" t="s">
        <v>140</v>
      </c>
      <c r="E319" s="217" t="s">
        <v>730</v>
      </c>
      <c r="F319" s="218" t="s">
        <v>731</v>
      </c>
      <c r="G319" s="219" t="s">
        <v>200</v>
      </c>
      <c r="H319" s="220">
        <v>2</v>
      </c>
      <c r="I319" s="221"/>
      <c r="J319" s="222">
        <f>ROUND(I319*H319,2)</f>
        <v>0</v>
      </c>
      <c r="K319" s="218" t="s">
        <v>144</v>
      </c>
      <c r="L319" s="71"/>
      <c r="M319" s="223" t="s">
        <v>21</v>
      </c>
      <c r="N319" s="224" t="s">
        <v>44</v>
      </c>
      <c r="O319" s="46"/>
      <c r="P319" s="225">
        <f>O319*H319</f>
        <v>0</v>
      </c>
      <c r="Q319" s="225">
        <v>0</v>
      </c>
      <c r="R319" s="225">
        <f>Q319*H319</f>
        <v>0</v>
      </c>
      <c r="S319" s="225">
        <v>0</v>
      </c>
      <c r="T319" s="226">
        <f>S319*H319</f>
        <v>0</v>
      </c>
      <c r="AR319" s="23" t="s">
        <v>210</v>
      </c>
      <c r="AT319" s="23" t="s">
        <v>140</v>
      </c>
      <c r="AU319" s="23" t="s">
        <v>146</v>
      </c>
      <c r="AY319" s="23" t="s">
        <v>137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23" t="s">
        <v>146</v>
      </c>
      <c r="BK319" s="227">
        <f>ROUND(I319*H319,2)</f>
        <v>0</v>
      </c>
      <c r="BL319" s="23" t="s">
        <v>210</v>
      </c>
      <c r="BM319" s="23" t="s">
        <v>732</v>
      </c>
    </row>
    <row r="320" spans="2:65" s="1" customFormat="1" ht="16.5" customHeight="1">
      <c r="B320" s="45"/>
      <c r="C320" s="250" t="s">
        <v>733</v>
      </c>
      <c r="D320" s="250" t="s">
        <v>203</v>
      </c>
      <c r="E320" s="251" t="s">
        <v>734</v>
      </c>
      <c r="F320" s="252" t="s">
        <v>735</v>
      </c>
      <c r="G320" s="253" t="s">
        <v>200</v>
      </c>
      <c r="H320" s="254">
        <v>2</v>
      </c>
      <c r="I320" s="255"/>
      <c r="J320" s="256">
        <f>ROUND(I320*H320,2)</f>
        <v>0</v>
      </c>
      <c r="K320" s="252" t="s">
        <v>144</v>
      </c>
      <c r="L320" s="257"/>
      <c r="M320" s="258" t="s">
        <v>21</v>
      </c>
      <c r="N320" s="259" t="s">
        <v>44</v>
      </c>
      <c r="O320" s="46"/>
      <c r="P320" s="225">
        <f>O320*H320</f>
        <v>0</v>
      </c>
      <c r="Q320" s="225">
        <v>0.00135</v>
      </c>
      <c r="R320" s="225">
        <f>Q320*H320</f>
        <v>0.0027</v>
      </c>
      <c r="S320" s="225">
        <v>0</v>
      </c>
      <c r="T320" s="226">
        <f>S320*H320</f>
        <v>0</v>
      </c>
      <c r="AR320" s="23" t="s">
        <v>302</v>
      </c>
      <c r="AT320" s="23" t="s">
        <v>203</v>
      </c>
      <c r="AU320" s="23" t="s">
        <v>146</v>
      </c>
      <c r="AY320" s="23" t="s">
        <v>137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3" t="s">
        <v>146</v>
      </c>
      <c r="BK320" s="227">
        <f>ROUND(I320*H320,2)</f>
        <v>0</v>
      </c>
      <c r="BL320" s="23" t="s">
        <v>210</v>
      </c>
      <c r="BM320" s="23" t="s">
        <v>736</v>
      </c>
    </row>
    <row r="321" spans="2:65" s="1" customFormat="1" ht="38.25" customHeight="1">
      <c r="B321" s="45"/>
      <c r="C321" s="216" t="s">
        <v>737</v>
      </c>
      <c r="D321" s="216" t="s">
        <v>140</v>
      </c>
      <c r="E321" s="217" t="s">
        <v>738</v>
      </c>
      <c r="F321" s="218" t="s">
        <v>739</v>
      </c>
      <c r="G321" s="219" t="s">
        <v>245</v>
      </c>
      <c r="H321" s="220">
        <v>0.037</v>
      </c>
      <c r="I321" s="221"/>
      <c r="J321" s="222">
        <f>ROUND(I321*H321,2)</f>
        <v>0</v>
      </c>
      <c r="K321" s="218" t="s">
        <v>144</v>
      </c>
      <c r="L321" s="71"/>
      <c r="M321" s="223" t="s">
        <v>21</v>
      </c>
      <c r="N321" s="224" t="s">
        <v>44</v>
      </c>
      <c r="O321" s="46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AR321" s="23" t="s">
        <v>210</v>
      </c>
      <c r="AT321" s="23" t="s">
        <v>140</v>
      </c>
      <c r="AU321" s="23" t="s">
        <v>146</v>
      </c>
      <c r="AY321" s="23" t="s">
        <v>137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23" t="s">
        <v>146</v>
      </c>
      <c r="BK321" s="227">
        <f>ROUND(I321*H321,2)</f>
        <v>0</v>
      </c>
      <c r="BL321" s="23" t="s">
        <v>210</v>
      </c>
      <c r="BM321" s="23" t="s">
        <v>740</v>
      </c>
    </row>
    <row r="322" spans="2:65" s="1" customFormat="1" ht="38.25" customHeight="1">
      <c r="B322" s="45"/>
      <c r="C322" s="216" t="s">
        <v>741</v>
      </c>
      <c r="D322" s="216" t="s">
        <v>140</v>
      </c>
      <c r="E322" s="217" t="s">
        <v>742</v>
      </c>
      <c r="F322" s="218" t="s">
        <v>743</v>
      </c>
      <c r="G322" s="219" t="s">
        <v>245</v>
      </c>
      <c r="H322" s="220">
        <v>0.037</v>
      </c>
      <c r="I322" s="221"/>
      <c r="J322" s="222">
        <f>ROUND(I322*H322,2)</f>
        <v>0</v>
      </c>
      <c r="K322" s="218" t="s">
        <v>144</v>
      </c>
      <c r="L322" s="71"/>
      <c r="M322" s="223" t="s">
        <v>21</v>
      </c>
      <c r="N322" s="224" t="s">
        <v>44</v>
      </c>
      <c r="O322" s="46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AR322" s="23" t="s">
        <v>210</v>
      </c>
      <c r="AT322" s="23" t="s">
        <v>140</v>
      </c>
      <c r="AU322" s="23" t="s">
        <v>146</v>
      </c>
      <c r="AY322" s="23" t="s">
        <v>137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23" t="s">
        <v>146</v>
      </c>
      <c r="BK322" s="227">
        <f>ROUND(I322*H322,2)</f>
        <v>0</v>
      </c>
      <c r="BL322" s="23" t="s">
        <v>210</v>
      </c>
      <c r="BM322" s="23" t="s">
        <v>744</v>
      </c>
    </row>
    <row r="323" spans="2:65" s="1" customFormat="1" ht="16.5" customHeight="1">
      <c r="B323" s="45"/>
      <c r="C323" s="216" t="s">
        <v>745</v>
      </c>
      <c r="D323" s="216" t="s">
        <v>140</v>
      </c>
      <c r="E323" s="217" t="s">
        <v>746</v>
      </c>
      <c r="F323" s="218" t="s">
        <v>747</v>
      </c>
      <c r="G323" s="219" t="s">
        <v>533</v>
      </c>
      <c r="H323" s="220">
        <v>1</v>
      </c>
      <c r="I323" s="221"/>
      <c r="J323" s="222">
        <f>ROUND(I323*H323,2)</f>
        <v>0</v>
      </c>
      <c r="K323" s="218" t="s">
        <v>21</v>
      </c>
      <c r="L323" s="71"/>
      <c r="M323" s="223" t="s">
        <v>21</v>
      </c>
      <c r="N323" s="224" t="s">
        <v>44</v>
      </c>
      <c r="O323" s="46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AR323" s="23" t="s">
        <v>210</v>
      </c>
      <c r="AT323" s="23" t="s">
        <v>140</v>
      </c>
      <c r="AU323" s="23" t="s">
        <v>146</v>
      </c>
      <c r="AY323" s="23" t="s">
        <v>137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23" t="s">
        <v>146</v>
      </c>
      <c r="BK323" s="227">
        <f>ROUND(I323*H323,2)</f>
        <v>0</v>
      </c>
      <c r="BL323" s="23" t="s">
        <v>210</v>
      </c>
      <c r="BM323" s="23" t="s">
        <v>748</v>
      </c>
    </row>
    <row r="324" spans="2:65" s="1" customFormat="1" ht="16.5" customHeight="1">
      <c r="B324" s="45"/>
      <c r="C324" s="216" t="s">
        <v>749</v>
      </c>
      <c r="D324" s="216" t="s">
        <v>140</v>
      </c>
      <c r="E324" s="217" t="s">
        <v>750</v>
      </c>
      <c r="F324" s="218" t="s">
        <v>751</v>
      </c>
      <c r="G324" s="219" t="s">
        <v>533</v>
      </c>
      <c r="H324" s="220">
        <v>2</v>
      </c>
      <c r="I324" s="221"/>
      <c r="J324" s="222">
        <f>ROUND(I324*H324,2)</f>
        <v>0</v>
      </c>
      <c r="K324" s="218" t="s">
        <v>21</v>
      </c>
      <c r="L324" s="71"/>
      <c r="M324" s="223" t="s">
        <v>21</v>
      </c>
      <c r="N324" s="224" t="s">
        <v>44</v>
      </c>
      <c r="O324" s="46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AR324" s="23" t="s">
        <v>210</v>
      </c>
      <c r="AT324" s="23" t="s">
        <v>140</v>
      </c>
      <c r="AU324" s="23" t="s">
        <v>146</v>
      </c>
      <c r="AY324" s="23" t="s">
        <v>137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23" t="s">
        <v>146</v>
      </c>
      <c r="BK324" s="227">
        <f>ROUND(I324*H324,2)</f>
        <v>0</v>
      </c>
      <c r="BL324" s="23" t="s">
        <v>210</v>
      </c>
      <c r="BM324" s="23" t="s">
        <v>752</v>
      </c>
    </row>
    <row r="325" spans="2:63" s="10" customFormat="1" ht="29.85" customHeight="1">
      <c r="B325" s="200"/>
      <c r="C325" s="201"/>
      <c r="D325" s="202" t="s">
        <v>71</v>
      </c>
      <c r="E325" s="214" t="s">
        <v>753</v>
      </c>
      <c r="F325" s="214" t="s">
        <v>754</v>
      </c>
      <c r="G325" s="201"/>
      <c r="H325" s="201"/>
      <c r="I325" s="204"/>
      <c r="J325" s="215">
        <f>BK325</f>
        <v>0</v>
      </c>
      <c r="K325" s="201"/>
      <c r="L325" s="206"/>
      <c r="M325" s="207"/>
      <c r="N325" s="208"/>
      <c r="O325" s="208"/>
      <c r="P325" s="209">
        <f>SUM(P326:P334)</f>
        <v>0</v>
      </c>
      <c r="Q325" s="208"/>
      <c r="R325" s="209">
        <f>SUM(R326:R334)</f>
        <v>0.30957443</v>
      </c>
      <c r="S325" s="208"/>
      <c r="T325" s="210">
        <f>SUM(T326:T334)</f>
        <v>0</v>
      </c>
      <c r="AR325" s="211" t="s">
        <v>146</v>
      </c>
      <c r="AT325" s="212" t="s">
        <v>71</v>
      </c>
      <c r="AU325" s="212" t="s">
        <v>80</v>
      </c>
      <c r="AY325" s="211" t="s">
        <v>137</v>
      </c>
      <c r="BK325" s="213">
        <f>SUM(BK326:BK334)</f>
        <v>0</v>
      </c>
    </row>
    <row r="326" spans="2:65" s="1" customFormat="1" ht="25.5" customHeight="1">
      <c r="B326" s="45"/>
      <c r="C326" s="216" t="s">
        <v>755</v>
      </c>
      <c r="D326" s="216" t="s">
        <v>140</v>
      </c>
      <c r="E326" s="217" t="s">
        <v>756</v>
      </c>
      <c r="F326" s="218" t="s">
        <v>757</v>
      </c>
      <c r="G326" s="219" t="s">
        <v>143</v>
      </c>
      <c r="H326" s="220">
        <v>5.239</v>
      </c>
      <c r="I326" s="221"/>
      <c r="J326" s="222">
        <f>ROUND(I326*H326,2)</f>
        <v>0</v>
      </c>
      <c r="K326" s="218" t="s">
        <v>144</v>
      </c>
      <c r="L326" s="71"/>
      <c r="M326" s="223" t="s">
        <v>21</v>
      </c>
      <c r="N326" s="224" t="s">
        <v>44</v>
      </c>
      <c r="O326" s="46"/>
      <c r="P326" s="225">
        <f>O326*H326</f>
        <v>0</v>
      </c>
      <c r="Q326" s="225">
        <v>0.03767</v>
      </c>
      <c r="R326" s="225">
        <f>Q326*H326</f>
        <v>0.19735313000000002</v>
      </c>
      <c r="S326" s="225">
        <v>0</v>
      </c>
      <c r="T326" s="226">
        <f>S326*H326</f>
        <v>0</v>
      </c>
      <c r="AR326" s="23" t="s">
        <v>210</v>
      </c>
      <c r="AT326" s="23" t="s">
        <v>140</v>
      </c>
      <c r="AU326" s="23" t="s">
        <v>146</v>
      </c>
      <c r="AY326" s="23" t="s">
        <v>137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23" t="s">
        <v>146</v>
      </c>
      <c r="BK326" s="227">
        <f>ROUND(I326*H326,2)</f>
        <v>0</v>
      </c>
      <c r="BL326" s="23" t="s">
        <v>210</v>
      </c>
      <c r="BM326" s="23" t="s">
        <v>758</v>
      </c>
    </row>
    <row r="327" spans="2:51" s="11" customFormat="1" ht="13.5">
      <c r="B327" s="228"/>
      <c r="C327" s="229"/>
      <c r="D327" s="230" t="s">
        <v>148</v>
      </c>
      <c r="E327" s="231" t="s">
        <v>21</v>
      </c>
      <c r="F327" s="232" t="s">
        <v>759</v>
      </c>
      <c r="G327" s="229"/>
      <c r="H327" s="233">
        <v>4.354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148</v>
      </c>
      <c r="AU327" s="239" t="s">
        <v>146</v>
      </c>
      <c r="AV327" s="11" t="s">
        <v>146</v>
      </c>
      <c r="AW327" s="11" t="s">
        <v>36</v>
      </c>
      <c r="AX327" s="11" t="s">
        <v>72</v>
      </c>
      <c r="AY327" s="239" t="s">
        <v>137</v>
      </c>
    </row>
    <row r="328" spans="2:51" s="11" customFormat="1" ht="13.5">
      <c r="B328" s="228"/>
      <c r="C328" s="229"/>
      <c r="D328" s="230" t="s">
        <v>148</v>
      </c>
      <c r="E328" s="231" t="s">
        <v>21</v>
      </c>
      <c r="F328" s="232" t="s">
        <v>286</v>
      </c>
      <c r="G328" s="229"/>
      <c r="H328" s="233">
        <v>0.885</v>
      </c>
      <c r="I328" s="234"/>
      <c r="J328" s="229"/>
      <c r="K328" s="229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148</v>
      </c>
      <c r="AU328" s="239" t="s">
        <v>146</v>
      </c>
      <c r="AV328" s="11" t="s">
        <v>146</v>
      </c>
      <c r="AW328" s="11" t="s">
        <v>36</v>
      </c>
      <c r="AX328" s="11" t="s">
        <v>72</v>
      </c>
      <c r="AY328" s="239" t="s">
        <v>137</v>
      </c>
    </row>
    <row r="329" spans="2:51" s="13" customFormat="1" ht="13.5">
      <c r="B329" s="260"/>
      <c r="C329" s="261"/>
      <c r="D329" s="230" t="s">
        <v>148</v>
      </c>
      <c r="E329" s="262" t="s">
        <v>21</v>
      </c>
      <c r="F329" s="263" t="s">
        <v>217</v>
      </c>
      <c r="G329" s="261"/>
      <c r="H329" s="264">
        <v>5.239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148</v>
      </c>
      <c r="AU329" s="270" t="s">
        <v>146</v>
      </c>
      <c r="AV329" s="13" t="s">
        <v>145</v>
      </c>
      <c r="AW329" s="13" t="s">
        <v>36</v>
      </c>
      <c r="AX329" s="13" t="s">
        <v>80</v>
      </c>
      <c r="AY329" s="270" t="s">
        <v>137</v>
      </c>
    </row>
    <row r="330" spans="2:65" s="1" customFormat="1" ht="16.5" customHeight="1">
      <c r="B330" s="45"/>
      <c r="C330" s="216" t="s">
        <v>760</v>
      </c>
      <c r="D330" s="216" t="s">
        <v>140</v>
      </c>
      <c r="E330" s="217" t="s">
        <v>761</v>
      </c>
      <c r="F330" s="218" t="s">
        <v>762</v>
      </c>
      <c r="G330" s="219" t="s">
        <v>143</v>
      </c>
      <c r="H330" s="220">
        <v>5.239</v>
      </c>
      <c r="I330" s="221"/>
      <c r="J330" s="222">
        <f>ROUND(I330*H330,2)</f>
        <v>0</v>
      </c>
      <c r="K330" s="218" t="s">
        <v>144</v>
      </c>
      <c r="L330" s="71"/>
      <c r="M330" s="223" t="s">
        <v>21</v>
      </c>
      <c r="N330" s="224" t="s">
        <v>44</v>
      </c>
      <c r="O330" s="46"/>
      <c r="P330" s="225">
        <f>O330*H330</f>
        <v>0</v>
      </c>
      <c r="Q330" s="225">
        <v>0.0003</v>
      </c>
      <c r="R330" s="225">
        <f>Q330*H330</f>
        <v>0.0015716999999999999</v>
      </c>
      <c r="S330" s="225">
        <v>0</v>
      </c>
      <c r="T330" s="226">
        <f>S330*H330</f>
        <v>0</v>
      </c>
      <c r="AR330" s="23" t="s">
        <v>210</v>
      </c>
      <c r="AT330" s="23" t="s">
        <v>140</v>
      </c>
      <c r="AU330" s="23" t="s">
        <v>146</v>
      </c>
      <c r="AY330" s="23" t="s">
        <v>137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23" t="s">
        <v>146</v>
      </c>
      <c r="BK330" s="227">
        <f>ROUND(I330*H330,2)</f>
        <v>0</v>
      </c>
      <c r="BL330" s="23" t="s">
        <v>210</v>
      </c>
      <c r="BM330" s="23" t="s">
        <v>763</v>
      </c>
    </row>
    <row r="331" spans="2:65" s="1" customFormat="1" ht="25.5" customHeight="1">
      <c r="B331" s="45"/>
      <c r="C331" s="250" t="s">
        <v>764</v>
      </c>
      <c r="D331" s="250" t="s">
        <v>203</v>
      </c>
      <c r="E331" s="251" t="s">
        <v>765</v>
      </c>
      <c r="F331" s="252" t="s">
        <v>766</v>
      </c>
      <c r="G331" s="253" t="s">
        <v>143</v>
      </c>
      <c r="H331" s="254">
        <v>5.763</v>
      </c>
      <c r="I331" s="255"/>
      <c r="J331" s="256">
        <f>ROUND(I331*H331,2)</f>
        <v>0</v>
      </c>
      <c r="K331" s="252" t="s">
        <v>144</v>
      </c>
      <c r="L331" s="257"/>
      <c r="M331" s="258" t="s">
        <v>21</v>
      </c>
      <c r="N331" s="259" t="s">
        <v>44</v>
      </c>
      <c r="O331" s="46"/>
      <c r="P331" s="225">
        <f>O331*H331</f>
        <v>0</v>
      </c>
      <c r="Q331" s="225">
        <v>0.0192</v>
      </c>
      <c r="R331" s="225">
        <f>Q331*H331</f>
        <v>0.11064959999999999</v>
      </c>
      <c r="S331" s="225">
        <v>0</v>
      </c>
      <c r="T331" s="226">
        <f>S331*H331</f>
        <v>0</v>
      </c>
      <c r="AR331" s="23" t="s">
        <v>302</v>
      </c>
      <c r="AT331" s="23" t="s">
        <v>203</v>
      </c>
      <c r="AU331" s="23" t="s">
        <v>146</v>
      </c>
      <c r="AY331" s="23" t="s">
        <v>137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23" t="s">
        <v>146</v>
      </c>
      <c r="BK331" s="227">
        <f>ROUND(I331*H331,2)</f>
        <v>0</v>
      </c>
      <c r="BL331" s="23" t="s">
        <v>210</v>
      </c>
      <c r="BM331" s="23" t="s">
        <v>767</v>
      </c>
    </row>
    <row r="332" spans="2:51" s="11" customFormat="1" ht="13.5">
      <c r="B332" s="228"/>
      <c r="C332" s="229"/>
      <c r="D332" s="230" t="s">
        <v>148</v>
      </c>
      <c r="E332" s="229"/>
      <c r="F332" s="232" t="s">
        <v>768</v>
      </c>
      <c r="G332" s="229"/>
      <c r="H332" s="233">
        <v>5.763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148</v>
      </c>
      <c r="AU332" s="239" t="s">
        <v>146</v>
      </c>
      <c r="AV332" s="11" t="s">
        <v>146</v>
      </c>
      <c r="AW332" s="11" t="s">
        <v>6</v>
      </c>
      <c r="AX332" s="11" t="s">
        <v>80</v>
      </c>
      <c r="AY332" s="239" t="s">
        <v>137</v>
      </c>
    </row>
    <row r="333" spans="2:65" s="1" customFormat="1" ht="38.25" customHeight="1">
      <c r="B333" s="45"/>
      <c r="C333" s="216" t="s">
        <v>769</v>
      </c>
      <c r="D333" s="216" t="s">
        <v>140</v>
      </c>
      <c r="E333" s="217" t="s">
        <v>770</v>
      </c>
      <c r="F333" s="218" t="s">
        <v>771</v>
      </c>
      <c r="G333" s="219" t="s">
        <v>245</v>
      </c>
      <c r="H333" s="220">
        <v>0.31</v>
      </c>
      <c r="I333" s="221"/>
      <c r="J333" s="222">
        <f>ROUND(I333*H333,2)</f>
        <v>0</v>
      </c>
      <c r="K333" s="218" t="s">
        <v>144</v>
      </c>
      <c r="L333" s="71"/>
      <c r="M333" s="223" t="s">
        <v>21</v>
      </c>
      <c r="N333" s="224" t="s">
        <v>44</v>
      </c>
      <c r="O333" s="46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AR333" s="23" t="s">
        <v>210</v>
      </c>
      <c r="AT333" s="23" t="s">
        <v>140</v>
      </c>
      <c r="AU333" s="23" t="s">
        <v>146</v>
      </c>
      <c r="AY333" s="23" t="s">
        <v>137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23" t="s">
        <v>146</v>
      </c>
      <c r="BK333" s="227">
        <f>ROUND(I333*H333,2)</f>
        <v>0</v>
      </c>
      <c r="BL333" s="23" t="s">
        <v>210</v>
      </c>
      <c r="BM333" s="23" t="s">
        <v>772</v>
      </c>
    </row>
    <row r="334" spans="2:65" s="1" customFormat="1" ht="38.25" customHeight="1">
      <c r="B334" s="45"/>
      <c r="C334" s="216" t="s">
        <v>773</v>
      </c>
      <c r="D334" s="216" t="s">
        <v>140</v>
      </c>
      <c r="E334" s="217" t="s">
        <v>774</v>
      </c>
      <c r="F334" s="218" t="s">
        <v>775</v>
      </c>
      <c r="G334" s="219" t="s">
        <v>245</v>
      </c>
      <c r="H334" s="220">
        <v>0.31</v>
      </c>
      <c r="I334" s="221"/>
      <c r="J334" s="222">
        <f>ROUND(I334*H334,2)</f>
        <v>0</v>
      </c>
      <c r="K334" s="218" t="s">
        <v>144</v>
      </c>
      <c r="L334" s="71"/>
      <c r="M334" s="223" t="s">
        <v>21</v>
      </c>
      <c r="N334" s="224" t="s">
        <v>44</v>
      </c>
      <c r="O334" s="46"/>
      <c r="P334" s="225">
        <f>O334*H334</f>
        <v>0</v>
      </c>
      <c r="Q334" s="225">
        <v>0</v>
      </c>
      <c r="R334" s="225">
        <f>Q334*H334</f>
        <v>0</v>
      </c>
      <c r="S334" s="225">
        <v>0</v>
      </c>
      <c r="T334" s="226">
        <f>S334*H334</f>
        <v>0</v>
      </c>
      <c r="AR334" s="23" t="s">
        <v>210</v>
      </c>
      <c r="AT334" s="23" t="s">
        <v>140</v>
      </c>
      <c r="AU334" s="23" t="s">
        <v>146</v>
      </c>
      <c r="AY334" s="23" t="s">
        <v>137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23" t="s">
        <v>146</v>
      </c>
      <c r="BK334" s="227">
        <f>ROUND(I334*H334,2)</f>
        <v>0</v>
      </c>
      <c r="BL334" s="23" t="s">
        <v>210</v>
      </c>
      <c r="BM334" s="23" t="s">
        <v>776</v>
      </c>
    </row>
    <row r="335" spans="2:63" s="10" customFormat="1" ht="29.85" customHeight="1">
      <c r="B335" s="200"/>
      <c r="C335" s="201"/>
      <c r="D335" s="202" t="s">
        <v>71</v>
      </c>
      <c r="E335" s="214" t="s">
        <v>777</v>
      </c>
      <c r="F335" s="214" t="s">
        <v>778</v>
      </c>
      <c r="G335" s="201"/>
      <c r="H335" s="201"/>
      <c r="I335" s="204"/>
      <c r="J335" s="215">
        <f>BK335</f>
        <v>0</v>
      </c>
      <c r="K335" s="201"/>
      <c r="L335" s="206"/>
      <c r="M335" s="207"/>
      <c r="N335" s="208"/>
      <c r="O335" s="208"/>
      <c r="P335" s="209">
        <f>SUM(P336:P346)</f>
        <v>0</v>
      </c>
      <c r="Q335" s="208"/>
      <c r="R335" s="209">
        <f>SUM(R336:R346)</f>
        <v>0.0009326</v>
      </c>
      <c r="S335" s="208"/>
      <c r="T335" s="210">
        <f>SUM(T336:T346)</f>
        <v>0.016797</v>
      </c>
      <c r="AR335" s="211" t="s">
        <v>146</v>
      </c>
      <c r="AT335" s="212" t="s">
        <v>71</v>
      </c>
      <c r="AU335" s="212" t="s">
        <v>80</v>
      </c>
      <c r="AY335" s="211" t="s">
        <v>137</v>
      </c>
      <c r="BK335" s="213">
        <f>SUM(BK336:BK346)</f>
        <v>0</v>
      </c>
    </row>
    <row r="336" spans="2:65" s="1" customFormat="1" ht="16.5" customHeight="1">
      <c r="B336" s="45"/>
      <c r="C336" s="216" t="s">
        <v>779</v>
      </c>
      <c r="D336" s="216" t="s">
        <v>140</v>
      </c>
      <c r="E336" s="217" t="s">
        <v>780</v>
      </c>
      <c r="F336" s="218" t="s">
        <v>781</v>
      </c>
      <c r="G336" s="219" t="s">
        <v>143</v>
      </c>
      <c r="H336" s="220">
        <v>5.599</v>
      </c>
      <c r="I336" s="221"/>
      <c r="J336" s="222">
        <f>ROUND(I336*H336,2)</f>
        <v>0</v>
      </c>
      <c r="K336" s="218" t="s">
        <v>144</v>
      </c>
      <c r="L336" s="71"/>
      <c r="M336" s="223" t="s">
        <v>21</v>
      </c>
      <c r="N336" s="224" t="s">
        <v>44</v>
      </c>
      <c r="O336" s="46"/>
      <c r="P336" s="225">
        <f>O336*H336</f>
        <v>0</v>
      </c>
      <c r="Q336" s="225">
        <v>0</v>
      </c>
      <c r="R336" s="225">
        <f>Q336*H336</f>
        <v>0</v>
      </c>
      <c r="S336" s="225">
        <v>0.003</v>
      </c>
      <c r="T336" s="226">
        <f>S336*H336</f>
        <v>0.016797</v>
      </c>
      <c r="AR336" s="23" t="s">
        <v>210</v>
      </c>
      <c r="AT336" s="23" t="s">
        <v>140</v>
      </c>
      <c r="AU336" s="23" t="s">
        <v>146</v>
      </c>
      <c r="AY336" s="23" t="s">
        <v>137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23" t="s">
        <v>146</v>
      </c>
      <c r="BK336" s="227">
        <f>ROUND(I336*H336,2)</f>
        <v>0</v>
      </c>
      <c r="BL336" s="23" t="s">
        <v>210</v>
      </c>
      <c r="BM336" s="23" t="s">
        <v>782</v>
      </c>
    </row>
    <row r="337" spans="2:51" s="12" customFormat="1" ht="13.5">
      <c r="B337" s="240"/>
      <c r="C337" s="241"/>
      <c r="D337" s="230" t="s">
        <v>148</v>
      </c>
      <c r="E337" s="242" t="s">
        <v>21</v>
      </c>
      <c r="F337" s="243" t="s">
        <v>783</v>
      </c>
      <c r="G337" s="241"/>
      <c r="H337" s="242" t="s">
        <v>21</v>
      </c>
      <c r="I337" s="244"/>
      <c r="J337" s="241"/>
      <c r="K337" s="241"/>
      <c r="L337" s="245"/>
      <c r="M337" s="246"/>
      <c r="N337" s="247"/>
      <c r="O337" s="247"/>
      <c r="P337" s="247"/>
      <c r="Q337" s="247"/>
      <c r="R337" s="247"/>
      <c r="S337" s="247"/>
      <c r="T337" s="248"/>
      <c r="AT337" s="249" t="s">
        <v>148</v>
      </c>
      <c r="AU337" s="249" t="s">
        <v>146</v>
      </c>
      <c r="AV337" s="12" t="s">
        <v>80</v>
      </c>
      <c r="AW337" s="12" t="s">
        <v>36</v>
      </c>
      <c r="AX337" s="12" t="s">
        <v>72</v>
      </c>
      <c r="AY337" s="249" t="s">
        <v>137</v>
      </c>
    </row>
    <row r="338" spans="2:51" s="11" customFormat="1" ht="13.5">
      <c r="B338" s="228"/>
      <c r="C338" s="229"/>
      <c r="D338" s="230" t="s">
        <v>148</v>
      </c>
      <c r="E338" s="231" t="s">
        <v>21</v>
      </c>
      <c r="F338" s="232" t="s">
        <v>707</v>
      </c>
      <c r="G338" s="229"/>
      <c r="H338" s="233">
        <v>0.992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148</v>
      </c>
      <c r="AU338" s="239" t="s">
        <v>146</v>
      </c>
      <c r="AV338" s="11" t="s">
        <v>146</v>
      </c>
      <c r="AW338" s="11" t="s">
        <v>36</v>
      </c>
      <c r="AX338" s="11" t="s">
        <v>72</v>
      </c>
      <c r="AY338" s="239" t="s">
        <v>137</v>
      </c>
    </row>
    <row r="339" spans="2:51" s="11" customFormat="1" ht="13.5">
      <c r="B339" s="228"/>
      <c r="C339" s="229"/>
      <c r="D339" s="230" t="s">
        <v>148</v>
      </c>
      <c r="E339" s="231" t="s">
        <v>21</v>
      </c>
      <c r="F339" s="232" t="s">
        <v>708</v>
      </c>
      <c r="G339" s="229"/>
      <c r="H339" s="233">
        <v>3.164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148</v>
      </c>
      <c r="AU339" s="239" t="s">
        <v>146</v>
      </c>
      <c r="AV339" s="11" t="s">
        <v>146</v>
      </c>
      <c r="AW339" s="11" t="s">
        <v>36</v>
      </c>
      <c r="AX339" s="11" t="s">
        <v>72</v>
      </c>
      <c r="AY339" s="239" t="s">
        <v>137</v>
      </c>
    </row>
    <row r="340" spans="2:51" s="11" customFormat="1" ht="13.5">
      <c r="B340" s="228"/>
      <c r="C340" s="229"/>
      <c r="D340" s="230" t="s">
        <v>148</v>
      </c>
      <c r="E340" s="231" t="s">
        <v>21</v>
      </c>
      <c r="F340" s="232" t="s">
        <v>784</v>
      </c>
      <c r="G340" s="229"/>
      <c r="H340" s="233">
        <v>1.443</v>
      </c>
      <c r="I340" s="234"/>
      <c r="J340" s="229"/>
      <c r="K340" s="229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148</v>
      </c>
      <c r="AU340" s="239" t="s">
        <v>146</v>
      </c>
      <c r="AV340" s="11" t="s">
        <v>146</v>
      </c>
      <c r="AW340" s="11" t="s">
        <v>36</v>
      </c>
      <c r="AX340" s="11" t="s">
        <v>72</v>
      </c>
      <c r="AY340" s="239" t="s">
        <v>137</v>
      </c>
    </row>
    <row r="341" spans="2:51" s="13" customFormat="1" ht="13.5">
      <c r="B341" s="260"/>
      <c r="C341" s="261"/>
      <c r="D341" s="230" t="s">
        <v>148</v>
      </c>
      <c r="E341" s="262" t="s">
        <v>21</v>
      </c>
      <c r="F341" s="263" t="s">
        <v>217</v>
      </c>
      <c r="G341" s="261"/>
      <c r="H341" s="264">
        <v>5.599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AT341" s="270" t="s">
        <v>148</v>
      </c>
      <c r="AU341" s="270" t="s">
        <v>146</v>
      </c>
      <c r="AV341" s="13" t="s">
        <v>145</v>
      </c>
      <c r="AW341" s="13" t="s">
        <v>36</v>
      </c>
      <c r="AX341" s="13" t="s">
        <v>80</v>
      </c>
      <c r="AY341" s="270" t="s">
        <v>137</v>
      </c>
    </row>
    <row r="342" spans="2:65" s="1" customFormat="1" ht="16.5" customHeight="1">
      <c r="B342" s="45"/>
      <c r="C342" s="216" t="s">
        <v>785</v>
      </c>
      <c r="D342" s="216" t="s">
        <v>140</v>
      </c>
      <c r="E342" s="217" t="s">
        <v>786</v>
      </c>
      <c r="F342" s="218" t="s">
        <v>787</v>
      </c>
      <c r="G342" s="219" t="s">
        <v>313</v>
      </c>
      <c r="H342" s="220">
        <v>3.5</v>
      </c>
      <c r="I342" s="221"/>
      <c r="J342" s="222">
        <f>ROUND(I342*H342,2)</f>
        <v>0</v>
      </c>
      <c r="K342" s="218" t="s">
        <v>144</v>
      </c>
      <c r="L342" s="71"/>
      <c r="M342" s="223" t="s">
        <v>21</v>
      </c>
      <c r="N342" s="224" t="s">
        <v>44</v>
      </c>
      <c r="O342" s="46"/>
      <c r="P342" s="225">
        <f>O342*H342</f>
        <v>0</v>
      </c>
      <c r="Q342" s="225">
        <v>1E-05</v>
      </c>
      <c r="R342" s="225">
        <f>Q342*H342</f>
        <v>3.5000000000000004E-05</v>
      </c>
      <c r="S342" s="225">
        <v>0</v>
      </c>
      <c r="T342" s="226">
        <f>S342*H342</f>
        <v>0</v>
      </c>
      <c r="AR342" s="23" t="s">
        <v>210</v>
      </c>
      <c r="AT342" s="23" t="s">
        <v>140</v>
      </c>
      <c r="AU342" s="23" t="s">
        <v>146</v>
      </c>
      <c r="AY342" s="23" t="s">
        <v>137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23" t="s">
        <v>146</v>
      </c>
      <c r="BK342" s="227">
        <f>ROUND(I342*H342,2)</f>
        <v>0</v>
      </c>
      <c r="BL342" s="23" t="s">
        <v>210</v>
      </c>
      <c r="BM342" s="23" t="s">
        <v>788</v>
      </c>
    </row>
    <row r="343" spans="2:65" s="1" customFormat="1" ht="16.5" customHeight="1">
      <c r="B343" s="45"/>
      <c r="C343" s="250" t="s">
        <v>789</v>
      </c>
      <c r="D343" s="250" t="s">
        <v>203</v>
      </c>
      <c r="E343" s="251" t="s">
        <v>790</v>
      </c>
      <c r="F343" s="252" t="s">
        <v>791</v>
      </c>
      <c r="G343" s="253" t="s">
        <v>313</v>
      </c>
      <c r="H343" s="254">
        <v>4.08</v>
      </c>
      <c r="I343" s="255"/>
      <c r="J343" s="256">
        <f>ROUND(I343*H343,2)</f>
        <v>0</v>
      </c>
      <c r="K343" s="252" t="s">
        <v>144</v>
      </c>
      <c r="L343" s="257"/>
      <c r="M343" s="258" t="s">
        <v>21</v>
      </c>
      <c r="N343" s="259" t="s">
        <v>44</v>
      </c>
      <c r="O343" s="46"/>
      <c r="P343" s="225">
        <f>O343*H343</f>
        <v>0</v>
      </c>
      <c r="Q343" s="225">
        <v>0.00022</v>
      </c>
      <c r="R343" s="225">
        <f>Q343*H343</f>
        <v>0.0008976</v>
      </c>
      <c r="S343" s="225">
        <v>0</v>
      </c>
      <c r="T343" s="226">
        <f>S343*H343</f>
        <v>0</v>
      </c>
      <c r="AR343" s="23" t="s">
        <v>302</v>
      </c>
      <c r="AT343" s="23" t="s">
        <v>203</v>
      </c>
      <c r="AU343" s="23" t="s">
        <v>146</v>
      </c>
      <c r="AY343" s="23" t="s">
        <v>137</v>
      </c>
      <c r="BE343" s="227">
        <f>IF(N343="základní",J343,0)</f>
        <v>0</v>
      </c>
      <c r="BF343" s="227">
        <f>IF(N343="snížená",J343,0)</f>
        <v>0</v>
      </c>
      <c r="BG343" s="227">
        <f>IF(N343="zákl. přenesená",J343,0)</f>
        <v>0</v>
      </c>
      <c r="BH343" s="227">
        <f>IF(N343="sníž. přenesená",J343,0)</f>
        <v>0</v>
      </c>
      <c r="BI343" s="227">
        <f>IF(N343="nulová",J343,0)</f>
        <v>0</v>
      </c>
      <c r="BJ343" s="23" t="s">
        <v>146</v>
      </c>
      <c r="BK343" s="227">
        <f>ROUND(I343*H343,2)</f>
        <v>0</v>
      </c>
      <c r="BL343" s="23" t="s">
        <v>210</v>
      </c>
      <c r="BM343" s="23" t="s">
        <v>792</v>
      </c>
    </row>
    <row r="344" spans="2:51" s="11" customFormat="1" ht="13.5">
      <c r="B344" s="228"/>
      <c r="C344" s="229"/>
      <c r="D344" s="230" t="s">
        <v>148</v>
      </c>
      <c r="E344" s="229"/>
      <c r="F344" s="232" t="s">
        <v>793</v>
      </c>
      <c r="G344" s="229"/>
      <c r="H344" s="233">
        <v>4.08</v>
      </c>
      <c r="I344" s="234"/>
      <c r="J344" s="229"/>
      <c r="K344" s="229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148</v>
      </c>
      <c r="AU344" s="239" t="s">
        <v>146</v>
      </c>
      <c r="AV344" s="11" t="s">
        <v>146</v>
      </c>
      <c r="AW344" s="11" t="s">
        <v>6</v>
      </c>
      <c r="AX344" s="11" t="s">
        <v>80</v>
      </c>
      <c r="AY344" s="239" t="s">
        <v>137</v>
      </c>
    </row>
    <row r="345" spans="2:65" s="1" customFormat="1" ht="38.25" customHeight="1">
      <c r="B345" s="45"/>
      <c r="C345" s="216" t="s">
        <v>794</v>
      </c>
      <c r="D345" s="216" t="s">
        <v>140</v>
      </c>
      <c r="E345" s="217" t="s">
        <v>795</v>
      </c>
      <c r="F345" s="218" t="s">
        <v>796</v>
      </c>
      <c r="G345" s="219" t="s">
        <v>245</v>
      </c>
      <c r="H345" s="220">
        <v>0.001</v>
      </c>
      <c r="I345" s="221"/>
      <c r="J345" s="222">
        <f>ROUND(I345*H345,2)</f>
        <v>0</v>
      </c>
      <c r="K345" s="218" t="s">
        <v>144</v>
      </c>
      <c r="L345" s="71"/>
      <c r="M345" s="223" t="s">
        <v>21</v>
      </c>
      <c r="N345" s="224" t="s">
        <v>44</v>
      </c>
      <c r="O345" s="46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AR345" s="23" t="s">
        <v>210</v>
      </c>
      <c r="AT345" s="23" t="s">
        <v>140</v>
      </c>
      <c r="AU345" s="23" t="s">
        <v>146</v>
      </c>
      <c r="AY345" s="23" t="s">
        <v>137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23" t="s">
        <v>146</v>
      </c>
      <c r="BK345" s="227">
        <f>ROUND(I345*H345,2)</f>
        <v>0</v>
      </c>
      <c r="BL345" s="23" t="s">
        <v>210</v>
      </c>
      <c r="BM345" s="23" t="s">
        <v>797</v>
      </c>
    </row>
    <row r="346" spans="2:65" s="1" customFormat="1" ht="38.25" customHeight="1">
      <c r="B346" s="45"/>
      <c r="C346" s="216" t="s">
        <v>798</v>
      </c>
      <c r="D346" s="216" t="s">
        <v>140</v>
      </c>
      <c r="E346" s="217" t="s">
        <v>799</v>
      </c>
      <c r="F346" s="218" t="s">
        <v>800</v>
      </c>
      <c r="G346" s="219" t="s">
        <v>245</v>
      </c>
      <c r="H346" s="220">
        <v>0.001</v>
      </c>
      <c r="I346" s="221"/>
      <c r="J346" s="222">
        <f>ROUND(I346*H346,2)</f>
        <v>0</v>
      </c>
      <c r="K346" s="218" t="s">
        <v>144</v>
      </c>
      <c r="L346" s="71"/>
      <c r="M346" s="223" t="s">
        <v>21</v>
      </c>
      <c r="N346" s="224" t="s">
        <v>44</v>
      </c>
      <c r="O346" s="46"/>
      <c r="P346" s="225">
        <f>O346*H346</f>
        <v>0</v>
      </c>
      <c r="Q346" s="225">
        <v>0</v>
      </c>
      <c r="R346" s="225">
        <f>Q346*H346</f>
        <v>0</v>
      </c>
      <c r="S346" s="225">
        <v>0</v>
      </c>
      <c r="T346" s="226">
        <f>S346*H346</f>
        <v>0</v>
      </c>
      <c r="AR346" s="23" t="s">
        <v>210</v>
      </c>
      <c r="AT346" s="23" t="s">
        <v>140</v>
      </c>
      <c r="AU346" s="23" t="s">
        <v>146</v>
      </c>
      <c r="AY346" s="23" t="s">
        <v>137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23" t="s">
        <v>146</v>
      </c>
      <c r="BK346" s="227">
        <f>ROUND(I346*H346,2)</f>
        <v>0</v>
      </c>
      <c r="BL346" s="23" t="s">
        <v>210</v>
      </c>
      <c r="BM346" s="23" t="s">
        <v>801</v>
      </c>
    </row>
    <row r="347" spans="2:63" s="10" customFormat="1" ht="29.85" customHeight="1">
      <c r="B347" s="200"/>
      <c r="C347" s="201"/>
      <c r="D347" s="202" t="s">
        <v>71</v>
      </c>
      <c r="E347" s="214" t="s">
        <v>802</v>
      </c>
      <c r="F347" s="214" t="s">
        <v>803</v>
      </c>
      <c r="G347" s="201"/>
      <c r="H347" s="201"/>
      <c r="I347" s="204"/>
      <c r="J347" s="215">
        <f>BK347</f>
        <v>0</v>
      </c>
      <c r="K347" s="201"/>
      <c r="L347" s="206"/>
      <c r="M347" s="207"/>
      <c r="N347" s="208"/>
      <c r="O347" s="208"/>
      <c r="P347" s="209">
        <f>SUM(P348:P365)</f>
        <v>0</v>
      </c>
      <c r="Q347" s="208"/>
      <c r="R347" s="209">
        <f>SUM(R348:R365)</f>
        <v>1.3733311999999998</v>
      </c>
      <c r="S347" s="208"/>
      <c r="T347" s="210">
        <f>SUM(T348:T365)</f>
        <v>0</v>
      </c>
      <c r="AR347" s="211" t="s">
        <v>146</v>
      </c>
      <c r="AT347" s="212" t="s">
        <v>71</v>
      </c>
      <c r="AU347" s="212" t="s">
        <v>80</v>
      </c>
      <c r="AY347" s="211" t="s">
        <v>137</v>
      </c>
      <c r="BK347" s="213">
        <f>SUM(BK348:BK365)</f>
        <v>0</v>
      </c>
    </row>
    <row r="348" spans="2:65" s="1" customFormat="1" ht="25.5" customHeight="1">
      <c r="B348" s="45"/>
      <c r="C348" s="216" t="s">
        <v>804</v>
      </c>
      <c r="D348" s="216" t="s">
        <v>140</v>
      </c>
      <c r="E348" s="217" t="s">
        <v>805</v>
      </c>
      <c r="F348" s="218" t="s">
        <v>806</v>
      </c>
      <c r="G348" s="219" t="s">
        <v>313</v>
      </c>
      <c r="H348" s="220">
        <v>12.22</v>
      </c>
      <c r="I348" s="221"/>
      <c r="J348" s="222">
        <f>ROUND(I348*H348,2)</f>
        <v>0</v>
      </c>
      <c r="K348" s="218" t="s">
        <v>144</v>
      </c>
      <c r="L348" s="71"/>
      <c r="M348" s="223" t="s">
        <v>21</v>
      </c>
      <c r="N348" s="224" t="s">
        <v>44</v>
      </c>
      <c r="O348" s="46"/>
      <c r="P348" s="225">
        <f>O348*H348</f>
        <v>0</v>
      </c>
      <c r="Q348" s="225">
        <v>0.00035</v>
      </c>
      <c r="R348" s="225">
        <f>Q348*H348</f>
        <v>0.004277</v>
      </c>
      <c r="S348" s="225">
        <v>0</v>
      </c>
      <c r="T348" s="226">
        <f>S348*H348</f>
        <v>0</v>
      </c>
      <c r="AR348" s="23" t="s">
        <v>210</v>
      </c>
      <c r="AT348" s="23" t="s">
        <v>140</v>
      </c>
      <c r="AU348" s="23" t="s">
        <v>146</v>
      </c>
      <c r="AY348" s="23" t="s">
        <v>137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23" t="s">
        <v>146</v>
      </c>
      <c r="BK348" s="227">
        <f>ROUND(I348*H348,2)</f>
        <v>0</v>
      </c>
      <c r="BL348" s="23" t="s">
        <v>210</v>
      </c>
      <c r="BM348" s="23" t="s">
        <v>807</v>
      </c>
    </row>
    <row r="349" spans="2:51" s="11" customFormat="1" ht="13.5">
      <c r="B349" s="228"/>
      <c r="C349" s="229"/>
      <c r="D349" s="230" t="s">
        <v>148</v>
      </c>
      <c r="E349" s="231" t="s">
        <v>21</v>
      </c>
      <c r="F349" s="232" t="s">
        <v>808</v>
      </c>
      <c r="G349" s="229"/>
      <c r="H349" s="233">
        <v>3.75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148</v>
      </c>
      <c r="AU349" s="239" t="s">
        <v>146</v>
      </c>
      <c r="AV349" s="11" t="s">
        <v>146</v>
      </c>
      <c r="AW349" s="11" t="s">
        <v>36</v>
      </c>
      <c r="AX349" s="11" t="s">
        <v>72</v>
      </c>
      <c r="AY349" s="239" t="s">
        <v>137</v>
      </c>
    </row>
    <row r="350" spans="2:51" s="11" customFormat="1" ht="13.5">
      <c r="B350" s="228"/>
      <c r="C350" s="229"/>
      <c r="D350" s="230" t="s">
        <v>148</v>
      </c>
      <c r="E350" s="231" t="s">
        <v>21</v>
      </c>
      <c r="F350" s="232" t="s">
        <v>655</v>
      </c>
      <c r="G350" s="229"/>
      <c r="H350" s="233">
        <v>8.47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148</v>
      </c>
      <c r="AU350" s="239" t="s">
        <v>146</v>
      </c>
      <c r="AV350" s="11" t="s">
        <v>146</v>
      </c>
      <c r="AW350" s="11" t="s">
        <v>36</v>
      </c>
      <c r="AX350" s="11" t="s">
        <v>72</v>
      </c>
      <c r="AY350" s="239" t="s">
        <v>137</v>
      </c>
    </row>
    <row r="351" spans="2:51" s="13" customFormat="1" ht="13.5">
      <c r="B351" s="260"/>
      <c r="C351" s="261"/>
      <c r="D351" s="230" t="s">
        <v>148</v>
      </c>
      <c r="E351" s="262" t="s">
        <v>21</v>
      </c>
      <c r="F351" s="263" t="s">
        <v>217</v>
      </c>
      <c r="G351" s="261"/>
      <c r="H351" s="264">
        <v>12.22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148</v>
      </c>
      <c r="AU351" s="270" t="s">
        <v>146</v>
      </c>
      <c r="AV351" s="13" t="s">
        <v>145</v>
      </c>
      <c r="AW351" s="13" t="s">
        <v>36</v>
      </c>
      <c r="AX351" s="13" t="s">
        <v>80</v>
      </c>
      <c r="AY351" s="270" t="s">
        <v>137</v>
      </c>
    </row>
    <row r="352" spans="2:65" s="1" customFormat="1" ht="16.5" customHeight="1">
      <c r="B352" s="45"/>
      <c r="C352" s="250" t="s">
        <v>809</v>
      </c>
      <c r="D352" s="250" t="s">
        <v>203</v>
      </c>
      <c r="E352" s="251" t="s">
        <v>810</v>
      </c>
      <c r="F352" s="252" t="s">
        <v>811</v>
      </c>
      <c r="G352" s="253" t="s">
        <v>200</v>
      </c>
      <c r="H352" s="254">
        <v>33.605</v>
      </c>
      <c r="I352" s="255"/>
      <c r="J352" s="256">
        <f>ROUND(I352*H352,2)</f>
        <v>0</v>
      </c>
      <c r="K352" s="252" t="s">
        <v>21</v>
      </c>
      <c r="L352" s="257"/>
      <c r="M352" s="258" t="s">
        <v>21</v>
      </c>
      <c r="N352" s="259" t="s">
        <v>44</v>
      </c>
      <c r="O352" s="46"/>
      <c r="P352" s="225">
        <f>O352*H352</f>
        <v>0</v>
      </c>
      <c r="Q352" s="225">
        <v>0</v>
      </c>
      <c r="R352" s="225">
        <f>Q352*H352</f>
        <v>0</v>
      </c>
      <c r="S352" s="225">
        <v>0</v>
      </c>
      <c r="T352" s="226">
        <f>S352*H352</f>
        <v>0</v>
      </c>
      <c r="AR352" s="23" t="s">
        <v>302</v>
      </c>
      <c r="AT352" s="23" t="s">
        <v>203</v>
      </c>
      <c r="AU352" s="23" t="s">
        <v>146</v>
      </c>
      <c r="AY352" s="23" t="s">
        <v>137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23" t="s">
        <v>146</v>
      </c>
      <c r="BK352" s="227">
        <f>ROUND(I352*H352,2)</f>
        <v>0</v>
      </c>
      <c r="BL352" s="23" t="s">
        <v>210</v>
      </c>
      <c r="BM352" s="23" t="s">
        <v>812</v>
      </c>
    </row>
    <row r="353" spans="2:51" s="11" customFormat="1" ht="13.5">
      <c r="B353" s="228"/>
      <c r="C353" s="229"/>
      <c r="D353" s="230" t="s">
        <v>148</v>
      </c>
      <c r="E353" s="231" t="s">
        <v>21</v>
      </c>
      <c r="F353" s="232" t="s">
        <v>813</v>
      </c>
      <c r="G353" s="229"/>
      <c r="H353" s="233">
        <v>33.605</v>
      </c>
      <c r="I353" s="234"/>
      <c r="J353" s="229"/>
      <c r="K353" s="229"/>
      <c r="L353" s="235"/>
      <c r="M353" s="236"/>
      <c r="N353" s="237"/>
      <c r="O353" s="237"/>
      <c r="P353" s="237"/>
      <c r="Q353" s="237"/>
      <c r="R353" s="237"/>
      <c r="S353" s="237"/>
      <c r="T353" s="238"/>
      <c r="AT353" s="239" t="s">
        <v>148</v>
      </c>
      <c r="AU353" s="239" t="s">
        <v>146</v>
      </c>
      <c r="AV353" s="11" t="s">
        <v>146</v>
      </c>
      <c r="AW353" s="11" t="s">
        <v>36</v>
      </c>
      <c r="AX353" s="11" t="s">
        <v>80</v>
      </c>
      <c r="AY353" s="239" t="s">
        <v>137</v>
      </c>
    </row>
    <row r="354" spans="2:65" s="1" customFormat="1" ht="25.5" customHeight="1">
      <c r="B354" s="45"/>
      <c r="C354" s="216" t="s">
        <v>814</v>
      </c>
      <c r="D354" s="216" t="s">
        <v>140</v>
      </c>
      <c r="E354" s="217" t="s">
        <v>815</v>
      </c>
      <c r="F354" s="218" t="s">
        <v>816</v>
      </c>
      <c r="G354" s="219" t="s">
        <v>143</v>
      </c>
      <c r="H354" s="220">
        <v>26.86</v>
      </c>
      <c r="I354" s="221"/>
      <c r="J354" s="222">
        <f>ROUND(I354*H354,2)</f>
        <v>0</v>
      </c>
      <c r="K354" s="218" t="s">
        <v>144</v>
      </c>
      <c r="L354" s="71"/>
      <c r="M354" s="223" t="s">
        <v>21</v>
      </c>
      <c r="N354" s="224" t="s">
        <v>44</v>
      </c>
      <c r="O354" s="46"/>
      <c r="P354" s="225">
        <f>O354*H354</f>
        <v>0</v>
      </c>
      <c r="Q354" s="225">
        <v>0.03362</v>
      </c>
      <c r="R354" s="225">
        <f>Q354*H354</f>
        <v>0.9030331999999999</v>
      </c>
      <c r="S354" s="225">
        <v>0</v>
      </c>
      <c r="T354" s="226">
        <f>S354*H354</f>
        <v>0</v>
      </c>
      <c r="AR354" s="23" t="s">
        <v>210</v>
      </c>
      <c r="AT354" s="23" t="s">
        <v>140</v>
      </c>
      <c r="AU354" s="23" t="s">
        <v>146</v>
      </c>
      <c r="AY354" s="23" t="s">
        <v>137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23" t="s">
        <v>146</v>
      </c>
      <c r="BK354" s="227">
        <f>ROUND(I354*H354,2)</f>
        <v>0</v>
      </c>
      <c r="BL354" s="23" t="s">
        <v>210</v>
      </c>
      <c r="BM354" s="23" t="s">
        <v>817</v>
      </c>
    </row>
    <row r="355" spans="2:51" s="11" customFormat="1" ht="13.5">
      <c r="B355" s="228"/>
      <c r="C355" s="229"/>
      <c r="D355" s="230" t="s">
        <v>148</v>
      </c>
      <c r="E355" s="231" t="s">
        <v>21</v>
      </c>
      <c r="F355" s="232" t="s">
        <v>818</v>
      </c>
      <c r="G355" s="229"/>
      <c r="H355" s="233">
        <v>16.92</v>
      </c>
      <c r="I355" s="234"/>
      <c r="J355" s="229"/>
      <c r="K355" s="229"/>
      <c r="L355" s="235"/>
      <c r="M355" s="236"/>
      <c r="N355" s="237"/>
      <c r="O355" s="237"/>
      <c r="P355" s="237"/>
      <c r="Q355" s="237"/>
      <c r="R355" s="237"/>
      <c r="S355" s="237"/>
      <c r="T355" s="238"/>
      <c r="AT355" s="239" t="s">
        <v>148</v>
      </c>
      <c r="AU355" s="239" t="s">
        <v>146</v>
      </c>
      <c r="AV355" s="11" t="s">
        <v>146</v>
      </c>
      <c r="AW355" s="11" t="s">
        <v>36</v>
      </c>
      <c r="AX355" s="11" t="s">
        <v>72</v>
      </c>
      <c r="AY355" s="239" t="s">
        <v>137</v>
      </c>
    </row>
    <row r="356" spans="2:51" s="11" customFormat="1" ht="13.5">
      <c r="B356" s="228"/>
      <c r="C356" s="229"/>
      <c r="D356" s="230" t="s">
        <v>148</v>
      </c>
      <c r="E356" s="231" t="s">
        <v>21</v>
      </c>
      <c r="F356" s="232" t="s">
        <v>819</v>
      </c>
      <c r="G356" s="229"/>
      <c r="H356" s="233">
        <v>0.18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148</v>
      </c>
      <c r="AU356" s="239" t="s">
        <v>146</v>
      </c>
      <c r="AV356" s="11" t="s">
        <v>146</v>
      </c>
      <c r="AW356" s="11" t="s">
        <v>36</v>
      </c>
      <c r="AX356" s="11" t="s">
        <v>72</v>
      </c>
      <c r="AY356" s="239" t="s">
        <v>137</v>
      </c>
    </row>
    <row r="357" spans="2:51" s="11" customFormat="1" ht="13.5">
      <c r="B357" s="228"/>
      <c r="C357" s="229"/>
      <c r="D357" s="230" t="s">
        <v>148</v>
      </c>
      <c r="E357" s="231" t="s">
        <v>21</v>
      </c>
      <c r="F357" s="232" t="s">
        <v>820</v>
      </c>
      <c r="G357" s="229"/>
      <c r="H357" s="233">
        <v>7.56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148</v>
      </c>
      <c r="AU357" s="239" t="s">
        <v>146</v>
      </c>
      <c r="AV357" s="11" t="s">
        <v>146</v>
      </c>
      <c r="AW357" s="11" t="s">
        <v>36</v>
      </c>
      <c r="AX357" s="11" t="s">
        <v>72</v>
      </c>
      <c r="AY357" s="239" t="s">
        <v>137</v>
      </c>
    </row>
    <row r="358" spans="2:51" s="11" customFormat="1" ht="13.5">
      <c r="B358" s="228"/>
      <c r="C358" s="229"/>
      <c r="D358" s="230" t="s">
        <v>148</v>
      </c>
      <c r="E358" s="231" t="s">
        <v>21</v>
      </c>
      <c r="F358" s="232" t="s">
        <v>821</v>
      </c>
      <c r="G358" s="229"/>
      <c r="H358" s="233">
        <v>2.2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148</v>
      </c>
      <c r="AU358" s="239" t="s">
        <v>146</v>
      </c>
      <c r="AV358" s="11" t="s">
        <v>146</v>
      </c>
      <c r="AW358" s="11" t="s">
        <v>36</v>
      </c>
      <c r="AX358" s="11" t="s">
        <v>72</v>
      </c>
      <c r="AY358" s="239" t="s">
        <v>137</v>
      </c>
    </row>
    <row r="359" spans="2:51" s="13" customFormat="1" ht="13.5">
      <c r="B359" s="260"/>
      <c r="C359" s="261"/>
      <c r="D359" s="230" t="s">
        <v>148</v>
      </c>
      <c r="E359" s="262" t="s">
        <v>21</v>
      </c>
      <c r="F359" s="263" t="s">
        <v>217</v>
      </c>
      <c r="G359" s="261"/>
      <c r="H359" s="264">
        <v>26.86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AT359" s="270" t="s">
        <v>148</v>
      </c>
      <c r="AU359" s="270" t="s">
        <v>146</v>
      </c>
      <c r="AV359" s="13" t="s">
        <v>145</v>
      </c>
      <c r="AW359" s="13" t="s">
        <v>36</v>
      </c>
      <c r="AX359" s="13" t="s">
        <v>80</v>
      </c>
      <c r="AY359" s="270" t="s">
        <v>137</v>
      </c>
    </row>
    <row r="360" spans="2:65" s="1" customFormat="1" ht="16.5" customHeight="1">
      <c r="B360" s="45"/>
      <c r="C360" s="250" t="s">
        <v>822</v>
      </c>
      <c r="D360" s="250" t="s">
        <v>203</v>
      </c>
      <c r="E360" s="251" t="s">
        <v>823</v>
      </c>
      <c r="F360" s="252" t="s">
        <v>824</v>
      </c>
      <c r="G360" s="253" t="s">
        <v>143</v>
      </c>
      <c r="H360" s="254">
        <v>29.546</v>
      </c>
      <c r="I360" s="255"/>
      <c r="J360" s="256">
        <f>ROUND(I360*H360,2)</f>
        <v>0</v>
      </c>
      <c r="K360" s="252" t="s">
        <v>144</v>
      </c>
      <c r="L360" s="257"/>
      <c r="M360" s="258" t="s">
        <v>21</v>
      </c>
      <c r="N360" s="259" t="s">
        <v>44</v>
      </c>
      <c r="O360" s="46"/>
      <c r="P360" s="225">
        <f>O360*H360</f>
        <v>0</v>
      </c>
      <c r="Q360" s="225">
        <v>0.0155</v>
      </c>
      <c r="R360" s="225">
        <f>Q360*H360</f>
        <v>0.457963</v>
      </c>
      <c r="S360" s="225">
        <v>0</v>
      </c>
      <c r="T360" s="226">
        <f>S360*H360</f>
        <v>0</v>
      </c>
      <c r="AR360" s="23" t="s">
        <v>302</v>
      </c>
      <c r="AT360" s="23" t="s">
        <v>203</v>
      </c>
      <c r="AU360" s="23" t="s">
        <v>146</v>
      </c>
      <c r="AY360" s="23" t="s">
        <v>137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23" t="s">
        <v>146</v>
      </c>
      <c r="BK360" s="227">
        <f>ROUND(I360*H360,2)</f>
        <v>0</v>
      </c>
      <c r="BL360" s="23" t="s">
        <v>210</v>
      </c>
      <c r="BM360" s="23" t="s">
        <v>825</v>
      </c>
    </row>
    <row r="361" spans="2:51" s="11" customFormat="1" ht="13.5">
      <c r="B361" s="228"/>
      <c r="C361" s="229"/>
      <c r="D361" s="230" t="s">
        <v>148</v>
      </c>
      <c r="E361" s="231" t="s">
        <v>21</v>
      </c>
      <c r="F361" s="232" t="s">
        <v>826</v>
      </c>
      <c r="G361" s="229"/>
      <c r="H361" s="233">
        <v>29.546</v>
      </c>
      <c r="I361" s="234"/>
      <c r="J361" s="229"/>
      <c r="K361" s="229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148</v>
      </c>
      <c r="AU361" s="239" t="s">
        <v>146</v>
      </c>
      <c r="AV361" s="11" t="s">
        <v>146</v>
      </c>
      <c r="AW361" s="11" t="s">
        <v>36</v>
      </c>
      <c r="AX361" s="11" t="s">
        <v>80</v>
      </c>
      <c r="AY361" s="239" t="s">
        <v>137</v>
      </c>
    </row>
    <row r="362" spans="2:65" s="1" customFormat="1" ht="16.5" customHeight="1">
      <c r="B362" s="45"/>
      <c r="C362" s="216" t="s">
        <v>827</v>
      </c>
      <c r="D362" s="216" t="s">
        <v>140</v>
      </c>
      <c r="E362" s="217" t="s">
        <v>828</v>
      </c>
      <c r="F362" s="218" t="s">
        <v>829</v>
      </c>
      <c r="G362" s="219" t="s">
        <v>143</v>
      </c>
      <c r="H362" s="220">
        <v>26.86</v>
      </c>
      <c r="I362" s="221"/>
      <c r="J362" s="222">
        <f>ROUND(I362*H362,2)</f>
        <v>0</v>
      </c>
      <c r="K362" s="218" t="s">
        <v>144</v>
      </c>
      <c r="L362" s="71"/>
      <c r="M362" s="223" t="s">
        <v>21</v>
      </c>
      <c r="N362" s="224" t="s">
        <v>44</v>
      </c>
      <c r="O362" s="46"/>
      <c r="P362" s="225">
        <f>O362*H362</f>
        <v>0</v>
      </c>
      <c r="Q362" s="225">
        <v>0.0003</v>
      </c>
      <c r="R362" s="225">
        <f>Q362*H362</f>
        <v>0.008058</v>
      </c>
      <c r="S362" s="225">
        <v>0</v>
      </c>
      <c r="T362" s="226">
        <f>S362*H362</f>
        <v>0</v>
      </c>
      <c r="AR362" s="23" t="s">
        <v>210</v>
      </c>
      <c r="AT362" s="23" t="s">
        <v>140</v>
      </c>
      <c r="AU362" s="23" t="s">
        <v>146</v>
      </c>
      <c r="AY362" s="23" t="s">
        <v>137</v>
      </c>
      <c r="BE362" s="227">
        <f>IF(N362="základní",J362,0)</f>
        <v>0</v>
      </c>
      <c r="BF362" s="227">
        <f>IF(N362="snížená",J362,0)</f>
        <v>0</v>
      </c>
      <c r="BG362" s="227">
        <f>IF(N362="zákl. přenesená",J362,0)</f>
        <v>0</v>
      </c>
      <c r="BH362" s="227">
        <f>IF(N362="sníž. přenesená",J362,0)</f>
        <v>0</v>
      </c>
      <c r="BI362" s="227">
        <f>IF(N362="nulová",J362,0)</f>
        <v>0</v>
      </c>
      <c r="BJ362" s="23" t="s">
        <v>146</v>
      </c>
      <c r="BK362" s="227">
        <f>ROUND(I362*H362,2)</f>
        <v>0</v>
      </c>
      <c r="BL362" s="23" t="s">
        <v>210</v>
      </c>
      <c r="BM362" s="23" t="s">
        <v>830</v>
      </c>
    </row>
    <row r="363" spans="2:65" s="1" customFormat="1" ht="38.25" customHeight="1">
      <c r="B363" s="45"/>
      <c r="C363" s="216" t="s">
        <v>831</v>
      </c>
      <c r="D363" s="216" t="s">
        <v>140</v>
      </c>
      <c r="E363" s="217" t="s">
        <v>832</v>
      </c>
      <c r="F363" s="218" t="s">
        <v>833</v>
      </c>
      <c r="G363" s="219" t="s">
        <v>245</v>
      </c>
      <c r="H363" s="220">
        <v>1.373</v>
      </c>
      <c r="I363" s="221"/>
      <c r="J363" s="222">
        <f>ROUND(I363*H363,2)</f>
        <v>0</v>
      </c>
      <c r="K363" s="218" t="s">
        <v>144</v>
      </c>
      <c r="L363" s="71"/>
      <c r="M363" s="223" t="s">
        <v>21</v>
      </c>
      <c r="N363" s="224" t="s">
        <v>44</v>
      </c>
      <c r="O363" s="46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AR363" s="23" t="s">
        <v>210</v>
      </c>
      <c r="AT363" s="23" t="s">
        <v>140</v>
      </c>
      <c r="AU363" s="23" t="s">
        <v>146</v>
      </c>
      <c r="AY363" s="23" t="s">
        <v>137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3" t="s">
        <v>146</v>
      </c>
      <c r="BK363" s="227">
        <f>ROUND(I363*H363,2)</f>
        <v>0</v>
      </c>
      <c r="BL363" s="23" t="s">
        <v>210</v>
      </c>
      <c r="BM363" s="23" t="s">
        <v>834</v>
      </c>
    </row>
    <row r="364" spans="2:65" s="1" customFormat="1" ht="38.25" customHeight="1">
      <c r="B364" s="45"/>
      <c r="C364" s="216" t="s">
        <v>835</v>
      </c>
      <c r="D364" s="216" t="s">
        <v>140</v>
      </c>
      <c r="E364" s="217" t="s">
        <v>836</v>
      </c>
      <c r="F364" s="218" t="s">
        <v>837</v>
      </c>
      <c r="G364" s="219" t="s">
        <v>245</v>
      </c>
      <c r="H364" s="220">
        <v>1.373</v>
      </c>
      <c r="I364" s="221"/>
      <c r="J364" s="222">
        <f>ROUND(I364*H364,2)</f>
        <v>0</v>
      </c>
      <c r="K364" s="218" t="s">
        <v>144</v>
      </c>
      <c r="L364" s="71"/>
      <c r="M364" s="223" t="s">
        <v>21</v>
      </c>
      <c r="N364" s="224" t="s">
        <v>44</v>
      </c>
      <c r="O364" s="46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AR364" s="23" t="s">
        <v>210</v>
      </c>
      <c r="AT364" s="23" t="s">
        <v>140</v>
      </c>
      <c r="AU364" s="23" t="s">
        <v>146</v>
      </c>
      <c r="AY364" s="23" t="s">
        <v>137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23" t="s">
        <v>146</v>
      </c>
      <c r="BK364" s="227">
        <f>ROUND(I364*H364,2)</f>
        <v>0</v>
      </c>
      <c r="BL364" s="23" t="s">
        <v>210</v>
      </c>
      <c r="BM364" s="23" t="s">
        <v>838</v>
      </c>
    </row>
    <row r="365" spans="2:65" s="1" customFormat="1" ht="16.5" customHeight="1">
      <c r="B365" s="45"/>
      <c r="C365" s="216" t="s">
        <v>839</v>
      </c>
      <c r="D365" s="216" t="s">
        <v>140</v>
      </c>
      <c r="E365" s="217" t="s">
        <v>840</v>
      </c>
      <c r="F365" s="218" t="s">
        <v>841</v>
      </c>
      <c r="G365" s="219" t="s">
        <v>533</v>
      </c>
      <c r="H365" s="220">
        <v>1</v>
      </c>
      <c r="I365" s="221"/>
      <c r="J365" s="222">
        <f>ROUND(I365*H365,2)</f>
        <v>0</v>
      </c>
      <c r="K365" s="218" t="s">
        <v>21</v>
      </c>
      <c r="L365" s="71"/>
      <c r="M365" s="223" t="s">
        <v>21</v>
      </c>
      <c r="N365" s="224" t="s">
        <v>44</v>
      </c>
      <c r="O365" s="46"/>
      <c r="P365" s="225">
        <f>O365*H365</f>
        <v>0</v>
      </c>
      <c r="Q365" s="225">
        <v>0</v>
      </c>
      <c r="R365" s="225">
        <f>Q365*H365</f>
        <v>0</v>
      </c>
      <c r="S365" s="225">
        <v>0</v>
      </c>
      <c r="T365" s="226">
        <f>S365*H365</f>
        <v>0</v>
      </c>
      <c r="AR365" s="23" t="s">
        <v>210</v>
      </c>
      <c r="AT365" s="23" t="s">
        <v>140</v>
      </c>
      <c r="AU365" s="23" t="s">
        <v>146</v>
      </c>
      <c r="AY365" s="23" t="s">
        <v>137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23" t="s">
        <v>146</v>
      </c>
      <c r="BK365" s="227">
        <f>ROUND(I365*H365,2)</f>
        <v>0</v>
      </c>
      <c r="BL365" s="23" t="s">
        <v>210</v>
      </c>
      <c r="BM365" s="23" t="s">
        <v>842</v>
      </c>
    </row>
    <row r="366" spans="2:63" s="10" customFormat="1" ht="29.85" customHeight="1">
      <c r="B366" s="200"/>
      <c r="C366" s="201"/>
      <c r="D366" s="202" t="s">
        <v>71</v>
      </c>
      <c r="E366" s="214" t="s">
        <v>843</v>
      </c>
      <c r="F366" s="214" t="s">
        <v>844</v>
      </c>
      <c r="G366" s="201"/>
      <c r="H366" s="201"/>
      <c r="I366" s="204"/>
      <c r="J366" s="215">
        <f>BK366</f>
        <v>0</v>
      </c>
      <c r="K366" s="201"/>
      <c r="L366" s="206"/>
      <c r="M366" s="207"/>
      <c r="N366" s="208"/>
      <c r="O366" s="208"/>
      <c r="P366" s="209">
        <f>SUM(P367:P371)</f>
        <v>0</v>
      </c>
      <c r="Q366" s="208"/>
      <c r="R366" s="209">
        <f>SUM(R367:R371)</f>
        <v>0.001617</v>
      </c>
      <c r="S366" s="208"/>
      <c r="T366" s="210">
        <f>SUM(T367:T371)</f>
        <v>0</v>
      </c>
      <c r="AR366" s="211" t="s">
        <v>146</v>
      </c>
      <c r="AT366" s="212" t="s">
        <v>71</v>
      </c>
      <c r="AU366" s="212" t="s">
        <v>80</v>
      </c>
      <c r="AY366" s="211" t="s">
        <v>137</v>
      </c>
      <c r="BK366" s="213">
        <f>SUM(BK367:BK371)</f>
        <v>0</v>
      </c>
    </row>
    <row r="367" spans="2:65" s="1" customFormat="1" ht="25.5" customHeight="1">
      <c r="B367" s="45"/>
      <c r="C367" s="216" t="s">
        <v>845</v>
      </c>
      <c r="D367" s="216" t="s">
        <v>140</v>
      </c>
      <c r="E367" s="217" t="s">
        <v>846</v>
      </c>
      <c r="F367" s="218" t="s">
        <v>847</v>
      </c>
      <c r="G367" s="219" t="s">
        <v>143</v>
      </c>
      <c r="H367" s="220">
        <v>4.9</v>
      </c>
      <c r="I367" s="221"/>
      <c r="J367" s="222">
        <f>ROUND(I367*H367,2)</f>
        <v>0</v>
      </c>
      <c r="K367" s="218" t="s">
        <v>144</v>
      </c>
      <c r="L367" s="71"/>
      <c r="M367" s="223" t="s">
        <v>21</v>
      </c>
      <c r="N367" s="224" t="s">
        <v>44</v>
      </c>
      <c r="O367" s="46"/>
      <c r="P367" s="225">
        <f>O367*H367</f>
        <v>0</v>
      </c>
      <c r="Q367" s="225">
        <v>7E-05</v>
      </c>
      <c r="R367" s="225">
        <f>Q367*H367</f>
        <v>0.000343</v>
      </c>
      <c r="S367" s="225">
        <v>0</v>
      </c>
      <c r="T367" s="226">
        <f>S367*H367</f>
        <v>0</v>
      </c>
      <c r="AR367" s="23" t="s">
        <v>210</v>
      </c>
      <c r="AT367" s="23" t="s">
        <v>140</v>
      </c>
      <c r="AU367" s="23" t="s">
        <v>146</v>
      </c>
      <c r="AY367" s="23" t="s">
        <v>137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23" t="s">
        <v>146</v>
      </c>
      <c r="BK367" s="227">
        <f>ROUND(I367*H367,2)</f>
        <v>0</v>
      </c>
      <c r="BL367" s="23" t="s">
        <v>210</v>
      </c>
      <c r="BM367" s="23" t="s">
        <v>848</v>
      </c>
    </row>
    <row r="368" spans="2:65" s="1" customFormat="1" ht="16.5" customHeight="1">
      <c r="B368" s="45"/>
      <c r="C368" s="216" t="s">
        <v>849</v>
      </c>
      <c r="D368" s="216" t="s">
        <v>140</v>
      </c>
      <c r="E368" s="217" t="s">
        <v>850</v>
      </c>
      <c r="F368" s="218" t="s">
        <v>851</v>
      </c>
      <c r="G368" s="219" t="s">
        <v>143</v>
      </c>
      <c r="H368" s="220">
        <v>4.9</v>
      </c>
      <c r="I368" s="221"/>
      <c r="J368" s="222">
        <f>ROUND(I368*H368,2)</f>
        <v>0</v>
      </c>
      <c r="K368" s="218" t="s">
        <v>144</v>
      </c>
      <c r="L368" s="71"/>
      <c r="M368" s="223" t="s">
        <v>21</v>
      </c>
      <c r="N368" s="224" t="s">
        <v>44</v>
      </c>
      <c r="O368" s="46"/>
      <c r="P368" s="225">
        <f>O368*H368</f>
        <v>0</v>
      </c>
      <c r="Q368" s="225">
        <v>0.00014</v>
      </c>
      <c r="R368" s="225">
        <f>Q368*H368</f>
        <v>0.000686</v>
      </c>
      <c r="S368" s="225">
        <v>0</v>
      </c>
      <c r="T368" s="226">
        <f>S368*H368</f>
        <v>0</v>
      </c>
      <c r="AR368" s="23" t="s">
        <v>210</v>
      </c>
      <c r="AT368" s="23" t="s">
        <v>140</v>
      </c>
      <c r="AU368" s="23" t="s">
        <v>146</v>
      </c>
      <c r="AY368" s="23" t="s">
        <v>137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23" t="s">
        <v>146</v>
      </c>
      <c r="BK368" s="227">
        <f>ROUND(I368*H368,2)</f>
        <v>0</v>
      </c>
      <c r="BL368" s="23" t="s">
        <v>210</v>
      </c>
      <c r="BM368" s="23" t="s">
        <v>852</v>
      </c>
    </row>
    <row r="369" spans="2:51" s="12" customFormat="1" ht="13.5">
      <c r="B369" s="240"/>
      <c r="C369" s="241"/>
      <c r="D369" s="230" t="s">
        <v>148</v>
      </c>
      <c r="E369" s="242" t="s">
        <v>21</v>
      </c>
      <c r="F369" s="243" t="s">
        <v>853</v>
      </c>
      <c r="G369" s="241"/>
      <c r="H369" s="242" t="s">
        <v>21</v>
      </c>
      <c r="I369" s="244"/>
      <c r="J369" s="241"/>
      <c r="K369" s="241"/>
      <c r="L369" s="245"/>
      <c r="M369" s="246"/>
      <c r="N369" s="247"/>
      <c r="O369" s="247"/>
      <c r="P369" s="247"/>
      <c r="Q369" s="247"/>
      <c r="R369" s="247"/>
      <c r="S369" s="247"/>
      <c r="T369" s="248"/>
      <c r="AT369" s="249" t="s">
        <v>148</v>
      </c>
      <c r="AU369" s="249" t="s">
        <v>146</v>
      </c>
      <c r="AV369" s="12" t="s">
        <v>80</v>
      </c>
      <c r="AW369" s="12" t="s">
        <v>36</v>
      </c>
      <c r="AX369" s="12" t="s">
        <v>72</v>
      </c>
      <c r="AY369" s="249" t="s">
        <v>137</v>
      </c>
    </row>
    <row r="370" spans="2:51" s="11" customFormat="1" ht="13.5">
      <c r="B370" s="228"/>
      <c r="C370" s="229"/>
      <c r="D370" s="230" t="s">
        <v>148</v>
      </c>
      <c r="E370" s="231" t="s">
        <v>21</v>
      </c>
      <c r="F370" s="232" t="s">
        <v>854</v>
      </c>
      <c r="G370" s="229"/>
      <c r="H370" s="233">
        <v>4.9</v>
      </c>
      <c r="I370" s="234"/>
      <c r="J370" s="229"/>
      <c r="K370" s="229"/>
      <c r="L370" s="235"/>
      <c r="M370" s="236"/>
      <c r="N370" s="237"/>
      <c r="O370" s="237"/>
      <c r="P370" s="237"/>
      <c r="Q370" s="237"/>
      <c r="R370" s="237"/>
      <c r="S370" s="237"/>
      <c r="T370" s="238"/>
      <c r="AT370" s="239" t="s">
        <v>148</v>
      </c>
      <c r="AU370" s="239" t="s">
        <v>146</v>
      </c>
      <c r="AV370" s="11" t="s">
        <v>146</v>
      </c>
      <c r="AW370" s="11" t="s">
        <v>36</v>
      </c>
      <c r="AX370" s="11" t="s">
        <v>80</v>
      </c>
      <c r="AY370" s="239" t="s">
        <v>137</v>
      </c>
    </row>
    <row r="371" spans="2:65" s="1" customFormat="1" ht="25.5" customHeight="1">
      <c r="B371" s="45"/>
      <c r="C371" s="216" t="s">
        <v>855</v>
      </c>
      <c r="D371" s="216" t="s">
        <v>140</v>
      </c>
      <c r="E371" s="217" t="s">
        <v>856</v>
      </c>
      <c r="F371" s="218" t="s">
        <v>857</v>
      </c>
      <c r="G371" s="219" t="s">
        <v>143</v>
      </c>
      <c r="H371" s="220">
        <v>4.9</v>
      </c>
      <c r="I371" s="221"/>
      <c r="J371" s="222">
        <f>ROUND(I371*H371,2)</f>
        <v>0</v>
      </c>
      <c r="K371" s="218" t="s">
        <v>144</v>
      </c>
      <c r="L371" s="71"/>
      <c r="M371" s="223" t="s">
        <v>21</v>
      </c>
      <c r="N371" s="224" t="s">
        <v>44</v>
      </c>
      <c r="O371" s="46"/>
      <c r="P371" s="225">
        <f>O371*H371</f>
        <v>0</v>
      </c>
      <c r="Q371" s="225">
        <v>0.00012</v>
      </c>
      <c r="R371" s="225">
        <f>Q371*H371</f>
        <v>0.0005880000000000001</v>
      </c>
      <c r="S371" s="225">
        <v>0</v>
      </c>
      <c r="T371" s="226">
        <f>S371*H371</f>
        <v>0</v>
      </c>
      <c r="AR371" s="23" t="s">
        <v>210</v>
      </c>
      <c r="AT371" s="23" t="s">
        <v>140</v>
      </c>
      <c r="AU371" s="23" t="s">
        <v>146</v>
      </c>
      <c r="AY371" s="23" t="s">
        <v>137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23" t="s">
        <v>146</v>
      </c>
      <c r="BK371" s="227">
        <f>ROUND(I371*H371,2)</f>
        <v>0</v>
      </c>
      <c r="BL371" s="23" t="s">
        <v>210</v>
      </c>
      <c r="BM371" s="23" t="s">
        <v>858</v>
      </c>
    </row>
    <row r="372" spans="2:63" s="10" customFormat="1" ht="29.85" customHeight="1">
      <c r="B372" s="200"/>
      <c r="C372" s="201"/>
      <c r="D372" s="202" t="s">
        <v>71</v>
      </c>
      <c r="E372" s="214" t="s">
        <v>859</v>
      </c>
      <c r="F372" s="214" t="s">
        <v>860</v>
      </c>
      <c r="G372" s="201"/>
      <c r="H372" s="201"/>
      <c r="I372" s="204"/>
      <c r="J372" s="215">
        <f>BK372</f>
        <v>0</v>
      </c>
      <c r="K372" s="201"/>
      <c r="L372" s="206"/>
      <c r="M372" s="207"/>
      <c r="N372" s="208"/>
      <c r="O372" s="208"/>
      <c r="P372" s="209">
        <f>SUM(P373:P389)</f>
        <v>0</v>
      </c>
      <c r="Q372" s="208"/>
      <c r="R372" s="209">
        <f>SUM(R373:R389)</f>
        <v>0.012801260000000002</v>
      </c>
      <c r="S372" s="208"/>
      <c r="T372" s="210">
        <f>SUM(T373:T389)</f>
        <v>0.00044733</v>
      </c>
      <c r="AR372" s="211" t="s">
        <v>146</v>
      </c>
      <c r="AT372" s="212" t="s">
        <v>71</v>
      </c>
      <c r="AU372" s="212" t="s">
        <v>80</v>
      </c>
      <c r="AY372" s="211" t="s">
        <v>137</v>
      </c>
      <c r="BK372" s="213">
        <f>SUM(BK373:BK389)</f>
        <v>0</v>
      </c>
    </row>
    <row r="373" spans="2:65" s="1" customFormat="1" ht="16.5" customHeight="1">
      <c r="B373" s="45"/>
      <c r="C373" s="216" t="s">
        <v>861</v>
      </c>
      <c r="D373" s="216" t="s">
        <v>140</v>
      </c>
      <c r="E373" s="217" t="s">
        <v>208</v>
      </c>
      <c r="F373" s="218" t="s">
        <v>209</v>
      </c>
      <c r="G373" s="219" t="s">
        <v>143</v>
      </c>
      <c r="H373" s="220">
        <v>30.698</v>
      </c>
      <c r="I373" s="221"/>
      <c r="J373" s="222">
        <f>ROUND(I373*H373,2)</f>
        <v>0</v>
      </c>
      <c r="K373" s="218" t="s">
        <v>144</v>
      </c>
      <c r="L373" s="71"/>
      <c r="M373" s="223" t="s">
        <v>21</v>
      </c>
      <c r="N373" s="224" t="s">
        <v>44</v>
      </c>
      <c r="O373" s="46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AR373" s="23" t="s">
        <v>210</v>
      </c>
      <c r="AT373" s="23" t="s">
        <v>140</v>
      </c>
      <c r="AU373" s="23" t="s">
        <v>146</v>
      </c>
      <c r="AY373" s="23" t="s">
        <v>137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23" t="s">
        <v>146</v>
      </c>
      <c r="BK373" s="227">
        <f>ROUND(I373*H373,2)</f>
        <v>0</v>
      </c>
      <c r="BL373" s="23" t="s">
        <v>210</v>
      </c>
      <c r="BM373" s="23" t="s">
        <v>862</v>
      </c>
    </row>
    <row r="374" spans="2:51" s="12" customFormat="1" ht="13.5">
      <c r="B374" s="240"/>
      <c r="C374" s="241"/>
      <c r="D374" s="230" t="s">
        <v>148</v>
      </c>
      <c r="E374" s="242" t="s">
        <v>21</v>
      </c>
      <c r="F374" s="243" t="s">
        <v>214</v>
      </c>
      <c r="G374" s="241"/>
      <c r="H374" s="242" t="s">
        <v>21</v>
      </c>
      <c r="I374" s="244"/>
      <c r="J374" s="241"/>
      <c r="K374" s="241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148</v>
      </c>
      <c r="AU374" s="249" t="s">
        <v>146</v>
      </c>
      <c r="AV374" s="12" t="s">
        <v>80</v>
      </c>
      <c r="AW374" s="12" t="s">
        <v>36</v>
      </c>
      <c r="AX374" s="12" t="s">
        <v>72</v>
      </c>
      <c r="AY374" s="249" t="s">
        <v>137</v>
      </c>
    </row>
    <row r="375" spans="2:51" s="11" customFormat="1" ht="13.5">
      <c r="B375" s="228"/>
      <c r="C375" s="229"/>
      <c r="D375" s="230" t="s">
        <v>148</v>
      </c>
      <c r="E375" s="231" t="s">
        <v>21</v>
      </c>
      <c r="F375" s="232" t="s">
        <v>863</v>
      </c>
      <c r="G375" s="229"/>
      <c r="H375" s="233">
        <v>0.885</v>
      </c>
      <c r="I375" s="234"/>
      <c r="J375" s="229"/>
      <c r="K375" s="229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148</v>
      </c>
      <c r="AU375" s="239" t="s">
        <v>146</v>
      </c>
      <c r="AV375" s="11" t="s">
        <v>146</v>
      </c>
      <c r="AW375" s="11" t="s">
        <v>36</v>
      </c>
      <c r="AX375" s="11" t="s">
        <v>72</v>
      </c>
      <c r="AY375" s="239" t="s">
        <v>137</v>
      </c>
    </row>
    <row r="376" spans="2:51" s="11" customFormat="1" ht="13.5">
      <c r="B376" s="228"/>
      <c r="C376" s="229"/>
      <c r="D376" s="230" t="s">
        <v>148</v>
      </c>
      <c r="E376" s="231" t="s">
        <v>21</v>
      </c>
      <c r="F376" s="232" t="s">
        <v>287</v>
      </c>
      <c r="G376" s="229"/>
      <c r="H376" s="233">
        <v>4.363</v>
      </c>
      <c r="I376" s="234"/>
      <c r="J376" s="229"/>
      <c r="K376" s="229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148</v>
      </c>
      <c r="AU376" s="239" t="s">
        <v>146</v>
      </c>
      <c r="AV376" s="11" t="s">
        <v>146</v>
      </c>
      <c r="AW376" s="11" t="s">
        <v>36</v>
      </c>
      <c r="AX376" s="11" t="s">
        <v>72</v>
      </c>
      <c r="AY376" s="239" t="s">
        <v>137</v>
      </c>
    </row>
    <row r="377" spans="2:51" s="12" customFormat="1" ht="13.5">
      <c r="B377" s="240"/>
      <c r="C377" s="241"/>
      <c r="D377" s="230" t="s">
        <v>148</v>
      </c>
      <c r="E377" s="242" t="s">
        <v>21</v>
      </c>
      <c r="F377" s="243" t="s">
        <v>864</v>
      </c>
      <c r="G377" s="241"/>
      <c r="H377" s="242" t="s">
        <v>21</v>
      </c>
      <c r="I377" s="244"/>
      <c r="J377" s="241"/>
      <c r="K377" s="241"/>
      <c r="L377" s="245"/>
      <c r="M377" s="246"/>
      <c r="N377" s="247"/>
      <c r="O377" s="247"/>
      <c r="P377" s="247"/>
      <c r="Q377" s="247"/>
      <c r="R377" s="247"/>
      <c r="S377" s="247"/>
      <c r="T377" s="248"/>
      <c r="AT377" s="249" t="s">
        <v>148</v>
      </c>
      <c r="AU377" s="249" t="s">
        <v>146</v>
      </c>
      <c r="AV377" s="12" t="s">
        <v>80</v>
      </c>
      <c r="AW377" s="12" t="s">
        <v>36</v>
      </c>
      <c r="AX377" s="12" t="s">
        <v>72</v>
      </c>
      <c r="AY377" s="249" t="s">
        <v>137</v>
      </c>
    </row>
    <row r="378" spans="2:51" s="11" customFormat="1" ht="13.5">
      <c r="B378" s="228"/>
      <c r="C378" s="229"/>
      <c r="D378" s="230" t="s">
        <v>148</v>
      </c>
      <c r="E378" s="231" t="s">
        <v>21</v>
      </c>
      <c r="F378" s="232" t="s">
        <v>865</v>
      </c>
      <c r="G378" s="229"/>
      <c r="H378" s="233">
        <v>5.082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148</v>
      </c>
      <c r="AU378" s="239" t="s">
        <v>146</v>
      </c>
      <c r="AV378" s="11" t="s">
        <v>146</v>
      </c>
      <c r="AW378" s="11" t="s">
        <v>36</v>
      </c>
      <c r="AX378" s="11" t="s">
        <v>72</v>
      </c>
      <c r="AY378" s="239" t="s">
        <v>137</v>
      </c>
    </row>
    <row r="379" spans="2:51" s="11" customFormat="1" ht="13.5">
      <c r="B379" s="228"/>
      <c r="C379" s="229"/>
      <c r="D379" s="230" t="s">
        <v>148</v>
      </c>
      <c r="E379" s="231" t="s">
        <v>21</v>
      </c>
      <c r="F379" s="232" t="s">
        <v>866</v>
      </c>
      <c r="G379" s="229"/>
      <c r="H379" s="233">
        <v>2.268</v>
      </c>
      <c r="I379" s="234"/>
      <c r="J379" s="229"/>
      <c r="K379" s="229"/>
      <c r="L379" s="235"/>
      <c r="M379" s="236"/>
      <c r="N379" s="237"/>
      <c r="O379" s="237"/>
      <c r="P379" s="237"/>
      <c r="Q379" s="237"/>
      <c r="R379" s="237"/>
      <c r="S379" s="237"/>
      <c r="T379" s="238"/>
      <c r="AT379" s="239" t="s">
        <v>148</v>
      </c>
      <c r="AU379" s="239" t="s">
        <v>146</v>
      </c>
      <c r="AV379" s="11" t="s">
        <v>146</v>
      </c>
      <c r="AW379" s="11" t="s">
        <v>36</v>
      </c>
      <c r="AX379" s="11" t="s">
        <v>72</v>
      </c>
      <c r="AY379" s="239" t="s">
        <v>137</v>
      </c>
    </row>
    <row r="380" spans="2:51" s="11" customFormat="1" ht="13.5">
      <c r="B380" s="228"/>
      <c r="C380" s="229"/>
      <c r="D380" s="230" t="s">
        <v>148</v>
      </c>
      <c r="E380" s="231" t="s">
        <v>21</v>
      </c>
      <c r="F380" s="232" t="s">
        <v>867</v>
      </c>
      <c r="G380" s="229"/>
      <c r="H380" s="233">
        <v>0.66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148</v>
      </c>
      <c r="AU380" s="239" t="s">
        <v>146</v>
      </c>
      <c r="AV380" s="11" t="s">
        <v>146</v>
      </c>
      <c r="AW380" s="11" t="s">
        <v>36</v>
      </c>
      <c r="AX380" s="11" t="s">
        <v>72</v>
      </c>
      <c r="AY380" s="239" t="s">
        <v>137</v>
      </c>
    </row>
    <row r="381" spans="2:51" s="12" customFormat="1" ht="13.5">
      <c r="B381" s="240"/>
      <c r="C381" s="241"/>
      <c r="D381" s="230" t="s">
        <v>148</v>
      </c>
      <c r="E381" s="242" t="s">
        <v>21</v>
      </c>
      <c r="F381" s="243" t="s">
        <v>868</v>
      </c>
      <c r="G381" s="241"/>
      <c r="H381" s="242" t="s">
        <v>21</v>
      </c>
      <c r="I381" s="244"/>
      <c r="J381" s="241"/>
      <c r="K381" s="241"/>
      <c r="L381" s="245"/>
      <c r="M381" s="246"/>
      <c r="N381" s="247"/>
      <c r="O381" s="247"/>
      <c r="P381" s="247"/>
      <c r="Q381" s="247"/>
      <c r="R381" s="247"/>
      <c r="S381" s="247"/>
      <c r="T381" s="248"/>
      <c r="AT381" s="249" t="s">
        <v>148</v>
      </c>
      <c r="AU381" s="249" t="s">
        <v>146</v>
      </c>
      <c r="AV381" s="12" t="s">
        <v>80</v>
      </c>
      <c r="AW381" s="12" t="s">
        <v>36</v>
      </c>
      <c r="AX381" s="12" t="s">
        <v>72</v>
      </c>
      <c r="AY381" s="249" t="s">
        <v>137</v>
      </c>
    </row>
    <row r="382" spans="2:51" s="11" customFormat="1" ht="13.5">
      <c r="B382" s="228"/>
      <c r="C382" s="229"/>
      <c r="D382" s="230" t="s">
        <v>148</v>
      </c>
      <c r="E382" s="231" t="s">
        <v>21</v>
      </c>
      <c r="F382" s="232" t="s">
        <v>869</v>
      </c>
      <c r="G382" s="229"/>
      <c r="H382" s="233">
        <v>8.84</v>
      </c>
      <c r="I382" s="234"/>
      <c r="J382" s="229"/>
      <c r="K382" s="229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148</v>
      </c>
      <c r="AU382" s="239" t="s">
        <v>146</v>
      </c>
      <c r="AV382" s="11" t="s">
        <v>146</v>
      </c>
      <c r="AW382" s="11" t="s">
        <v>36</v>
      </c>
      <c r="AX382" s="11" t="s">
        <v>72</v>
      </c>
      <c r="AY382" s="239" t="s">
        <v>137</v>
      </c>
    </row>
    <row r="383" spans="2:51" s="11" customFormat="1" ht="13.5">
      <c r="B383" s="228"/>
      <c r="C383" s="229"/>
      <c r="D383" s="230" t="s">
        <v>148</v>
      </c>
      <c r="E383" s="231" t="s">
        <v>21</v>
      </c>
      <c r="F383" s="232" t="s">
        <v>870</v>
      </c>
      <c r="G383" s="229"/>
      <c r="H383" s="233">
        <v>8.6</v>
      </c>
      <c r="I383" s="234"/>
      <c r="J383" s="229"/>
      <c r="K383" s="229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148</v>
      </c>
      <c r="AU383" s="239" t="s">
        <v>146</v>
      </c>
      <c r="AV383" s="11" t="s">
        <v>146</v>
      </c>
      <c r="AW383" s="11" t="s">
        <v>36</v>
      </c>
      <c r="AX383" s="11" t="s">
        <v>72</v>
      </c>
      <c r="AY383" s="239" t="s">
        <v>137</v>
      </c>
    </row>
    <row r="384" spans="2:51" s="13" customFormat="1" ht="13.5">
      <c r="B384" s="260"/>
      <c r="C384" s="261"/>
      <c r="D384" s="230" t="s">
        <v>148</v>
      </c>
      <c r="E384" s="262" t="s">
        <v>21</v>
      </c>
      <c r="F384" s="263" t="s">
        <v>217</v>
      </c>
      <c r="G384" s="261"/>
      <c r="H384" s="264">
        <v>30.698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AT384" s="270" t="s">
        <v>148</v>
      </c>
      <c r="AU384" s="270" t="s">
        <v>146</v>
      </c>
      <c r="AV384" s="13" t="s">
        <v>145</v>
      </c>
      <c r="AW384" s="13" t="s">
        <v>36</v>
      </c>
      <c r="AX384" s="13" t="s">
        <v>80</v>
      </c>
      <c r="AY384" s="270" t="s">
        <v>137</v>
      </c>
    </row>
    <row r="385" spans="2:65" s="1" customFormat="1" ht="16.5" customHeight="1">
      <c r="B385" s="45"/>
      <c r="C385" s="216" t="s">
        <v>871</v>
      </c>
      <c r="D385" s="216" t="s">
        <v>140</v>
      </c>
      <c r="E385" s="217" t="s">
        <v>872</v>
      </c>
      <c r="F385" s="218" t="s">
        <v>873</v>
      </c>
      <c r="G385" s="219" t="s">
        <v>143</v>
      </c>
      <c r="H385" s="220">
        <v>1.443</v>
      </c>
      <c r="I385" s="221"/>
      <c r="J385" s="222">
        <f>ROUND(I385*H385,2)</f>
        <v>0</v>
      </c>
      <c r="K385" s="218" t="s">
        <v>144</v>
      </c>
      <c r="L385" s="71"/>
      <c r="M385" s="223" t="s">
        <v>21</v>
      </c>
      <c r="N385" s="224" t="s">
        <v>44</v>
      </c>
      <c r="O385" s="46"/>
      <c r="P385" s="225">
        <f>O385*H385</f>
        <v>0</v>
      </c>
      <c r="Q385" s="225">
        <v>0.001</v>
      </c>
      <c r="R385" s="225">
        <f>Q385*H385</f>
        <v>0.001443</v>
      </c>
      <c r="S385" s="225">
        <v>0.00031</v>
      </c>
      <c r="T385" s="226">
        <f>S385*H385</f>
        <v>0.00044733</v>
      </c>
      <c r="AR385" s="23" t="s">
        <v>210</v>
      </c>
      <c r="AT385" s="23" t="s">
        <v>140</v>
      </c>
      <c r="AU385" s="23" t="s">
        <v>146</v>
      </c>
      <c r="AY385" s="23" t="s">
        <v>137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23" t="s">
        <v>146</v>
      </c>
      <c r="BK385" s="227">
        <f>ROUND(I385*H385,2)</f>
        <v>0</v>
      </c>
      <c r="BL385" s="23" t="s">
        <v>210</v>
      </c>
      <c r="BM385" s="23" t="s">
        <v>874</v>
      </c>
    </row>
    <row r="386" spans="2:51" s="12" customFormat="1" ht="13.5">
      <c r="B386" s="240"/>
      <c r="C386" s="241"/>
      <c r="D386" s="230" t="s">
        <v>148</v>
      </c>
      <c r="E386" s="242" t="s">
        <v>21</v>
      </c>
      <c r="F386" s="243" t="s">
        <v>875</v>
      </c>
      <c r="G386" s="241"/>
      <c r="H386" s="242" t="s">
        <v>21</v>
      </c>
      <c r="I386" s="244"/>
      <c r="J386" s="241"/>
      <c r="K386" s="241"/>
      <c r="L386" s="245"/>
      <c r="M386" s="246"/>
      <c r="N386" s="247"/>
      <c r="O386" s="247"/>
      <c r="P386" s="247"/>
      <c r="Q386" s="247"/>
      <c r="R386" s="247"/>
      <c r="S386" s="247"/>
      <c r="T386" s="248"/>
      <c r="AT386" s="249" t="s">
        <v>148</v>
      </c>
      <c r="AU386" s="249" t="s">
        <v>146</v>
      </c>
      <c r="AV386" s="12" t="s">
        <v>80</v>
      </c>
      <c r="AW386" s="12" t="s">
        <v>36</v>
      </c>
      <c r="AX386" s="12" t="s">
        <v>72</v>
      </c>
      <c r="AY386" s="249" t="s">
        <v>137</v>
      </c>
    </row>
    <row r="387" spans="2:51" s="11" customFormat="1" ht="13.5">
      <c r="B387" s="228"/>
      <c r="C387" s="229"/>
      <c r="D387" s="230" t="s">
        <v>148</v>
      </c>
      <c r="E387" s="231" t="s">
        <v>21</v>
      </c>
      <c r="F387" s="232" t="s">
        <v>876</v>
      </c>
      <c r="G387" s="229"/>
      <c r="H387" s="233">
        <v>1.443</v>
      </c>
      <c r="I387" s="234"/>
      <c r="J387" s="229"/>
      <c r="K387" s="229"/>
      <c r="L387" s="235"/>
      <c r="M387" s="236"/>
      <c r="N387" s="237"/>
      <c r="O387" s="237"/>
      <c r="P387" s="237"/>
      <c r="Q387" s="237"/>
      <c r="R387" s="237"/>
      <c r="S387" s="237"/>
      <c r="T387" s="238"/>
      <c r="AT387" s="239" t="s">
        <v>148</v>
      </c>
      <c r="AU387" s="239" t="s">
        <v>146</v>
      </c>
      <c r="AV387" s="11" t="s">
        <v>146</v>
      </c>
      <c r="AW387" s="11" t="s">
        <v>36</v>
      </c>
      <c r="AX387" s="11" t="s">
        <v>80</v>
      </c>
      <c r="AY387" s="239" t="s">
        <v>137</v>
      </c>
    </row>
    <row r="388" spans="2:65" s="1" customFormat="1" ht="25.5" customHeight="1">
      <c r="B388" s="45"/>
      <c r="C388" s="216" t="s">
        <v>877</v>
      </c>
      <c r="D388" s="216" t="s">
        <v>140</v>
      </c>
      <c r="E388" s="217" t="s">
        <v>878</v>
      </c>
      <c r="F388" s="218" t="s">
        <v>879</v>
      </c>
      <c r="G388" s="219" t="s">
        <v>143</v>
      </c>
      <c r="H388" s="220">
        <v>30.698</v>
      </c>
      <c r="I388" s="221"/>
      <c r="J388" s="222">
        <f>ROUND(I388*H388,2)</f>
        <v>0</v>
      </c>
      <c r="K388" s="218" t="s">
        <v>144</v>
      </c>
      <c r="L388" s="71"/>
      <c r="M388" s="223" t="s">
        <v>21</v>
      </c>
      <c r="N388" s="224" t="s">
        <v>44</v>
      </c>
      <c r="O388" s="46"/>
      <c r="P388" s="225">
        <f>O388*H388</f>
        <v>0</v>
      </c>
      <c r="Q388" s="225">
        <v>0.00021</v>
      </c>
      <c r="R388" s="225">
        <f>Q388*H388</f>
        <v>0.00644658</v>
      </c>
      <c r="S388" s="225">
        <v>0</v>
      </c>
      <c r="T388" s="226">
        <f>S388*H388</f>
        <v>0</v>
      </c>
      <c r="AR388" s="23" t="s">
        <v>210</v>
      </c>
      <c r="AT388" s="23" t="s">
        <v>140</v>
      </c>
      <c r="AU388" s="23" t="s">
        <v>146</v>
      </c>
      <c r="AY388" s="23" t="s">
        <v>137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23" t="s">
        <v>146</v>
      </c>
      <c r="BK388" s="227">
        <f>ROUND(I388*H388,2)</f>
        <v>0</v>
      </c>
      <c r="BL388" s="23" t="s">
        <v>210</v>
      </c>
      <c r="BM388" s="23" t="s">
        <v>880</v>
      </c>
    </row>
    <row r="389" spans="2:65" s="1" customFormat="1" ht="16.5" customHeight="1">
      <c r="B389" s="45"/>
      <c r="C389" s="216" t="s">
        <v>881</v>
      </c>
      <c r="D389" s="216" t="s">
        <v>140</v>
      </c>
      <c r="E389" s="217" t="s">
        <v>882</v>
      </c>
      <c r="F389" s="218" t="s">
        <v>883</v>
      </c>
      <c r="G389" s="219" t="s">
        <v>143</v>
      </c>
      <c r="H389" s="220">
        <v>30.698</v>
      </c>
      <c r="I389" s="221"/>
      <c r="J389" s="222">
        <f>ROUND(I389*H389,2)</f>
        <v>0</v>
      </c>
      <c r="K389" s="218" t="s">
        <v>144</v>
      </c>
      <c r="L389" s="71"/>
      <c r="M389" s="223" t="s">
        <v>21</v>
      </c>
      <c r="N389" s="224" t="s">
        <v>44</v>
      </c>
      <c r="O389" s="46"/>
      <c r="P389" s="225">
        <f>O389*H389</f>
        <v>0</v>
      </c>
      <c r="Q389" s="225">
        <v>0.00016</v>
      </c>
      <c r="R389" s="225">
        <f>Q389*H389</f>
        <v>0.004911680000000001</v>
      </c>
      <c r="S389" s="225">
        <v>0</v>
      </c>
      <c r="T389" s="226">
        <f>S389*H389</f>
        <v>0</v>
      </c>
      <c r="AR389" s="23" t="s">
        <v>210</v>
      </c>
      <c r="AT389" s="23" t="s">
        <v>140</v>
      </c>
      <c r="AU389" s="23" t="s">
        <v>146</v>
      </c>
      <c r="AY389" s="23" t="s">
        <v>137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23" t="s">
        <v>146</v>
      </c>
      <c r="BK389" s="227">
        <f>ROUND(I389*H389,2)</f>
        <v>0</v>
      </c>
      <c r="BL389" s="23" t="s">
        <v>210</v>
      </c>
      <c r="BM389" s="23" t="s">
        <v>884</v>
      </c>
    </row>
    <row r="390" spans="2:63" s="10" customFormat="1" ht="37.4" customHeight="1">
      <c r="B390" s="200"/>
      <c r="C390" s="201"/>
      <c r="D390" s="202" t="s">
        <v>71</v>
      </c>
      <c r="E390" s="203" t="s">
        <v>885</v>
      </c>
      <c r="F390" s="203" t="s">
        <v>886</v>
      </c>
      <c r="G390" s="201"/>
      <c r="H390" s="201"/>
      <c r="I390" s="204"/>
      <c r="J390" s="205">
        <f>BK390</f>
        <v>0</v>
      </c>
      <c r="K390" s="201"/>
      <c r="L390" s="206"/>
      <c r="M390" s="207"/>
      <c r="N390" s="208"/>
      <c r="O390" s="208"/>
      <c r="P390" s="209">
        <f>SUM(P391:P412)</f>
        <v>0</v>
      </c>
      <c r="Q390" s="208"/>
      <c r="R390" s="209">
        <f>SUM(R391:R412)</f>
        <v>0</v>
      </c>
      <c r="S390" s="208"/>
      <c r="T390" s="210">
        <f>SUM(T391:T412)</f>
        <v>0</v>
      </c>
      <c r="AR390" s="211" t="s">
        <v>145</v>
      </c>
      <c r="AT390" s="212" t="s">
        <v>71</v>
      </c>
      <c r="AU390" s="212" t="s">
        <v>72</v>
      </c>
      <c r="AY390" s="211" t="s">
        <v>137</v>
      </c>
      <c r="BK390" s="213">
        <f>SUM(BK391:BK412)</f>
        <v>0</v>
      </c>
    </row>
    <row r="391" spans="2:65" s="1" customFormat="1" ht="25.5" customHeight="1">
      <c r="B391" s="45"/>
      <c r="C391" s="216" t="s">
        <v>887</v>
      </c>
      <c r="D391" s="216" t="s">
        <v>140</v>
      </c>
      <c r="E391" s="217" t="s">
        <v>888</v>
      </c>
      <c r="F391" s="218" t="s">
        <v>889</v>
      </c>
      <c r="G391" s="219" t="s">
        <v>890</v>
      </c>
      <c r="H391" s="220">
        <v>50</v>
      </c>
      <c r="I391" s="221"/>
      <c r="J391" s="222">
        <f>ROUND(I391*H391,2)</f>
        <v>0</v>
      </c>
      <c r="K391" s="218" t="s">
        <v>144</v>
      </c>
      <c r="L391" s="71"/>
      <c r="M391" s="223" t="s">
        <v>21</v>
      </c>
      <c r="N391" s="224" t="s">
        <v>44</v>
      </c>
      <c r="O391" s="46"/>
      <c r="P391" s="225">
        <f>O391*H391</f>
        <v>0</v>
      </c>
      <c r="Q391" s="225">
        <v>0</v>
      </c>
      <c r="R391" s="225">
        <f>Q391*H391</f>
        <v>0</v>
      </c>
      <c r="S391" s="225">
        <v>0</v>
      </c>
      <c r="T391" s="226">
        <f>S391*H391</f>
        <v>0</v>
      </c>
      <c r="AR391" s="23" t="s">
        <v>891</v>
      </c>
      <c r="AT391" s="23" t="s">
        <v>140</v>
      </c>
      <c r="AU391" s="23" t="s">
        <v>80</v>
      </c>
      <c r="AY391" s="23" t="s">
        <v>137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23" t="s">
        <v>146</v>
      </c>
      <c r="BK391" s="227">
        <f>ROUND(I391*H391,2)</f>
        <v>0</v>
      </c>
      <c r="BL391" s="23" t="s">
        <v>891</v>
      </c>
      <c r="BM391" s="23" t="s">
        <v>892</v>
      </c>
    </row>
    <row r="392" spans="2:51" s="12" customFormat="1" ht="13.5">
      <c r="B392" s="240"/>
      <c r="C392" s="241"/>
      <c r="D392" s="230" t="s">
        <v>148</v>
      </c>
      <c r="E392" s="242" t="s">
        <v>21</v>
      </c>
      <c r="F392" s="243" t="s">
        <v>893</v>
      </c>
      <c r="G392" s="241"/>
      <c r="H392" s="242" t="s">
        <v>21</v>
      </c>
      <c r="I392" s="244"/>
      <c r="J392" s="241"/>
      <c r="K392" s="241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148</v>
      </c>
      <c r="AU392" s="249" t="s">
        <v>80</v>
      </c>
      <c r="AV392" s="12" t="s">
        <v>80</v>
      </c>
      <c r="AW392" s="12" t="s">
        <v>36</v>
      </c>
      <c r="AX392" s="12" t="s">
        <v>72</v>
      </c>
      <c r="AY392" s="249" t="s">
        <v>137</v>
      </c>
    </row>
    <row r="393" spans="2:51" s="12" customFormat="1" ht="13.5">
      <c r="B393" s="240"/>
      <c r="C393" s="241"/>
      <c r="D393" s="230" t="s">
        <v>148</v>
      </c>
      <c r="E393" s="242" t="s">
        <v>21</v>
      </c>
      <c r="F393" s="243" t="s">
        <v>894</v>
      </c>
      <c r="G393" s="241"/>
      <c r="H393" s="242" t="s">
        <v>21</v>
      </c>
      <c r="I393" s="244"/>
      <c r="J393" s="241"/>
      <c r="K393" s="241"/>
      <c r="L393" s="245"/>
      <c r="M393" s="246"/>
      <c r="N393" s="247"/>
      <c r="O393" s="247"/>
      <c r="P393" s="247"/>
      <c r="Q393" s="247"/>
      <c r="R393" s="247"/>
      <c r="S393" s="247"/>
      <c r="T393" s="248"/>
      <c r="AT393" s="249" t="s">
        <v>148</v>
      </c>
      <c r="AU393" s="249" t="s">
        <v>80</v>
      </c>
      <c r="AV393" s="12" t="s">
        <v>80</v>
      </c>
      <c r="AW393" s="12" t="s">
        <v>36</v>
      </c>
      <c r="AX393" s="12" t="s">
        <v>72</v>
      </c>
      <c r="AY393" s="249" t="s">
        <v>137</v>
      </c>
    </row>
    <row r="394" spans="2:51" s="11" customFormat="1" ht="13.5">
      <c r="B394" s="228"/>
      <c r="C394" s="229"/>
      <c r="D394" s="230" t="s">
        <v>148</v>
      </c>
      <c r="E394" s="231" t="s">
        <v>21</v>
      </c>
      <c r="F394" s="232" t="s">
        <v>210</v>
      </c>
      <c r="G394" s="229"/>
      <c r="H394" s="233">
        <v>16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148</v>
      </c>
      <c r="AU394" s="239" t="s">
        <v>80</v>
      </c>
      <c r="AV394" s="11" t="s">
        <v>146</v>
      </c>
      <c r="AW394" s="11" t="s">
        <v>36</v>
      </c>
      <c r="AX394" s="11" t="s">
        <v>72</v>
      </c>
      <c r="AY394" s="239" t="s">
        <v>137</v>
      </c>
    </row>
    <row r="395" spans="2:51" s="12" customFormat="1" ht="13.5">
      <c r="B395" s="240"/>
      <c r="C395" s="241"/>
      <c r="D395" s="230" t="s">
        <v>148</v>
      </c>
      <c r="E395" s="242" t="s">
        <v>21</v>
      </c>
      <c r="F395" s="243" t="s">
        <v>895</v>
      </c>
      <c r="G395" s="241"/>
      <c r="H395" s="242" t="s">
        <v>21</v>
      </c>
      <c r="I395" s="244"/>
      <c r="J395" s="241"/>
      <c r="K395" s="241"/>
      <c r="L395" s="245"/>
      <c r="M395" s="246"/>
      <c r="N395" s="247"/>
      <c r="O395" s="247"/>
      <c r="P395" s="247"/>
      <c r="Q395" s="247"/>
      <c r="R395" s="247"/>
      <c r="S395" s="247"/>
      <c r="T395" s="248"/>
      <c r="AT395" s="249" t="s">
        <v>148</v>
      </c>
      <c r="AU395" s="249" t="s">
        <v>80</v>
      </c>
      <c r="AV395" s="12" t="s">
        <v>80</v>
      </c>
      <c r="AW395" s="12" t="s">
        <v>36</v>
      </c>
      <c r="AX395" s="12" t="s">
        <v>72</v>
      </c>
      <c r="AY395" s="249" t="s">
        <v>137</v>
      </c>
    </row>
    <row r="396" spans="2:51" s="11" customFormat="1" ht="13.5">
      <c r="B396" s="228"/>
      <c r="C396" s="229"/>
      <c r="D396" s="230" t="s">
        <v>148</v>
      </c>
      <c r="E396" s="231" t="s">
        <v>21</v>
      </c>
      <c r="F396" s="232" t="s">
        <v>210</v>
      </c>
      <c r="G396" s="229"/>
      <c r="H396" s="233">
        <v>16</v>
      </c>
      <c r="I396" s="234"/>
      <c r="J396" s="229"/>
      <c r="K396" s="229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148</v>
      </c>
      <c r="AU396" s="239" t="s">
        <v>80</v>
      </c>
      <c r="AV396" s="11" t="s">
        <v>146</v>
      </c>
      <c r="AW396" s="11" t="s">
        <v>36</v>
      </c>
      <c r="AX396" s="11" t="s">
        <v>72</v>
      </c>
      <c r="AY396" s="239" t="s">
        <v>137</v>
      </c>
    </row>
    <row r="397" spans="2:51" s="12" customFormat="1" ht="13.5">
      <c r="B397" s="240"/>
      <c r="C397" s="241"/>
      <c r="D397" s="230" t="s">
        <v>148</v>
      </c>
      <c r="E397" s="242" t="s">
        <v>21</v>
      </c>
      <c r="F397" s="243" t="s">
        <v>896</v>
      </c>
      <c r="G397" s="241"/>
      <c r="H397" s="242" t="s">
        <v>21</v>
      </c>
      <c r="I397" s="244"/>
      <c r="J397" s="241"/>
      <c r="K397" s="241"/>
      <c r="L397" s="245"/>
      <c r="M397" s="246"/>
      <c r="N397" s="247"/>
      <c r="O397" s="247"/>
      <c r="P397" s="247"/>
      <c r="Q397" s="247"/>
      <c r="R397" s="247"/>
      <c r="S397" s="247"/>
      <c r="T397" s="248"/>
      <c r="AT397" s="249" t="s">
        <v>148</v>
      </c>
      <c r="AU397" s="249" t="s">
        <v>80</v>
      </c>
      <c r="AV397" s="12" t="s">
        <v>80</v>
      </c>
      <c r="AW397" s="12" t="s">
        <v>36</v>
      </c>
      <c r="AX397" s="12" t="s">
        <v>72</v>
      </c>
      <c r="AY397" s="249" t="s">
        <v>137</v>
      </c>
    </row>
    <row r="398" spans="2:51" s="11" customFormat="1" ht="13.5">
      <c r="B398" s="228"/>
      <c r="C398" s="229"/>
      <c r="D398" s="230" t="s">
        <v>148</v>
      </c>
      <c r="E398" s="231" t="s">
        <v>21</v>
      </c>
      <c r="F398" s="232" t="s">
        <v>146</v>
      </c>
      <c r="G398" s="229"/>
      <c r="H398" s="233">
        <v>2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148</v>
      </c>
      <c r="AU398" s="239" t="s">
        <v>80</v>
      </c>
      <c r="AV398" s="11" t="s">
        <v>146</v>
      </c>
      <c r="AW398" s="11" t="s">
        <v>36</v>
      </c>
      <c r="AX398" s="11" t="s">
        <v>72</v>
      </c>
      <c r="AY398" s="239" t="s">
        <v>137</v>
      </c>
    </row>
    <row r="399" spans="2:51" s="12" customFormat="1" ht="13.5">
      <c r="B399" s="240"/>
      <c r="C399" s="241"/>
      <c r="D399" s="230" t="s">
        <v>148</v>
      </c>
      <c r="E399" s="242" t="s">
        <v>21</v>
      </c>
      <c r="F399" s="243" t="s">
        <v>897</v>
      </c>
      <c r="G399" s="241"/>
      <c r="H399" s="242" t="s">
        <v>21</v>
      </c>
      <c r="I399" s="244"/>
      <c r="J399" s="241"/>
      <c r="K399" s="241"/>
      <c r="L399" s="245"/>
      <c r="M399" s="246"/>
      <c r="N399" s="247"/>
      <c r="O399" s="247"/>
      <c r="P399" s="247"/>
      <c r="Q399" s="247"/>
      <c r="R399" s="247"/>
      <c r="S399" s="247"/>
      <c r="T399" s="248"/>
      <c r="AT399" s="249" t="s">
        <v>148</v>
      </c>
      <c r="AU399" s="249" t="s">
        <v>80</v>
      </c>
      <c r="AV399" s="12" t="s">
        <v>80</v>
      </c>
      <c r="AW399" s="12" t="s">
        <v>36</v>
      </c>
      <c r="AX399" s="12" t="s">
        <v>72</v>
      </c>
      <c r="AY399" s="249" t="s">
        <v>137</v>
      </c>
    </row>
    <row r="400" spans="2:51" s="11" customFormat="1" ht="13.5">
      <c r="B400" s="228"/>
      <c r="C400" s="229"/>
      <c r="D400" s="230" t="s">
        <v>148</v>
      </c>
      <c r="E400" s="231" t="s">
        <v>21</v>
      </c>
      <c r="F400" s="232" t="s">
        <v>171</v>
      </c>
      <c r="G400" s="229"/>
      <c r="H400" s="233">
        <v>8</v>
      </c>
      <c r="I400" s="234"/>
      <c r="J400" s="229"/>
      <c r="K400" s="229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148</v>
      </c>
      <c r="AU400" s="239" t="s">
        <v>80</v>
      </c>
      <c r="AV400" s="11" t="s">
        <v>146</v>
      </c>
      <c r="AW400" s="11" t="s">
        <v>36</v>
      </c>
      <c r="AX400" s="11" t="s">
        <v>72</v>
      </c>
      <c r="AY400" s="239" t="s">
        <v>137</v>
      </c>
    </row>
    <row r="401" spans="2:51" s="12" customFormat="1" ht="13.5">
      <c r="B401" s="240"/>
      <c r="C401" s="241"/>
      <c r="D401" s="230" t="s">
        <v>148</v>
      </c>
      <c r="E401" s="242" t="s">
        <v>21</v>
      </c>
      <c r="F401" s="243" t="s">
        <v>898</v>
      </c>
      <c r="G401" s="241"/>
      <c r="H401" s="242" t="s">
        <v>21</v>
      </c>
      <c r="I401" s="244"/>
      <c r="J401" s="241"/>
      <c r="K401" s="241"/>
      <c r="L401" s="245"/>
      <c r="M401" s="246"/>
      <c r="N401" s="247"/>
      <c r="O401" s="247"/>
      <c r="P401" s="247"/>
      <c r="Q401" s="247"/>
      <c r="R401" s="247"/>
      <c r="S401" s="247"/>
      <c r="T401" s="248"/>
      <c r="AT401" s="249" t="s">
        <v>148</v>
      </c>
      <c r="AU401" s="249" t="s">
        <v>80</v>
      </c>
      <c r="AV401" s="12" t="s">
        <v>80</v>
      </c>
      <c r="AW401" s="12" t="s">
        <v>36</v>
      </c>
      <c r="AX401" s="12" t="s">
        <v>72</v>
      </c>
      <c r="AY401" s="249" t="s">
        <v>137</v>
      </c>
    </row>
    <row r="402" spans="2:51" s="11" customFormat="1" ht="13.5">
      <c r="B402" s="228"/>
      <c r="C402" s="229"/>
      <c r="D402" s="230" t="s">
        <v>148</v>
      </c>
      <c r="E402" s="231" t="s">
        <v>21</v>
      </c>
      <c r="F402" s="232" t="s">
        <v>171</v>
      </c>
      <c r="G402" s="229"/>
      <c r="H402" s="233">
        <v>8</v>
      </c>
      <c r="I402" s="234"/>
      <c r="J402" s="229"/>
      <c r="K402" s="229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148</v>
      </c>
      <c r="AU402" s="239" t="s">
        <v>80</v>
      </c>
      <c r="AV402" s="11" t="s">
        <v>146</v>
      </c>
      <c r="AW402" s="11" t="s">
        <v>36</v>
      </c>
      <c r="AX402" s="11" t="s">
        <v>72</v>
      </c>
      <c r="AY402" s="239" t="s">
        <v>137</v>
      </c>
    </row>
    <row r="403" spans="2:51" s="13" customFormat="1" ht="13.5">
      <c r="B403" s="260"/>
      <c r="C403" s="261"/>
      <c r="D403" s="230" t="s">
        <v>148</v>
      </c>
      <c r="E403" s="262" t="s">
        <v>21</v>
      </c>
      <c r="F403" s="263" t="s">
        <v>217</v>
      </c>
      <c r="G403" s="261"/>
      <c r="H403" s="264">
        <v>50</v>
      </c>
      <c r="I403" s="265"/>
      <c r="J403" s="261"/>
      <c r="K403" s="261"/>
      <c r="L403" s="266"/>
      <c r="M403" s="267"/>
      <c r="N403" s="268"/>
      <c r="O403" s="268"/>
      <c r="P403" s="268"/>
      <c r="Q403" s="268"/>
      <c r="R403" s="268"/>
      <c r="S403" s="268"/>
      <c r="T403" s="269"/>
      <c r="AT403" s="270" t="s">
        <v>148</v>
      </c>
      <c r="AU403" s="270" t="s">
        <v>80</v>
      </c>
      <c r="AV403" s="13" t="s">
        <v>145</v>
      </c>
      <c r="AW403" s="13" t="s">
        <v>36</v>
      </c>
      <c r="AX403" s="13" t="s">
        <v>80</v>
      </c>
      <c r="AY403" s="270" t="s">
        <v>137</v>
      </c>
    </row>
    <row r="404" spans="2:65" s="1" customFormat="1" ht="25.5" customHeight="1">
      <c r="B404" s="45"/>
      <c r="C404" s="216" t="s">
        <v>899</v>
      </c>
      <c r="D404" s="216" t="s">
        <v>140</v>
      </c>
      <c r="E404" s="217" t="s">
        <v>900</v>
      </c>
      <c r="F404" s="218" t="s">
        <v>901</v>
      </c>
      <c r="G404" s="219" t="s">
        <v>890</v>
      </c>
      <c r="H404" s="220">
        <v>8</v>
      </c>
      <c r="I404" s="221"/>
      <c r="J404" s="222">
        <f>ROUND(I404*H404,2)</f>
        <v>0</v>
      </c>
      <c r="K404" s="218" t="s">
        <v>144</v>
      </c>
      <c r="L404" s="71"/>
      <c r="M404" s="223" t="s">
        <v>21</v>
      </c>
      <c r="N404" s="224" t="s">
        <v>44</v>
      </c>
      <c r="O404" s="46"/>
      <c r="P404" s="225">
        <f>O404*H404</f>
        <v>0</v>
      </c>
      <c r="Q404" s="225">
        <v>0</v>
      </c>
      <c r="R404" s="225">
        <f>Q404*H404</f>
        <v>0</v>
      </c>
      <c r="S404" s="225">
        <v>0</v>
      </c>
      <c r="T404" s="226">
        <f>S404*H404</f>
        <v>0</v>
      </c>
      <c r="AR404" s="23" t="s">
        <v>891</v>
      </c>
      <c r="AT404" s="23" t="s">
        <v>140</v>
      </c>
      <c r="AU404" s="23" t="s">
        <v>80</v>
      </c>
      <c r="AY404" s="23" t="s">
        <v>137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23" t="s">
        <v>146</v>
      </c>
      <c r="BK404" s="227">
        <f>ROUND(I404*H404,2)</f>
        <v>0</v>
      </c>
      <c r="BL404" s="23" t="s">
        <v>891</v>
      </c>
      <c r="BM404" s="23" t="s">
        <v>902</v>
      </c>
    </row>
    <row r="405" spans="2:51" s="12" customFormat="1" ht="13.5">
      <c r="B405" s="240"/>
      <c r="C405" s="241"/>
      <c r="D405" s="230" t="s">
        <v>148</v>
      </c>
      <c r="E405" s="242" t="s">
        <v>21</v>
      </c>
      <c r="F405" s="243" t="s">
        <v>903</v>
      </c>
      <c r="G405" s="241"/>
      <c r="H405" s="242" t="s">
        <v>21</v>
      </c>
      <c r="I405" s="244"/>
      <c r="J405" s="241"/>
      <c r="K405" s="241"/>
      <c r="L405" s="245"/>
      <c r="M405" s="246"/>
      <c r="N405" s="247"/>
      <c r="O405" s="247"/>
      <c r="P405" s="247"/>
      <c r="Q405" s="247"/>
      <c r="R405" s="247"/>
      <c r="S405" s="247"/>
      <c r="T405" s="248"/>
      <c r="AT405" s="249" t="s">
        <v>148</v>
      </c>
      <c r="AU405" s="249" t="s">
        <v>80</v>
      </c>
      <c r="AV405" s="12" t="s">
        <v>80</v>
      </c>
      <c r="AW405" s="12" t="s">
        <v>36</v>
      </c>
      <c r="AX405" s="12" t="s">
        <v>72</v>
      </c>
      <c r="AY405" s="249" t="s">
        <v>137</v>
      </c>
    </row>
    <row r="406" spans="2:51" s="11" customFormat="1" ht="13.5">
      <c r="B406" s="228"/>
      <c r="C406" s="229"/>
      <c r="D406" s="230" t="s">
        <v>148</v>
      </c>
      <c r="E406" s="231" t="s">
        <v>21</v>
      </c>
      <c r="F406" s="232" t="s">
        <v>171</v>
      </c>
      <c r="G406" s="229"/>
      <c r="H406" s="233">
        <v>8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148</v>
      </c>
      <c r="AU406" s="239" t="s">
        <v>80</v>
      </c>
      <c r="AV406" s="11" t="s">
        <v>146</v>
      </c>
      <c r="AW406" s="11" t="s">
        <v>36</v>
      </c>
      <c r="AX406" s="11" t="s">
        <v>80</v>
      </c>
      <c r="AY406" s="239" t="s">
        <v>137</v>
      </c>
    </row>
    <row r="407" spans="2:65" s="1" customFormat="1" ht="25.5" customHeight="1">
      <c r="B407" s="45"/>
      <c r="C407" s="216" t="s">
        <v>904</v>
      </c>
      <c r="D407" s="216" t="s">
        <v>140</v>
      </c>
      <c r="E407" s="217" t="s">
        <v>905</v>
      </c>
      <c r="F407" s="218" t="s">
        <v>906</v>
      </c>
      <c r="G407" s="219" t="s">
        <v>890</v>
      </c>
      <c r="H407" s="220">
        <v>4</v>
      </c>
      <c r="I407" s="221"/>
      <c r="J407" s="222">
        <f>ROUND(I407*H407,2)</f>
        <v>0</v>
      </c>
      <c r="K407" s="218" t="s">
        <v>144</v>
      </c>
      <c r="L407" s="71"/>
      <c r="M407" s="223" t="s">
        <v>21</v>
      </c>
      <c r="N407" s="224" t="s">
        <v>44</v>
      </c>
      <c r="O407" s="46"/>
      <c r="P407" s="225">
        <f>O407*H407</f>
        <v>0</v>
      </c>
      <c r="Q407" s="225">
        <v>0</v>
      </c>
      <c r="R407" s="225">
        <f>Q407*H407</f>
        <v>0</v>
      </c>
      <c r="S407" s="225">
        <v>0</v>
      </c>
      <c r="T407" s="226">
        <f>S407*H407</f>
        <v>0</v>
      </c>
      <c r="AR407" s="23" t="s">
        <v>891</v>
      </c>
      <c r="AT407" s="23" t="s">
        <v>140</v>
      </c>
      <c r="AU407" s="23" t="s">
        <v>80</v>
      </c>
      <c r="AY407" s="23" t="s">
        <v>137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23" t="s">
        <v>146</v>
      </c>
      <c r="BK407" s="227">
        <f>ROUND(I407*H407,2)</f>
        <v>0</v>
      </c>
      <c r="BL407" s="23" t="s">
        <v>891</v>
      </c>
      <c r="BM407" s="23" t="s">
        <v>907</v>
      </c>
    </row>
    <row r="408" spans="2:51" s="12" customFormat="1" ht="13.5">
      <c r="B408" s="240"/>
      <c r="C408" s="241"/>
      <c r="D408" s="230" t="s">
        <v>148</v>
      </c>
      <c r="E408" s="242" t="s">
        <v>21</v>
      </c>
      <c r="F408" s="243" t="s">
        <v>908</v>
      </c>
      <c r="G408" s="241"/>
      <c r="H408" s="242" t="s">
        <v>21</v>
      </c>
      <c r="I408" s="244"/>
      <c r="J408" s="241"/>
      <c r="K408" s="241"/>
      <c r="L408" s="245"/>
      <c r="M408" s="246"/>
      <c r="N408" s="247"/>
      <c r="O408" s="247"/>
      <c r="P408" s="247"/>
      <c r="Q408" s="247"/>
      <c r="R408" s="247"/>
      <c r="S408" s="247"/>
      <c r="T408" s="248"/>
      <c r="AT408" s="249" t="s">
        <v>148</v>
      </c>
      <c r="AU408" s="249" t="s">
        <v>80</v>
      </c>
      <c r="AV408" s="12" t="s">
        <v>80</v>
      </c>
      <c r="AW408" s="12" t="s">
        <v>36</v>
      </c>
      <c r="AX408" s="12" t="s">
        <v>72</v>
      </c>
      <c r="AY408" s="249" t="s">
        <v>137</v>
      </c>
    </row>
    <row r="409" spans="2:51" s="11" customFormat="1" ht="13.5">
      <c r="B409" s="228"/>
      <c r="C409" s="229"/>
      <c r="D409" s="230" t="s">
        <v>148</v>
      </c>
      <c r="E409" s="231" t="s">
        <v>21</v>
      </c>
      <c r="F409" s="232" t="s">
        <v>145</v>
      </c>
      <c r="G409" s="229"/>
      <c r="H409" s="233">
        <v>4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148</v>
      </c>
      <c r="AU409" s="239" t="s">
        <v>80</v>
      </c>
      <c r="AV409" s="11" t="s">
        <v>146</v>
      </c>
      <c r="AW409" s="11" t="s">
        <v>36</v>
      </c>
      <c r="AX409" s="11" t="s">
        <v>80</v>
      </c>
      <c r="AY409" s="239" t="s">
        <v>137</v>
      </c>
    </row>
    <row r="410" spans="2:65" s="1" customFormat="1" ht="25.5" customHeight="1">
      <c r="B410" s="45"/>
      <c r="C410" s="216" t="s">
        <v>909</v>
      </c>
      <c r="D410" s="216" t="s">
        <v>140</v>
      </c>
      <c r="E410" s="217" t="s">
        <v>910</v>
      </c>
      <c r="F410" s="218" t="s">
        <v>911</v>
      </c>
      <c r="G410" s="219" t="s">
        <v>890</v>
      </c>
      <c r="H410" s="220">
        <v>4</v>
      </c>
      <c r="I410" s="221"/>
      <c r="J410" s="222">
        <f>ROUND(I410*H410,2)</f>
        <v>0</v>
      </c>
      <c r="K410" s="218" t="s">
        <v>144</v>
      </c>
      <c r="L410" s="71"/>
      <c r="M410" s="223" t="s">
        <v>21</v>
      </c>
      <c r="N410" s="224" t="s">
        <v>44</v>
      </c>
      <c r="O410" s="46"/>
      <c r="P410" s="225">
        <f>O410*H410</f>
        <v>0</v>
      </c>
      <c r="Q410" s="225">
        <v>0</v>
      </c>
      <c r="R410" s="225">
        <f>Q410*H410</f>
        <v>0</v>
      </c>
      <c r="S410" s="225">
        <v>0</v>
      </c>
      <c r="T410" s="226">
        <f>S410*H410</f>
        <v>0</v>
      </c>
      <c r="AR410" s="23" t="s">
        <v>891</v>
      </c>
      <c r="AT410" s="23" t="s">
        <v>140</v>
      </c>
      <c r="AU410" s="23" t="s">
        <v>80</v>
      </c>
      <c r="AY410" s="23" t="s">
        <v>137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23" t="s">
        <v>146</v>
      </c>
      <c r="BK410" s="227">
        <f>ROUND(I410*H410,2)</f>
        <v>0</v>
      </c>
      <c r="BL410" s="23" t="s">
        <v>891</v>
      </c>
      <c r="BM410" s="23" t="s">
        <v>912</v>
      </c>
    </row>
    <row r="411" spans="2:51" s="12" customFormat="1" ht="13.5">
      <c r="B411" s="240"/>
      <c r="C411" s="241"/>
      <c r="D411" s="230" t="s">
        <v>148</v>
      </c>
      <c r="E411" s="242" t="s">
        <v>21</v>
      </c>
      <c r="F411" s="243" t="s">
        <v>913</v>
      </c>
      <c r="G411" s="241"/>
      <c r="H411" s="242" t="s">
        <v>21</v>
      </c>
      <c r="I411" s="244"/>
      <c r="J411" s="241"/>
      <c r="K411" s="241"/>
      <c r="L411" s="245"/>
      <c r="M411" s="246"/>
      <c r="N411" s="247"/>
      <c r="O411" s="247"/>
      <c r="P411" s="247"/>
      <c r="Q411" s="247"/>
      <c r="R411" s="247"/>
      <c r="S411" s="247"/>
      <c r="T411" s="248"/>
      <c r="AT411" s="249" t="s">
        <v>148</v>
      </c>
      <c r="AU411" s="249" t="s">
        <v>80</v>
      </c>
      <c r="AV411" s="12" t="s">
        <v>80</v>
      </c>
      <c r="AW411" s="12" t="s">
        <v>36</v>
      </c>
      <c r="AX411" s="12" t="s">
        <v>72</v>
      </c>
      <c r="AY411" s="249" t="s">
        <v>137</v>
      </c>
    </row>
    <row r="412" spans="2:51" s="11" customFormat="1" ht="13.5">
      <c r="B412" s="228"/>
      <c r="C412" s="229"/>
      <c r="D412" s="230" t="s">
        <v>148</v>
      </c>
      <c r="E412" s="231" t="s">
        <v>21</v>
      </c>
      <c r="F412" s="232" t="s">
        <v>145</v>
      </c>
      <c r="G412" s="229"/>
      <c r="H412" s="233">
        <v>4</v>
      </c>
      <c r="I412" s="234"/>
      <c r="J412" s="229"/>
      <c r="K412" s="229"/>
      <c r="L412" s="235"/>
      <c r="M412" s="236"/>
      <c r="N412" s="237"/>
      <c r="O412" s="237"/>
      <c r="P412" s="237"/>
      <c r="Q412" s="237"/>
      <c r="R412" s="237"/>
      <c r="S412" s="237"/>
      <c r="T412" s="238"/>
      <c r="AT412" s="239" t="s">
        <v>148</v>
      </c>
      <c r="AU412" s="239" t="s">
        <v>80</v>
      </c>
      <c r="AV412" s="11" t="s">
        <v>146</v>
      </c>
      <c r="AW412" s="11" t="s">
        <v>36</v>
      </c>
      <c r="AX412" s="11" t="s">
        <v>80</v>
      </c>
      <c r="AY412" s="239" t="s">
        <v>137</v>
      </c>
    </row>
    <row r="413" spans="2:63" s="10" customFormat="1" ht="37.4" customHeight="1">
      <c r="B413" s="200"/>
      <c r="C413" s="201"/>
      <c r="D413" s="202" t="s">
        <v>71</v>
      </c>
      <c r="E413" s="203" t="s">
        <v>914</v>
      </c>
      <c r="F413" s="203" t="s">
        <v>915</v>
      </c>
      <c r="G413" s="201"/>
      <c r="H413" s="201"/>
      <c r="I413" s="204"/>
      <c r="J413" s="205">
        <f>BK413</f>
        <v>0</v>
      </c>
      <c r="K413" s="201"/>
      <c r="L413" s="206"/>
      <c r="M413" s="207"/>
      <c r="N413" s="208"/>
      <c r="O413" s="208"/>
      <c r="P413" s="209">
        <f>P414+P416</f>
        <v>0</v>
      </c>
      <c r="Q413" s="208"/>
      <c r="R413" s="209">
        <f>R414+R416</f>
        <v>0</v>
      </c>
      <c r="S413" s="208"/>
      <c r="T413" s="210">
        <f>T414+T416</f>
        <v>0</v>
      </c>
      <c r="AR413" s="211" t="s">
        <v>77</v>
      </c>
      <c r="AT413" s="212" t="s">
        <v>71</v>
      </c>
      <c r="AU413" s="212" t="s">
        <v>72</v>
      </c>
      <c r="AY413" s="211" t="s">
        <v>137</v>
      </c>
      <c r="BK413" s="213">
        <f>BK414+BK416</f>
        <v>0</v>
      </c>
    </row>
    <row r="414" spans="2:63" s="10" customFormat="1" ht="19.9" customHeight="1">
      <c r="B414" s="200"/>
      <c r="C414" s="201"/>
      <c r="D414" s="202" t="s">
        <v>71</v>
      </c>
      <c r="E414" s="214" t="s">
        <v>916</v>
      </c>
      <c r="F414" s="214" t="s">
        <v>917</v>
      </c>
      <c r="G414" s="201"/>
      <c r="H414" s="201"/>
      <c r="I414" s="204"/>
      <c r="J414" s="215">
        <f>BK414</f>
        <v>0</v>
      </c>
      <c r="K414" s="201"/>
      <c r="L414" s="206"/>
      <c r="M414" s="207"/>
      <c r="N414" s="208"/>
      <c r="O414" s="208"/>
      <c r="P414" s="209">
        <f>P415</f>
        <v>0</v>
      </c>
      <c r="Q414" s="208"/>
      <c r="R414" s="209">
        <f>R415</f>
        <v>0</v>
      </c>
      <c r="S414" s="208"/>
      <c r="T414" s="210">
        <f>T415</f>
        <v>0</v>
      </c>
      <c r="AR414" s="211" t="s">
        <v>77</v>
      </c>
      <c r="AT414" s="212" t="s">
        <v>71</v>
      </c>
      <c r="AU414" s="212" t="s">
        <v>80</v>
      </c>
      <c r="AY414" s="211" t="s">
        <v>137</v>
      </c>
      <c r="BK414" s="213">
        <f>BK415</f>
        <v>0</v>
      </c>
    </row>
    <row r="415" spans="2:65" s="1" customFormat="1" ht="16.5" customHeight="1">
      <c r="B415" s="45"/>
      <c r="C415" s="216" t="s">
        <v>918</v>
      </c>
      <c r="D415" s="216" t="s">
        <v>140</v>
      </c>
      <c r="E415" s="217" t="s">
        <v>919</v>
      </c>
      <c r="F415" s="218" t="s">
        <v>917</v>
      </c>
      <c r="G415" s="219" t="s">
        <v>395</v>
      </c>
      <c r="H415" s="220">
        <v>1</v>
      </c>
      <c r="I415" s="221"/>
      <c r="J415" s="222">
        <f>ROUND(I415*H415,2)</f>
        <v>0</v>
      </c>
      <c r="K415" s="218" t="s">
        <v>144</v>
      </c>
      <c r="L415" s="71"/>
      <c r="M415" s="223" t="s">
        <v>21</v>
      </c>
      <c r="N415" s="224" t="s">
        <v>44</v>
      </c>
      <c r="O415" s="46"/>
      <c r="P415" s="225">
        <f>O415*H415</f>
        <v>0</v>
      </c>
      <c r="Q415" s="225">
        <v>0</v>
      </c>
      <c r="R415" s="225">
        <f>Q415*H415</f>
        <v>0</v>
      </c>
      <c r="S415" s="225">
        <v>0</v>
      </c>
      <c r="T415" s="226">
        <f>S415*H415</f>
        <v>0</v>
      </c>
      <c r="AR415" s="23" t="s">
        <v>920</v>
      </c>
      <c r="AT415" s="23" t="s">
        <v>140</v>
      </c>
      <c r="AU415" s="23" t="s">
        <v>146</v>
      </c>
      <c r="AY415" s="23" t="s">
        <v>137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23" t="s">
        <v>146</v>
      </c>
      <c r="BK415" s="227">
        <f>ROUND(I415*H415,2)</f>
        <v>0</v>
      </c>
      <c r="BL415" s="23" t="s">
        <v>920</v>
      </c>
      <c r="BM415" s="23" t="s">
        <v>921</v>
      </c>
    </row>
    <row r="416" spans="2:63" s="10" customFormat="1" ht="29.85" customHeight="1">
      <c r="B416" s="200"/>
      <c r="C416" s="201"/>
      <c r="D416" s="202" t="s">
        <v>71</v>
      </c>
      <c r="E416" s="214" t="s">
        <v>922</v>
      </c>
      <c r="F416" s="214" t="s">
        <v>923</v>
      </c>
      <c r="G416" s="201"/>
      <c r="H416" s="201"/>
      <c r="I416" s="204"/>
      <c r="J416" s="215">
        <f>BK416</f>
        <v>0</v>
      </c>
      <c r="K416" s="201"/>
      <c r="L416" s="206"/>
      <c r="M416" s="207"/>
      <c r="N416" s="208"/>
      <c r="O416" s="208"/>
      <c r="P416" s="209">
        <f>P417</f>
        <v>0</v>
      </c>
      <c r="Q416" s="208"/>
      <c r="R416" s="209">
        <f>R417</f>
        <v>0</v>
      </c>
      <c r="S416" s="208"/>
      <c r="T416" s="210">
        <f>T417</f>
        <v>0</v>
      </c>
      <c r="AR416" s="211" t="s">
        <v>77</v>
      </c>
      <c r="AT416" s="212" t="s">
        <v>71</v>
      </c>
      <c r="AU416" s="212" t="s">
        <v>80</v>
      </c>
      <c r="AY416" s="211" t="s">
        <v>137</v>
      </c>
      <c r="BK416" s="213">
        <f>BK417</f>
        <v>0</v>
      </c>
    </row>
    <row r="417" spans="2:65" s="1" customFormat="1" ht="16.5" customHeight="1">
      <c r="B417" s="45"/>
      <c r="C417" s="216" t="s">
        <v>924</v>
      </c>
      <c r="D417" s="216" t="s">
        <v>140</v>
      </c>
      <c r="E417" s="217" t="s">
        <v>925</v>
      </c>
      <c r="F417" s="218" t="s">
        <v>923</v>
      </c>
      <c r="G417" s="219" t="s">
        <v>395</v>
      </c>
      <c r="H417" s="220">
        <v>1</v>
      </c>
      <c r="I417" s="221"/>
      <c r="J417" s="222">
        <f>ROUND(I417*H417,2)</f>
        <v>0</v>
      </c>
      <c r="K417" s="218" t="s">
        <v>144</v>
      </c>
      <c r="L417" s="71"/>
      <c r="M417" s="223" t="s">
        <v>21</v>
      </c>
      <c r="N417" s="271" t="s">
        <v>44</v>
      </c>
      <c r="O417" s="272"/>
      <c r="P417" s="273">
        <f>O417*H417</f>
        <v>0</v>
      </c>
      <c r="Q417" s="273">
        <v>0</v>
      </c>
      <c r="R417" s="273">
        <f>Q417*H417</f>
        <v>0</v>
      </c>
      <c r="S417" s="273">
        <v>0</v>
      </c>
      <c r="T417" s="274">
        <f>S417*H417</f>
        <v>0</v>
      </c>
      <c r="AR417" s="23" t="s">
        <v>920</v>
      </c>
      <c r="AT417" s="23" t="s">
        <v>140</v>
      </c>
      <c r="AU417" s="23" t="s">
        <v>146</v>
      </c>
      <c r="AY417" s="23" t="s">
        <v>137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23" t="s">
        <v>146</v>
      </c>
      <c r="BK417" s="227">
        <f>ROUND(I417*H417,2)</f>
        <v>0</v>
      </c>
      <c r="BL417" s="23" t="s">
        <v>920</v>
      </c>
      <c r="BM417" s="23" t="s">
        <v>926</v>
      </c>
    </row>
    <row r="418" spans="2:12" s="1" customFormat="1" ht="6.95" customHeight="1">
      <c r="B418" s="66"/>
      <c r="C418" s="67"/>
      <c r="D418" s="67"/>
      <c r="E418" s="67"/>
      <c r="F418" s="67"/>
      <c r="G418" s="67"/>
      <c r="H418" s="67"/>
      <c r="I418" s="161"/>
      <c r="J418" s="67"/>
      <c r="K418" s="67"/>
      <c r="L418" s="71"/>
    </row>
  </sheetData>
  <sheetProtection password="CC35" sheet="1" objects="1" scenarios="1" formatColumns="0" formatRows="0" autoFilter="0"/>
  <autoFilter ref="C101:K417"/>
  <mergeCells count="10">
    <mergeCell ref="E7:H7"/>
    <mergeCell ref="E9:H9"/>
    <mergeCell ref="E24:H24"/>
    <mergeCell ref="E45:H45"/>
    <mergeCell ref="E47:H47"/>
    <mergeCell ref="J51:J52"/>
    <mergeCell ref="E92:H92"/>
    <mergeCell ref="E94:H94"/>
    <mergeCell ref="G1:H1"/>
    <mergeCell ref="L2:V2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4" customFormat="1" ht="45" customHeight="1">
      <c r="B3" s="279"/>
      <c r="C3" s="280" t="s">
        <v>927</v>
      </c>
      <c r="D3" s="280"/>
      <c r="E3" s="280"/>
      <c r="F3" s="280"/>
      <c r="G3" s="280"/>
      <c r="H3" s="280"/>
      <c r="I3" s="280"/>
      <c r="J3" s="280"/>
      <c r="K3" s="281"/>
    </row>
    <row r="4" spans="2:11" ht="25.5" customHeight="1">
      <c r="B4" s="282"/>
      <c r="C4" s="283" t="s">
        <v>928</v>
      </c>
      <c r="D4" s="283"/>
      <c r="E4" s="283"/>
      <c r="F4" s="283"/>
      <c r="G4" s="283"/>
      <c r="H4" s="283"/>
      <c r="I4" s="283"/>
      <c r="J4" s="283"/>
      <c r="K4" s="284"/>
    </row>
    <row r="5" spans="2:1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2"/>
      <c r="C6" s="286" t="s">
        <v>929</v>
      </c>
      <c r="D6" s="286"/>
      <c r="E6" s="286"/>
      <c r="F6" s="286"/>
      <c r="G6" s="286"/>
      <c r="H6" s="286"/>
      <c r="I6" s="286"/>
      <c r="J6" s="286"/>
      <c r="K6" s="284"/>
    </row>
    <row r="7" spans="2:11" ht="15" customHeight="1">
      <c r="B7" s="287"/>
      <c r="C7" s="286" t="s">
        <v>930</v>
      </c>
      <c r="D7" s="286"/>
      <c r="E7" s="286"/>
      <c r="F7" s="286"/>
      <c r="G7" s="286"/>
      <c r="H7" s="286"/>
      <c r="I7" s="286"/>
      <c r="J7" s="286"/>
      <c r="K7" s="284"/>
    </row>
    <row r="8" spans="2:1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ht="15" customHeight="1">
      <c r="B9" s="287"/>
      <c r="C9" s="286" t="s">
        <v>931</v>
      </c>
      <c r="D9" s="286"/>
      <c r="E9" s="286"/>
      <c r="F9" s="286"/>
      <c r="G9" s="286"/>
      <c r="H9" s="286"/>
      <c r="I9" s="286"/>
      <c r="J9" s="286"/>
      <c r="K9" s="284"/>
    </row>
    <row r="10" spans="2:11" ht="15" customHeight="1">
      <c r="B10" s="287"/>
      <c r="C10" s="286"/>
      <c r="D10" s="286" t="s">
        <v>932</v>
      </c>
      <c r="E10" s="286"/>
      <c r="F10" s="286"/>
      <c r="G10" s="286"/>
      <c r="H10" s="286"/>
      <c r="I10" s="286"/>
      <c r="J10" s="286"/>
      <c r="K10" s="284"/>
    </row>
    <row r="11" spans="2:11" ht="15" customHeight="1">
      <c r="B11" s="287"/>
      <c r="C11" s="288"/>
      <c r="D11" s="286" t="s">
        <v>933</v>
      </c>
      <c r="E11" s="286"/>
      <c r="F11" s="286"/>
      <c r="G11" s="286"/>
      <c r="H11" s="286"/>
      <c r="I11" s="286"/>
      <c r="J11" s="286"/>
      <c r="K11" s="284"/>
    </row>
    <row r="12" spans="2:11" ht="12.75" customHeight="1">
      <c r="B12" s="287"/>
      <c r="C12" s="288"/>
      <c r="D12" s="288"/>
      <c r="E12" s="288"/>
      <c r="F12" s="288"/>
      <c r="G12" s="288"/>
      <c r="H12" s="288"/>
      <c r="I12" s="288"/>
      <c r="J12" s="288"/>
      <c r="K12" s="284"/>
    </row>
    <row r="13" spans="2:11" ht="15" customHeight="1">
      <c r="B13" s="287"/>
      <c r="C13" s="288"/>
      <c r="D13" s="286" t="s">
        <v>934</v>
      </c>
      <c r="E13" s="286"/>
      <c r="F13" s="286"/>
      <c r="G13" s="286"/>
      <c r="H13" s="286"/>
      <c r="I13" s="286"/>
      <c r="J13" s="286"/>
      <c r="K13" s="284"/>
    </row>
    <row r="14" spans="2:11" ht="15" customHeight="1">
      <c r="B14" s="287"/>
      <c r="C14" s="288"/>
      <c r="D14" s="286" t="s">
        <v>935</v>
      </c>
      <c r="E14" s="286"/>
      <c r="F14" s="286"/>
      <c r="G14" s="286"/>
      <c r="H14" s="286"/>
      <c r="I14" s="286"/>
      <c r="J14" s="286"/>
      <c r="K14" s="284"/>
    </row>
    <row r="15" spans="2:11" ht="15" customHeight="1">
      <c r="B15" s="287"/>
      <c r="C15" s="288"/>
      <c r="D15" s="286" t="s">
        <v>936</v>
      </c>
      <c r="E15" s="286"/>
      <c r="F15" s="286"/>
      <c r="G15" s="286"/>
      <c r="H15" s="286"/>
      <c r="I15" s="286"/>
      <c r="J15" s="286"/>
      <c r="K15" s="284"/>
    </row>
    <row r="16" spans="2:11" ht="15" customHeight="1">
      <c r="B16" s="287"/>
      <c r="C16" s="288"/>
      <c r="D16" s="288"/>
      <c r="E16" s="289" t="s">
        <v>79</v>
      </c>
      <c r="F16" s="286" t="s">
        <v>937</v>
      </c>
      <c r="G16" s="286"/>
      <c r="H16" s="286"/>
      <c r="I16" s="286"/>
      <c r="J16" s="286"/>
      <c r="K16" s="284"/>
    </row>
    <row r="17" spans="2:11" ht="15" customHeight="1">
      <c r="B17" s="287"/>
      <c r="C17" s="288"/>
      <c r="D17" s="288"/>
      <c r="E17" s="289" t="s">
        <v>938</v>
      </c>
      <c r="F17" s="286" t="s">
        <v>939</v>
      </c>
      <c r="G17" s="286"/>
      <c r="H17" s="286"/>
      <c r="I17" s="286"/>
      <c r="J17" s="286"/>
      <c r="K17" s="284"/>
    </row>
    <row r="18" spans="2:11" ht="15" customHeight="1">
      <c r="B18" s="287"/>
      <c r="C18" s="288"/>
      <c r="D18" s="288"/>
      <c r="E18" s="289" t="s">
        <v>940</v>
      </c>
      <c r="F18" s="286" t="s">
        <v>941</v>
      </c>
      <c r="G18" s="286"/>
      <c r="H18" s="286"/>
      <c r="I18" s="286"/>
      <c r="J18" s="286"/>
      <c r="K18" s="284"/>
    </row>
    <row r="19" spans="2:11" ht="15" customHeight="1">
      <c r="B19" s="287"/>
      <c r="C19" s="288"/>
      <c r="D19" s="288"/>
      <c r="E19" s="289" t="s">
        <v>942</v>
      </c>
      <c r="F19" s="286" t="s">
        <v>943</v>
      </c>
      <c r="G19" s="286"/>
      <c r="H19" s="286"/>
      <c r="I19" s="286"/>
      <c r="J19" s="286"/>
      <c r="K19" s="284"/>
    </row>
    <row r="20" spans="2:11" ht="15" customHeight="1">
      <c r="B20" s="287"/>
      <c r="C20" s="288"/>
      <c r="D20" s="288"/>
      <c r="E20" s="289" t="s">
        <v>944</v>
      </c>
      <c r="F20" s="286" t="s">
        <v>945</v>
      </c>
      <c r="G20" s="286"/>
      <c r="H20" s="286"/>
      <c r="I20" s="286"/>
      <c r="J20" s="286"/>
      <c r="K20" s="284"/>
    </row>
    <row r="21" spans="2:11" ht="15" customHeight="1">
      <c r="B21" s="287"/>
      <c r="C21" s="288"/>
      <c r="D21" s="288"/>
      <c r="E21" s="289" t="s">
        <v>946</v>
      </c>
      <c r="F21" s="286" t="s">
        <v>947</v>
      </c>
      <c r="G21" s="286"/>
      <c r="H21" s="286"/>
      <c r="I21" s="286"/>
      <c r="J21" s="286"/>
      <c r="K21" s="284"/>
    </row>
    <row r="22" spans="2:11" ht="12.75" customHeight="1">
      <c r="B22" s="287"/>
      <c r="C22" s="288"/>
      <c r="D22" s="288"/>
      <c r="E22" s="288"/>
      <c r="F22" s="288"/>
      <c r="G22" s="288"/>
      <c r="H22" s="288"/>
      <c r="I22" s="288"/>
      <c r="J22" s="288"/>
      <c r="K22" s="284"/>
    </row>
    <row r="23" spans="2:11" ht="15" customHeight="1">
      <c r="B23" s="287"/>
      <c r="C23" s="286" t="s">
        <v>948</v>
      </c>
      <c r="D23" s="286"/>
      <c r="E23" s="286"/>
      <c r="F23" s="286"/>
      <c r="G23" s="286"/>
      <c r="H23" s="286"/>
      <c r="I23" s="286"/>
      <c r="J23" s="286"/>
      <c r="K23" s="284"/>
    </row>
    <row r="24" spans="2:11" ht="15" customHeight="1">
      <c r="B24" s="287"/>
      <c r="C24" s="286" t="s">
        <v>949</v>
      </c>
      <c r="D24" s="286"/>
      <c r="E24" s="286"/>
      <c r="F24" s="286"/>
      <c r="G24" s="286"/>
      <c r="H24" s="286"/>
      <c r="I24" s="286"/>
      <c r="J24" s="286"/>
      <c r="K24" s="284"/>
    </row>
    <row r="25" spans="2:11" ht="15" customHeight="1">
      <c r="B25" s="287"/>
      <c r="C25" s="286"/>
      <c r="D25" s="286" t="s">
        <v>950</v>
      </c>
      <c r="E25" s="286"/>
      <c r="F25" s="286"/>
      <c r="G25" s="286"/>
      <c r="H25" s="286"/>
      <c r="I25" s="286"/>
      <c r="J25" s="286"/>
      <c r="K25" s="284"/>
    </row>
    <row r="26" spans="2:11" ht="15" customHeight="1">
      <c r="B26" s="287"/>
      <c r="C26" s="288"/>
      <c r="D26" s="286" t="s">
        <v>951</v>
      </c>
      <c r="E26" s="286"/>
      <c r="F26" s="286"/>
      <c r="G26" s="286"/>
      <c r="H26" s="286"/>
      <c r="I26" s="286"/>
      <c r="J26" s="286"/>
      <c r="K26" s="284"/>
    </row>
    <row r="27" spans="2:11" ht="12.75" customHeight="1">
      <c r="B27" s="287"/>
      <c r="C27" s="288"/>
      <c r="D27" s="288"/>
      <c r="E27" s="288"/>
      <c r="F27" s="288"/>
      <c r="G27" s="288"/>
      <c r="H27" s="288"/>
      <c r="I27" s="288"/>
      <c r="J27" s="288"/>
      <c r="K27" s="284"/>
    </row>
    <row r="28" spans="2:11" ht="15" customHeight="1">
      <c r="B28" s="287"/>
      <c r="C28" s="288"/>
      <c r="D28" s="286" t="s">
        <v>952</v>
      </c>
      <c r="E28" s="286"/>
      <c r="F28" s="286"/>
      <c r="G28" s="286"/>
      <c r="H28" s="286"/>
      <c r="I28" s="286"/>
      <c r="J28" s="286"/>
      <c r="K28" s="284"/>
    </row>
    <row r="29" spans="2:11" ht="15" customHeight="1">
      <c r="B29" s="287"/>
      <c r="C29" s="288"/>
      <c r="D29" s="286" t="s">
        <v>953</v>
      </c>
      <c r="E29" s="286"/>
      <c r="F29" s="286"/>
      <c r="G29" s="286"/>
      <c r="H29" s="286"/>
      <c r="I29" s="286"/>
      <c r="J29" s="286"/>
      <c r="K29" s="284"/>
    </row>
    <row r="30" spans="2:11" ht="12.75" customHeight="1">
      <c r="B30" s="287"/>
      <c r="C30" s="288"/>
      <c r="D30" s="288"/>
      <c r="E30" s="288"/>
      <c r="F30" s="288"/>
      <c r="G30" s="288"/>
      <c r="H30" s="288"/>
      <c r="I30" s="288"/>
      <c r="J30" s="288"/>
      <c r="K30" s="284"/>
    </row>
    <row r="31" spans="2:11" ht="15" customHeight="1">
      <c r="B31" s="287"/>
      <c r="C31" s="288"/>
      <c r="D31" s="286" t="s">
        <v>954</v>
      </c>
      <c r="E31" s="286"/>
      <c r="F31" s="286"/>
      <c r="G31" s="286"/>
      <c r="H31" s="286"/>
      <c r="I31" s="286"/>
      <c r="J31" s="286"/>
      <c r="K31" s="284"/>
    </row>
    <row r="32" spans="2:11" ht="15" customHeight="1">
      <c r="B32" s="287"/>
      <c r="C32" s="288"/>
      <c r="D32" s="286" t="s">
        <v>955</v>
      </c>
      <c r="E32" s="286"/>
      <c r="F32" s="286"/>
      <c r="G32" s="286"/>
      <c r="H32" s="286"/>
      <c r="I32" s="286"/>
      <c r="J32" s="286"/>
      <c r="K32" s="284"/>
    </row>
    <row r="33" spans="2:11" ht="15" customHeight="1">
      <c r="B33" s="287"/>
      <c r="C33" s="288"/>
      <c r="D33" s="286" t="s">
        <v>956</v>
      </c>
      <c r="E33" s="286"/>
      <c r="F33" s="286"/>
      <c r="G33" s="286"/>
      <c r="H33" s="286"/>
      <c r="I33" s="286"/>
      <c r="J33" s="286"/>
      <c r="K33" s="284"/>
    </row>
    <row r="34" spans="2:11" ht="15" customHeight="1">
      <c r="B34" s="287"/>
      <c r="C34" s="288"/>
      <c r="D34" s="286"/>
      <c r="E34" s="290" t="s">
        <v>122</v>
      </c>
      <c r="F34" s="286"/>
      <c r="G34" s="286" t="s">
        <v>957</v>
      </c>
      <c r="H34" s="286"/>
      <c r="I34" s="286"/>
      <c r="J34" s="286"/>
      <c r="K34" s="284"/>
    </row>
    <row r="35" spans="2:11" ht="30.75" customHeight="1">
      <c r="B35" s="287"/>
      <c r="C35" s="288"/>
      <c r="D35" s="286"/>
      <c r="E35" s="290" t="s">
        <v>958</v>
      </c>
      <c r="F35" s="286"/>
      <c r="G35" s="286" t="s">
        <v>959</v>
      </c>
      <c r="H35" s="286"/>
      <c r="I35" s="286"/>
      <c r="J35" s="286"/>
      <c r="K35" s="284"/>
    </row>
    <row r="36" spans="2:11" ht="15" customHeight="1">
      <c r="B36" s="287"/>
      <c r="C36" s="288"/>
      <c r="D36" s="286"/>
      <c r="E36" s="290" t="s">
        <v>53</v>
      </c>
      <c r="F36" s="286"/>
      <c r="G36" s="286" t="s">
        <v>960</v>
      </c>
      <c r="H36" s="286"/>
      <c r="I36" s="286"/>
      <c r="J36" s="286"/>
      <c r="K36" s="284"/>
    </row>
    <row r="37" spans="2:11" ht="15" customHeight="1">
      <c r="B37" s="287"/>
      <c r="C37" s="288"/>
      <c r="D37" s="286"/>
      <c r="E37" s="290" t="s">
        <v>123</v>
      </c>
      <c r="F37" s="286"/>
      <c r="G37" s="286" t="s">
        <v>961</v>
      </c>
      <c r="H37" s="286"/>
      <c r="I37" s="286"/>
      <c r="J37" s="286"/>
      <c r="K37" s="284"/>
    </row>
    <row r="38" spans="2:11" ht="15" customHeight="1">
      <c r="B38" s="287"/>
      <c r="C38" s="288"/>
      <c r="D38" s="286"/>
      <c r="E38" s="290" t="s">
        <v>124</v>
      </c>
      <c r="F38" s="286"/>
      <c r="G38" s="286" t="s">
        <v>962</v>
      </c>
      <c r="H38" s="286"/>
      <c r="I38" s="286"/>
      <c r="J38" s="286"/>
      <c r="K38" s="284"/>
    </row>
    <row r="39" spans="2:11" ht="15" customHeight="1">
      <c r="B39" s="287"/>
      <c r="C39" s="288"/>
      <c r="D39" s="286"/>
      <c r="E39" s="290" t="s">
        <v>125</v>
      </c>
      <c r="F39" s="286"/>
      <c r="G39" s="286" t="s">
        <v>963</v>
      </c>
      <c r="H39" s="286"/>
      <c r="I39" s="286"/>
      <c r="J39" s="286"/>
      <c r="K39" s="284"/>
    </row>
    <row r="40" spans="2:11" ht="15" customHeight="1">
      <c r="B40" s="287"/>
      <c r="C40" s="288"/>
      <c r="D40" s="286"/>
      <c r="E40" s="290" t="s">
        <v>964</v>
      </c>
      <c r="F40" s="286"/>
      <c r="G40" s="286" t="s">
        <v>965</v>
      </c>
      <c r="H40" s="286"/>
      <c r="I40" s="286"/>
      <c r="J40" s="286"/>
      <c r="K40" s="284"/>
    </row>
    <row r="41" spans="2:11" ht="15" customHeight="1">
      <c r="B41" s="287"/>
      <c r="C41" s="288"/>
      <c r="D41" s="286"/>
      <c r="E41" s="290"/>
      <c r="F41" s="286"/>
      <c r="G41" s="286" t="s">
        <v>966</v>
      </c>
      <c r="H41" s="286"/>
      <c r="I41" s="286"/>
      <c r="J41" s="286"/>
      <c r="K41" s="284"/>
    </row>
    <row r="42" spans="2:11" ht="15" customHeight="1">
      <c r="B42" s="287"/>
      <c r="C42" s="288"/>
      <c r="D42" s="286"/>
      <c r="E42" s="290" t="s">
        <v>967</v>
      </c>
      <c r="F42" s="286"/>
      <c r="G42" s="286" t="s">
        <v>968</v>
      </c>
      <c r="H42" s="286"/>
      <c r="I42" s="286"/>
      <c r="J42" s="286"/>
      <c r="K42" s="284"/>
    </row>
    <row r="43" spans="2:11" ht="15" customHeight="1">
      <c r="B43" s="287"/>
      <c r="C43" s="288"/>
      <c r="D43" s="286"/>
      <c r="E43" s="290" t="s">
        <v>127</v>
      </c>
      <c r="F43" s="286"/>
      <c r="G43" s="286" t="s">
        <v>969</v>
      </c>
      <c r="H43" s="286"/>
      <c r="I43" s="286"/>
      <c r="J43" s="286"/>
      <c r="K43" s="284"/>
    </row>
    <row r="44" spans="2:11" ht="12.75" customHeight="1">
      <c r="B44" s="287"/>
      <c r="C44" s="288"/>
      <c r="D44" s="286"/>
      <c r="E44" s="286"/>
      <c r="F44" s="286"/>
      <c r="G44" s="286"/>
      <c r="H44" s="286"/>
      <c r="I44" s="286"/>
      <c r="J44" s="286"/>
      <c r="K44" s="284"/>
    </row>
    <row r="45" spans="2:11" ht="15" customHeight="1">
      <c r="B45" s="287"/>
      <c r="C45" s="288"/>
      <c r="D45" s="286" t="s">
        <v>970</v>
      </c>
      <c r="E45" s="286"/>
      <c r="F45" s="286"/>
      <c r="G45" s="286"/>
      <c r="H45" s="286"/>
      <c r="I45" s="286"/>
      <c r="J45" s="286"/>
      <c r="K45" s="284"/>
    </row>
    <row r="46" spans="2:11" ht="15" customHeight="1">
      <c r="B46" s="287"/>
      <c r="C46" s="288"/>
      <c r="D46" s="288"/>
      <c r="E46" s="286" t="s">
        <v>971</v>
      </c>
      <c r="F46" s="286"/>
      <c r="G46" s="286"/>
      <c r="H46" s="286"/>
      <c r="I46" s="286"/>
      <c r="J46" s="286"/>
      <c r="K46" s="284"/>
    </row>
    <row r="47" spans="2:11" ht="15" customHeight="1">
      <c r="B47" s="287"/>
      <c r="C47" s="288"/>
      <c r="D47" s="288"/>
      <c r="E47" s="286" t="s">
        <v>972</v>
      </c>
      <c r="F47" s="286"/>
      <c r="G47" s="286"/>
      <c r="H47" s="286"/>
      <c r="I47" s="286"/>
      <c r="J47" s="286"/>
      <c r="K47" s="284"/>
    </row>
    <row r="48" spans="2:11" ht="15" customHeight="1">
      <c r="B48" s="287"/>
      <c r="C48" s="288"/>
      <c r="D48" s="288"/>
      <c r="E48" s="286" t="s">
        <v>973</v>
      </c>
      <c r="F48" s="286"/>
      <c r="G48" s="286"/>
      <c r="H48" s="286"/>
      <c r="I48" s="286"/>
      <c r="J48" s="286"/>
      <c r="K48" s="284"/>
    </row>
    <row r="49" spans="2:11" ht="15" customHeight="1">
      <c r="B49" s="287"/>
      <c r="C49" s="288"/>
      <c r="D49" s="286" t="s">
        <v>974</v>
      </c>
      <c r="E49" s="286"/>
      <c r="F49" s="286"/>
      <c r="G49" s="286"/>
      <c r="H49" s="286"/>
      <c r="I49" s="286"/>
      <c r="J49" s="286"/>
      <c r="K49" s="284"/>
    </row>
    <row r="50" spans="2:11" ht="25.5" customHeight="1">
      <c r="B50" s="282"/>
      <c r="C50" s="283" t="s">
        <v>975</v>
      </c>
      <c r="D50" s="283"/>
      <c r="E50" s="283"/>
      <c r="F50" s="283"/>
      <c r="G50" s="283"/>
      <c r="H50" s="283"/>
      <c r="I50" s="283"/>
      <c r="J50" s="283"/>
      <c r="K50" s="284"/>
    </row>
    <row r="51" spans="2:11" ht="5.25" customHeight="1">
      <c r="B51" s="282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2"/>
      <c r="C52" s="286" t="s">
        <v>976</v>
      </c>
      <c r="D52" s="286"/>
      <c r="E52" s="286"/>
      <c r="F52" s="286"/>
      <c r="G52" s="286"/>
      <c r="H52" s="286"/>
      <c r="I52" s="286"/>
      <c r="J52" s="286"/>
      <c r="K52" s="284"/>
    </row>
    <row r="53" spans="2:11" ht="15" customHeight="1">
      <c r="B53" s="282"/>
      <c r="C53" s="286" t="s">
        <v>977</v>
      </c>
      <c r="D53" s="286"/>
      <c r="E53" s="286"/>
      <c r="F53" s="286"/>
      <c r="G53" s="286"/>
      <c r="H53" s="286"/>
      <c r="I53" s="286"/>
      <c r="J53" s="286"/>
      <c r="K53" s="284"/>
    </row>
    <row r="54" spans="2:11" ht="12.75" customHeight="1">
      <c r="B54" s="282"/>
      <c r="C54" s="286"/>
      <c r="D54" s="286"/>
      <c r="E54" s="286"/>
      <c r="F54" s="286"/>
      <c r="G54" s="286"/>
      <c r="H54" s="286"/>
      <c r="I54" s="286"/>
      <c r="J54" s="286"/>
      <c r="K54" s="284"/>
    </row>
    <row r="55" spans="2:11" ht="15" customHeight="1">
      <c r="B55" s="282"/>
      <c r="C55" s="286" t="s">
        <v>978</v>
      </c>
      <c r="D55" s="286"/>
      <c r="E55" s="286"/>
      <c r="F55" s="286"/>
      <c r="G55" s="286"/>
      <c r="H55" s="286"/>
      <c r="I55" s="286"/>
      <c r="J55" s="286"/>
      <c r="K55" s="284"/>
    </row>
    <row r="56" spans="2:11" ht="15" customHeight="1">
      <c r="B56" s="282"/>
      <c r="C56" s="288"/>
      <c r="D56" s="286" t="s">
        <v>979</v>
      </c>
      <c r="E56" s="286"/>
      <c r="F56" s="286"/>
      <c r="G56" s="286"/>
      <c r="H56" s="286"/>
      <c r="I56" s="286"/>
      <c r="J56" s="286"/>
      <c r="K56" s="284"/>
    </row>
    <row r="57" spans="2:11" ht="15" customHeight="1">
      <c r="B57" s="282"/>
      <c r="C57" s="288"/>
      <c r="D57" s="286" t="s">
        <v>980</v>
      </c>
      <c r="E57" s="286"/>
      <c r="F57" s="286"/>
      <c r="G57" s="286"/>
      <c r="H57" s="286"/>
      <c r="I57" s="286"/>
      <c r="J57" s="286"/>
      <c r="K57" s="284"/>
    </row>
    <row r="58" spans="2:11" ht="15" customHeight="1">
      <c r="B58" s="282"/>
      <c r="C58" s="288"/>
      <c r="D58" s="286" t="s">
        <v>981</v>
      </c>
      <c r="E58" s="286"/>
      <c r="F58" s="286"/>
      <c r="G58" s="286"/>
      <c r="H58" s="286"/>
      <c r="I58" s="286"/>
      <c r="J58" s="286"/>
      <c r="K58" s="284"/>
    </row>
    <row r="59" spans="2:11" ht="15" customHeight="1">
      <c r="B59" s="282"/>
      <c r="C59" s="288"/>
      <c r="D59" s="286" t="s">
        <v>982</v>
      </c>
      <c r="E59" s="286"/>
      <c r="F59" s="286"/>
      <c r="G59" s="286"/>
      <c r="H59" s="286"/>
      <c r="I59" s="286"/>
      <c r="J59" s="286"/>
      <c r="K59" s="284"/>
    </row>
    <row r="60" spans="2:11" ht="15" customHeight="1">
      <c r="B60" s="282"/>
      <c r="C60" s="288"/>
      <c r="D60" s="291" t="s">
        <v>983</v>
      </c>
      <c r="E60" s="291"/>
      <c r="F60" s="291"/>
      <c r="G60" s="291"/>
      <c r="H60" s="291"/>
      <c r="I60" s="291"/>
      <c r="J60" s="291"/>
      <c r="K60" s="284"/>
    </row>
    <row r="61" spans="2:11" ht="15" customHeight="1">
      <c r="B61" s="282"/>
      <c r="C61" s="288"/>
      <c r="D61" s="286" t="s">
        <v>984</v>
      </c>
      <c r="E61" s="286"/>
      <c r="F61" s="286"/>
      <c r="G61" s="286"/>
      <c r="H61" s="286"/>
      <c r="I61" s="286"/>
      <c r="J61" s="286"/>
      <c r="K61" s="284"/>
    </row>
    <row r="62" spans="2:11" ht="12.75" customHeight="1">
      <c r="B62" s="282"/>
      <c r="C62" s="288"/>
      <c r="D62" s="288"/>
      <c r="E62" s="292"/>
      <c r="F62" s="288"/>
      <c r="G62" s="288"/>
      <c r="H62" s="288"/>
      <c r="I62" s="288"/>
      <c r="J62" s="288"/>
      <c r="K62" s="284"/>
    </row>
    <row r="63" spans="2:11" ht="15" customHeight="1">
      <c r="B63" s="282"/>
      <c r="C63" s="288"/>
      <c r="D63" s="286" t="s">
        <v>985</v>
      </c>
      <c r="E63" s="286"/>
      <c r="F63" s="286"/>
      <c r="G63" s="286"/>
      <c r="H63" s="286"/>
      <c r="I63" s="286"/>
      <c r="J63" s="286"/>
      <c r="K63" s="284"/>
    </row>
    <row r="64" spans="2:11" ht="15" customHeight="1">
      <c r="B64" s="282"/>
      <c r="C64" s="288"/>
      <c r="D64" s="291" t="s">
        <v>986</v>
      </c>
      <c r="E64" s="291"/>
      <c r="F64" s="291"/>
      <c r="G64" s="291"/>
      <c r="H64" s="291"/>
      <c r="I64" s="291"/>
      <c r="J64" s="291"/>
      <c r="K64" s="284"/>
    </row>
    <row r="65" spans="2:11" ht="15" customHeight="1">
      <c r="B65" s="282"/>
      <c r="C65" s="288"/>
      <c r="D65" s="286" t="s">
        <v>987</v>
      </c>
      <c r="E65" s="286"/>
      <c r="F65" s="286"/>
      <c r="G65" s="286"/>
      <c r="H65" s="286"/>
      <c r="I65" s="286"/>
      <c r="J65" s="286"/>
      <c r="K65" s="284"/>
    </row>
    <row r="66" spans="2:11" ht="15" customHeight="1">
      <c r="B66" s="282"/>
      <c r="C66" s="288"/>
      <c r="D66" s="286" t="s">
        <v>988</v>
      </c>
      <c r="E66" s="286"/>
      <c r="F66" s="286"/>
      <c r="G66" s="286"/>
      <c r="H66" s="286"/>
      <c r="I66" s="286"/>
      <c r="J66" s="286"/>
      <c r="K66" s="284"/>
    </row>
    <row r="67" spans="2:11" ht="15" customHeight="1">
      <c r="B67" s="282"/>
      <c r="C67" s="288"/>
      <c r="D67" s="286" t="s">
        <v>989</v>
      </c>
      <c r="E67" s="286"/>
      <c r="F67" s="286"/>
      <c r="G67" s="286"/>
      <c r="H67" s="286"/>
      <c r="I67" s="286"/>
      <c r="J67" s="286"/>
      <c r="K67" s="284"/>
    </row>
    <row r="68" spans="2:11" ht="15" customHeight="1">
      <c r="B68" s="282"/>
      <c r="C68" s="288"/>
      <c r="D68" s="286" t="s">
        <v>990</v>
      </c>
      <c r="E68" s="286"/>
      <c r="F68" s="286"/>
      <c r="G68" s="286"/>
      <c r="H68" s="286"/>
      <c r="I68" s="286"/>
      <c r="J68" s="286"/>
      <c r="K68" s="284"/>
    </row>
    <row r="69" spans="2:11" ht="12.7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1" ht="18.75" customHeight="1">
      <c r="B70" s="296"/>
      <c r="C70" s="296"/>
      <c r="D70" s="296"/>
      <c r="E70" s="296"/>
      <c r="F70" s="296"/>
      <c r="G70" s="296"/>
      <c r="H70" s="296"/>
      <c r="I70" s="296"/>
      <c r="J70" s="296"/>
      <c r="K70" s="297"/>
    </row>
    <row r="71" spans="2:11" ht="18.75" customHeight="1"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2:11" ht="7.5" customHeight="1">
      <c r="B72" s="298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45" customHeight="1">
      <c r="B73" s="301"/>
      <c r="C73" s="302" t="s">
        <v>86</v>
      </c>
      <c r="D73" s="302"/>
      <c r="E73" s="302"/>
      <c r="F73" s="302"/>
      <c r="G73" s="302"/>
      <c r="H73" s="302"/>
      <c r="I73" s="302"/>
      <c r="J73" s="302"/>
      <c r="K73" s="303"/>
    </row>
    <row r="74" spans="2:11" ht="17.25" customHeight="1">
      <c r="B74" s="301"/>
      <c r="C74" s="304" t="s">
        <v>991</v>
      </c>
      <c r="D74" s="304"/>
      <c r="E74" s="304"/>
      <c r="F74" s="304" t="s">
        <v>992</v>
      </c>
      <c r="G74" s="305"/>
      <c r="H74" s="304" t="s">
        <v>123</v>
      </c>
      <c r="I74" s="304" t="s">
        <v>57</v>
      </c>
      <c r="J74" s="304" t="s">
        <v>993</v>
      </c>
      <c r="K74" s="303"/>
    </row>
    <row r="75" spans="2:11" ht="17.25" customHeight="1">
      <c r="B75" s="301"/>
      <c r="C75" s="306" t="s">
        <v>994</v>
      </c>
      <c r="D75" s="306"/>
      <c r="E75" s="306"/>
      <c r="F75" s="307" t="s">
        <v>995</v>
      </c>
      <c r="G75" s="308"/>
      <c r="H75" s="306"/>
      <c r="I75" s="306"/>
      <c r="J75" s="306" t="s">
        <v>996</v>
      </c>
      <c r="K75" s="303"/>
    </row>
    <row r="76" spans="2:11" ht="5.25" customHeight="1">
      <c r="B76" s="301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1"/>
      <c r="C77" s="290" t="s">
        <v>53</v>
      </c>
      <c r="D77" s="309"/>
      <c r="E77" s="309"/>
      <c r="F77" s="311" t="s">
        <v>997</v>
      </c>
      <c r="G77" s="310"/>
      <c r="H77" s="290" t="s">
        <v>998</v>
      </c>
      <c r="I77" s="290" t="s">
        <v>999</v>
      </c>
      <c r="J77" s="290">
        <v>20</v>
      </c>
      <c r="K77" s="303"/>
    </row>
    <row r="78" spans="2:11" ht="15" customHeight="1">
      <c r="B78" s="301"/>
      <c r="C78" s="290" t="s">
        <v>1000</v>
      </c>
      <c r="D78" s="290"/>
      <c r="E78" s="290"/>
      <c r="F78" s="311" t="s">
        <v>997</v>
      </c>
      <c r="G78" s="310"/>
      <c r="H78" s="290" t="s">
        <v>1001</v>
      </c>
      <c r="I78" s="290" t="s">
        <v>999</v>
      </c>
      <c r="J78" s="290">
        <v>120</v>
      </c>
      <c r="K78" s="303"/>
    </row>
    <row r="79" spans="2:11" ht="15" customHeight="1">
      <c r="B79" s="312"/>
      <c r="C79" s="290" t="s">
        <v>1002</v>
      </c>
      <c r="D79" s="290"/>
      <c r="E79" s="290"/>
      <c r="F79" s="311" t="s">
        <v>1003</v>
      </c>
      <c r="G79" s="310"/>
      <c r="H79" s="290" t="s">
        <v>1004</v>
      </c>
      <c r="I79" s="290" t="s">
        <v>999</v>
      </c>
      <c r="J79" s="290">
        <v>50</v>
      </c>
      <c r="K79" s="303"/>
    </row>
    <row r="80" spans="2:11" ht="15" customHeight="1">
      <c r="B80" s="312"/>
      <c r="C80" s="290" t="s">
        <v>1005</v>
      </c>
      <c r="D80" s="290"/>
      <c r="E80" s="290"/>
      <c r="F80" s="311" t="s">
        <v>997</v>
      </c>
      <c r="G80" s="310"/>
      <c r="H80" s="290" t="s">
        <v>1006</v>
      </c>
      <c r="I80" s="290" t="s">
        <v>1007</v>
      </c>
      <c r="J80" s="290"/>
      <c r="K80" s="303"/>
    </row>
    <row r="81" spans="2:11" ht="15" customHeight="1">
      <c r="B81" s="312"/>
      <c r="C81" s="313" t="s">
        <v>1008</v>
      </c>
      <c r="D81" s="313"/>
      <c r="E81" s="313"/>
      <c r="F81" s="314" t="s">
        <v>1003</v>
      </c>
      <c r="G81" s="313"/>
      <c r="H81" s="313" t="s">
        <v>1009</v>
      </c>
      <c r="I81" s="313" t="s">
        <v>999</v>
      </c>
      <c r="J81" s="313">
        <v>15</v>
      </c>
      <c r="K81" s="303"/>
    </row>
    <row r="82" spans="2:11" ht="15" customHeight="1">
      <c r="B82" s="312"/>
      <c r="C82" s="313" t="s">
        <v>1010</v>
      </c>
      <c r="D82" s="313"/>
      <c r="E82" s="313"/>
      <c r="F82" s="314" t="s">
        <v>1003</v>
      </c>
      <c r="G82" s="313"/>
      <c r="H82" s="313" t="s">
        <v>1011</v>
      </c>
      <c r="I82" s="313" t="s">
        <v>999</v>
      </c>
      <c r="J82" s="313">
        <v>15</v>
      </c>
      <c r="K82" s="303"/>
    </row>
    <row r="83" spans="2:11" ht="15" customHeight="1">
      <c r="B83" s="312"/>
      <c r="C83" s="313" t="s">
        <v>1012</v>
      </c>
      <c r="D83" s="313"/>
      <c r="E83" s="313"/>
      <c r="F83" s="314" t="s">
        <v>1003</v>
      </c>
      <c r="G83" s="313"/>
      <c r="H83" s="313" t="s">
        <v>1013</v>
      </c>
      <c r="I83" s="313" t="s">
        <v>999</v>
      </c>
      <c r="J83" s="313">
        <v>20</v>
      </c>
      <c r="K83" s="303"/>
    </row>
    <row r="84" spans="2:11" ht="15" customHeight="1">
      <c r="B84" s="312"/>
      <c r="C84" s="313" t="s">
        <v>1014</v>
      </c>
      <c r="D84" s="313"/>
      <c r="E84" s="313"/>
      <c r="F84" s="314" t="s">
        <v>1003</v>
      </c>
      <c r="G84" s="313"/>
      <c r="H84" s="313" t="s">
        <v>1015</v>
      </c>
      <c r="I84" s="313" t="s">
        <v>999</v>
      </c>
      <c r="J84" s="313">
        <v>20</v>
      </c>
      <c r="K84" s="303"/>
    </row>
    <row r="85" spans="2:11" ht="15" customHeight="1">
      <c r="B85" s="312"/>
      <c r="C85" s="290" t="s">
        <v>1016</v>
      </c>
      <c r="D85" s="290"/>
      <c r="E85" s="290"/>
      <c r="F85" s="311" t="s">
        <v>1003</v>
      </c>
      <c r="G85" s="310"/>
      <c r="H85" s="290" t="s">
        <v>1017</v>
      </c>
      <c r="I85" s="290" t="s">
        <v>999</v>
      </c>
      <c r="J85" s="290">
        <v>50</v>
      </c>
      <c r="K85" s="303"/>
    </row>
    <row r="86" spans="2:11" ht="15" customHeight="1">
      <c r="B86" s="312"/>
      <c r="C86" s="290" t="s">
        <v>1018</v>
      </c>
      <c r="D86" s="290"/>
      <c r="E86" s="290"/>
      <c r="F86" s="311" t="s">
        <v>1003</v>
      </c>
      <c r="G86" s="310"/>
      <c r="H86" s="290" t="s">
        <v>1019</v>
      </c>
      <c r="I86" s="290" t="s">
        <v>999</v>
      </c>
      <c r="J86" s="290">
        <v>20</v>
      </c>
      <c r="K86" s="303"/>
    </row>
    <row r="87" spans="2:11" ht="15" customHeight="1">
      <c r="B87" s="312"/>
      <c r="C87" s="290" t="s">
        <v>1020</v>
      </c>
      <c r="D87" s="290"/>
      <c r="E87" s="290"/>
      <c r="F87" s="311" t="s">
        <v>1003</v>
      </c>
      <c r="G87" s="310"/>
      <c r="H87" s="290" t="s">
        <v>1021</v>
      </c>
      <c r="I87" s="290" t="s">
        <v>999</v>
      </c>
      <c r="J87" s="290">
        <v>20</v>
      </c>
      <c r="K87" s="303"/>
    </row>
    <row r="88" spans="2:11" ht="15" customHeight="1">
      <c r="B88" s="312"/>
      <c r="C88" s="290" t="s">
        <v>1022</v>
      </c>
      <c r="D88" s="290"/>
      <c r="E88" s="290"/>
      <c r="F88" s="311" t="s">
        <v>1003</v>
      </c>
      <c r="G88" s="310"/>
      <c r="H88" s="290" t="s">
        <v>1023</v>
      </c>
      <c r="I88" s="290" t="s">
        <v>999</v>
      </c>
      <c r="J88" s="290">
        <v>50</v>
      </c>
      <c r="K88" s="303"/>
    </row>
    <row r="89" spans="2:11" ht="15" customHeight="1">
      <c r="B89" s="312"/>
      <c r="C89" s="290" t="s">
        <v>1024</v>
      </c>
      <c r="D89" s="290"/>
      <c r="E89" s="290"/>
      <c r="F89" s="311" t="s">
        <v>1003</v>
      </c>
      <c r="G89" s="310"/>
      <c r="H89" s="290" t="s">
        <v>1024</v>
      </c>
      <c r="I89" s="290" t="s">
        <v>999</v>
      </c>
      <c r="J89" s="290">
        <v>50</v>
      </c>
      <c r="K89" s="303"/>
    </row>
    <row r="90" spans="2:11" ht="15" customHeight="1">
      <c r="B90" s="312"/>
      <c r="C90" s="290" t="s">
        <v>128</v>
      </c>
      <c r="D90" s="290"/>
      <c r="E90" s="290"/>
      <c r="F90" s="311" t="s">
        <v>1003</v>
      </c>
      <c r="G90" s="310"/>
      <c r="H90" s="290" t="s">
        <v>1025</v>
      </c>
      <c r="I90" s="290" t="s">
        <v>999</v>
      </c>
      <c r="J90" s="290">
        <v>255</v>
      </c>
      <c r="K90" s="303"/>
    </row>
    <row r="91" spans="2:11" ht="15" customHeight="1">
      <c r="B91" s="312"/>
      <c r="C91" s="290" t="s">
        <v>1026</v>
      </c>
      <c r="D91" s="290"/>
      <c r="E91" s="290"/>
      <c r="F91" s="311" t="s">
        <v>997</v>
      </c>
      <c r="G91" s="310"/>
      <c r="H91" s="290" t="s">
        <v>1027</v>
      </c>
      <c r="I91" s="290" t="s">
        <v>1028</v>
      </c>
      <c r="J91" s="290"/>
      <c r="K91" s="303"/>
    </row>
    <row r="92" spans="2:11" ht="15" customHeight="1">
      <c r="B92" s="312"/>
      <c r="C92" s="290" t="s">
        <v>1029</v>
      </c>
      <c r="D92" s="290"/>
      <c r="E92" s="290"/>
      <c r="F92" s="311" t="s">
        <v>997</v>
      </c>
      <c r="G92" s="310"/>
      <c r="H92" s="290" t="s">
        <v>1030</v>
      </c>
      <c r="I92" s="290" t="s">
        <v>1031</v>
      </c>
      <c r="J92" s="290"/>
      <c r="K92" s="303"/>
    </row>
    <row r="93" spans="2:11" ht="15" customHeight="1">
      <c r="B93" s="312"/>
      <c r="C93" s="290" t="s">
        <v>1032</v>
      </c>
      <c r="D93" s="290"/>
      <c r="E93" s="290"/>
      <c r="F93" s="311" t="s">
        <v>997</v>
      </c>
      <c r="G93" s="310"/>
      <c r="H93" s="290" t="s">
        <v>1032</v>
      </c>
      <c r="I93" s="290" t="s">
        <v>1031</v>
      </c>
      <c r="J93" s="290"/>
      <c r="K93" s="303"/>
    </row>
    <row r="94" spans="2:11" ht="15" customHeight="1">
      <c r="B94" s="312"/>
      <c r="C94" s="290" t="s">
        <v>38</v>
      </c>
      <c r="D94" s="290"/>
      <c r="E94" s="290"/>
      <c r="F94" s="311" t="s">
        <v>997</v>
      </c>
      <c r="G94" s="310"/>
      <c r="H94" s="290" t="s">
        <v>1033</v>
      </c>
      <c r="I94" s="290" t="s">
        <v>1031</v>
      </c>
      <c r="J94" s="290"/>
      <c r="K94" s="303"/>
    </row>
    <row r="95" spans="2:11" ht="15" customHeight="1">
      <c r="B95" s="312"/>
      <c r="C95" s="290" t="s">
        <v>48</v>
      </c>
      <c r="D95" s="290"/>
      <c r="E95" s="290"/>
      <c r="F95" s="311" t="s">
        <v>997</v>
      </c>
      <c r="G95" s="310"/>
      <c r="H95" s="290" t="s">
        <v>1034</v>
      </c>
      <c r="I95" s="290" t="s">
        <v>1031</v>
      </c>
      <c r="J95" s="290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2:11" ht="7.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2:11" ht="45" customHeight="1">
      <c r="B100" s="301"/>
      <c r="C100" s="302" t="s">
        <v>1035</v>
      </c>
      <c r="D100" s="302"/>
      <c r="E100" s="302"/>
      <c r="F100" s="302"/>
      <c r="G100" s="302"/>
      <c r="H100" s="302"/>
      <c r="I100" s="302"/>
      <c r="J100" s="302"/>
      <c r="K100" s="303"/>
    </row>
    <row r="101" spans="2:11" ht="17.25" customHeight="1">
      <c r="B101" s="301"/>
      <c r="C101" s="304" t="s">
        <v>991</v>
      </c>
      <c r="D101" s="304"/>
      <c r="E101" s="304"/>
      <c r="F101" s="304" t="s">
        <v>992</v>
      </c>
      <c r="G101" s="305"/>
      <c r="H101" s="304" t="s">
        <v>123</v>
      </c>
      <c r="I101" s="304" t="s">
        <v>57</v>
      </c>
      <c r="J101" s="304" t="s">
        <v>993</v>
      </c>
      <c r="K101" s="303"/>
    </row>
    <row r="102" spans="2:11" ht="17.25" customHeight="1">
      <c r="B102" s="301"/>
      <c r="C102" s="306" t="s">
        <v>994</v>
      </c>
      <c r="D102" s="306"/>
      <c r="E102" s="306"/>
      <c r="F102" s="307" t="s">
        <v>995</v>
      </c>
      <c r="G102" s="308"/>
      <c r="H102" s="306"/>
      <c r="I102" s="306"/>
      <c r="J102" s="306" t="s">
        <v>996</v>
      </c>
      <c r="K102" s="303"/>
    </row>
    <row r="103" spans="2:11" ht="5.25" customHeight="1">
      <c r="B103" s="301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1"/>
      <c r="C104" s="290" t="s">
        <v>53</v>
      </c>
      <c r="D104" s="309"/>
      <c r="E104" s="309"/>
      <c r="F104" s="311" t="s">
        <v>997</v>
      </c>
      <c r="G104" s="320"/>
      <c r="H104" s="290" t="s">
        <v>1036</v>
      </c>
      <c r="I104" s="290" t="s">
        <v>999</v>
      </c>
      <c r="J104" s="290">
        <v>20</v>
      </c>
      <c r="K104" s="303"/>
    </row>
    <row r="105" spans="2:11" ht="15" customHeight="1">
      <c r="B105" s="301"/>
      <c r="C105" s="290" t="s">
        <v>1000</v>
      </c>
      <c r="D105" s="290"/>
      <c r="E105" s="290"/>
      <c r="F105" s="311" t="s">
        <v>997</v>
      </c>
      <c r="G105" s="290"/>
      <c r="H105" s="290" t="s">
        <v>1036</v>
      </c>
      <c r="I105" s="290" t="s">
        <v>999</v>
      </c>
      <c r="J105" s="290">
        <v>120</v>
      </c>
      <c r="K105" s="303"/>
    </row>
    <row r="106" spans="2:11" ht="15" customHeight="1">
      <c r="B106" s="312"/>
      <c r="C106" s="290" t="s">
        <v>1002</v>
      </c>
      <c r="D106" s="290"/>
      <c r="E106" s="290"/>
      <c r="F106" s="311" t="s">
        <v>1003</v>
      </c>
      <c r="G106" s="290"/>
      <c r="H106" s="290" t="s">
        <v>1036</v>
      </c>
      <c r="I106" s="290" t="s">
        <v>999</v>
      </c>
      <c r="J106" s="290">
        <v>50</v>
      </c>
      <c r="K106" s="303"/>
    </row>
    <row r="107" spans="2:11" ht="15" customHeight="1">
      <c r="B107" s="312"/>
      <c r="C107" s="290" t="s">
        <v>1005</v>
      </c>
      <c r="D107" s="290"/>
      <c r="E107" s="290"/>
      <c r="F107" s="311" t="s">
        <v>997</v>
      </c>
      <c r="G107" s="290"/>
      <c r="H107" s="290" t="s">
        <v>1036</v>
      </c>
      <c r="I107" s="290" t="s">
        <v>1007</v>
      </c>
      <c r="J107" s="290"/>
      <c r="K107" s="303"/>
    </row>
    <row r="108" spans="2:11" ht="15" customHeight="1">
      <c r="B108" s="312"/>
      <c r="C108" s="290" t="s">
        <v>1016</v>
      </c>
      <c r="D108" s="290"/>
      <c r="E108" s="290"/>
      <c r="F108" s="311" t="s">
        <v>1003</v>
      </c>
      <c r="G108" s="290"/>
      <c r="H108" s="290" t="s">
        <v>1036</v>
      </c>
      <c r="I108" s="290" t="s">
        <v>999</v>
      </c>
      <c r="J108" s="290">
        <v>50</v>
      </c>
      <c r="K108" s="303"/>
    </row>
    <row r="109" spans="2:11" ht="15" customHeight="1">
      <c r="B109" s="312"/>
      <c r="C109" s="290" t="s">
        <v>1024</v>
      </c>
      <c r="D109" s="290"/>
      <c r="E109" s="290"/>
      <c r="F109" s="311" t="s">
        <v>1003</v>
      </c>
      <c r="G109" s="290"/>
      <c r="H109" s="290" t="s">
        <v>1036</v>
      </c>
      <c r="I109" s="290" t="s">
        <v>999</v>
      </c>
      <c r="J109" s="290">
        <v>50</v>
      </c>
      <c r="K109" s="303"/>
    </row>
    <row r="110" spans="2:11" ht="15" customHeight="1">
      <c r="B110" s="312"/>
      <c r="C110" s="290" t="s">
        <v>1022</v>
      </c>
      <c r="D110" s="290"/>
      <c r="E110" s="290"/>
      <c r="F110" s="311" t="s">
        <v>1003</v>
      </c>
      <c r="G110" s="290"/>
      <c r="H110" s="290" t="s">
        <v>1036</v>
      </c>
      <c r="I110" s="290" t="s">
        <v>999</v>
      </c>
      <c r="J110" s="290">
        <v>50</v>
      </c>
      <c r="K110" s="303"/>
    </row>
    <row r="111" spans="2:11" ht="15" customHeight="1">
      <c r="B111" s="312"/>
      <c r="C111" s="290" t="s">
        <v>53</v>
      </c>
      <c r="D111" s="290"/>
      <c r="E111" s="290"/>
      <c r="F111" s="311" t="s">
        <v>997</v>
      </c>
      <c r="G111" s="290"/>
      <c r="H111" s="290" t="s">
        <v>1037</v>
      </c>
      <c r="I111" s="290" t="s">
        <v>999</v>
      </c>
      <c r="J111" s="290">
        <v>20</v>
      </c>
      <c r="K111" s="303"/>
    </row>
    <row r="112" spans="2:11" ht="15" customHeight="1">
      <c r="B112" s="312"/>
      <c r="C112" s="290" t="s">
        <v>1038</v>
      </c>
      <c r="D112" s="290"/>
      <c r="E112" s="290"/>
      <c r="F112" s="311" t="s">
        <v>997</v>
      </c>
      <c r="G112" s="290"/>
      <c r="H112" s="290" t="s">
        <v>1039</v>
      </c>
      <c r="I112" s="290" t="s">
        <v>999</v>
      </c>
      <c r="J112" s="290">
        <v>120</v>
      </c>
      <c r="K112" s="303"/>
    </row>
    <row r="113" spans="2:11" ht="15" customHeight="1">
      <c r="B113" s="312"/>
      <c r="C113" s="290" t="s">
        <v>38</v>
      </c>
      <c r="D113" s="290"/>
      <c r="E113" s="290"/>
      <c r="F113" s="311" t="s">
        <v>997</v>
      </c>
      <c r="G113" s="290"/>
      <c r="H113" s="290" t="s">
        <v>1040</v>
      </c>
      <c r="I113" s="290" t="s">
        <v>1031</v>
      </c>
      <c r="J113" s="290"/>
      <c r="K113" s="303"/>
    </row>
    <row r="114" spans="2:11" ht="15" customHeight="1">
      <c r="B114" s="312"/>
      <c r="C114" s="290" t="s">
        <v>48</v>
      </c>
      <c r="D114" s="290"/>
      <c r="E114" s="290"/>
      <c r="F114" s="311" t="s">
        <v>997</v>
      </c>
      <c r="G114" s="290"/>
      <c r="H114" s="290" t="s">
        <v>1041</v>
      </c>
      <c r="I114" s="290" t="s">
        <v>1031</v>
      </c>
      <c r="J114" s="290"/>
      <c r="K114" s="303"/>
    </row>
    <row r="115" spans="2:11" ht="15" customHeight="1">
      <c r="B115" s="312"/>
      <c r="C115" s="290" t="s">
        <v>57</v>
      </c>
      <c r="D115" s="290"/>
      <c r="E115" s="290"/>
      <c r="F115" s="311" t="s">
        <v>997</v>
      </c>
      <c r="G115" s="290"/>
      <c r="H115" s="290" t="s">
        <v>1042</v>
      </c>
      <c r="I115" s="290" t="s">
        <v>1043</v>
      </c>
      <c r="J115" s="290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6"/>
      <c r="D117" s="286"/>
      <c r="E117" s="286"/>
      <c r="F117" s="323"/>
      <c r="G117" s="286"/>
      <c r="H117" s="286"/>
      <c r="I117" s="286"/>
      <c r="J117" s="286"/>
      <c r="K117" s="322"/>
    </row>
    <row r="118" spans="2:11" ht="18.75" customHeight="1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280" t="s">
        <v>1044</v>
      </c>
      <c r="D120" s="280"/>
      <c r="E120" s="280"/>
      <c r="F120" s="280"/>
      <c r="G120" s="280"/>
      <c r="H120" s="280"/>
      <c r="I120" s="280"/>
      <c r="J120" s="280"/>
      <c r="K120" s="328"/>
    </row>
    <row r="121" spans="2:11" ht="17.25" customHeight="1">
      <c r="B121" s="329"/>
      <c r="C121" s="304" t="s">
        <v>991</v>
      </c>
      <c r="D121" s="304"/>
      <c r="E121" s="304"/>
      <c r="F121" s="304" t="s">
        <v>992</v>
      </c>
      <c r="G121" s="305"/>
      <c r="H121" s="304" t="s">
        <v>123</v>
      </c>
      <c r="I121" s="304" t="s">
        <v>57</v>
      </c>
      <c r="J121" s="304" t="s">
        <v>993</v>
      </c>
      <c r="K121" s="330"/>
    </row>
    <row r="122" spans="2:11" ht="17.25" customHeight="1">
      <c r="B122" s="329"/>
      <c r="C122" s="306" t="s">
        <v>994</v>
      </c>
      <c r="D122" s="306"/>
      <c r="E122" s="306"/>
      <c r="F122" s="307" t="s">
        <v>995</v>
      </c>
      <c r="G122" s="308"/>
      <c r="H122" s="306"/>
      <c r="I122" s="306"/>
      <c r="J122" s="306" t="s">
        <v>996</v>
      </c>
      <c r="K122" s="330"/>
    </row>
    <row r="123" spans="2:11" ht="5.25" customHeight="1">
      <c r="B123" s="331"/>
      <c r="C123" s="309"/>
      <c r="D123" s="309"/>
      <c r="E123" s="309"/>
      <c r="F123" s="309"/>
      <c r="G123" s="290"/>
      <c r="H123" s="309"/>
      <c r="I123" s="309"/>
      <c r="J123" s="309"/>
      <c r="K123" s="332"/>
    </row>
    <row r="124" spans="2:11" ht="15" customHeight="1">
      <c r="B124" s="331"/>
      <c r="C124" s="290" t="s">
        <v>1000</v>
      </c>
      <c r="D124" s="309"/>
      <c r="E124" s="309"/>
      <c r="F124" s="311" t="s">
        <v>997</v>
      </c>
      <c r="G124" s="290"/>
      <c r="H124" s="290" t="s">
        <v>1036</v>
      </c>
      <c r="I124" s="290" t="s">
        <v>999</v>
      </c>
      <c r="J124" s="290">
        <v>120</v>
      </c>
      <c r="K124" s="333"/>
    </row>
    <row r="125" spans="2:11" ht="15" customHeight="1">
      <c r="B125" s="331"/>
      <c r="C125" s="290" t="s">
        <v>1045</v>
      </c>
      <c r="D125" s="290"/>
      <c r="E125" s="290"/>
      <c r="F125" s="311" t="s">
        <v>997</v>
      </c>
      <c r="G125" s="290"/>
      <c r="H125" s="290" t="s">
        <v>1046</v>
      </c>
      <c r="I125" s="290" t="s">
        <v>999</v>
      </c>
      <c r="J125" s="290" t="s">
        <v>1047</v>
      </c>
      <c r="K125" s="333"/>
    </row>
    <row r="126" spans="2:11" ht="15" customHeight="1">
      <c r="B126" s="331"/>
      <c r="C126" s="290" t="s">
        <v>946</v>
      </c>
      <c r="D126" s="290"/>
      <c r="E126" s="290"/>
      <c r="F126" s="311" t="s">
        <v>997</v>
      </c>
      <c r="G126" s="290"/>
      <c r="H126" s="290" t="s">
        <v>1048</v>
      </c>
      <c r="I126" s="290" t="s">
        <v>999</v>
      </c>
      <c r="J126" s="290" t="s">
        <v>1047</v>
      </c>
      <c r="K126" s="333"/>
    </row>
    <row r="127" spans="2:11" ht="15" customHeight="1">
      <c r="B127" s="331"/>
      <c r="C127" s="290" t="s">
        <v>1008</v>
      </c>
      <c r="D127" s="290"/>
      <c r="E127" s="290"/>
      <c r="F127" s="311" t="s">
        <v>1003</v>
      </c>
      <c r="G127" s="290"/>
      <c r="H127" s="290" t="s">
        <v>1009</v>
      </c>
      <c r="I127" s="290" t="s">
        <v>999</v>
      </c>
      <c r="J127" s="290">
        <v>15</v>
      </c>
      <c r="K127" s="333"/>
    </row>
    <row r="128" spans="2:11" ht="15" customHeight="1">
      <c r="B128" s="331"/>
      <c r="C128" s="313" t="s">
        <v>1010</v>
      </c>
      <c r="D128" s="313"/>
      <c r="E128" s="313"/>
      <c r="F128" s="314" t="s">
        <v>1003</v>
      </c>
      <c r="G128" s="313"/>
      <c r="H128" s="313" t="s">
        <v>1011</v>
      </c>
      <c r="I128" s="313" t="s">
        <v>999</v>
      </c>
      <c r="J128" s="313">
        <v>15</v>
      </c>
      <c r="K128" s="333"/>
    </row>
    <row r="129" spans="2:11" ht="15" customHeight="1">
      <c r="B129" s="331"/>
      <c r="C129" s="313" t="s">
        <v>1012</v>
      </c>
      <c r="D129" s="313"/>
      <c r="E129" s="313"/>
      <c r="F129" s="314" t="s">
        <v>1003</v>
      </c>
      <c r="G129" s="313"/>
      <c r="H129" s="313" t="s">
        <v>1013</v>
      </c>
      <c r="I129" s="313" t="s">
        <v>999</v>
      </c>
      <c r="J129" s="313">
        <v>20</v>
      </c>
      <c r="K129" s="333"/>
    </row>
    <row r="130" spans="2:11" ht="15" customHeight="1">
      <c r="B130" s="331"/>
      <c r="C130" s="313" t="s">
        <v>1014</v>
      </c>
      <c r="D130" s="313"/>
      <c r="E130" s="313"/>
      <c r="F130" s="314" t="s">
        <v>1003</v>
      </c>
      <c r="G130" s="313"/>
      <c r="H130" s="313" t="s">
        <v>1015</v>
      </c>
      <c r="I130" s="313" t="s">
        <v>999</v>
      </c>
      <c r="J130" s="313">
        <v>20</v>
      </c>
      <c r="K130" s="333"/>
    </row>
    <row r="131" spans="2:11" ht="15" customHeight="1">
      <c r="B131" s="331"/>
      <c r="C131" s="290" t="s">
        <v>1002</v>
      </c>
      <c r="D131" s="290"/>
      <c r="E131" s="290"/>
      <c r="F131" s="311" t="s">
        <v>1003</v>
      </c>
      <c r="G131" s="290"/>
      <c r="H131" s="290" t="s">
        <v>1036</v>
      </c>
      <c r="I131" s="290" t="s">
        <v>999</v>
      </c>
      <c r="J131" s="290">
        <v>50</v>
      </c>
      <c r="K131" s="333"/>
    </row>
    <row r="132" spans="2:11" ht="15" customHeight="1">
      <c r="B132" s="331"/>
      <c r="C132" s="290" t="s">
        <v>1016</v>
      </c>
      <c r="D132" s="290"/>
      <c r="E132" s="290"/>
      <c r="F132" s="311" t="s">
        <v>1003</v>
      </c>
      <c r="G132" s="290"/>
      <c r="H132" s="290" t="s">
        <v>1036</v>
      </c>
      <c r="I132" s="290" t="s">
        <v>999</v>
      </c>
      <c r="J132" s="290">
        <v>50</v>
      </c>
      <c r="K132" s="333"/>
    </row>
    <row r="133" spans="2:11" ht="15" customHeight="1">
      <c r="B133" s="331"/>
      <c r="C133" s="290" t="s">
        <v>1022</v>
      </c>
      <c r="D133" s="290"/>
      <c r="E133" s="290"/>
      <c r="F133" s="311" t="s">
        <v>1003</v>
      </c>
      <c r="G133" s="290"/>
      <c r="H133" s="290" t="s">
        <v>1036</v>
      </c>
      <c r="I133" s="290" t="s">
        <v>999</v>
      </c>
      <c r="J133" s="290">
        <v>50</v>
      </c>
      <c r="K133" s="333"/>
    </row>
    <row r="134" spans="2:11" ht="15" customHeight="1">
      <c r="B134" s="331"/>
      <c r="C134" s="290" t="s">
        <v>1024</v>
      </c>
      <c r="D134" s="290"/>
      <c r="E134" s="290"/>
      <c r="F134" s="311" t="s">
        <v>1003</v>
      </c>
      <c r="G134" s="290"/>
      <c r="H134" s="290" t="s">
        <v>1036</v>
      </c>
      <c r="I134" s="290" t="s">
        <v>999</v>
      </c>
      <c r="J134" s="290">
        <v>50</v>
      </c>
      <c r="K134" s="333"/>
    </row>
    <row r="135" spans="2:11" ht="15" customHeight="1">
      <c r="B135" s="331"/>
      <c r="C135" s="290" t="s">
        <v>128</v>
      </c>
      <c r="D135" s="290"/>
      <c r="E135" s="290"/>
      <c r="F135" s="311" t="s">
        <v>1003</v>
      </c>
      <c r="G135" s="290"/>
      <c r="H135" s="290" t="s">
        <v>1049</v>
      </c>
      <c r="I135" s="290" t="s">
        <v>999</v>
      </c>
      <c r="J135" s="290">
        <v>255</v>
      </c>
      <c r="K135" s="333"/>
    </row>
    <row r="136" spans="2:11" ht="15" customHeight="1">
      <c r="B136" s="331"/>
      <c r="C136" s="290" t="s">
        <v>1026</v>
      </c>
      <c r="D136" s="290"/>
      <c r="E136" s="290"/>
      <c r="F136" s="311" t="s">
        <v>997</v>
      </c>
      <c r="G136" s="290"/>
      <c r="H136" s="290" t="s">
        <v>1050</v>
      </c>
      <c r="I136" s="290" t="s">
        <v>1028</v>
      </c>
      <c r="J136" s="290"/>
      <c r="K136" s="333"/>
    </row>
    <row r="137" spans="2:11" ht="15" customHeight="1">
      <c r="B137" s="331"/>
      <c r="C137" s="290" t="s">
        <v>1029</v>
      </c>
      <c r="D137" s="290"/>
      <c r="E137" s="290"/>
      <c r="F137" s="311" t="s">
        <v>997</v>
      </c>
      <c r="G137" s="290"/>
      <c r="H137" s="290" t="s">
        <v>1051</v>
      </c>
      <c r="I137" s="290" t="s">
        <v>1031</v>
      </c>
      <c r="J137" s="290"/>
      <c r="K137" s="333"/>
    </row>
    <row r="138" spans="2:11" ht="15" customHeight="1">
      <c r="B138" s="331"/>
      <c r="C138" s="290" t="s">
        <v>1032</v>
      </c>
      <c r="D138" s="290"/>
      <c r="E138" s="290"/>
      <c r="F138" s="311" t="s">
        <v>997</v>
      </c>
      <c r="G138" s="290"/>
      <c r="H138" s="290" t="s">
        <v>1032</v>
      </c>
      <c r="I138" s="290" t="s">
        <v>1031</v>
      </c>
      <c r="J138" s="290"/>
      <c r="K138" s="333"/>
    </row>
    <row r="139" spans="2:11" ht="15" customHeight="1">
      <c r="B139" s="331"/>
      <c r="C139" s="290" t="s">
        <v>38</v>
      </c>
      <c r="D139" s="290"/>
      <c r="E139" s="290"/>
      <c r="F139" s="311" t="s">
        <v>997</v>
      </c>
      <c r="G139" s="290"/>
      <c r="H139" s="290" t="s">
        <v>1052</v>
      </c>
      <c r="I139" s="290" t="s">
        <v>1031</v>
      </c>
      <c r="J139" s="290"/>
      <c r="K139" s="333"/>
    </row>
    <row r="140" spans="2:11" ht="15" customHeight="1">
      <c r="B140" s="331"/>
      <c r="C140" s="290" t="s">
        <v>1053</v>
      </c>
      <c r="D140" s="290"/>
      <c r="E140" s="290"/>
      <c r="F140" s="311" t="s">
        <v>997</v>
      </c>
      <c r="G140" s="290"/>
      <c r="H140" s="290" t="s">
        <v>1054</v>
      </c>
      <c r="I140" s="290" t="s">
        <v>1031</v>
      </c>
      <c r="J140" s="290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6"/>
      <c r="C142" s="286"/>
      <c r="D142" s="286"/>
      <c r="E142" s="286"/>
      <c r="F142" s="323"/>
      <c r="G142" s="286"/>
      <c r="H142" s="286"/>
      <c r="I142" s="286"/>
      <c r="J142" s="286"/>
      <c r="K142" s="286"/>
    </row>
    <row r="143" spans="2:11" ht="18.75" customHeight="1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2:11" ht="7.5" customHeight="1">
      <c r="B144" s="298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2:11" ht="45" customHeight="1">
      <c r="B145" s="301"/>
      <c r="C145" s="302" t="s">
        <v>1055</v>
      </c>
      <c r="D145" s="302"/>
      <c r="E145" s="302"/>
      <c r="F145" s="302"/>
      <c r="G145" s="302"/>
      <c r="H145" s="302"/>
      <c r="I145" s="302"/>
      <c r="J145" s="302"/>
      <c r="K145" s="303"/>
    </row>
    <row r="146" spans="2:11" ht="17.25" customHeight="1">
      <c r="B146" s="301"/>
      <c r="C146" s="304" t="s">
        <v>991</v>
      </c>
      <c r="D146" s="304"/>
      <c r="E146" s="304"/>
      <c r="F146" s="304" t="s">
        <v>992</v>
      </c>
      <c r="G146" s="305"/>
      <c r="H146" s="304" t="s">
        <v>123</v>
      </c>
      <c r="I146" s="304" t="s">
        <v>57</v>
      </c>
      <c r="J146" s="304" t="s">
        <v>993</v>
      </c>
      <c r="K146" s="303"/>
    </row>
    <row r="147" spans="2:11" ht="17.25" customHeight="1">
      <c r="B147" s="301"/>
      <c r="C147" s="306" t="s">
        <v>994</v>
      </c>
      <c r="D147" s="306"/>
      <c r="E147" s="306"/>
      <c r="F147" s="307" t="s">
        <v>995</v>
      </c>
      <c r="G147" s="308"/>
      <c r="H147" s="306"/>
      <c r="I147" s="306"/>
      <c r="J147" s="306" t="s">
        <v>996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1000</v>
      </c>
      <c r="D149" s="290"/>
      <c r="E149" s="290"/>
      <c r="F149" s="338" t="s">
        <v>997</v>
      </c>
      <c r="G149" s="290"/>
      <c r="H149" s="337" t="s">
        <v>1036</v>
      </c>
      <c r="I149" s="337" t="s">
        <v>999</v>
      </c>
      <c r="J149" s="337">
        <v>120</v>
      </c>
      <c r="K149" s="333"/>
    </row>
    <row r="150" spans="2:11" ht="15" customHeight="1">
      <c r="B150" s="312"/>
      <c r="C150" s="337" t="s">
        <v>1045</v>
      </c>
      <c r="D150" s="290"/>
      <c r="E150" s="290"/>
      <c r="F150" s="338" t="s">
        <v>997</v>
      </c>
      <c r="G150" s="290"/>
      <c r="H150" s="337" t="s">
        <v>1056</v>
      </c>
      <c r="I150" s="337" t="s">
        <v>999</v>
      </c>
      <c r="J150" s="337" t="s">
        <v>1047</v>
      </c>
      <c r="K150" s="333"/>
    </row>
    <row r="151" spans="2:11" ht="15" customHeight="1">
      <c r="B151" s="312"/>
      <c r="C151" s="337" t="s">
        <v>946</v>
      </c>
      <c r="D151" s="290"/>
      <c r="E151" s="290"/>
      <c r="F151" s="338" t="s">
        <v>997</v>
      </c>
      <c r="G151" s="290"/>
      <c r="H151" s="337" t="s">
        <v>1057</v>
      </c>
      <c r="I151" s="337" t="s">
        <v>999</v>
      </c>
      <c r="J151" s="337" t="s">
        <v>1047</v>
      </c>
      <c r="K151" s="333"/>
    </row>
    <row r="152" spans="2:11" ht="15" customHeight="1">
      <c r="B152" s="312"/>
      <c r="C152" s="337" t="s">
        <v>1002</v>
      </c>
      <c r="D152" s="290"/>
      <c r="E152" s="290"/>
      <c r="F152" s="338" t="s">
        <v>1003</v>
      </c>
      <c r="G152" s="290"/>
      <c r="H152" s="337" t="s">
        <v>1036</v>
      </c>
      <c r="I152" s="337" t="s">
        <v>999</v>
      </c>
      <c r="J152" s="337">
        <v>50</v>
      </c>
      <c r="K152" s="333"/>
    </row>
    <row r="153" spans="2:11" ht="15" customHeight="1">
      <c r="B153" s="312"/>
      <c r="C153" s="337" t="s">
        <v>1005</v>
      </c>
      <c r="D153" s="290"/>
      <c r="E153" s="290"/>
      <c r="F153" s="338" t="s">
        <v>997</v>
      </c>
      <c r="G153" s="290"/>
      <c r="H153" s="337" t="s">
        <v>1036</v>
      </c>
      <c r="I153" s="337" t="s">
        <v>1007</v>
      </c>
      <c r="J153" s="337"/>
      <c r="K153" s="333"/>
    </row>
    <row r="154" spans="2:11" ht="15" customHeight="1">
      <c r="B154" s="312"/>
      <c r="C154" s="337" t="s">
        <v>1016</v>
      </c>
      <c r="D154" s="290"/>
      <c r="E154" s="290"/>
      <c r="F154" s="338" t="s">
        <v>1003</v>
      </c>
      <c r="G154" s="290"/>
      <c r="H154" s="337" t="s">
        <v>1036</v>
      </c>
      <c r="I154" s="337" t="s">
        <v>999</v>
      </c>
      <c r="J154" s="337">
        <v>50</v>
      </c>
      <c r="K154" s="333"/>
    </row>
    <row r="155" spans="2:11" ht="15" customHeight="1">
      <c r="B155" s="312"/>
      <c r="C155" s="337" t="s">
        <v>1024</v>
      </c>
      <c r="D155" s="290"/>
      <c r="E155" s="290"/>
      <c r="F155" s="338" t="s">
        <v>1003</v>
      </c>
      <c r="G155" s="290"/>
      <c r="H155" s="337" t="s">
        <v>1036</v>
      </c>
      <c r="I155" s="337" t="s">
        <v>999</v>
      </c>
      <c r="J155" s="337">
        <v>50</v>
      </c>
      <c r="K155" s="333"/>
    </row>
    <row r="156" spans="2:11" ht="15" customHeight="1">
      <c r="B156" s="312"/>
      <c r="C156" s="337" t="s">
        <v>1022</v>
      </c>
      <c r="D156" s="290"/>
      <c r="E156" s="290"/>
      <c r="F156" s="338" t="s">
        <v>1003</v>
      </c>
      <c r="G156" s="290"/>
      <c r="H156" s="337" t="s">
        <v>1036</v>
      </c>
      <c r="I156" s="337" t="s">
        <v>999</v>
      </c>
      <c r="J156" s="337">
        <v>50</v>
      </c>
      <c r="K156" s="333"/>
    </row>
    <row r="157" spans="2:11" ht="15" customHeight="1">
      <c r="B157" s="312"/>
      <c r="C157" s="337" t="s">
        <v>91</v>
      </c>
      <c r="D157" s="290"/>
      <c r="E157" s="290"/>
      <c r="F157" s="338" t="s">
        <v>997</v>
      </c>
      <c r="G157" s="290"/>
      <c r="H157" s="337" t="s">
        <v>1058</v>
      </c>
      <c r="I157" s="337" t="s">
        <v>999</v>
      </c>
      <c r="J157" s="337" t="s">
        <v>1059</v>
      </c>
      <c r="K157" s="333"/>
    </row>
    <row r="158" spans="2:11" ht="15" customHeight="1">
      <c r="B158" s="312"/>
      <c r="C158" s="337" t="s">
        <v>1060</v>
      </c>
      <c r="D158" s="290"/>
      <c r="E158" s="290"/>
      <c r="F158" s="338" t="s">
        <v>997</v>
      </c>
      <c r="G158" s="290"/>
      <c r="H158" s="337" t="s">
        <v>1061</v>
      </c>
      <c r="I158" s="337" t="s">
        <v>1031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6"/>
      <c r="C160" s="290"/>
      <c r="D160" s="290"/>
      <c r="E160" s="290"/>
      <c r="F160" s="311"/>
      <c r="G160" s="290"/>
      <c r="H160" s="290"/>
      <c r="I160" s="290"/>
      <c r="J160" s="290"/>
      <c r="K160" s="286"/>
    </row>
    <row r="161" spans="2:11" ht="18.75" customHeight="1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280" t="s">
        <v>1062</v>
      </c>
      <c r="D163" s="280"/>
      <c r="E163" s="280"/>
      <c r="F163" s="280"/>
      <c r="G163" s="280"/>
      <c r="H163" s="280"/>
      <c r="I163" s="280"/>
      <c r="J163" s="280"/>
      <c r="K163" s="281"/>
    </row>
    <row r="164" spans="2:11" ht="17.25" customHeight="1">
      <c r="B164" s="279"/>
      <c r="C164" s="304" t="s">
        <v>991</v>
      </c>
      <c r="D164" s="304"/>
      <c r="E164" s="304"/>
      <c r="F164" s="304" t="s">
        <v>992</v>
      </c>
      <c r="G164" s="341"/>
      <c r="H164" s="342" t="s">
        <v>123</v>
      </c>
      <c r="I164" s="342" t="s">
        <v>57</v>
      </c>
      <c r="J164" s="304" t="s">
        <v>993</v>
      </c>
      <c r="K164" s="281"/>
    </row>
    <row r="165" spans="2:11" ht="17.25" customHeight="1">
      <c r="B165" s="282"/>
      <c r="C165" s="306" t="s">
        <v>994</v>
      </c>
      <c r="D165" s="306"/>
      <c r="E165" s="306"/>
      <c r="F165" s="307" t="s">
        <v>995</v>
      </c>
      <c r="G165" s="343"/>
      <c r="H165" s="344"/>
      <c r="I165" s="344"/>
      <c r="J165" s="306" t="s">
        <v>996</v>
      </c>
      <c r="K165" s="284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0" t="s">
        <v>1000</v>
      </c>
      <c r="D167" s="290"/>
      <c r="E167" s="290"/>
      <c r="F167" s="311" t="s">
        <v>997</v>
      </c>
      <c r="G167" s="290"/>
      <c r="H167" s="290" t="s">
        <v>1036</v>
      </c>
      <c r="I167" s="290" t="s">
        <v>999</v>
      </c>
      <c r="J167" s="290">
        <v>120</v>
      </c>
      <c r="K167" s="333"/>
    </row>
    <row r="168" spans="2:11" ht="15" customHeight="1">
      <c r="B168" s="312"/>
      <c r="C168" s="290" t="s">
        <v>1045</v>
      </c>
      <c r="D168" s="290"/>
      <c r="E168" s="290"/>
      <c r="F168" s="311" t="s">
        <v>997</v>
      </c>
      <c r="G168" s="290"/>
      <c r="H168" s="290" t="s">
        <v>1046</v>
      </c>
      <c r="I168" s="290" t="s">
        <v>999</v>
      </c>
      <c r="J168" s="290" t="s">
        <v>1047</v>
      </c>
      <c r="K168" s="333"/>
    </row>
    <row r="169" spans="2:11" ht="15" customHeight="1">
      <c r="B169" s="312"/>
      <c r="C169" s="290" t="s">
        <v>946</v>
      </c>
      <c r="D169" s="290"/>
      <c r="E169" s="290"/>
      <c r="F169" s="311" t="s">
        <v>997</v>
      </c>
      <c r="G169" s="290"/>
      <c r="H169" s="290" t="s">
        <v>1063</v>
      </c>
      <c r="I169" s="290" t="s">
        <v>999</v>
      </c>
      <c r="J169" s="290" t="s">
        <v>1047</v>
      </c>
      <c r="K169" s="333"/>
    </row>
    <row r="170" spans="2:11" ht="15" customHeight="1">
      <c r="B170" s="312"/>
      <c r="C170" s="290" t="s">
        <v>1002</v>
      </c>
      <c r="D170" s="290"/>
      <c r="E170" s="290"/>
      <c r="F170" s="311" t="s">
        <v>1003</v>
      </c>
      <c r="G170" s="290"/>
      <c r="H170" s="290" t="s">
        <v>1063</v>
      </c>
      <c r="I170" s="290" t="s">
        <v>999</v>
      </c>
      <c r="J170" s="290">
        <v>50</v>
      </c>
      <c r="K170" s="333"/>
    </row>
    <row r="171" spans="2:11" ht="15" customHeight="1">
      <c r="B171" s="312"/>
      <c r="C171" s="290" t="s">
        <v>1005</v>
      </c>
      <c r="D171" s="290"/>
      <c r="E171" s="290"/>
      <c r="F171" s="311" t="s">
        <v>997</v>
      </c>
      <c r="G171" s="290"/>
      <c r="H171" s="290" t="s">
        <v>1063</v>
      </c>
      <c r="I171" s="290" t="s">
        <v>1007</v>
      </c>
      <c r="J171" s="290"/>
      <c r="K171" s="333"/>
    </row>
    <row r="172" spans="2:11" ht="15" customHeight="1">
      <c r="B172" s="312"/>
      <c r="C172" s="290" t="s">
        <v>1016</v>
      </c>
      <c r="D172" s="290"/>
      <c r="E172" s="290"/>
      <c r="F172" s="311" t="s">
        <v>1003</v>
      </c>
      <c r="G172" s="290"/>
      <c r="H172" s="290" t="s">
        <v>1063</v>
      </c>
      <c r="I172" s="290" t="s">
        <v>999</v>
      </c>
      <c r="J172" s="290">
        <v>50</v>
      </c>
      <c r="K172" s="333"/>
    </row>
    <row r="173" spans="2:11" ht="15" customHeight="1">
      <c r="B173" s="312"/>
      <c r="C173" s="290" t="s">
        <v>1024</v>
      </c>
      <c r="D173" s="290"/>
      <c r="E173" s="290"/>
      <c r="F173" s="311" t="s">
        <v>1003</v>
      </c>
      <c r="G173" s="290"/>
      <c r="H173" s="290" t="s">
        <v>1063</v>
      </c>
      <c r="I173" s="290" t="s">
        <v>999</v>
      </c>
      <c r="J173" s="290">
        <v>50</v>
      </c>
      <c r="K173" s="333"/>
    </row>
    <row r="174" spans="2:11" ht="15" customHeight="1">
      <c r="B174" s="312"/>
      <c r="C174" s="290" t="s">
        <v>1022</v>
      </c>
      <c r="D174" s="290"/>
      <c r="E174" s="290"/>
      <c r="F174" s="311" t="s">
        <v>1003</v>
      </c>
      <c r="G174" s="290"/>
      <c r="H174" s="290" t="s">
        <v>1063</v>
      </c>
      <c r="I174" s="290" t="s">
        <v>999</v>
      </c>
      <c r="J174" s="290">
        <v>50</v>
      </c>
      <c r="K174" s="333"/>
    </row>
    <row r="175" spans="2:11" ht="15" customHeight="1">
      <c r="B175" s="312"/>
      <c r="C175" s="290" t="s">
        <v>122</v>
      </c>
      <c r="D175" s="290"/>
      <c r="E175" s="290"/>
      <c r="F175" s="311" t="s">
        <v>997</v>
      </c>
      <c r="G175" s="290"/>
      <c r="H175" s="290" t="s">
        <v>1064</v>
      </c>
      <c r="I175" s="290" t="s">
        <v>1065</v>
      </c>
      <c r="J175" s="290"/>
      <c r="K175" s="333"/>
    </row>
    <row r="176" spans="2:11" ht="15" customHeight="1">
      <c r="B176" s="312"/>
      <c r="C176" s="290" t="s">
        <v>57</v>
      </c>
      <c r="D176" s="290"/>
      <c r="E176" s="290"/>
      <c r="F176" s="311" t="s">
        <v>997</v>
      </c>
      <c r="G176" s="290"/>
      <c r="H176" s="290" t="s">
        <v>1066</v>
      </c>
      <c r="I176" s="290" t="s">
        <v>1067</v>
      </c>
      <c r="J176" s="290">
        <v>1</v>
      </c>
      <c r="K176" s="333"/>
    </row>
    <row r="177" spans="2:11" ht="15" customHeight="1">
      <c r="B177" s="312"/>
      <c r="C177" s="290" t="s">
        <v>53</v>
      </c>
      <c r="D177" s="290"/>
      <c r="E177" s="290"/>
      <c r="F177" s="311" t="s">
        <v>997</v>
      </c>
      <c r="G177" s="290"/>
      <c r="H177" s="290" t="s">
        <v>1068</v>
      </c>
      <c r="I177" s="290" t="s">
        <v>999</v>
      </c>
      <c r="J177" s="290">
        <v>20</v>
      </c>
      <c r="K177" s="333"/>
    </row>
    <row r="178" spans="2:11" ht="15" customHeight="1">
      <c r="B178" s="312"/>
      <c r="C178" s="290" t="s">
        <v>123</v>
      </c>
      <c r="D178" s="290"/>
      <c r="E178" s="290"/>
      <c r="F178" s="311" t="s">
        <v>997</v>
      </c>
      <c r="G178" s="290"/>
      <c r="H178" s="290" t="s">
        <v>1069</v>
      </c>
      <c r="I178" s="290" t="s">
        <v>999</v>
      </c>
      <c r="J178" s="290">
        <v>255</v>
      </c>
      <c r="K178" s="333"/>
    </row>
    <row r="179" spans="2:11" ht="15" customHeight="1">
      <c r="B179" s="312"/>
      <c r="C179" s="290" t="s">
        <v>124</v>
      </c>
      <c r="D179" s="290"/>
      <c r="E179" s="290"/>
      <c r="F179" s="311" t="s">
        <v>997</v>
      </c>
      <c r="G179" s="290"/>
      <c r="H179" s="290" t="s">
        <v>962</v>
      </c>
      <c r="I179" s="290" t="s">
        <v>999</v>
      </c>
      <c r="J179" s="290">
        <v>10</v>
      </c>
      <c r="K179" s="333"/>
    </row>
    <row r="180" spans="2:11" ht="15" customHeight="1">
      <c r="B180" s="312"/>
      <c r="C180" s="290" t="s">
        <v>125</v>
      </c>
      <c r="D180" s="290"/>
      <c r="E180" s="290"/>
      <c r="F180" s="311" t="s">
        <v>997</v>
      </c>
      <c r="G180" s="290"/>
      <c r="H180" s="290" t="s">
        <v>1070</v>
      </c>
      <c r="I180" s="290" t="s">
        <v>1031</v>
      </c>
      <c r="J180" s="290"/>
      <c r="K180" s="333"/>
    </row>
    <row r="181" spans="2:11" ht="15" customHeight="1">
      <c r="B181" s="312"/>
      <c r="C181" s="290" t="s">
        <v>1071</v>
      </c>
      <c r="D181" s="290"/>
      <c r="E181" s="290"/>
      <c r="F181" s="311" t="s">
        <v>997</v>
      </c>
      <c r="G181" s="290"/>
      <c r="H181" s="290" t="s">
        <v>1072</v>
      </c>
      <c r="I181" s="290" t="s">
        <v>1031</v>
      </c>
      <c r="J181" s="290"/>
      <c r="K181" s="333"/>
    </row>
    <row r="182" spans="2:11" ht="15" customHeight="1">
      <c r="B182" s="312"/>
      <c r="C182" s="290" t="s">
        <v>1060</v>
      </c>
      <c r="D182" s="290"/>
      <c r="E182" s="290"/>
      <c r="F182" s="311" t="s">
        <v>997</v>
      </c>
      <c r="G182" s="290"/>
      <c r="H182" s="290" t="s">
        <v>1073</v>
      </c>
      <c r="I182" s="290" t="s">
        <v>1031</v>
      </c>
      <c r="J182" s="290"/>
      <c r="K182" s="333"/>
    </row>
    <row r="183" spans="2:11" ht="15" customHeight="1">
      <c r="B183" s="312"/>
      <c r="C183" s="290" t="s">
        <v>127</v>
      </c>
      <c r="D183" s="290"/>
      <c r="E183" s="290"/>
      <c r="F183" s="311" t="s">
        <v>1003</v>
      </c>
      <c r="G183" s="290"/>
      <c r="H183" s="290" t="s">
        <v>1074</v>
      </c>
      <c r="I183" s="290" t="s">
        <v>999</v>
      </c>
      <c r="J183" s="290">
        <v>50</v>
      </c>
      <c r="K183" s="333"/>
    </row>
    <row r="184" spans="2:11" ht="15" customHeight="1">
      <c r="B184" s="312"/>
      <c r="C184" s="290" t="s">
        <v>1075</v>
      </c>
      <c r="D184" s="290"/>
      <c r="E184" s="290"/>
      <c r="F184" s="311" t="s">
        <v>1003</v>
      </c>
      <c r="G184" s="290"/>
      <c r="H184" s="290" t="s">
        <v>1076</v>
      </c>
      <c r="I184" s="290" t="s">
        <v>1077</v>
      </c>
      <c r="J184" s="290"/>
      <c r="K184" s="333"/>
    </row>
    <row r="185" spans="2:11" ht="15" customHeight="1">
      <c r="B185" s="312"/>
      <c r="C185" s="290" t="s">
        <v>1078</v>
      </c>
      <c r="D185" s="290"/>
      <c r="E185" s="290"/>
      <c r="F185" s="311" t="s">
        <v>1003</v>
      </c>
      <c r="G185" s="290"/>
      <c r="H185" s="290" t="s">
        <v>1079</v>
      </c>
      <c r="I185" s="290" t="s">
        <v>1077</v>
      </c>
      <c r="J185" s="290"/>
      <c r="K185" s="333"/>
    </row>
    <row r="186" spans="2:11" ht="15" customHeight="1">
      <c r="B186" s="312"/>
      <c r="C186" s="290" t="s">
        <v>1080</v>
      </c>
      <c r="D186" s="290"/>
      <c r="E186" s="290"/>
      <c r="F186" s="311" t="s">
        <v>1003</v>
      </c>
      <c r="G186" s="290"/>
      <c r="H186" s="290" t="s">
        <v>1081</v>
      </c>
      <c r="I186" s="290" t="s">
        <v>1077</v>
      </c>
      <c r="J186" s="290"/>
      <c r="K186" s="333"/>
    </row>
    <row r="187" spans="2:11" ht="15" customHeight="1">
      <c r="B187" s="312"/>
      <c r="C187" s="345" t="s">
        <v>1082</v>
      </c>
      <c r="D187" s="290"/>
      <c r="E187" s="290"/>
      <c r="F187" s="311" t="s">
        <v>1003</v>
      </c>
      <c r="G187" s="290"/>
      <c r="H187" s="290" t="s">
        <v>1083</v>
      </c>
      <c r="I187" s="290" t="s">
        <v>1084</v>
      </c>
      <c r="J187" s="346" t="s">
        <v>1085</v>
      </c>
      <c r="K187" s="333"/>
    </row>
    <row r="188" spans="2:11" ht="15" customHeight="1">
      <c r="B188" s="312"/>
      <c r="C188" s="296" t="s">
        <v>42</v>
      </c>
      <c r="D188" s="290"/>
      <c r="E188" s="290"/>
      <c r="F188" s="311" t="s">
        <v>997</v>
      </c>
      <c r="G188" s="290"/>
      <c r="H188" s="286" t="s">
        <v>1086</v>
      </c>
      <c r="I188" s="290" t="s">
        <v>1087</v>
      </c>
      <c r="J188" s="290"/>
      <c r="K188" s="333"/>
    </row>
    <row r="189" spans="2:11" ht="15" customHeight="1">
      <c r="B189" s="312"/>
      <c r="C189" s="296" t="s">
        <v>1088</v>
      </c>
      <c r="D189" s="290"/>
      <c r="E189" s="290"/>
      <c r="F189" s="311" t="s">
        <v>997</v>
      </c>
      <c r="G189" s="290"/>
      <c r="H189" s="290" t="s">
        <v>1089</v>
      </c>
      <c r="I189" s="290" t="s">
        <v>1031</v>
      </c>
      <c r="J189" s="290"/>
      <c r="K189" s="333"/>
    </row>
    <row r="190" spans="2:11" ht="15" customHeight="1">
      <c r="B190" s="312"/>
      <c r="C190" s="296" t="s">
        <v>1090</v>
      </c>
      <c r="D190" s="290"/>
      <c r="E190" s="290"/>
      <c r="F190" s="311" t="s">
        <v>997</v>
      </c>
      <c r="G190" s="290"/>
      <c r="H190" s="290" t="s">
        <v>1091</v>
      </c>
      <c r="I190" s="290" t="s">
        <v>1031</v>
      </c>
      <c r="J190" s="290"/>
      <c r="K190" s="333"/>
    </row>
    <row r="191" spans="2:11" ht="15" customHeight="1">
      <c r="B191" s="312"/>
      <c r="C191" s="296" t="s">
        <v>1092</v>
      </c>
      <c r="D191" s="290"/>
      <c r="E191" s="290"/>
      <c r="F191" s="311" t="s">
        <v>1003</v>
      </c>
      <c r="G191" s="290"/>
      <c r="H191" s="290" t="s">
        <v>1093</v>
      </c>
      <c r="I191" s="290" t="s">
        <v>1031</v>
      </c>
      <c r="J191" s="290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6"/>
      <c r="C193" s="290"/>
      <c r="D193" s="290"/>
      <c r="E193" s="290"/>
      <c r="F193" s="311"/>
      <c r="G193" s="290"/>
      <c r="H193" s="290"/>
      <c r="I193" s="290"/>
      <c r="J193" s="290"/>
      <c r="K193" s="286"/>
    </row>
    <row r="194" spans="2:11" ht="18.75" customHeight="1">
      <c r="B194" s="286"/>
      <c r="C194" s="290"/>
      <c r="D194" s="290"/>
      <c r="E194" s="290"/>
      <c r="F194" s="311"/>
      <c r="G194" s="290"/>
      <c r="H194" s="290"/>
      <c r="I194" s="290"/>
      <c r="J194" s="290"/>
      <c r="K194" s="286"/>
    </row>
    <row r="195" spans="2:11" ht="18.75" customHeight="1"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280" t="s">
        <v>1094</v>
      </c>
      <c r="D197" s="280"/>
      <c r="E197" s="280"/>
      <c r="F197" s="280"/>
      <c r="G197" s="280"/>
      <c r="H197" s="280"/>
      <c r="I197" s="280"/>
      <c r="J197" s="280"/>
      <c r="K197" s="281"/>
    </row>
    <row r="198" spans="2:11" ht="25.5" customHeight="1">
      <c r="B198" s="279"/>
      <c r="C198" s="348" t="s">
        <v>1095</v>
      </c>
      <c r="D198" s="348"/>
      <c r="E198" s="348"/>
      <c r="F198" s="348" t="s">
        <v>1096</v>
      </c>
      <c r="G198" s="349"/>
      <c r="H198" s="348" t="s">
        <v>1097</v>
      </c>
      <c r="I198" s="348"/>
      <c r="J198" s="348"/>
      <c r="K198" s="281"/>
    </row>
    <row r="199" spans="2:11" ht="5.25" customHeight="1">
      <c r="B199" s="312"/>
      <c r="C199" s="309"/>
      <c r="D199" s="309"/>
      <c r="E199" s="309"/>
      <c r="F199" s="309"/>
      <c r="G199" s="290"/>
      <c r="H199" s="309"/>
      <c r="I199" s="309"/>
      <c r="J199" s="309"/>
      <c r="K199" s="333"/>
    </row>
    <row r="200" spans="2:11" ht="15" customHeight="1">
      <c r="B200" s="312"/>
      <c r="C200" s="290" t="s">
        <v>1087</v>
      </c>
      <c r="D200" s="290"/>
      <c r="E200" s="290"/>
      <c r="F200" s="311" t="s">
        <v>43</v>
      </c>
      <c r="G200" s="290"/>
      <c r="H200" s="290" t="s">
        <v>1098</v>
      </c>
      <c r="I200" s="290"/>
      <c r="J200" s="290"/>
      <c r="K200" s="333"/>
    </row>
    <row r="201" spans="2:11" ht="15" customHeight="1">
      <c r="B201" s="312"/>
      <c r="C201" s="318"/>
      <c r="D201" s="290"/>
      <c r="E201" s="290"/>
      <c r="F201" s="311" t="s">
        <v>44</v>
      </c>
      <c r="G201" s="290"/>
      <c r="H201" s="290" t="s">
        <v>1099</v>
      </c>
      <c r="I201" s="290"/>
      <c r="J201" s="290"/>
      <c r="K201" s="333"/>
    </row>
    <row r="202" spans="2:11" ht="15" customHeight="1">
      <c r="B202" s="312"/>
      <c r="C202" s="318"/>
      <c r="D202" s="290"/>
      <c r="E202" s="290"/>
      <c r="F202" s="311" t="s">
        <v>47</v>
      </c>
      <c r="G202" s="290"/>
      <c r="H202" s="290" t="s">
        <v>1100</v>
      </c>
      <c r="I202" s="290"/>
      <c r="J202" s="290"/>
      <c r="K202" s="333"/>
    </row>
    <row r="203" spans="2:11" ht="15" customHeight="1">
      <c r="B203" s="312"/>
      <c r="C203" s="290"/>
      <c r="D203" s="290"/>
      <c r="E203" s="290"/>
      <c r="F203" s="311" t="s">
        <v>45</v>
      </c>
      <c r="G203" s="290"/>
      <c r="H203" s="290" t="s">
        <v>1101</v>
      </c>
      <c r="I203" s="290"/>
      <c r="J203" s="290"/>
      <c r="K203" s="333"/>
    </row>
    <row r="204" spans="2:11" ht="15" customHeight="1">
      <c r="B204" s="312"/>
      <c r="C204" s="290"/>
      <c r="D204" s="290"/>
      <c r="E204" s="290"/>
      <c r="F204" s="311" t="s">
        <v>46</v>
      </c>
      <c r="G204" s="290"/>
      <c r="H204" s="290" t="s">
        <v>1102</v>
      </c>
      <c r="I204" s="290"/>
      <c r="J204" s="290"/>
      <c r="K204" s="333"/>
    </row>
    <row r="205" spans="2:11" ht="15" customHeight="1">
      <c r="B205" s="312"/>
      <c r="C205" s="290"/>
      <c r="D205" s="290"/>
      <c r="E205" s="290"/>
      <c r="F205" s="311"/>
      <c r="G205" s="290"/>
      <c r="H205" s="290"/>
      <c r="I205" s="290"/>
      <c r="J205" s="290"/>
      <c r="K205" s="333"/>
    </row>
    <row r="206" spans="2:11" ht="15" customHeight="1">
      <c r="B206" s="312"/>
      <c r="C206" s="290" t="s">
        <v>1043</v>
      </c>
      <c r="D206" s="290"/>
      <c r="E206" s="290"/>
      <c r="F206" s="311" t="s">
        <v>79</v>
      </c>
      <c r="G206" s="290"/>
      <c r="H206" s="290" t="s">
        <v>1103</v>
      </c>
      <c r="I206" s="290"/>
      <c r="J206" s="290"/>
      <c r="K206" s="333"/>
    </row>
    <row r="207" spans="2:11" ht="15" customHeight="1">
      <c r="B207" s="312"/>
      <c r="C207" s="318"/>
      <c r="D207" s="290"/>
      <c r="E207" s="290"/>
      <c r="F207" s="311" t="s">
        <v>940</v>
      </c>
      <c r="G207" s="290"/>
      <c r="H207" s="290" t="s">
        <v>941</v>
      </c>
      <c r="I207" s="290"/>
      <c r="J207" s="290"/>
      <c r="K207" s="333"/>
    </row>
    <row r="208" spans="2:11" ht="15" customHeight="1">
      <c r="B208" s="312"/>
      <c r="C208" s="290"/>
      <c r="D208" s="290"/>
      <c r="E208" s="290"/>
      <c r="F208" s="311" t="s">
        <v>938</v>
      </c>
      <c r="G208" s="290"/>
      <c r="H208" s="290" t="s">
        <v>1104</v>
      </c>
      <c r="I208" s="290"/>
      <c r="J208" s="290"/>
      <c r="K208" s="333"/>
    </row>
    <row r="209" spans="2:11" ht="15" customHeight="1">
      <c r="B209" s="350"/>
      <c r="C209" s="318"/>
      <c r="D209" s="318"/>
      <c r="E209" s="318"/>
      <c r="F209" s="311" t="s">
        <v>942</v>
      </c>
      <c r="G209" s="296"/>
      <c r="H209" s="337" t="s">
        <v>943</v>
      </c>
      <c r="I209" s="337"/>
      <c r="J209" s="337"/>
      <c r="K209" s="351"/>
    </row>
    <row r="210" spans="2:11" ht="15" customHeight="1">
      <c r="B210" s="350"/>
      <c r="C210" s="318"/>
      <c r="D210" s="318"/>
      <c r="E210" s="318"/>
      <c r="F210" s="311" t="s">
        <v>944</v>
      </c>
      <c r="G210" s="296"/>
      <c r="H210" s="337" t="s">
        <v>1105</v>
      </c>
      <c r="I210" s="337"/>
      <c r="J210" s="337"/>
      <c r="K210" s="351"/>
    </row>
    <row r="211" spans="2:11" ht="15" customHeight="1">
      <c r="B211" s="350"/>
      <c r="C211" s="318"/>
      <c r="D211" s="318"/>
      <c r="E211" s="318"/>
      <c r="F211" s="352"/>
      <c r="G211" s="296"/>
      <c r="H211" s="353"/>
      <c r="I211" s="353"/>
      <c r="J211" s="353"/>
      <c r="K211" s="351"/>
    </row>
    <row r="212" spans="2:11" ht="15" customHeight="1">
      <c r="B212" s="350"/>
      <c r="C212" s="290" t="s">
        <v>1067</v>
      </c>
      <c r="D212" s="318"/>
      <c r="E212" s="318"/>
      <c r="F212" s="311">
        <v>1</v>
      </c>
      <c r="G212" s="296"/>
      <c r="H212" s="337" t="s">
        <v>1106</v>
      </c>
      <c r="I212" s="337"/>
      <c r="J212" s="337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6"/>
      <c r="H213" s="337" t="s">
        <v>1107</v>
      </c>
      <c r="I213" s="337"/>
      <c r="J213" s="337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6"/>
      <c r="H214" s="337" t="s">
        <v>1108</v>
      </c>
      <c r="I214" s="337"/>
      <c r="J214" s="337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6"/>
      <c r="H215" s="337" t="s">
        <v>1109</v>
      </c>
      <c r="I215" s="337"/>
      <c r="J215" s="337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TISK\User</cp:lastModifiedBy>
  <dcterms:created xsi:type="dcterms:W3CDTF">2019-08-30T05:06:15Z</dcterms:created>
  <dcterms:modified xsi:type="dcterms:W3CDTF">2019-08-30T05:06:22Z</dcterms:modified>
  <cp:category/>
  <cp:version/>
  <cp:contentType/>
  <cp:contentStatus/>
</cp:coreProperties>
</file>