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104 - Oprava sociálníh..." sheetId="2" r:id="rId2"/>
    <sheet name="D.1.1 - Architektonicko -..." sheetId="3" r:id="rId3"/>
    <sheet name="D.1.4.1 - Zdravotechnické..." sheetId="4" r:id="rId4"/>
    <sheet name="D.1.4.2 - Silnoproudá ele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'190104 - Oprava sociálníh...'!$C$76:$K$86</definedName>
    <definedName name="_xlnm.Print_Area" localSheetId="1">'190104 - Oprava sociálníh...'!$C$4:$J$37,'190104 - Oprava sociálníh...'!$C$43:$J$60,'190104 - Oprava sociálníh...'!$C$66:$K$86</definedName>
    <definedName name="_xlnm._FilterDatabase" localSheetId="2" hidden="1">'D.1.1 - Architektonicko -...'!$C$95:$K$315</definedName>
    <definedName name="_xlnm.Print_Area" localSheetId="2">'D.1.1 - Architektonicko -...'!$C$4:$J$39,'D.1.1 - Architektonicko -...'!$C$45:$J$77,'D.1.1 - Architektonicko -...'!$C$83:$K$315</definedName>
    <definedName name="_xlnm._FilterDatabase" localSheetId="3" hidden="1">'D.1.4.1 - Zdravotechnické...'!$C$87:$K$199</definedName>
    <definedName name="_xlnm.Print_Area" localSheetId="3">'D.1.4.1 - Zdravotechnické...'!$C$4:$J$39,'D.1.4.1 - Zdravotechnické...'!$C$45:$J$69,'D.1.4.1 - Zdravotechnické...'!$C$75:$K$199</definedName>
    <definedName name="_xlnm._FilterDatabase" localSheetId="4" hidden="1">'D.1.4.2 - Silnoproudá ele...'!$C$80:$K$88</definedName>
    <definedName name="_xlnm.Print_Area" localSheetId="4">'D.1.4.2 - Silnoproudá ele...'!$C$4:$J$39,'D.1.4.2 - Silnoproudá ele...'!$C$45:$J$62,'D.1.4.2 - Silnoproudá ele...'!$C$68:$K$88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'190104 - Oprava sociálníh...'!$76:$76</definedName>
    <definedName name="_xlnm.Print_Titles" localSheetId="2">'D.1.1 - Architektonicko -...'!$95:$95</definedName>
    <definedName name="_xlnm.Print_Titles" localSheetId="3">'D.1.4.1 - Zdravotechnické...'!$87:$87</definedName>
    <definedName name="_xlnm.Print_Titles" localSheetId="4">'D.1.4.2 - Silnoproudá ele...'!$80:$80</definedName>
  </definedNames>
  <calcPr fullCalcOnLoad="1"/>
</workbook>
</file>

<file path=xl/sharedStrings.xml><?xml version="1.0" encoding="utf-8"?>
<sst xmlns="http://schemas.openxmlformats.org/spreadsheetml/2006/main" count="5377" uniqueCount="1203">
  <si>
    <t>Export Komplet</t>
  </si>
  <si>
    <t>VZ</t>
  </si>
  <si>
    <t>2.0</t>
  </si>
  <si>
    <t>ZAMOK</t>
  </si>
  <si>
    <t>False</t>
  </si>
  <si>
    <t>{6f97af82-e93c-4fdc-812b-541c36617d28}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</si>
  <si>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</si>
  <si>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</si>
  <si>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</si>
  <si>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</si>
  <si>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</si>
  <si>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</si>
  <si>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</si>
  <si>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</si>
  <si>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190104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</si>
  <si>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</si>
  <si>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</si>
  <si>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sociálního zařízení v MŠ B.Dvorského 2</t>
  </si>
  <si>
    <t>KSO:</t>
  </si>
  <si>
    <t>801</t>
  </si>
  <si>
    <t>CC-CZ:</t>
  </si>
  <si>
    <t>1</t>
  </si>
  <si>
    <t>Místo:</t>
  </si>
  <si>
    <t xml:space="preserve"> </t>
  </si>
  <si>
    <t>Datum:</t>
  </si>
  <si>
    <t>3. 4. 2019</t>
  </si>
  <si>
    <t>CZ-CPV:</t>
  </si>
  <si>
    <t>45000000-7</t>
  </si>
  <si>
    <t>CZ-CPA:</t>
  </si>
  <si>
    <t>41</t>
  </si>
  <si>
    <t>Zadavatel:</t>
  </si>
  <si>
    <t>IČ:</t>
  </si>
  <si>
    <t/>
  </si>
  <si>
    <t>DIČ:</t>
  </si>
  <si>
    <t>Uchazeč:</t>
  </si>
  <si>
    <t>Vyplň údaj</t>
  </si>
  <si>
    <t>Projektant:</t>
  </si>
  <si>
    <t>14604973</t>
  </si>
  <si>
    <t xml:space="preserve">Jorgos Jerakas </t>
  </si>
  <si>
    <t>True</t>
  </si>
  <si>
    <t>Zpracovatel:</t>
  </si>
  <si>
    <t>63307111</t>
  </si>
  <si>
    <t xml:space="preserve">Lenka Jerakasová </t>
  </si>
  <si>
    <t>CZ6760101040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</si>
  <si>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</si>
  <si>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</si>
  <si>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</si>
  <si>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</si>
  <si>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</si>
  <si>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</si>
  <si>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</si>
  <si>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</si>
  <si>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</si>
  <si>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</si>
  <si>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</si>
  <si>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</si>
  <si>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</si>
  <si>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</si>
  <si>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</si>
  <si>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</si>
  <si>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</si>
  <si>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</si>
  <si>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</si>
  <si>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</si>
  <si>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</si>
  <si>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</si>
  <si>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</si>
  <si>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</si>
  <si>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</si>
  <si>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</si>
  <si>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</si>
  <si>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</si>
  <si>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</si>
  <si>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</si>
  <si>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</si>
  <si>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</si>
  <si>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</si>
  <si>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</si>
  <si>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</si>
  <si>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</si>
  <si>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</si>
  <si>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</si>
  <si>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</si>
  <si>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</si>
  <si>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</si>
  <si>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</si>
  <si>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D.1.1</t>
  </si>
  <si>
    <t xml:space="preserve">Architektonicko - stavební řešení </t>
  </si>
  <si>
    <t>{90b361da-3423-4d7b-beeb-d480451e7e8a}</t>
  </si>
  <si>
    <t>2</t>
  </si>
  <si>
    <t>D.1.4.1</t>
  </si>
  <si>
    <t xml:space="preserve">Zdravotechnické instalace </t>
  </si>
  <si>
    <t>{4c5b7f57-43b9-4f1c-8e82-148b097f3a05}</t>
  </si>
  <si>
    <t>D.1.4.2</t>
  </si>
  <si>
    <t xml:space="preserve">Silnoproudá elektrotechnika </t>
  </si>
  <si>
    <t>{a4250a85-fead-48a9-abec-231e57611b89}</t>
  </si>
  <si>
    <t>KRYCÍ LIST SOUPISU PRACÍ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</si>
  <si>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</si>
  <si>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</si>
  <si>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</si>
  <si>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</si>
  <si>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</si>
  <si>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</si>
  <si>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</si>
  <si>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</si>
  <si>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</si>
  <si>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</si>
  <si>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</si>
  <si>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</si>
  <si>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</si>
  <si>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</si>
  <si>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</si>
  <si>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</si>
  <si>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</si>
  <si>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</si>
  <si>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</si>
  <si>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</si>
  <si>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</si>
  <si>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</si>
  <si>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</si>
  <si>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</si>
  <si>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</si>
  <si>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</si>
  <si>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</si>
  <si>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4</t>
  </si>
  <si>
    <t>K</t>
  </si>
  <si>
    <t>032002000</t>
  </si>
  <si>
    <t>Vybavení staveniště</t>
  </si>
  <si>
    <t xml:space="preserve">soubor </t>
  </si>
  <si>
    <t>CS ÚRS 2019 01</t>
  </si>
  <si>
    <t>1024</t>
  </si>
  <si>
    <t>-2085352943</t>
  </si>
  <si>
    <t>034002000</t>
  </si>
  <si>
    <t xml:space="preserve">Zabezpečení staveniště a zařízení staveniště </t>
  </si>
  <si>
    <t>soub</t>
  </si>
  <si>
    <t>1405402691</t>
  </si>
  <si>
    <t>VRN4</t>
  </si>
  <si>
    <t>Inženýrská činnost</t>
  </si>
  <si>
    <t>045203000</t>
  </si>
  <si>
    <t>Kompletační činnost</t>
  </si>
  <si>
    <t>hod</t>
  </si>
  <si>
    <t>1334241371</t>
  </si>
  <si>
    <t>VRN7</t>
  </si>
  <si>
    <t>Provozní vlivy</t>
  </si>
  <si>
    <t>070001000</t>
  </si>
  <si>
    <t>soubor</t>
  </si>
  <si>
    <t>-1455870105</t>
  </si>
  <si>
    <t>3</t>
  </si>
  <si>
    <t>071103000</t>
  </si>
  <si>
    <t>Provoz investora</t>
  </si>
  <si>
    <t>1872111000</t>
  </si>
  <si>
    <t>Objekt:</t>
  </si>
  <si>
    <t xml:space="preserve">D.1.1 - Architektonicko - stavební řešení 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</si>
  <si>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</si>
  <si>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</si>
  <si>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</si>
  <si>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</si>
  <si>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</si>
  <si>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</si>
  <si>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</si>
  <si>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</si>
  <si>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</si>
  <si>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</si>
  <si>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</si>
  <si>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</si>
  <si>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</si>
  <si>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</si>
  <si>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</si>
  <si>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</si>
  <si>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</si>
  <si>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HSV</t>
  </si>
  <si>
    <t>Práce a dodávky HSV</t>
  </si>
  <si>
    <t>Svislé a kompletní konstrukce</t>
  </si>
  <si>
    <t>342272225</t>
  </si>
  <si>
    <t>Příčky z pórobetonových tvárnic hladkých na tenké maltové lože objemová hmotnost do 500 kg/m3, tloušťka příčky 100 mm</t>
  </si>
  <si>
    <t>m2</t>
  </si>
  <si>
    <t>829837959</t>
  </si>
  <si>
    <t>VV</t>
  </si>
  <si>
    <t>1.NP</t>
  </si>
  <si>
    <t>2,622*1,6*2</t>
  </si>
  <si>
    <t>2.NP a 3.NP</t>
  </si>
  <si>
    <t>3*2,975*4</t>
  </si>
  <si>
    <t>Součet</t>
  </si>
  <si>
    <t>3462443521</t>
  </si>
  <si>
    <t>Vyzdívka soklu ve sprchovištích na tenké maltové lože, tl. 50 mm ,v=50 mm</t>
  </si>
  <si>
    <t>-472298543</t>
  </si>
  <si>
    <t>1,1*0,05*6</t>
  </si>
  <si>
    <t>6</t>
  </si>
  <si>
    <t>Úpravy povrchů, podlahy a osazování výplní</t>
  </si>
  <si>
    <t>611142001</t>
  </si>
  <si>
    <t>Potažení vnitřních ploch pletivem v ploše nebo pruzích, na plném podkladu sklovláknitým vtlačením do tmelu stropů</t>
  </si>
  <si>
    <t>-2091635775</t>
  </si>
  <si>
    <t>39,45*4+44*2</t>
  </si>
  <si>
    <t>611322141</t>
  </si>
  <si>
    <t>Omítka vápenocementová lehčená vnitřních ploch nanášená ručně dvouvrstvá, tloušťky jádrové omítky do 10 mm a tloušťky štuku do 3 mm štuková vodorovných konstrukcí stropů rovných</t>
  </si>
  <si>
    <t>-2127805128</t>
  </si>
  <si>
    <t>612135001</t>
  </si>
  <si>
    <t>Vyrovnání nerovností podkladu vnitřních omítaných ploch maltou, tloušťky do 10 mm vápenocementovou stěn</t>
  </si>
  <si>
    <t>756881042</t>
  </si>
  <si>
    <t>612142001</t>
  </si>
  <si>
    <t>Potažení vnitřních ploch pletivem v ploše nebo pruzích, na plném podkladu sklovláknitým vtlačením do tmelu stěn</t>
  </si>
  <si>
    <t>-1386044533</t>
  </si>
  <si>
    <t>7</t>
  </si>
  <si>
    <t>612321141</t>
  </si>
  <si>
    <t>Omítka vápenocementová vnitřních ploch nanášená ručně dvouvrstvá, tloušťky jádrové omítky do 10 mm a tloušťky štuku do 3 mm štuková svislých konstrukcí stěn</t>
  </si>
  <si>
    <t>2098299935</t>
  </si>
  <si>
    <t>(24,6+2,56+3,5+0,93+2,48+0,47+0,88)*1,375*2</t>
  </si>
  <si>
    <t>(2,5+3,8+3,8)*0,975*2+4,91*2,975*2</t>
  </si>
  <si>
    <t>(7,1+1,6+12,3+5,35+0,47+2,5+2,65+0,37+0,43+2,3+1,65+3,5)*1,375*4</t>
  </si>
  <si>
    <t>(2,5+3,8+3,8)*0,975*4</t>
  </si>
  <si>
    <t>(1,4+2,4+1,6)*0,975*4</t>
  </si>
  <si>
    <t>8</t>
  </si>
  <si>
    <t>6123253021</t>
  </si>
  <si>
    <t xml:space="preserve">Oprava ostění při výměně zárubní </t>
  </si>
  <si>
    <t>903099854</t>
  </si>
  <si>
    <t>0,3*2,1*4*52</t>
  </si>
  <si>
    <t>0,8*0,2*2*34</t>
  </si>
  <si>
    <t>0,6*0,2*2*18</t>
  </si>
  <si>
    <t>9</t>
  </si>
  <si>
    <t>642942111</t>
  </si>
  <si>
    <t>Osazování zárubní nebo rámů kovových dveřních lisovaných nebo z úhelníků bez dveřních křídel, na cementovou maltu, plochy otvoru do 2,5 m2</t>
  </si>
  <si>
    <t>kus</t>
  </si>
  <si>
    <t>622257312</t>
  </si>
  <si>
    <t>10</t>
  </si>
  <si>
    <t>M</t>
  </si>
  <si>
    <t>55331113</t>
  </si>
  <si>
    <t>zárubeň ocelová pro běžné zdění hranatý profil 110 600 L/P</t>
  </si>
  <si>
    <t>409832034</t>
  </si>
  <si>
    <t>11</t>
  </si>
  <si>
    <t>55331104</t>
  </si>
  <si>
    <t>zárubeň ocelová pro běžné zdění hranatý profil 95 800 L/P</t>
  </si>
  <si>
    <t>163846984</t>
  </si>
  <si>
    <t>Ostatní konstrukce a práce, bourání</t>
  </si>
  <si>
    <t>12</t>
  </si>
  <si>
    <t>952902021</t>
  </si>
  <si>
    <t>Čištění budov při provádění oprav a udržovacích prací podlah hladkých zametením</t>
  </si>
  <si>
    <t>-2125903739</t>
  </si>
  <si>
    <t>24*7*3</t>
  </si>
  <si>
    <t>13</t>
  </si>
  <si>
    <t>952902031</t>
  </si>
  <si>
    <t>Čištění budov při provádění oprav a udržovacích prací podlah hladkých omytím</t>
  </si>
  <si>
    <t>-1855942565</t>
  </si>
  <si>
    <t>14</t>
  </si>
  <si>
    <t>953941210</t>
  </si>
  <si>
    <t>Osazení drobných kovových výrobků bez jejich dodání s vysekáním kapes pro upevňovací prvky se zazděním, zabetonováním nebo zalitím kovových poklopů s rámy, plochy do 1 m2</t>
  </si>
  <si>
    <t>1535817143</t>
  </si>
  <si>
    <t>552410141</t>
  </si>
  <si>
    <t xml:space="preserve">poklop šachtový ocelový 700x700 mm pachotěsný ,včetně rámu pro překrytí podlahovou krytinou </t>
  </si>
  <si>
    <t>-875589417</t>
  </si>
  <si>
    <t>16</t>
  </si>
  <si>
    <t>953942425</t>
  </si>
  <si>
    <t>Osazování drobných kovových předmětů se zalitím maltou cementovou, do vysekaných kapes nebo připravených otvorů rámů litinových poklopů v podlahách nebo čisticích dvířek v kouřových kanálech</t>
  </si>
  <si>
    <t>622513974</t>
  </si>
  <si>
    <t>17</t>
  </si>
  <si>
    <t>962031132</t>
  </si>
  <si>
    <t>Bourání příček z cihel, tvárnic nebo příčkovek z cihel pálených, plných nebo dutých na maltu vápennou nebo vápenocementovou, tl. do 100 mm</t>
  </si>
  <si>
    <t>-1797181166</t>
  </si>
  <si>
    <t>2,63*1,6*2</t>
  </si>
  <si>
    <t>2,99*2,975*4</t>
  </si>
  <si>
    <t>18</t>
  </si>
  <si>
    <t>968072455</t>
  </si>
  <si>
    <t>Vybourání kovových rámů oken s křídly, dveřních zárubní, vrat, stěn, ostění nebo obkladů dveřních zárubní, plochy do 2 m2</t>
  </si>
  <si>
    <t>2056078223</t>
  </si>
  <si>
    <t>0,6*1,97*18</t>
  </si>
  <si>
    <t>0,8*1,97*34</t>
  </si>
  <si>
    <t>19</t>
  </si>
  <si>
    <t>976085311</t>
  </si>
  <si>
    <t>Vybourání drobných zámečnických a jiných konstrukcí kanalizačních rámů litinových, z rýhovaného plechu nebo betonových včetně poklopů nebo mříží, plochy do 0,60 m2</t>
  </si>
  <si>
    <t>-2061173017</t>
  </si>
  <si>
    <t>997</t>
  </si>
  <si>
    <t>Přesun sutě</t>
  </si>
  <si>
    <t>20</t>
  </si>
  <si>
    <t>997013211</t>
  </si>
  <si>
    <t>Vnitrostaveništní doprava suti a vybouraných hmot vodorovně do 50 m svisle ručně (nošením po schodech) pro budovy a haly výšky do 6 m</t>
  </si>
  <si>
    <t>t</t>
  </si>
  <si>
    <t>-1480004931</t>
  </si>
  <si>
    <t>997013501</t>
  </si>
  <si>
    <t>Odvoz suti a vybouraných hmot na skládku nebo meziskládku se složením, na vzdálenost do 1 km</t>
  </si>
  <si>
    <t>-1826110639</t>
  </si>
  <si>
    <t>22</t>
  </si>
  <si>
    <t>997013509</t>
  </si>
  <si>
    <t>Odvoz suti a vybouraných hmot na skládku nebo meziskládku se složením, na vzdálenost Příplatek k ceně za každý další i započatý 1 km přes 1 km</t>
  </si>
  <si>
    <t>-1375305350</t>
  </si>
  <si>
    <t>37,78*19 'Přepočtené koeficientem množství</t>
  </si>
  <si>
    <t>23</t>
  </si>
  <si>
    <t>997013831</t>
  </si>
  <si>
    <t>Poplatek za uložení stavebního odpadu na skládce (skládkovné) směsného</t>
  </si>
  <si>
    <t>1474007988</t>
  </si>
  <si>
    <t>998</t>
  </si>
  <si>
    <t>Přesun hmot</t>
  </si>
  <si>
    <t>24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</si>
  <si>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</si>
  <si>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</si>
  <si>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-1250693481</t>
  </si>
  <si>
    <t>PSV</t>
  </si>
  <si>
    <t>Práce a dodávky PSV</t>
  </si>
  <si>
    <t>711</t>
  </si>
  <si>
    <t>Izolace proti vodě, vlhkosti a plynům</t>
  </si>
  <si>
    <t>25</t>
  </si>
  <si>
    <t>711493111</t>
  </si>
  <si>
    <t>Izolace proti podpovrchové a tlakové vodě - ostatní na ploše vodorovné V těsnicí kaší flexibilní minerální</t>
  </si>
  <si>
    <t>-1742635917</t>
  </si>
  <si>
    <t>0,8*0,9*6</t>
  </si>
  <si>
    <t>1,4*1,1*6</t>
  </si>
  <si>
    <t>26</t>
  </si>
  <si>
    <t>711493121</t>
  </si>
  <si>
    <t>Izolace proti podpovrchové a tlakové vodě - ostatní na ploše svislé S těsnicí kaší flexibilní minerální</t>
  </si>
  <si>
    <t>80964501</t>
  </si>
  <si>
    <t>0,8*2,2*2*6</t>
  </si>
  <si>
    <t>0,9*2,2*6</t>
  </si>
  <si>
    <t>0,6*0,2*2*6</t>
  </si>
  <si>
    <t>1,1*2,2*2*6</t>
  </si>
  <si>
    <t>27</t>
  </si>
  <si>
    <t>998711102</t>
  </si>
  <si>
    <t>Přesun hmot pro izolace proti vodě, vlhkosti a plynům stanovený z hmotnosti přesunovaného materiálu vodorovná dopravní vzdálenost do 50 m v objektech výšky přes 6 do 12 m</t>
  </si>
  <si>
    <t>77822339</t>
  </si>
  <si>
    <t>735</t>
  </si>
  <si>
    <t>Ústřední vytápění - otopná tělesa</t>
  </si>
  <si>
    <t>28</t>
  </si>
  <si>
    <t>735151821</t>
  </si>
  <si>
    <t>Demontáž otopných těles panelových dvouřadých stavební délky do 1500 mm</t>
  </si>
  <si>
    <t>752041195</t>
  </si>
  <si>
    <t>29</t>
  </si>
  <si>
    <t>735159220</t>
  </si>
  <si>
    <t>Montáž otopných těles panelových dvouřadých, stavební délky přes 1140 do 1500 mm</t>
  </si>
  <si>
    <t>2008760695</t>
  </si>
  <si>
    <t>30</t>
  </si>
  <si>
    <t>735191910</t>
  </si>
  <si>
    <t>Ostatní opravy otopných těles napuštění vody do otopného systému včetně potrubí (bez kotle a ohříváků) otopných těles</t>
  </si>
  <si>
    <t>-765448805</t>
  </si>
  <si>
    <t>31</t>
  </si>
  <si>
    <t>735494811</t>
  </si>
  <si>
    <t>Vypuštění vody z otopných soustav bez kotlů, ohříváků, zásobníků a nádrží</t>
  </si>
  <si>
    <t>-831832741</t>
  </si>
  <si>
    <t>763</t>
  </si>
  <si>
    <t>Konstrukce suché výstavby</t>
  </si>
  <si>
    <t>32</t>
  </si>
  <si>
    <t>763131511</t>
  </si>
  <si>
    <t>Podhled ze sádrokartonových desek jednovrstvá zavěšená spodní konstrukce z ocelových profilů CD, UD jednoduše opláštěná deskou standardní A, tl. 12,5 mm, bez TI</t>
  </si>
  <si>
    <t>-1238386525</t>
  </si>
  <si>
    <t>0,68*2,75*2+0,32*2,75*4</t>
  </si>
  <si>
    <t>0,45*0,97*2+0,32*0,97*2</t>
  </si>
  <si>
    <t>0,468*4,6*2+0,32*4,6*2</t>
  </si>
  <si>
    <t>0,65*1,4*2+0,32*1,4*2</t>
  </si>
  <si>
    <t>33</t>
  </si>
  <si>
    <t>763131713</t>
  </si>
  <si>
    <t>Podhled ze sádrokartonových desek ostatní práce a konstrukce na podhledech ze sádrokartonových desek napojení na obvodové konstrukce profilem</t>
  </si>
  <si>
    <t>m</t>
  </si>
  <si>
    <t>CS ÚRS 2018 02</t>
  </si>
  <si>
    <t>537792621</t>
  </si>
  <si>
    <t>34</t>
  </si>
  <si>
    <t>763131714</t>
  </si>
  <si>
    <t>Podhled ze sádrokartonových desek ostatní práce a konstrukce na podhledech ze sádrokartonových desek základní penetrační nátěr</t>
  </si>
  <si>
    <t>-42238724</t>
  </si>
  <si>
    <t>35</t>
  </si>
  <si>
    <t>763131821</t>
  </si>
  <si>
    <t>Demontáž podhledu nebo samostatného požárního předělu z desek s nosnou konstrukcí dvouvrstvou z ocelových profilů, opláštění jednoduché</t>
  </si>
  <si>
    <t>-116752655</t>
  </si>
  <si>
    <t>0,75*5,6*2+0,775*5,6*4+0,7*0,775*2</t>
  </si>
  <si>
    <t>0,6*3,2*2+0,775*3,2*2+0,5*4*2+0,775*4*2</t>
  </si>
  <si>
    <t>0,45*2,5*2+0,775*2,5*2+0,45*0,775*2</t>
  </si>
  <si>
    <t>36</t>
  </si>
  <si>
    <t>763172312</t>
  </si>
  <si>
    <t>Instalační technika pro konstrukce ze sádrokartonových desek montáž revizních dvířek velikost 300 x 300 mm</t>
  </si>
  <si>
    <t>263156986</t>
  </si>
  <si>
    <t>37</t>
  </si>
  <si>
    <t>59030711</t>
  </si>
  <si>
    <t xml:space="preserve">dvířka revizní s automatickým zámkem 300x300mm,nerez </t>
  </si>
  <si>
    <t>-1714634708</t>
  </si>
  <si>
    <t>38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</si>
  <si>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</si>
  <si>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</si>
  <si>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857137297</t>
  </si>
  <si>
    <t>766</t>
  </si>
  <si>
    <t>Konstrukce truhlářské</t>
  </si>
  <si>
    <t>39</t>
  </si>
  <si>
    <t>7664921001</t>
  </si>
  <si>
    <t xml:space="preserve">Demontáž a zpětná montáž šatnových sestav a prvků </t>
  </si>
  <si>
    <t>1389003680</t>
  </si>
  <si>
    <t>40</t>
  </si>
  <si>
    <t>766660001</t>
  </si>
  <si>
    <t>Montáž dveřních křídel dřevěných nebo plastových otevíravých do ocelové zárubně povrchově upravených jednokřídlových, šířky do 800 mm</t>
  </si>
  <si>
    <t>-1434026195</t>
  </si>
  <si>
    <t>611628571</t>
  </si>
  <si>
    <t xml:space="preserve">dveře vnitřní foliované plné 1křídlové 80x197 cm </t>
  </si>
  <si>
    <t>-269970645</t>
  </si>
  <si>
    <t>42</t>
  </si>
  <si>
    <t>61162854</t>
  </si>
  <si>
    <t>dveře vnitřní foliované plné 1křídlové 60x197 cm</t>
  </si>
  <si>
    <t>-506061957</t>
  </si>
  <si>
    <t>43</t>
  </si>
  <si>
    <t>766660722</t>
  </si>
  <si>
    <t>Montáž dveřních doplňků dveřního kování zámku</t>
  </si>
  <si>
    <t>-1554410733</t>
  </si>
  <si>
    <t>44</t>
  </si>
  <si>
    <t>54925015</t>
  </si>
  <si>
    <t xml:space="preserve">zámek stavební zadlabací fabkový včetně vložky se 4 klíči </t>
  </si>
  <si>
    <t>545584490</t>
  </si>
  <si>
    <t>45</t>
  </si>
  <si>
    <t>54914610</t>
  </si>
  <si>
    <t>kování vrchní dveřní klika včetně rozet a montážního materiálu R BB nerez PK</t>
  </si>
  <si>
    <t>904137160</t>
  </si>
  <si>
    <t>46</t>
  </si>
  <si>
    <t>766693112</t>
  </si>
  <si>
    <t>Montáž ostatních truhlářských konstrukcí desek , povrchově upravených, délky přes 1690 do 2740 mm</t>
  </si>
  <si>
    <t>-599820747</t>
  </si>
  <si>
    <t>47</t>
  </si>
  <si>
    <t>60722285</t>
  </si>
  <si>
    <t>deska dřevotřísková laminovaná tl. 22 mm 2070 x 2800 mm</t>
  </si>
  <si>
    <t>-1593448121</t>
  </si>
  <si>
    <t>2,622*0,45*2</t>
  </si>
  <si>
    <t>48</t>
  </si>
  <si>
    <t>766694112</t>
  </si>
  <si>
    <t>Montáž ostatních truhlářských konstrukcí parapetních desek dřevěných nebo plastových šířky do 300 mm, délky přes 1000 do 1600 mm</t>
  </si>
  <si>
    <t>2066562387</t>
  </si>
  <si>
    <t>49</t>
  </si>
  <si>
    <t>766694113</t>
  </si>
  <si>
    <t>Montáž ostatních truhlářských konstrukcí parapetních desek dřevěných nebo plastových šířky do 300 mm, délky přes 1600 do 2600 mm</t>
  </si>
  <si>
    <t>-1668947645</t>
  </si>
  <si>
    <t>50</t>
  </si>
  <si>
    <t>766694114</t>
  </si>
  <si>
    <t>Montáž ostatních truhlářských konstrukcí parapetních desek dřevěných nebo plastových šířky do 300 mm, délky přes 2600 mm</t>
  </si>
  <si>
    <t>1640921866</t>
  </si>
  <si>
    <t>51</t>
  </si>
  <si>
    <t>61144401</t>
  </si>
  <si>
    <t>parapet plastový vnitřní - komůrkový 25 x 2 x 100 cm</t>
  </si>
  <si>
    <t>1570252099</t>
  </si>
  <si>
    <t>1,6*4+3,33*2+2,01*6+1,65*4</t>
  </si>
  <si>
    <t>52</t>
  </si>
  <si>
    <t>5534142611</t>
  </si>
  <si>
    <t xml:space="preserve">mřížka větrací AL 1200 x 100 </t>
  </si>
  <si>
    <t>146680901</t>
  </si>
  <si>
    <t>53</t>
  </si>
  <si>
    <t>766699611</t>
  </si>
  <si>
    <t>Montáž ostatních truhlářských konstrukcí krytů topného tělesa dřevených povrchově upravených</t>
  </si>
  <si>
    <t>-1052548654</t>
  </si>
  <si>
    <t>1,6*0,95*4</t>
  </si>
  <si>
    <t>3,33*0,95*2</t>
  </si>
  <si>
    <t>2,01*0,95*6</t>
  </si>
  <si>
    <t>1,65*0,95*4</t>
  </si>
  <si>
    <t>54</t>
  </si>
  <si>
    <t>607115161</t>
  </si>
  <si>
    <t>kryt radiátorový s MDF desek a mřížky 1600x725 mm</t>
  </si>
  <si>
    <t>2015483148</t>
  </si>
  <si>
    <t>55</t>
  </si>
  <si>
    <t>607115162</t>
  </si>
  <si>
    <t>kryt radiátorový s MDF desek a mřížky 1650x725 mm</t>
  </si>
  <si>
    <t>333802998</t>
  </si>
  <si>
    <t>56</t>
  </si>
  <si>
    <t>607115163</t>
  </si>
  <si>
    <t>kryt radiátorový s MDF desek a mřížky 1740x725 mm</t>
  </si>
  <si>
    <t>2075931208</t>
  </si>
  <si>
    <t>57</t>
  </si>
  <si>
    <t>607115164</t>
  </si>
  <si>
    <t>kryt radiátorový s MDF desek a mřížky 3330x725 mm</t>
  </si>
  <si>
    <t>-334910634</t>
  </si>
  <si>
    <t>58</t>
  </si>
  <si>
    <t>7666996121</t>
  </si>
  <si>
    <t xml:space="preserve">Montáž dělících přepážek u WC </t>
  </si>
  <si>
    <t>607014165</t>
  </si>
  <si>
    <t>59</t>
  </si>
  <si>
    <t>624320501</t>
  </si>
  <si>
    <t xml:space="preserve">Výroba a dodávka dělících přepážek u WC dětí </t>
  </si>
  <si>
    <t>1181706596</t>
  </si>
  <si>
    <t>60</t>
  </si>
  <si>
    <t>766821112</t>
  </si>
  <si>
    <t>Montáž nábytku vestavěného korpusu skříně dvoukřídlové</t>
  </si>
  <si>
    <t>-1868809289</t>
  </si>
  <si>
    <t>61</t>
  </si>
  <si>
    <t>766821131</t>
  </si>
  <si>
    <t>Montáž nábytku vestavěného dílu boku nebo mezistěny</t>
  </si>
  <si>
    <t>964378410</t>
  </si>
  <si>
    <t>62</t>
  </si>
  <si>
    <t>766821141</t>
  </si>
  <si>
    <t>Montáž nábytku vestavěného dveří otvíravých</t>
  </si>
  <si>
    <t>-1354171584</t>
  </si>
  <si>
    <t>63</t>
  </si>
  <si>
    <t>615101021</t>
  </si>
  <si>
    <t>skříň vestavěná 2600x1600x450mm</t>
  </si>
  <si>
    <t>-1177578473</t>
  </si>
  <si>
    <t>64</t>
  </si>
  <si>
    <t>998766202</t>
  </si>
  <si>
    <t>Přesun hmot pro konstrukce truhlářské stanovený procentní sazbou (%) z ceny vodorovná dopravní vzdálenost do 50 m v objektech výšky přes 6 do 12 m</t>
  </si>
  <si>
    <t>%</t>
  </si>
  <si>
    <t>-1249066458</t>
  </si>
  <si>
    <t>771</t>
  </si>
  <si>
    <t>Podlahy z dlaždic</t>
  </si>
  <si>
    <t>65</t>
  </si>
  <si>
    <t>771571810</t>
  </si>
  <si>
    <t>Demontáž podlah z dlaždic keramických kladených do malty</t>
  </si>
  <si>
    <t>248181857</t>
  </si>
  <si>
    <t>(1,54+1,02+1,12)*6</t>
  </si>
  <si>
    <t>66</t>
  </si>
  <si>
    <t>771574131</t>
  </si>
  <si>
    <t>Montáž podlah z dlaždic keramických lepených flexibilním lepidlem režných nebo glazovaných protiskluzných nebo reliefovaných do 50 ks/ m2</t>
  </si>
  <si>
    <t>128484864</t>
  </si>
  <si>
    <t>22,08</t>
  </si>
  <si>
    <t>0,165*6</t>
  </si>
  <si>
    <t>67</t>
  </si>
  <si>
    <t>771579191</t>
  </si>
  <si>
    <t>Montáž podlah z dlaždic keramických Příplatek k cenám za plochu do 5 m2 jednotlivě</t>
  </si>
  <si>
    <t>-255037090</t>
  </si>
  <si>
    <t>68</t>
  </si>
  <si>
    <t>59761504</t>
  </si>
  <si>
    <t>dlažba keramická protiskluzová  25 x 25 x 8 cm</t>
  </si>
  <si>
    <t>-884937752</t>
  </si>
  <si>
    <t>69</t>
  </si>
  <si>
    <t>771579192</t>
  </si>
  <si>
    <t>Montáž podlah z dlaždic keramických Příplatek k cenám za podlahy v omezeném prostoru</t>
  </si>
  <si>
    <t>736333217</t>
  </si>
  <si>
    <t>70</t>
  </si>
  <si>
    <t>771579196.1</t>
  </si>
  <si>
    <t>Montáž podlah z dlaždic keramických Příplatek k cenám za dvousložkový spárovací tmel</t>
  </si>
  <si>
    <t>748415620</t>
  </si>
  <si>
    <t>71</t>
  </si>
  <si>
    <t>771579197</t>
  </si>
  <si>
    <t>Montáž podlah z dlaždic keramických Příplatek k cenám za dvousložkové lepidlo</t>
  </si>
  <si>
    <t>1222542989</t>
  </si>
  <si>
    <t>72</t>
  </si>
  <si>
    <t>771990111</t>
  </si>
  <si>
    <t>Vyrovnání podkladní vrstvy samonivelační stěrkou tl. 4 mm, min. pevnosti 15 MPa</t>
  </si>
  <si>
    <t>-216453850</t>
  </si>
  <si>
    <t>73</t>
  </si>
  <si>
    <t>998771102</t>
  </si>
  <si>
    <t>Přesun hmot pro podlahy z dlaždic stanovený z hmotnosti přesunovaného materiálu vodorovná dopravní vzdálenost do 50 m v objektech výšky přes 6 do 12 m</t>
  </si>
  <si>
    <t>587799622</t>
  </si>
  <si>
    <t>776</t>
  </si>
  <si>
    <t>Podlahy povlakové</t>
  </si>
  <si>
    <t>74</t>
  </si>
  <si>
    <t>776201812</t>
  </si>
  <si>
    <t>Demontáž povlakových podlahovin lepených ručně s podložkou</t>
  </si>
  <si>
    <t>-154979975</t>
  </si>
  <si>
    <t xml:space="preserve"> 42,46*2</t>
  </si>
  <si>
    <t>37,91*4</t>
  </si>
  <si>
    <t>75</t>
  </si>
  <si>
    <t>776232111</t>
  </si>
  <si>
    <t>Montáž podlahovin z vinylu lepením lamel nebo čtverců 2-složkovým lepidlem (do vlhkých prostor)</t>
  </si>
  <si>
    <t>-1286617412</t>
  </si>
  <si>
    <t>33,31*4</t>
  </si>
  <si>
    <t>37,86*2</t>
  </si>
  <si>
    <t>76</t>
  </si>
  <si>
    <t>28411052</t>
  </si>
  <si>
    <t>dílce vinylové tl3,0 mm,nášlap.vrstva 0,70 mm,úpr.PUR, tř.zátěže 23/34/43,otlak 0,05mm,R10,tř.otěru T,Bfl S1,bez ftalátů</t>
  </si>
  <si>
    <t>-1055597652</t>
  </si>
  <si>
    <t>208,96*1,1 'Přepočtené koeficientem množství</t>
  </si>
  <si>
    <t>77</t>
  </si>
  <si>
    <t>61155351</t>
  </si>
  <si>
    <t>podložka izolační z pěnového PE 3 mm</t>
  </si>
  <si>
    <t>-292410961</t>
  </si>
  <si>
    <t>225,392156862745*1,02 'Přepočtené koeficientem množství</t>
  </si>
  <si>
    <t>78</t>
  </si>
  <si>
    <t>776411112</t>
  </si>
  <si>
    <t>Montáž soklíků lepením obvodových, výšky přes 80 do 100 mm</t>
  </si>
  <si>
    <t>1179751913</t>
  </si>
  <si>
    <t>17,1*2</t>
  </si>
  <si>
    <t>26,23*2</t>
  </si>
  <si>
    <t>10,8*4</t>
  </si>
  <si>
    <t>16*4</t>
  </si>
  <si>
    <t>17,1*4</t>
  </si>
  <si>
    <t>79</t>
  </si>
  <si>
    <t>28411010</t>
  </si>
  <si>
    <t>lišta soklová  20 x 100 mm</t>
  </si>
  <si>
    <t>1984453068</t>
  </si>
  <si>
    <t>262,26*1,02 'Přepočtené koeficientem množství</t>
  </si>
  <si>
    <t>80</t>
  </si>
  <si>
    <t>776991821</t>
  </si>
  <si>
    <t>Ostatní práce odstranění lepidla ručně z podlah</t>
  </si>
  <si>
    <t>1325814907</t>
  </si>
  <si>
    <t>781</t>
  </si>
  <si>
    <t>Dokončovací práce - obklady</t>
  </si>
  <si>
    <t>81</t>
  </si>
  <si>
    <t>781411810</t>
  </si>
  <si>
    <t>Demontáž obkladů z obkladaček pórovinových kladených do malty</t>
  </si>
  <si>
    <t>1493165860</t>
  </si>
  <si>
    <t>82</t>
  </si>
  <si>
    <t>781474115</t>
  </si>
  <si>
    <t>Montáž obkladů vnitřních stěn z dlaždic keramických lepených flexibilním lepidlem režných nebo glazovaných hladkých přes 22 do 25 ks/m2</t>
  </si>
  <si>
    <t>-405687614</t>
  </si>
  <si>
    <t>(12,3+2,56+3,5+0,93+0,88)*1,6*2</t>
  </si>
  <si>
    <t>(3,2+2,5+3,8+3,8)*2*2</t>
  </si>
  <si>
    <t>2. a 3.NP</t>
  </si>
  <si>
    <t>(7,1+1,6+12,3+2,65+0,37+0,43+2,3+1,65+3,5)*1,6*4</t>
  </si>
  <si>
    <t>(2,5+3,8+3,8)*2*4</t>
  </si>
  <si>
    <t xml:space="preserve">1.NP - instalační prostor </t>
  </si>
  <si>
    <t>83</t>
  </si>
  <si>
    <t>59761039</t>
  </si>
  <si>
    <t>obkládačky keramické koupelnové (bílé i barevné) přes 22 do 25 ks/m2</t>
  </si>
  <si>
    <t>433863007</t>
  </si>
  <si>
    <t>405,064*1,15 'Přepočtené koeficientem množství</t>
  </si>
  <si>
    <t>84</t>
  </si>
  <si>
    <t>781479192</t>
  </si>
  <si>
    <t>Montáž obkladů vnitřních stěn z dlaždic keramických Příplatek k cenám za obklady v omezeném prostoru</t>
  </si>
  <si>
    <t>-1398241431</t>
  </si>
  <si>
    <t>2,7*2*6</t>
  </si>
  <si>
    <t>2,5*2*6</t>
  </si>
  <si>
    <t>3,5*1,6*6</t>
  </si>
  <si>
    <t>3,8*2*6</t>
  </si>
  <si>
    <t>85</t>
  </si>
  <si>
    <t>781479194</t>
  </si>
  <si>
    <t>Montáž obkladů vnitřních stěn z dlaždic keramických Příplatek k cenám za vyrovnání nerovného povrchu</t>
  </si>
  <si>
    <t>-1978256922</t>
  </si>
  <si>
    <t>86</t>
  </si>
  <si>
    <t>781479196</t>
  </si>
  <si>
    <t>Montáž obkladů vnitřních stěn z dlaždic keramických Příplatek k cenám za dvousložkový spárovací tmel</t>
  </si>
  <si>
    <t>1253611413</t>
  </si>
  <si>
    <t>87</t>
  </si>
  <si>
    <t>781479197</t>
  </si>
  <si>
    <t>Montáž obkladů vnitřních stěn z dlaždic keramických Příplatek k cenám za dvousložkové lepidlo</t>
  </si>
  <si>
    <t>-1971462858</t>
  </si>
  <si>
    <t>88</t>
  </si>
  <si>
    <t>781491012</t>
  </si>
  <si>
    <t>Montáž zrcadel lepených silikonovým tmelem na podkladní omítku, plochy přes 1 m2</t>
  </si>
  <si>
    <t>-52551461</t>
  </si>
  <si>
    <t>89</t>
  </si>
  <si>
    <t>63465124</t>
  </si>
  <si>
    <t>zrcadlo nemontované čiré tl 4mm max. rozměr 3210x2250mm</t>
  </si>
  <si>
    <t>-1485807827</t>
  </si>
  <si>
    <t>1,04*6</t>
  </si>
  <si>
    <t>6,24*1,1 'Přepočtené koeficientem množství</t>
  </si>
  <si>
    <t>90</t>
  </si>
  <si>
    <t>7814941111</t>
  </si>
  <si>
    <t>Ostatní prvky - profily ukončovací nerez a dilatační lepené flexibilním lepidlem rohové</t>
  </si>
  <si>
    <t>-281379184</t>
  </si>
  <si>
    <t>91</t>
  </si>
  <si>
    <t>7814945111</t>
  </si>
  <si>
    <t>Ostatní prvky profily ukončovací a dilatační nerez lepené flexibilním lepidlem ukončovací</t>
  </si>
  <si>
    <t>1995657686</t>
  </si>
  <si>
    <t>92</t>
  </si>
  <si>
    <t>781495111</t>
  </si>
  <si>
    <t>Ostatní prvky ostatní práce penetrace podkladu</t>
  </si>
  <si>
    <t>-652147058</t>
  </si>
  <si>
    <t>93</t>
  </si>
  <si>
    <t>998781101</t>
  </si>
  <si>
    <t>Přesun hmot pro obklady keramické stanovený z hmotnosti přesunovaného materiálu vodorovná dopravní vzdálenost do 50 m v objektech výšky do 6 m</t>
  </si>
  <si>
    <t>-1143447116</t>
  </si>
  <si>
    <t>783</t>
  </si>
  <si>
    <t>Dokončovací práce - nátěry</t>
  </si>
  <si>
    <t>94</t>
  </si>
  <si>
    <t>783301313</t>
  </si>
  <si>
    <t>Příprava podkladu zámečnických konstrukcí před provedením nátěru odmaštění odmašťovačem ředidlovým</t>
  </si>
  <si>
    <t>1099780573</t>
  </si>
  <si>
    <t>95</t>
  </si>
  <si>
    <t>783314101</t>
  </si>
  <si>
    <t>Základní nátěr zámečnických konstrukcí jednonásobný syntetický</t>
  </si>
  <si>
    <t>669090668</t>
  </si>
  <si>
    <t>0,21*4,54*18</t>
  </si>
  <si>
    <t>0,195*4,74*34</t>
  </si>
  <si>
    <t>96</t>
  </si>
  <si>
    <t>783317101</t>
  </si>
  <si>
    <t>Krycí nátěr (email) zámečnických konstrukcí jednonásobný syntetický standardní</t>
  </si>
  <si>
    <t>1633105628</t>
  </si>
  <si>
    <t>97</t>
  </si>
  <si>
    <t>783601311</t>
  </si>
  <si>
    <t>Příprava podkladu otopných těles před provedením nátěrů deskových odrezivěním bezoplachovým</t>
  </si>
  <si>
    <t>-1219972204</t>
  </si>
  <si>
    <t>98</t>
  </si>
  <si>
    <t>783601317</t>
  </si>
  <si>
    <t>Příprava podkladu otopných těles před provedením nátěrů deskových odmaštěním rozpouštědlovým</t>
  </si>
  <si>
    <t>1086099476</t>
  </si>
  <si>
    <t>99</t>
  </si>
  <si>
    <t>783617127</t>
  </si>
  <si>
    <t>Krycí nátěr (email) otopných těles deskových dvojnásobný syntetický</t>
  </si>
  <si>
    <t>1429727192</t>
  </si>
  <si>
    <t>1,2*0,6*2*6</t>
  </si>
  <si>
    <t>0,9*0,6*2*12</t>
  </si>
  <si>
    <t>784</t>
  </si>
  <si>
    <t>Dokončovací práce - malby a tapety</t>
  </si>
  <si>
    <t>100</t>
  </si>
  <si>
    <t>784121001</t>
  </si>
  <si>
    <t>Oškrabání malby v místnostech výšky do 3,80 m</t>
  </si>
  <si>
    <t>11752944</t>
  </si>
  <si>
    <t>674</t>
  </si>
  <si>
    <t>(3,35+6,85+4,2)*6</t>
  </si>
  <si>
    <t>101</t>
  </si>
  <si>
    <t>784181101</t>
  </si>
  <si>
    <t>Penetrace podkladu jednonásobná základní akrylátová v místnostech výšky do 3,80 m</t>
  </si>
  <si>
    <t>1795562850</t>
  </si>
  <si>
    <t>102</t>
  </si>
  <si>
    <t>784331001</t>
  </si>
  <si>
    <t>Malby protiplísňové dvojnásobné, bílé v místnostech výšky do 3,80 m</t>
  </si>
  <si>
    <t>-1505753963</t>
  </si>
  <si>
    <t>HZS</t>
  </si>
  <si>
    <t>Hodinové zúčtovací sazby</t>
  </si>
  <si>
    <t>103</t>
  </si>
  <si>
    <t>HZS2491</t>
  </si>
  <si>
    <t xml:space="preserve">Hodinové zúčtovací sazby profesí PSV zednické výpomoci a pomocné práce PSV dělník zednických výpomocí - Nezměřitelné práce </t>
  </si>
  <si>
    <t>512</t>
  </si>
  <si>
    <t>1065854338</t>
  </si>
  <si>
    <t xml:space="preserve">D.1.4.1 - Zdravotechnické instalace </t>
  </si>
  <si>
    <t xml:space="preserve">Ostrava 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</si>
  <si>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</si>
  <si>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</si>
  <si>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</si>
  <si>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</si>
  <si>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</si>
  <si>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>997013217</t>
  </si>
  <si>
    <t>Vnitrostaveništní doprava suti a vybouraných hmot vodorovně do 50 m svisle ručně (nošením po schodech) pro budovy a haly výšky přes 21 do 24 m</t>
  </si>
  <si>
    <t>-345080565</t>
  </si>
  <si>
    <t>894133577</t>
  </si>
  <si>
    <t>1354209154</t>
  </si>
  <si>
    <t>4,164*19 'Přepočtené koeficientem množství</t>
  </si>
  <si>
    <t>-1600652330</t>
  </si>
  <si>
    <t>713</t>
  </si>
  <si>
    <t>Izolace tepelné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</si>
  <si>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</si>
  <si>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</si>
  <si>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-1482623689</t>
  </si>
  <si>
    <t>63154570</t>
  </si>
  <si>
    <t>pouzdro izolační potrubní s jednostrannou Al fólií max. 250/100 °C 22/40 mm</t>
  </si>
  <si>
    <t>-484309627</t>
  </si>
  <si>
    <t>63154571</t>
  </si>
  <si>
    <t>pouzdro izolační potrubní s jednostrannou Al fólií max. 250/100 °C 28/40 mm</t>
  </si>
  <si>
    <t>-1044794710</t>
  </si>
  <si>
    <t>63154572</t>
  </si>
  <si>
    <t>pouzdro izolační potrubní s jednostrannou Al fólií max. 250/100 °C 35/40 mm</t>
  </si>
  <si>
    <t>-357925976</t>
  </si>
  <si>
    <t>63154573</t>
  </si>
  <si>
    <t>pouzdro izolační potrubní s jednostrannou Al fólií max. 250/100 °C 42/40 mm</t>
  </si>
  <si>
    <t>1318375865</t>
  </si>
  <si>
    <t>713463215</t>
  </si>
  <si>
    <t>Montáž izolace tepelné potrubí a ohybů tvarovkami nebo deskami potrubními pouzdry s povrchovou úpravou hliníkovou fólií (izolační materiál ve specifikaci) přelepenými samolepící hliníkovou páskou ohybů jednovrstvá D do 50 mm</t>
  </si>
  <si>
    <t>1746798429</t>
  </si>
  <si>
    <t>998713102</t>
  </si>
  <si>
    <t>Přesun hmot pro izolace tepelné stanovený z hmotnosti přesunovaného materiálu vodorovná dopravní vzdálenost do 50 m v objektech výšky přes 6 m do 12 m</t>
  </si>
  <si>
    <t>-1187617237</t>
  </si>
  <si>
    <t>721</t>
  </si>
  <si>
    <t>Zdravotechnika - vnitřní kanalizace</t>
  </si>
  <si>
    <t>721140802</t>
  </si>
  <si>
    <t>Demontáž potrubí z litinových trub odpadních nebo dešťových do DN 100</t>
  </si>
  <si>
    <t>944634748</t>
  </si>
  <si>
    <t>721140915</t>
  </si>
  <si>
    <t>Opravy odpadního potrubí litinového propojení dosavadního potrubí DN 100</t>
  </si>
  <si>
    <t>1702086789</t>
  </si>
  <si>
    <t>721171803</t>
  </si>
  <si>
    <t>Demontáž potrubí z novodurových trub odpadních nebo připojovacích do D 75</t>
  </si>
  <si>
    <t>-1063773925</t>
  </si>
  <si>
    <t>721174025</t>
  </si>
  <si>
    <t>Potrubí z plastových trub polypropylenové odpadní (svislé) DN 110</t>
  </si>
  <si>
    <t>-1475192907</t>
  </si>
  <si>
    <t>721174042</t>
  </si>
  <si>
    <t>Potrubí z plastových trub polypropylenové připojovací DN 40</t>
  </si>
  <si>
    <t>1443309895</t>
  </si>
  <si>
    <t>721174043</t>
  </si>
  <si>
    <t>Potrubí z plastových trub polypropylenové připojovací DN 50</t>
  </si>
  <si>
    <t>1722634405</t>
  </si>
  <si>
    <t>721194104</t>
  </si>
  <si>
    <t>Vyměření přípojek na potrubí vyvedení a upevnění odpadních výpustek DN 40</t>
  </si>
  <si>
    <t>364036970</t>
  </si>
  <si>
    <t>721194105</t>
  </si>
  <si>
    <t>Vyměření přípojek na potrubí vyvedení a upevnění odpadních výpustek DN 50</t>
  </si>
  <si>
    <t>465666411</t>
  </si>
  <si>
    <t>721194109</t>
  </si>
  <si>
    <t>Vyměření přípojek na potrubí vyvedení a upevnění odpadních výpustek DN 100</t>
  </si>
  <si>
    <t>-1710058325</t>
  </si>
  <si>
    <t>721210812</t>
  </si>
  <si>
    <t>Demontáž kanalizačního příslušenství vpustí podlahových DN 50</t>
  </si>
  <si>
    <t>849056040</t>
  </si>
  <si>
    <t>721212128</t>
  </si>
  <si>
    <t>Odtokové sprchové žlaby se zápachovou uzávěrkou a krycím roštem délky 1050 mm</t>
  </si>
  <si>
    <t>-1906458207</t>
  </si>
  <si>
    <t>721290111</t>
  </si>
  <si>
    <t>Zkouška těsnosti kanalizace v objektech vodou do DN 125</t>
  </si>
  <si>
    <t>-1650345631</t>
  </si>
  <si>
    <t>721290822</t>
  </si>
  <si>
    <t>Vnitrostaveništní přemístění vybouraných (demontovaných) hmot vnitřní kanalizace vodorovně do 100 m v objektech výšky přes 6 do 12 m</t>
  </si>
  <si>
    <t>-594129470</t>
  </si>
  <si>
    <t>721300922</t>
  </si>
  <si>
    <t>Pročištění ležatých svodů do DN 300</t>
  </si>
  <si>
    <t>-143096546</t>
  </si>
  <si>
    <t>998721102</t>
  </si>
  <si>
    <t>Přesun hmot pro vnitřní kanalizace stanovený z hmotnosti přesunovaného materiálu vodorovná dopravní vzdálenost do 50 m v objektech výšky přes 6 do 12 m</t>
  </si>
  <si>
    <t>-792990220</t>
  </si>
  <si>
    <t>722</t>
  </si>
  <si>
    <t>Zdravotechnika - vnitřní vodovod</t>
  </si>
  <si>
    <t>722130801</t>
  </si>
  <si>
    <t>Demontáž potrubí z ocelových trubek pozinkovaných závitových do DN 25</t>
  </si>
  <si>
    <t>-448374575</t>
  </si>
  <si>
    <t>722130802</t>
  </si>
  <si>
    <t>Demontáž potrubí z ocelových trubek pozinkovaných závitových přes 25 do DN 40</t>
  </si>
  <si>
    <t>-1868344851</t>
  </si>
  <si>
    <t>722174002</t>
  </si>
  <si>
    <t>Potrubí z plastových trubek z polypropylenu (PPR) svařovaných polyfuzně PN 16 (SDR 7,4) D 20 x 2,8</t>
  </si>
  <si>
    <t>1334481248</t>
  </si>
  <si>
    <t>-1316003966</t>
  </si>
  <si>
    <t>722174003</t>
  </si>
  <si>
    <t>Potrubí z plastových trubek z polypropylenu (PPR) svařovaných polyfuzně PN 16 (SDR 7,4) D 25 x 3,5</t>
  </si>
  <si>
    <t>1585172449</t>
  </si>
  <si>
    <t>244155298</t>
  </si>
  <si>
    <t>722174004</t>
  </si>
  <si>
    <t>Potrubí z plastových trubek z polypropylenu (PPR) svařovaných polyfuzně PN 16 (SDR 7,4) D 32 x 4,4</t>
  </si>
  <si>
    <t>-1201050489</t>
  </si>
  <si>
    <t>722174022</t>
  </si>
  <si>
    <t>Potrubí z plastových trubek z polypropylenu (PPR) svařovaných polyfuzně PN 20 (SDR 6) D 20 x 3,4</t>
  </si>
  <si>
    <t>853595014</t>
  </si>
  <si>
    <t>722174023</t>
  </si>
  <si>
    <t>Potrubí z plastových trubek z polypropylenu (PPR) svařovaných polyfuzně PN 20 (SDR 6) D 25 x 4,2</t>
  </si>
  <si>
    <t>-731915681</t>
  </si>
  <si>
    <t>722174024</t>
  </si>
  <si>
    <t>Potrubí z plastových trubek z polypropylenu (PPR) svařovaných polyfuzně PN 20 (SDR 6) D 32 x 5,4</t>
  </si>
  <si>
    <t>-443124191</t>
  </si>
  <si>
    <t>722174025</t>
  </si>
  <si>
    <t>Potrubí z plastových trubek z polypropylenu (PPR) svařovaných polyfuzně PN 20 (SDR 6) D 40 x 6,7</t>
  </si>
  <si>
    <t>415152659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</si>
  <si>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</si>
  <si>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</si>
  <si>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378301863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</si>
  <si>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</si>
  <si>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</si>
  <si>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-1177921132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</si>
  <si>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</si>
  <si>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</si>
  <si>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300933905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</si>
  <si>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</si>
  <si>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</si>
  <si>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-1435756877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</si>
  <si>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</si>
  <si>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</si>
  <si>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1497217257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</si>
  <si>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</si>
  <si>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</si>
  <si>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-1311821968</t>
  </si>
  <si>
    <t>-950994833</t>
  </si>
  <si>
    <t>722182011</t>
  </si>
  <si>
    <t>Podpůrný žlab pro potrubí průměru D 20</t>
  </si>
  <si>
    <t>-1877970990</t>
  </si>
  <si>
    <t>722182012</t>
  </si>
  <si>
    <t>Podpůrný žlab pro potrubí průměru D 25</t>
  </si>
  <si>
    <t>-302315183</t>
  </si>
  <si>
    <t>722182013</t>
  </si>
  <si>
    <t>Podpůrný žlab pro potrubí průměru D 32</t>
  </si>
  <si>
    <t>-918626294</t>
  </si>
  <si>
    <t>722182014</t>
  </si>
  <si>
    <t>Podpůrný žlab pro potrubí průměru D 40</t>
  </si>
  <si>
    <t>1647798168</t>
  </si>
  <si>
    <t>722190401</t>
  </si>
  <si>
    <t>Zřízení přípojek na potrubí vyvedení a upevnění výpustek do DN 25</t>
  </si>
  <si>
    <t>-1877572468</t>
  </si>
  <si>
    <t>722220111</t>
  </si>
  <si>
    <t>Armatury s jedním závitem nástěnky pro výtokový ventil G 1/2</t>
  </si>
  <si>
    <t>684100649</t>
  </si>
  <si>
    <t>722220121</t>
  </si>
  <si>
    <t>Armatury s jedním závitem nástěnky pro baterii G 1/2</t>
  </si>
  <si>
    <t>pár</t>
  </si>
  <si>
    <t>-1830932950</t>
  </si>
  <si>
    <t>722220862</t>
  </si>
  <si>
    <t>Demontáž armatur závitových se dvěma závity přes 3/4 do G 5/4</t>
  </si>
  <si>
    <t>1558582097</t>
  </si>
  <si>
    <t>722232061</t>
  </si>
  <si>
    <t>Armatury se dvěma závity kulové kohouty PN 42 do 185 °C přímé vnitřní závit s vypouštěním G 1/2</t>
  </si>
  <si>
    <t>-1284500909</t>
  </si>
  <si>
    <t>722232062</t>
  </si>
  <si>
    <t>Armatury se dvěma závity kulové kohouty PN 42 do 185 °C přímé vnitřní závit s vypouštěním G 3/4</t>
  </si>
  <si>
    <t>-1858855902</t>
  </si>
  <si>
    <t>722232063</t>
  </si>
  <si>
    <t>Armatury se dvěma závity kulové kohouty PN 42 do 185 °C přímé vnitřní závit s vypouštěním G 1</t>
  </si>
  <si>
    <t>851612013</t>
  </si>
  <si>
    <t>722232123</t>
  </si>
  <si>
    <t>Armatury se dvěma závity kulové kohouty PN 42 do 185 °C plnoprůtokové vnitřní závit G 3/4</t>
  </si>
  <si>
    <t>323225442</t>
  </si>
  <si>
    <t>7222342651</t>
  </si>
  <si>
    <t>Armatury se dvěma závity Ventil termostatický PN 16 do 120 °C G 1 (RADA DK 215)</t>
  </si>
  <si>
    <t>811311143</t>
  </si>
  <si>
    <t>722290226</t>
  </si>
  <si>
    <t>Zkoušky, proplach a desinfekce vodovodního potrubí zkoušky těsnosti vodovodního potrubí závitového do DN 50</t>
  </si>
  <si>
    <t>796444608</t>
  </si>
  <si>
    <t>722290234</t>
  </si>
  <si>
    <t>Zkoušky, proplach a desinfekce vodovodního potrubí proplach a desinfekce vodovodního potrubí do DN 80</t>
  </si>
  <si>
    <t>-453211564</t>
  </si>
  <si>
    <t>722290822</t>
  </si>
  <si>
    <t>Vnitrostaveništní přemístění vybouraných (demontovaných) hmot vnitřní vodovod vodorovně do 100 m v objektech výšky přes 6 do 12 m</t>
  </si>
  <si>
    <t>-1511827870</t>
  </si>
  <si>
    <t>998722102</t>
  </si>
  <si>
    <t>Přesun hmot pro vnitřní vodovod stanovený z hmotnosti přesunovaného materiálu vodorovná dopravní vzdálenost do 50 m v objektech výšky přes 6 do 12 m</t>
  </si>
  <si>
    <t>1255858042</t>
  </si>
  <si>
    <t>725</t>
  </si>
  <si>
    <t>Zdravotechnika - zařizovací předměty</t>
  </si>
  <si>
    <t>7251108111</t>
  </si>
  <si>
    <t>Demontáž klozetů splachovacích a výlevek s nádrží nebo tlakovým splachovačem</t>
  </si>
  <si>
    <t>-529255957</t>
  </si>
  <si>
    <t>725111132</t>
  </si>
  <si>
    <t>Zařízení záchodů splachovače nádržkové plastové nízkopoložené nebo vysokopoložené</t>
  </si>
  <si>
    <t>318788340</t>
  </si>
  <si>
    <t>725112171</t>
  </si>
  <si>
    <t>Zařízení záchodů kombi klozety s hlubokým splachováním odpad vodorovný</t>
  </si>
  <si>
    <t>-735066254</t>
  </si>
  <si>
    <t>725119121</t>
  </si>
  <si>
    <t>Zařízení záchodů montáž klozetových mís standardních</t>
  </si>
  <si>
    <t>1447419492</t>
  </si>
  <si>
    <t>55167393</t>
  </si>
  <si>
    <t>sedátko klozetové duroplastové pro dětské klozety</t>
  </si>
  <si>
    <t>-2108524649</t>
  </si>
  <si>
    <t>64231121</t>
  </si>
  <si>
    <t>klozet keramický bílý samostatně stojící dětský ploché splachování odpad svislý 295x385x350mm</t>
  </si>
  <si>
    <t>-70852624</t>
  </si>
  <si>
    <t>642311211</t>
  </si>
  <si>
    <t>klozet keramický bílý samostatně stojící dětský ploché splachování odpad vodorovný  295x385x350mm</t>
  </si>
  <si>
    <t>1682534826</t>
  </si>
  <si>
    <t>725121527</t>
  </si>
  <si>
    <t>Pisoárové záchodky keramické automatické s integrovaným napájecím zdrojem</t>
  </si>
  <si>
    <t>807237245</t>
  </si>
  <si>
    <t>725122814</t>
  </si>
  <si>
    <t>Demontáž pisoárů s nádrží a 2 záchodky</t>
  </si>
  <si>
    <t>-604986808</t>
  </si>
  <si>
    <t>725210821</t>
  </si>
  <si>
    <t>Demontáž umyvadel bez výtokových armatur umyvadel</t>
  </si>
  <si>
    <t>269835918</t>
  </si>
  <si>
    <t>725211621</t>
  </si>
  <si>
    <t>Umyvadla keramická bez výtokových armatur se zápachovou uzávěrkou připevněná na stěnu šrouby bílá se sloupem 500 mm</t>
  </si>
  <si>
    <t>-64351796</t>
  </si>
  <si>
    <t>725219102</t>
  </si>
  <si>
    <t>Umyvadla montáž umyvadel ostatních typů na šrouby do zdiva</t>
  </si>
  <si>
    <t>-216187636</t>
  </si>
  <si>
    <t>64221020</t>
  </si>
  <si>
    <t>umývátko keramické stěnové bílé 450x360mm</t>
  </si>
  <si>
    <t>-594653115</t>
  </si>
  <si>
    <t>725240812</t>
  </si>
  <si>
    <t>Demontáž sprchových kabin a vaniček bez výtokových armatur vaniček</t>
  </si>
  <si>
    <t>2122715975</t>
  </si>
  <si>
    <t>725241111</t>
  </si>
  <si>
    <t>Sprchové vaničky akrylátové čtvercové 800x800 mm</t>
  </si>
  <si>
    <t>-874996254</t>
  </si>
  <si>
    <t>7252917031</t>
  </si>
  <si>
    <t>Doplňky zařízení koupelen a záchodů NEREZ madla rovná, délky 450 mm</t>
  </si>
  <si>
    <t>300210526</t>
  </si>
  <si>
    <t>725331111</t>
  </si>
  <si>
    <t>Výlevky bez výtokových armatur a splachovací nádrže keramické se sklopnou plastovou mřížkou 425 mm</t>
  </si>
  <si>
    <t>-2108037794</t>
  </si>
  <si>
    <t>725530823</t>
  </si>
  <si>
    <t>Demontáž elektrických zásobníkových ohřívačů vody tlakových od 50 do 200 l</t>
  </si>
  <si>
    <t>-1742159018</t>
  </si>
  <si>
    <t>725590812</t>
  </si>
  <si>
    <t>Vnitrostaveništní přemístění vybouraných (demontovaných) hmot zařizovacích předmětů vodorovně do 100 m v objektech výšky přes 6 do 12 m</t>
  </si>
  <si>
    <t>306092179</t>
  </si>
  <si>
    <t>725810811</t>
  </si>
  <si>
    <t>Demontáž výtokových ventilů nástěnných</t>
  </si>
  <si>
    <t>-501719390</t>
  </si>
  <si>
    <t>725811116</t>
  </si>
  <si>
    <t>Ventily nástěnné s pevným výtokem G 1/2 x 150 mm</t>
  </si>
  <si>
    <t>-1926558010</t>
  </si>
  <si>
    <t>725820801</t>
  </si>
  <si>
    <t>Demontáž baterií nástěnných do G 3/4</t>
  </si>
  <si>
    <t>246890065</t>
  </si>
  <si>
    <t>725821312</t>
  </si>
  <si>
    <t>Baterie dřezové nástěnné pákové s otáčivým kulatým ústím a délkou ramínka 300 mm</t>
  </si>
  <si>
    <t>-365321975</t>
  </si>
  <si>
    <t>725822611</t>
  </si>
  <si>
    <t>Baterie umyvadlové stojánkové pákové bez výpusti</t>
  </si>
  <si>
    <t>48105426</t>
  </si>
  <si>
    <t>725831315</t>
  </si>
  <si>
    <t>Baterie vanové nástěnné pákové s automatickým přepínačem a sprchou</t>
  </si>
  <si>
    <t>1548302168</t>
  </si>
  <si>
    <t>725860811</t>
  </si>
  <si>
    <t>Demontáž zápachových uzávěrek pro zařizovací předměty jednoduchých</t>
  </si>
  <si>
    <t>-315564617</t>
  </si>
  <si>
    <t>725861102</t>
  </si>
  <si>
    <t>Zápachové uzávěrky zařizovacích předmětů pro umyvadla DN 40</t>
  </si>
  <si>
    <t>-1994465990</t>
  </si>
  <si>
    <t>725865311</t>
  </si>
  <si>
    <t>Zápachové uzávěrky zařizovacích předmětů pro vany sprchových koutů s kulovým kloubem na odtoku DN 40/50</t>
  </si>
  <si>
    <t>720568909</t>
  </si>
  <si>
    <t>725865411</t>
  </si>
  <si>
    <t>Zápachové uzávěrky zařizovacích předmětů pro pisoáry DN 32/40</t>
  </si>
  <si>
    <t>-281129438</t>
  </si>
  <si>
    <t>7259801221</t>
  </si>
  <si>
    <t xml:space="preserve">Dvířka 15/30 nerez ,včetně rámu </t>
  </si>
  <si>
    <t>-364290730</t>
  </si>
  <si>
    <t>7259801231</t>
  </si>
  <si>
    <t xml:space="preserve">Dvířka 30/30 nerez ,včetně rámu </t>
  </si>
  <si>
    <t>-2071328854</t>
  </si>
  <si>
    <t>998725102</t>
  </si>
  <si>
    <t>Přesun hmot pro zařizovací předměty stanovený z hmotnosti přesunovaného materiálu vodorovná dopravní vzdálenost do 50 m v objektech výšky přes 6 do 12 m</t>
  </si>
  <si>
    <t>-2106712908</t>
  </si>
  <si>
    <t>751</t>
  </si>
  <si>
    <t>Vzduchotechnika</t>
  </si>
  <si>
    <t>751122011</t>
  </si>
  <si>
    <t>Montáž ventilátoru radiálního nízkotlakého nástěnného základního, průměru do 100 mm</t>
  </si>
  <si>
    <t>-1731798468</t>
  </si>
  <si>
    <t>54233100</t>
  </si>
  <si>
    <t>ventilátor radiální malý plastový (např.EB 100 NT),100m3/h,příkon 28W/230V/50Hz/IP44, s nast.doběhem</t>
  </si>
  <si>
    <t>373318001</t>
  </si>
  <si>
    <t>542331001</t>
  </si>
  <si>
    <t>ventilátor radiální malý plastový (např.EBB 175 T),155m3/h,příkon 26W/230V/50Hz/IP44,s nastavitelným doběhem</t>
  </si>
  <si>
    <t>-1146469108</t>
  </si>
  <si>
    <t>542331002</t>
  </si>
  <si>
    <t>ventilátor radiální malý plastový (např.EBB 250 T),240m3/h,příkon 68W/230V/50Hz/IP44,s nastavitelným doběhem</t>
  </si>
  <si>
    <t>1769879840</t>
  </si>
  <si>
    <t>751398032</t>
  </si>
  <si>
    <t>Montáž ostatních zařízení ventilační mřížky do dveří nebo desek, průřezu přes 0,04 do 0,100 m2</t>
  </si>
  <si>
    <t>856528349</t>
  </si>
  <si>
    <t>553414271</t>
  </si>
  <si>
    <t xml:space="preserve">mřížka větrací dveřní  nerezová 445 x 82x30 mm </t>
  </si>
  <si>
    <t>-900190519</t>
  </si>
  <si>
    <t>Hodinové zúčtovací sazby profesí PSV zednické výpomoci a pomocné práce PSV dělník zednických výpomocí</t>
  </si>
  <si>
    <t>1504116400</t>
  </si>
  <si>
    <t>HZS4232</t>
  </si>
  <si>
    <t xml:space="preserve">Hodinové zúčtovací sazby ostatních profesí revizní a kontrolní činnost technik odborný - bakteriologický rozbor vody </t>
  </si>
  <si>
    <t>2059888351</t>
  </si>
  <si>
    <t xml:space="preserve">D.1.4.2 - Silnoproudá elektrotechnika </t>
  </si>
  <si>
    <t xml:space="preserve">Marek Seifert </t>
  </si>
  <si>
    <t xml:space="preserve">    741 - Elektroinstalace - silnoproud</t>
  </si>
  <si>
    <t>741</t>
  </si>
  <si>
    <t>Elektroinstalace - silnoproud</t>
  </si>
  <si>
    <t>741310001</t>
  </si>
  <si>
    <t>Montáž elektoinstalace celkem - viz samostaný výpis</t>
  </si>
  <si>
    <t>-184980620</t>
  </si>
  <si>
    <t>35811077</t>
  </si>
  <si>
    <t>Dodávka elktroinstačního materiálu celkem  - viz samostatný výpis</t>
  </si>
  <si>
    <t>-1115602354</t>
  </si>
  <si>
    <t>7413100011</t>
  </si>
  <si>
    <t>Montáž elektoinstalace -rozvodnic - viz samostaný výpis</t>
  </si>
  <si>
    <t>1469421729</t>
  </si>
  <si>
    <t>358110771</t>
  </si>
  <si>
    <t>Dodávka elktroinstačního materiálu -rozvodnic - viz samostatný výpis</t>
  </si>
  <si>
    <t>-1654472180</t>
  </si>
  <si>
    <t>741810002</t>
  </si>
  <si>
    <t>Zkoušky a prohlídky elektrických rozvodů a zařízení celková prohlídka a vyhotovení revizní zprávy pro objem montážních prací přes 100 do 500 tis. Kč</t>
  </si>
  <si>
    <t>80158826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</si>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</sst>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33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35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33</v>
      </c>
      <c r="AL14" s="23"/>
      <c r="AM14" s="23"/>
      <c r="AN14" s="36" t="s">
        <v>35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37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33</v>
      </c>
      <c r="AL17" s="23"/>
      <c r="AM17" s="23"/>
      <c r="AN17" s="28" t="s">
        <v>32</v>
      </c>
      <c r="AO17" s="23"/>
      <c r="AP17" s="23"/>
      <c r="AQ17" s="23"/>
      <c r="AR17" s="21"/>
      <c r="BE17" s="32"/>
      <c r="BS17" s="18" t="s">
        <v>39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41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33</v>
      </c>
      <c r="AL20" s="23"/>
      <c r="AM20" s="23"/>
      <c r="AN20" s="28" t="s">
        <v>43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47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48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49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50</v>
      </c>
      <c r="E29" s="49"/>
      <c r="F29" s="33" t="s">
        <v>51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52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53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54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55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57</v>
      </c>
      <c r="U35" s="56"/>
      <c r="V35" s="56"/>
      <c r="W35" s="56"/>
      <c r="X35" s="58" t="s">
        <v>58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59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190104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Oprava sociálního zařízení v MŠ B.Dvorského 2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3. 4. 2019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36</v>
      </c>
      <c r="AJ49" s="42"/>
      <c r="AK49" s="42"/>
      <c r="AL49" s="42"/>
      <c r="AM49" s="75" t="str">
        <f>IF(E17="","",E17)</f>
        <v xml:space="preserve">Jorgos Jerakas </v>
      </c>
      <c r="AN49" s="66"/>
      <c r="AO49" s="66"/>
      <c r="AP49" s="66"/>
      <c r="AQ49" s="42"/>
      <c r="AR49" s="46"/>
      <c r="AS49" s="76" t="s">
        <v>60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34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40</v>
      </c>
      <c r="AJ50" s="42"/>
      <c r="AK50" s="42"/>
      <c r="AL50" s="42"/>
      <c r="AM50" s="75" t="str">
        <f>IF(E20="","",E20)</f>
        <v xml:space="preserve">Lenka Jerakasová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61</v>
      </c>
      <c r="D52" s="89"/>
      <c r="E52" s="89"/>
      <c r="F52" s="89"/>
      <c r="G52" s="89"/>
      <c r="H52" s="90"/>
      <c r="I52" s="91" t="s">
        <v>62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63</v>
      </c>
      <c r="AH52" s="89"/>
      <c r="AI52" s="89"/>
      <c r="AJ52" s="89"/>
      <c r="AK52" s="89"/>
      <c r="AL52" s="89"/>
      <c r="AM52" s="89"/>
      <c r="AN52" s="91" t="s">
        <v>64</v>
      </c>
      <c r="AO52" s="89"/>
      <c r="AP52" s="89"/>
      <c r="AQ52" s="93" t="s">
        <v>65</v>
      </c>
      <c r="AR52" s="46"/>
      <c r="AS52" s="94" t="s">
        <v>66</v>
      </c>
      <c r="AT52" s="95" t="s">
        <v>67</v>
      </c>
      <c r="AU52" s="95" t="s">
        <v>68</v>
      </c>
      <c r="AV52" s="95" t="s">
        <v>69</v>
      </c>
      <c r="AW52" s="95" t="s">
        <v>70</v>
      </c>
      <c r="AX52" s="95" t="s">
        <v>71</v>
      </c>
      <c r="AY52" s="95" t="s">
        <v>72</v>
      </c>
      <c r="AZ52" s="95" t="s">
        <v>73</v>
      </c>
      <c r="BA52" s="95" t="s">
        <v>74</v>
      </c>
      <c r="BB52" s="95" t="s">
        <v>75</v>
      </c>
      <c r="BC52" s="95" t="s">
        <v>76</v>
      </c>
      <c r="BD52" s="96" t="s">
        <v>77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78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79</v>
      </c>
      <c r="BT54" s="111" t="s">
        <v>80</v>
      </c>
      <c r="BV54" s="111" t="s">
        <v>81</v>
      </c>
      <c r="BW54" s="111" t="s">
        <v>5</v>
      </c>
      <c r="BX54" s="111" t="s">
        <v>82</v>
      </c>
      <c r="CL54" s="111" t="s">
        <v>19</v>
      </c>
    </row>
    <row r="55" spans="1:90" s="7" customFormat="1" ht="24.75" customHeight="1">
      <c r="A55" s="112" t="s">
        <v>83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'190104 - Oprava sociálníh...'!J28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84</v>
      </c>
      <c r="AR55" s="119"/>
      <c r="AS55" s="120">
        <v>0</v>
      </c>
      <c r="AT55" s="121">
        <f>ROUND(SUM(AV55:AW55),2)</f>
        <v>0</v>
      </c>
      <c r="AU55" s="122">
        <f>'190104 - Oprava sociálníh...'!P77</f>
        <v>0</v>
      </c>
      <c r="AV55" s="121">
        <f>'190104 - Oprava sociálníh...'!J31</f>
        <v>0</v>
      </c>
      <c r="AW55" s="121">
        <f>'190104 - Oprava sociálníh...'!J32</f>
        <v>0</v>
      </c>
      <c r="AX55" s="121">
        <f>'190104 - Oprava sociálníh...'!J33</f>
        <v>0</v>
      </c>
      <c r="AY55" s="121">
        <f>'190104 - Oprava sociálníh...'!J34</f>
        <v>0</v>
      </c>
      <c r="AZ55" s="121">
        <f>'190104 - Oprava sociálníh...'!F31</f>
        <v>0</v>
      </c>
      <c r="BA55" s="121">
        <f>'190104 - Oprava sociálníh...'!F32</f>
        <v>0</v>
      </c>
      <c r="BB55" s="121">
        <f>'190104 - Oprava sociálníh...'!F33</f>
        <v>0</v>
      </c>
      <c r="BC55" s="121">
        <f>'190104 - Oprava sociálníh...'!F34</f>
        <v>0</v>
      </c>
      <c r="BD55" s="123">
        <f>'190104 - Oprava sociálníh...'!F35</f>
        <v>0</v>
      </c>
      <c r="BE55" s="7"/>
      <c r="BT55" s="124" t="s">
        <v>21</v>
      </c>
      <c r="BU55" s="124" t="s">
        <v>85</v>
      </c>
      <c r="BV55" s="124" t="s">
        <v>81</v>
      </c>
      <c r="BW55" s="124" t="s">
        <v>5</v>
      </c>
      <c r="BX55" s="124" t="s">
        <v>82</v>
      </c>
      <c r="CL55" s="124" t="s">
        <v>19</v>
      </c>
    </row>
    <row r="56" spans="1:91" s="7" customFormat="1" ht="16.5" customHeight="1">
      <c r="A56" s="112" t="s">
        <v>83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'D.1.1 - Architektonicko -...'!J30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84</v>
      </c>
      <c r="AR56" s="119"/>
      <c r="AS56" s="120">
        <v>0</v>
      </c>
      <c r="AT56" s="121">
        <f>ROUND(SUM(AV56:AW56),2)</f>
        <v>0</v>
      </c>
      <c r="AU56" s="122">
        <f>'D.1.1 - Architektonicko -...'!P96</f>
        <v>0</v>
      </c>
      <c r="AV56" s="121">
        <f>'D.1.1 - Architektonicko -...'!J33</f>
        <v>0</v>
      </c>
      <c r="AW56" s="121">
        <f>'D.1.1 - Architektonicko -...'!J34</f>
        <v>0</v>
      </c>
      <c r="AX56" s="121">
        <f>'D.1.1 - Architektonicko -...'!J35</f>
        <v>0</v>
      </c>
      <c r="AY56" s="121">
        <f>'D.1.1 - Architektonicko -...'!J36</f>
        <v>0</v>
      </c>
      <c r="AZ56" s="121">
        <f>'D.1.1 - Architektonicko -...'!F33</f>
        <v>0</v>
      </c>
      <c r="BA56" s="121">
        <f>'D.1.1 - Architektonicko -...'!F34</f>
        <v>0</v>
      </c>
      <c r="BB56" s="121">
        <f>'D.1.1 - Architektonicko -...'!F35</f>
        <v>0</v>
      </c>
      <c r="BC56" s="121">
        <f>'D.1.1 - Architektonicko -...'!F36</f>
        <v>0</v>
      </c>
      <c r="BD56" s="123">
        <f>'D.1.1 - Architektonicko -...'!F37</f>
        <v>0</v>
      </c>
      <c r="BE56" s="7"/>
      <c r="BT56" s="124" t="s">
        <v>21</v>
      </c>
      <c r="BV56" s="124" t="s">
        <v>81</v>
      </c>
      <c r="BW56" s="124" t="s">
        <v>88</v>
      </c>
      <c r="BX56" s="124" t="s">
        <v>5</v>
      </c>
      <c r="CL56" s="124" t="s">
        <v>19</v>
      </c>
      <c r="CM56" s="124" t="s">
        <v>89</v>
      </c>
    </row>
    <row r="57" spans="1:91" s="7" customFormat="1" ht="16.5" customHeight="1">
      <c r="A57" s="112" t="s">
        <v>83</v>
      </c>
      <c r="B57" s="113"/>
      <c r="C57" s="114"/>
      <c r="D57" s="115" t="s">
        <v>90</v>
      </c>
      <c r="E57" s="115"/>
      <c r="F57" s="115"/>
      <c r="G57" s="115"/>
      <c r="H57" s="115"/>
      <c r="I57" s="116"/>
      <c r="J57" s="115" t="s">
        <v>91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'D.1.4.1 - Zdravotechnické...'!J30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84</v>
      </c>
      <c r="AR57" s="119"/>
      <c r="AS57" s="120">
        <v>0</v>
      </c>
      <c r="AT57" s="121">
        <f>ROUND(SUM(AV57:AW57),2)</f>
        <v>0</v>
      </c>
      <c r="AU57" s="122">
        <f>'D.1.4.1 - Zdravotechnické...'!P88</f>
        <v>0</v>
      </c>
      <c r="AV57" s="121">
        <f>'D.1.4.1 - Zdravotechnické...'!J33</f>
        <v>0</v>
      </c>
      <c r="AW57" s="121">
        <f>'D.1.4.1 - Zdravotechnické...'!J34</f>
        <v>0</v>
      </c>
      <c r="AX57" s="121">
        <f>'D.1.4.1 - Zdravotechnické...'!J35</f>
        <v>0</v>
      </c>
      <c r="AY57" s="121">
        <f>'D.1.4.1 - Zdravotechnické...'!J36</f>
        <v>0</v>
      </c>
      <c r="AZ57" s="121">
        <f>'D.1.4.1 - Zdravotechnické...'!F33</f>
        <v>0</v>
      </c>
      <c r="BA57" s="121">
        <f>'D.1.4.1 - Zdravotechnické...'!F34</f>
        <v>0</v>
      </c>
      <c r="BB57" s="121">
        <f>'D.1.4.1 - Zdravotechnické...'!F35</f>
        <v>0</v>
      </c>
      <c r="BC57" s="121">
        <f>'D.1.4.1 - Zdravotechnické...'!F36</f>
        <v>0</v>
      </c>
      <c r="BD57" s="123">
        <f>'D.1.4.1 - Zdravotechnické...'!F37</f>
        <v>0</v>
      </c>
      <c r="BE57" s="7"/>
      <c r="BT57" s="124" t="s">
        <v>21</v>
      </c>
      <c r="BV57" s="124" t="s">
        <v>81</v>
      </c>
      <c r="BW57" s="124" t="s">
        <v>92</v>
      </c>
      <c r="BX57" s="124" t="s">
        <v>5</v>
      </c>
      <c r="CL57" s="124" t="s">
        <v>19</v>
      </c>
      <c r="CM57" s="124" t="s">
        <v>89</v>
      </c>
    </row>
    <row r="58" spans="1:91" s="7" customFormat="1" ht="16.5" customHeight="1">
      <c r="A58" s="112" t="s">
        <v>83</v>
      </c>
      <c r="B58" s="113"/>
      <c r="C58" s="114"/>
      <c r="D58" s="115" t="s">
        <v>93</v>
      </c>
      <c r="E58" s="115"/>
      <c r="F58" s="115"/>
      <c r="G58" s="115"/>
      <c r="H58" s="115"/>
      <c r="I58" s="116"/>
      <c r="J58" s="115" t="s">
        <v>94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'D.1.4.2 - Silnoproudá ele...'!J30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84</v>
      </c>
      <c r="AR58" s="119"/>
      <c r="AS58" s="125">
        <v>0</v>
      </c>
      <c r="AT58" s="126">
        <f>ROUND(SUM(AV58:AW58),2)</f>
        <v>0</v>
      </c>
      <c r="AU58" s="127">
        <f>'D.1.4.2 - Silnoproudá ele...'!P81</f>
        <v>0</v>
      </c>
      <c r="AV58" s="126">
        <f>'D.1.4.2 - Silnoproudá ele...'!J33</f>
        <v>0</v>
      </c>
      <c r="AW58" s="126">
        <f>'D.1.4.2 - Silnoproudá ele...'!J34</f>
        <v>0</v>
      </c>
      <c r="AX58" s="126">
        <f>'D.1.4.2 - Silnoproudá ele...'!J35</f>
        <v>0</v>
      </c>
      <c r="AY58" s="126">
        <f>'D.1.4.2 - Silnoproudá ele...'!J36</f>
        <v>0</v>
      </c>
      <c r="AZ58" s="126">
        <f>'D.1.4.2 - Silnoproudá ele...'!F33</f>
        <v>0</v>
      </c>
      <c r="BA58" s="126">
        <f>'D.1.4.2 - Silnoproudá ele...'!F34</f>
        <v>0</v>
      </c>
      <c r="BB58" s="126">
        <f>'D.1.4.2 - Silnoproudá ele...'!F35</f>
        <v>0</v>
      </c>
      <c r="BC58" s="126">
        <f>'D.1.4.2 - Silnoproudá ele...'!F36</f>
        <v>0</v>
      </c>
      <c r="BD58" s="128">
        <f>'D.1.4.2 - Silnoproudá ele...'!F37</f>
        <v>0</v>
      </c>
      <c r="BE58" s="7"/>
      <c r="BT58" s="124" t="s">
        <v>21</v>
      </c>
      <c r="BV58" s="124" t="s">
        <v>81</v>
      </c>
      <c r="BW58" s="124" t="s">
        <v>95</v>
      </c>
      <c r="BX58" s="124" t="s">
        <v>5</v>
      </c>
      <c r="CL58" s="124" t="s">
        <v>19</v>
      </c>
      <c r="CM58" s="124" t="s">
        <v>89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90104 - Oprava sociálníh...'!C2" display="/"/>
    <hyperlink ref="A56" location="'D.1.1 - Architektonicko -...'!C2" display="/"/>
    <hyperlink ref="A57" location="'D.1.4.1 - Zdravotechnické...'!C2" display="/"/>
    <hyperlink ref="A58" location="'D.1.4.2 - Silnoproudá el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89</v>
      </c>
    </row>
    <row r="4" spans="2:46" s="1" customFormat="1" ht="24.95" customHeight="1">
      <c r="B4" s="21"/>
      <c r="D4" s="133" t="s">
        <v>96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1:31" s="2" customFormat="1" ht="12" customHeight="1">
      <c r="A6" s="40"/>
      <c r="B6" s="46"/>
      <c r="C6" s="40"/>
      <c r="D6" s="135" t="s">
        <v>16</v>
      </c>
      <c r="E6" s="40"/>
      <c r="F6" s="40"/>
      <c r="G6" s="40"/>
      <c r="H6" s="40"/>
      <c r="I6" s="136"/>
      <c r="J6" s="40"/>
      <c r="K6" s="40"/>
      <c r="L6" s="137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8" t="s">
        <v>17</v>
      </c>
      <c r="F7" s="40"/>
      <c r="G7" s="40"/>
      <c r="H7" s="40"/>
      <c r="I7" s="136"/>
      <c r="J7" s="40"/>
      <c r="K7" s="40"/>
      <c r="L7" s="137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35" t="s">
        <v>18</v>
      </c>
      <c r="E9" s="40"/>
      <c r="F9" s="139" t="s">
        <v>19</v>
      </c>
      <c r="G9" s="40"/>
      <c r="H9" s="40"/>
      <c r="I9" s="140" t="s">
        <v>20</v>
      </c>
      <c r="J9" s="139" t="s">
        <v>21</v>
      </c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35" t="s">
        <v>22</v>
      </c>
      <c r="E10" s="40"/>
      <c r="F10" s="139" t="s">
        <v>23</v>
      </c>
      <c r="G10" s="40"/>
      <c r="H10" s="40"/>
      <c r="I10" s="140" t="s">
        <v>24</v>
      </c>
      <c r="J10" s="141" t="str">
        <f>'Rekapitulace stavby'!AN8</f>
        <v>3. 4. 2019</v>
      </c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21.8" customHeight="1">
      <c r="A11" s="40"/>
      <c r="B11" s="46"/>
      <c r="C11" s="40"/>
      <c r="D11" s="142" t="s">
        <v>26</v>
      </c>
      <c r="E11" s="40"/>
      <c r="F11" s="143" t="s">
        <v>27</v>
      </c>
      <c r="G11" s="40"/>
      <c r="H11" s="40"/>
      <c r="I11" s="144" t="s">
        <v>28</v>
      </c>
      <c r="J11" s="143" t="s">
        <v>29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30</v>
      </c>
      <c r="E12" s="40"/>
      <c r="F12" s="40"/>
      <c r="G12" s="40"/>
      <c r="H12" s="40"/>
      <c r="I12" s="140" t="s">
        <v>31</v>
      </c>
      <c r="J12" s="139" t="str">
        <f>IF('Rekapitulace stavby'!AN10="","",'Rekapitulace stavby'!AN10)</f>
        <v/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9" t="str">
        <f>IF('Rekapitulace stavby'!E11="","",'Rekapitulace stavby'!E11)</f>
        <v xml:space="preserve"> </v>
      </c>
      <c r="F13" s="40"/>
      <c r="G13" s="40"/>
      <c r="H13" s="40"/>
      <c r="I13" s="140" t="s">
        <v>33</v>
      </c>
      <c r="J13" s="139" t="str">
        <f>IF('Rekapitulace stavby'!AN11="","",'Rekapitulace stavby'!AN11)</f>
        <v/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136"/>
      <c r="J14" s="40"/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35" t="s">
        <v>34</v>
      </c>
      <c r="E15" s="40"/>
      <c r="F15" s="40"/>
      <c r="G15" s="40"/>
      <c r="H15" s="40"/>
      <c r="I15" s="140" t="s">
        <v>31</v>
      </c>
      <c r="J15" s="34" t="str">
        <f>'Rekapitulace stavby'!AN13</f>
        <v>Vyplň údaj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4" t="str">
        <f>'Rekapitulace stavby'!E14</f>
        <v>Vyplň údaj</v>
      </c>
      <c r="F16" s="139"/>
      <c r="G16" s="139"/>
      <c r="H16" s="139"/>
      <c r="I16" s="140" t="s">
        <v>33</v>
      </c>
      <c r="J16" s="34" t="str">
        <f>'Rekapitulace stavby'!AN14</f>
        <v>Vyplň údaj</v>
      </c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136"/>
      <c r="J17" s="40"/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35" t="s">
        <v>36</v>
      </c>
      <c r="E18" s="40"/>
      <c r="F18" s="40"/>
      <c r="G18" s="40"/>
      <c r="H18" s="40"/>
      <c r="I18" s="140" t="s">
        <v>31</v>
      </c>
      <c r="J18" s="139" t="s">
        <v>37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9" t="s">
        <v>38</v>
      </c>
      <c r="F19" s="40"/>
      <c r="G19" s="40"/>
      <c r="H19" s="40"/>
      <c r="I19" s="140" t="s">
        <v>33</v>
      </c>
      <c r="J19" s="139" t="s">
        <v>32</v>
      </c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36"/>
      <c r="J20" s="40"/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35" t="s">
        <v>40</v>
      </c>
      <c r="E21" s="40"/>
      <c r="F21" s="40"/>
      <c r="G21" s="40"/>
      <c r="H21" s="40"/>
      <c r="I21" s="140" t="s">
        <v>31</v>
      </c>
      <c r="J21" s="139" t="s">
        <v>41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9" t="s">
        <v>42</v>
      </c>
      <c r="F22" s="40"/>
      <c r="G22" s="40"/>
      <c r="H22" s="40"/>
      <c r="I22" s="140" t="s">
        <v>33</v>
      </c>
      <c r="J22" s="139" t="s">
        <v>43</v>
      </c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36"/>
      <c r="J23" s="40"/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35" t="s">
        <v>44</v>
      </c>
      <c r="E24" s="40"/>
      <c r="F24" s="40"/>
      <c r="G24" s="40"/>
      <c r="H24" s="40"/>
      <c r="I24" s="136"/>
      <c r="J24" s="40"/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45"/>
      <c r="B25" s="146"/>
      <c r="C25" s="145"/>
      <c r="D25" s="145"/>
      <c r="E25" s="147" t="s">
        <v>45</v>
      </c>
      <c r="F25" s="147"/>
      <c r="G25" s="147"/>
      <c r="H25" s="147"/>
      <c r="I25" s="148"/>
      <c r="J25" s="145"/>
      <c r="K25" s="145"/>
      <c r="L25" s="149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50"/>
      <c r="E27" s="150"/>
      <c r="F27" s="150"/>
      <c r="G27" s="150"/>
      <c r="H27" s="150"/>
      <c r="I27" s="151"/>
      <c r="J27" s="150"/>
      <c r="K27" s="150"/>
      <c r="L27" s="13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52" t="s">
        <v>46</v>
      </c>
      <c r="E28" s="40"/>
      <c r="F28" s="40"/>
      <c r="G28" s="40"/>
      <c r="H28" s="40"/>
      <c r="I28" s="136"/>
      <c r="J28" s="153">
        <f>ROUND(J77,2)</f>
        <v>0</v>
      </c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54" t="s">
        <v>48</v>
      </c>
      <c r="G30" s="40"/>
      <c r="H30" s="40"/>
      <c r="I30" s="155" t="s">
        <v>47</v>
      </c>
      <c r="J30" s="154" t="s">
        <v>49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56" t="s">
        <v>50</v>
      </c>
      <c r="E31" s="135" t="s">
        <v>51</v>
      </c>
      <c r="F31" s="157">
        <f>ROUND((SUM(BE77:BE86)),2)</f>
        <v>0</v>
      </c>
      <c r="G31" s="40"/>
      <c r="H31" s="40"/>
      <c r="I31" s="158">
        <v>0.21</v>
      </c>
      <c r="J31" s="157">
        <f>ROUND(((SUM(BE77:BE86))*I31),2)</f>
        <v>0</v>
      </c>
      <c r="K31" s="4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35" t="s">
        <v>52</v>
      </c>
      <c r="F32" s="157">
        <f>ROUND((SUM(BF77:BF86)),2)</f>
        <v>0</v>
      </c>
      <c r="G32" s="40"/>
      <c r="H32" s="40"/>
      <c r="I32" s="158">
        <v>0.15</v>
      </c>
      <c r="J32" s="157">
        <f>ROUND(((SUM(BF77:BF86))*I32),2)</f>
        <v>0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35" t="s">
        <v>53</v>
      </c>
      <c r="F33" s="157">
        <f>ROUND((SUM(BG77:BG86)),2)</f>
        <v>0</v>
      </c>
      <c r="G33" s="40"/>
      <c r="H33" s="40"/>
      <c r="I33" s="158">
        <v>0.21</v>
      </c>
      <c r="J33" s="157">
        <f>0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35" t="s">
        <v>54</v>
      </c>
      <c r="F34" s="157">
        <f>ROUND((SUM(BH77:BH86)),2)</f>
        <v>0</v>
      </c>
      <c r="G34" s="40"/>
      <c r="H34" s="40"/>
      <c r="I34" s="158">
        <v>0.15</v>
      </c>
      <c r="J34" s="157">
        <f>0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55</v>
      </c>
      <c r="F35" s="157">
        <f>ROUND((SUM(BI77:BI86)),2)</f>
        <v>0</v>
      </c>
      <c r="G35" s="40"/>
      <c r="H35" s="40"/>
      <c r="I35" s="158">
        <v>0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136"/>
      <c r="J36" s="40"/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59"/>
      <c r="D37" s="160" t="s">
        <v>56</v>
      </c>
      <c r="E37" s="161"/>
      <c r="F37" s="161"/>
      <c r="G37" s="162" t="s">
        <v>57</v>
      </c>
      <c r="H37" s="163" t="s">
        <v>58</v>
      </c>
      <c r="I37" s="164"/>
      <c r="J37" s="165">
        <f>SUM(J28:J35)</f>
        <v>0</v>
      </c>
      <c r="K37" s="166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67"/>
      <c r="C38" s="168"/>
      <c r="D38" s="168"/>
      <c r="E38" s="168"/>
      <c r="F38" s="168"/>
      <c r="G38" s="168"/>
      <c r="H38" s="168"/>
      <c r="I38" s="169"/>
      <c r="J38" s="168"/>
      <c r="K38" s="168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70"/>
      <c r="C42" s="171"/>
      <c r="D42" s="171"/>
      <c r="E42" s="171"/>
      <c r="F42" s="171"/>
      <c r="G42" s="171"/>
      <c r="H42" s="171"/>
      <c r="I42" s="172"/>
      <c r="J42" s="171"/>
      <c r="K42" s="171"/>
      <c r="L42" s="13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4" t="s">
        <v>97</v>
      </c>
      <c r="D43" s="42"/>
      <c r="E43" s="42"/>
      <c r="F43" s="42"/>
      <c r="G43" s="42"/>
      <c r="H43" s="42"/>
      <c r="I43" s="136"/>
      <c r="J43" s="42"/>
      <c r="K43" s="42"/>
      <c r="L43" s="13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136"/>
      <c r="J44" s="42"/>
      <c r="K44" s="4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3" t="s">
        <v>16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Oprava sociálního zařízení v MŠ B.Dvorského 2</v>
      </c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3" t="s">
        <v>22</v>
      </c>
      <c r="D48" s="42"/>
      <c r="E48" s="42"/>
      <c r="F48" s="28" t="str">
        <f>F10</f>
        <v xml:space="preserve"> </v>
      </c>
      <c r="G48" s="42"/>
      <c r="H48" s="42"/>
      <c r="I48" s="140" t="s">
        <v>24</v>
      </c>
      <c r="J48" s="74" t="str">
        <f>IF(J10="","",J10)</f>
        <v>3. 4. 2019</v>
      </c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3" t="s">
        <v>30</v>
      </c>
      <c r="D50" s="42"/>
      <c r="E50" s="42"/>
      <c r="F50" s="28" t="str">
        <f>E13</f>
        <v xml:space="preserve"> </v>
      </c>
      <c r="G50" s="42"/>
      <c r="H50" s="42"/>
      <c r="I50" s="140" t="s">
        <v>36</v>
      </c>
      <c r="J50" s="38" t="str">
        <f>E19</f>
        <v xml:space="preserve">Jorgos Jerakas </v>
      </c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3" t="s">
        <v>34</v>
      </c>
      <c r="D51" s="42"/>
      <c r="E51" s="42"/>
      <c r="F51" s="28" t="str">
        <f>IF(E16="","",E16)</f>
        <v>Vyplň údaj</v>
      </c>
      <c r="G51" s="42"/>
      <c r="H51" s="42"/>
      <c r="I51" s="140" t="s">
        <v>40</v>
      </c>
      <c r="J51" s="38" t="str">
        <f>E22</f>
        <v xml:space="preserve">Lenka Jerakasová </v>
      </c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136"/>
      <c r="J52" s="42"/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73" t="s">
        <v>98</v>
      </c>
      <c r="D53" s="174"/>
      <c r="E53" s="174"/>
      <c r="F53" s="174"/>
      <c r="G53" s="174"/>
      <c r="H53" s="174"/>
      <c r="I53" s="175"/>
      <c r="J53" s="176" t="s">
        <v>99</v>
      </c>
      <c r="K53" s="174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136"/>
      <c r="J54" s="42"/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77" t="s">
        <v>78</v>
      </c>
      <c r="D55" s="42"/>
      <c r="E55" s="42"/>
      <c r="F55" s="42"/>
      <c r="G55" s="42"/>
      <c r="H55" s="42"/>
      <c r="I55" s="136"/>
      <c r="J55" s="104">
        <f>J77</f>
        <v>0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8" t="s">
        <v>100</v>
      </c>
    </row>
    <row r="56" spans="1:31" s="9" customFormat="1" ht="24.95" customHeight="1">
      <c r="A56" s="9"/>
      <c r="B56" s="178"/>
      <c r="C56" s="179"/>
      <c r="D56" s="180" t="s">
        <v>101</v>
      </c>
      <c r="E56" s="181"/>
      <c r="F56" s="181"/>
      <c r="G56" s="181"/>
      <c r="H56" s="181"/>
      <c r="I56" s="182"/>
      <c r="J56" s="183">
        <f>J78</f>
        <v>0</v>
      </c>
      <c r="K56" s="179"/>
      <c r="L56" s="18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85"/>
      <c r="C57" s="186"/>
      <c r="D57" s="187" t="s">
        <v>102</v>
      </c>
      <c r="E57" s="188"/>
      <c r="F57" s="188"/>
      <c r="G57" s="188"/>
      <c r="H57" s="188"/>
      <c r="I57" s="189"/>
      <c r="J57" s="190">
        <f>J79</f>
        <v>0</v>
      </c>
      <c r="K57" s="186"/>
      <c r="L57" s="19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85"/>
      <c r="C58" s="186"/>
      <c r="D58" s="187" t="s">
        <v>103</v>
      </c>
      <c r="E58" s="188"/>
      <c r="F58" s="188"/>
      <c r="G58" s="188"/>
      <c r="H58" s="188"/>
      <c r="I58" s="189"/>
      <c r="J58" s="190">
        <f>J82</f>
        <v>0</v>
      </c>
      <c r="K58" s="186"/>
      <c r="L58" s="19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85"/>
      <c r="C59" s="186"/>
      <c r="D59" s="187" t="s">
        <v>104</v>
      </c>
      <c r="E59" s="188"/>
      <c r="F59" s="188"/>
      <c r="G59" s="188"/>
      <c r="H59" s="188"/>
      <c r="I59" s="189"/>
      <c r="J59" s="190">
        <f>J84</f>
        <v>0</v>
      </c>
      <c r="K59" s="186"/>
      <c r="L59" s="19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2" customFormat="1" ht="21.8" customHeight="1">
      <c r="A60" s="40"/>
      <c r="B60" s="41"/>
      <c r="C60" s="42"/>
      <c r="D60" s="42"/>
      <c r="E60" s="42"/>
      <c r="F60" s="42"/>
      <c r="G60" s="42"/>
      <c r="H60" s="42"/>
      <c r="I60" s="136"/>
      <c r="J60" s="42"/>
      <c r="K60" s="42"/>
      <c r="L60" s="13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169"/>
      <c r="J61" s="62"/>
      <c r="K61" s="62"/>
      <c r="L61" s="13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5" spans="1:31" s="2" customFormat="1" ht="6.95" customHeight="1">
      <c r="A65" s="40"/>
      <c r="B65" s="63"/>
      <c r="C65" s="64"/>
      <c r="D65" s="64"/>
      <c r="E65" s="64"/>
      <c r="F65" s="64"/>
      <c r="G65" s="64"/>
      <c r="H65" s="64"/>
      <c r="I65" s="172"/>
      <c r="J65" s="64"/>
      <c r="K65" s="64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24.95" customHeight="1">
      <c r="A66" s="40"/>
      <c r="B66" s="41"/>
      <c r="C66" s="24" t="s">
        <v>105</v>
      </c>
      <c r="D66" s="42"/>
      <c r="E66" s="42"/>
      <c r="F66" s="42"/>
      <c r="G66" s="42"/>
      <c r="H66" s="42"/>
      <c r="I66" s="136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41"/>
      <c r="C67" s="42"/>
      <c r="D67" s="42"/>
      <c r="E67" s="42"/>
      <c r="F67" s="42"/>
      <c r="G67" s="42"/>
      <c r="H67" s="42"/>
      <c r="I67" s="136"/>
      <c r="J67" s="42"/>
      <c r="K67" s="4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12" customHeight="1">
      <c r="A68" s="40"/>
      <c r="B68" s="41"/>
      <c r="C68" s="33" t="s">
        <v>16</v>
      </c>
      <c r="D68" s="42"/>
      <c r="E68" s="42"/>
      <c r="F68" s="42"/>
      <c r="G68" s="42"/>
      <c r="H68" s="42"/>
      <c r="I68" s="136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6.5" customHeight="1">
      <c r="A69" s="40"/>
      <c r="B69" s="41"/>
      <c r="C69" s="42"/>
      <c r="D69" s="42"/>
      <c r="E69" s="71" t="str">
        <f>E7</f>
        <v>Oprava sociálního zařízení v MŠ B.Dvorského 2</v>
      </c>
      <c r="F69" s="42"/>
      <c r="G69" s="42"/>
      <c r="H69" s="42"/>
      <c r="I69" s="136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136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3" t="s">
        <v>22</v>
      </c>
      <c r="D71" s="42"/>
      <c r="E71" s="42"/>
      <c r="F71" s="28" t="str">
        <f>F10</f>
        <v xml:space="preserve"> </v>
      </c>
      <c r="G71" s="42"/>
      <c r="H71" s="42"/>
      <c r="I71" s="140" t="s">
        <v>24</v>
      </c>
      <c r="J71" s="74" t="str">
        <f>IF(J10="","",J10)</f>
        <v>3. 4. 2019</v>
      </c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6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5.15" customHeight="1">
      <c r="A73" s="40"/>
      <c r="B73" s="41"/>
      <c r="C73" s="33" t="s">
        <v>30</v>
      </c>
      <c r="D73" s="42"/>
      <c r="E73" s="42"/>
      <c r="F73" s="28" t="str">
        <f>E13</f>
        <v xml:space="preserve"> </v>
      </c>
      <c r="G73" s="42"/>
      <c r="H73" s="42"/>
      <c r="I73" s="140" t="s">
        <v>36</v>
      </c>
      <c r="J73" s="38" t="str">
        <f>E19</f>
        <v xml:space="preserve">Jorgos Jerakas </v>
      </c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5.15" customHeight="1">
      <c r="A74" s="40"/>
      <c r="B74" s="41"/>
      <c r="C74" s="33" t="s">
        <v>34</v>
      </c>
      <c r="D74" s="42"/>
      <c r="E74" s="42"/>
      <c r="F74" s="28" t="str">
        <f>IF(E16="","",E16)</f>
        <v>Vyplň údaj</v>
      </c>
      <c r="G74" s="42"/>
      <c r="H74" s="42"/>
      <c r="I74" s="140" t="s">
        <v>40</v>
      </c>
      <c r="J74" s="38" t="str">
        <f>E22</f>
        <v xml:space="preserve">Lenka Jerakasová </v>
      </c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0.3" customHeight="1">
      <c r="A75" s="40"/>
      <c r="B75" s="41"/>
      <c r="C75" s="42"/>
      <c r="D75" s="42"/>
      <c r="E75" s="42"/>
      <c r="F75" s="42"/>
      <c r="G75" s="42"/>
      <c r="H75" s="42"/>
      <c r="I75" s="136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11" customFormat="1" ht="29.25" customHeight="1">
      <c r="A76" s="192"/>
      <c r="B76" s="193"/>
      <c r="C76" s="194" t="s">
        <v>106</v>
      </c>
      <c r="D76" s="195" t="s">
        <v>65</v>
      </c>
      <c r="E76" s="195" t="s">
        <v>61</v>
      </c>
      <c r="F76" s="195" t="s">
        <v>62</v>
      </c>
      <c r="G76" s="195" t="s">
        <v>107</v>
      </c>
      <c r="H76" s="195" t="s">
        <v>108</v>
      </c>
      <c r="I76" s="196" t="s">
        <v>109</v>
      </c>
      <c r="J76" s="195" t="s">
        <v>99</v>
      </c>
      <c r="K76" s="197" t="s">
        <v>110</v>
      </c>
      <c r="L76" s="198"/>
      <c r="M76" s="94" t="s">
        <v>32</v>
      </c>
      <c r="N76" s="95" t="s">
        <v>50</v>
      </c>
      <c r="O76" s="95" t="s">
        <v>111</v>
      </c>
      <c r="P76" s="95" t="s">
        <v>112</v>
      </c>
      <c r="Q76" s="95" t="s">
        <v>113</v>
      </c>
      <c r="R76" s="95" t="s">
        <v>114</v>
      </c>
      <c r="S76" s="95" t="s">
        <v>115</v>
      </c>
      <c r="T76" s="96" t="s">
        <v>116</v>
      </c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</row>
    <row r="77" spans="1:63" s="2" customFormat="1" ht="22.8" customHeight="1">
      <c r="A77" s="40"/>
      <c r="B77" s="41"/>
      <c r="C77" s="101" t="s">
        <v>117</v>
      </c>
      <c r="D77" s="42"/>
      <c r="E77" s="42"/>
      <c r="F77" s="42"/>
      <c r="G77" s="42"/>
      <c r="H77" s="42"/>
      <c r="I77" s="136"/>
      <c r="J77" s="199">
        <f>BK77</f>
        <v>0</v>
      </c>
      <c r="K77" s="42"/>
      <c r="L77" s="46"/>
      <c r="M77" s="97"/>
      <c r="N77" s="200"/>
      <c r="O77" s="98"/>
      <c r="P77" s="201">
        <f>P78</f>
        <v>0</v>
      </c>
      <c r="Q77" s="98"/>
      <c r="R77" s="201">
        <f>R78</f>
        <v>0</v>
      </c>
      <c r="S77" s="98"/>
      <c r="T77" s="202">
        <f>T78</f>
        <v>0</v>
      </c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T77" s="18" t="s">
        <v>79</v>
      </c>
      <c r="AU77" s="18" t="s">
        <v>100</v>
      </c>
      <c r="BK77" s="203">
        <f>BK78</f>
        <v>0</v>
      </c>
    </row>
    <row r="78" spans="1:63" s="12" customFormat="1" ht="25.9" customHeight="1">
      <c r="A78" s="12"/>
      <c r="B78" s="204"/>
      <c r="C78" s="205"/>
      <c r="D78" s="206" t="s">
        <v>79</v>
      </c>
      <c r="E78" s="207" t="s">
        <v>118</v>
      </c>
      <c r="F78" s="207" t="s">
        <v>119</v>
      </c>
      <c r="G78" s="205"/>
      <c r="H78" s="205"/>
      <c r="I78" s="208"/>
      <c r="J78" s="209">
        <f>BK78</f>
        <v>0</v>
      </c>
      <c r="K78" s="205"/>
      <c r="L78" s="210"/>
      <c r="M78" s="211"/>
      <c r="N78" s="212"/>
      <c r="O78" s="212"/>
      <c r="P78" s="213">
        <f>P79+P82+P84</f>
        <v>0</v>
      </c>
      <c r="Q78" s="212"/>
      <c r="R78" s="213">
        <f>R79+R82+R84</f>
        <v>0</v>
      </c>
      <c r="S78" s="212"/>
      <c r="T78" s="214">
        <f>T79+T82+T84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R78" s="215" t="s">
        <v>120</v>
      </c>
      <c r="AT78" s="216" t="s">
        <v>79</v>
      </c>
      <c r="AU78" s="216" t="s">
        <v>80</v>
      </c>
      <c r="AY78" s="215" t="s">
        <v>121</v>
      </c>
      <c r="BK78" s="217">
        <f>BK79+BK82+BK84</f>
        <v>0</v>
      </c>
    </row>
    <row r="79" spans="1:63" s="12" customFormat="1" ht="22.8" customHeight="1">
      <c r="A79" s="12"/>
      <c r="B79" s="204"/>
      <c r="C79" s="205"/>
      <c r="D79" s="206" t="s">
        <v>79</v>
      </c>
      <c r="E79" s="218" t="s">
        <v>122</v>
      </c>
      <c r="F79" s="218" t="s">
        <v>123</v>
      </c>
      <c r="G79" s="205"/>
      <c r="H79" s="205"/>
      <c r="I79" s="208"/>
      <c r="J79" s="219">
        <f>BK79</f>
        <v>0</v>
      </c>
      <c r="K79" s="205"/>
      <c r="L79" s="210"/>
      <c r="M79" s="211"/>
      <c r="N79" s="212"/>
      <c r="O79" s="212"/>
      <c r="P79" s="213">
        <f>SUM(P80:P81)</f>
        <v>0</v>
      </c>
      <c r="Q79" s="212"/>
      <c r="R79" s="213">
        <f>SUM(R80:R81)</f>
        <v>0</v>
      </c>
      <c r="S79" s="212"/>
      <c r="T79" s="214">
        <f>SUM(T80:T81)</f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R79" s="215" t="s">
        <v>120</v>
      </c>
      <c r="AT79" s="216" t="s">
        <v>79</v>
      </c>
      <c r="AU79" s="216" t="s">
        <v>21</v>
      </c>
      <c r="AY79" s="215" t="s">
        <v>121</v>
      </c>
      <c r="BK79" s="217">
        <f>SUM(BK80:BK81)</f>
        <v>0</v>
      </c>
    </row>
    <row r="80" spans="1:65" s="2" customFormat="1" ht="16.5" customHeight="1">
      <c r="A80" s="40"/>
      <c r="B80" s="41"/>
      <c r="C80" s="220" t="s">
        <v>124</v>
      </c>
      <c r="D80" s="220" t="s">
        <v>125</v>
      </c>
      <c r="E80" s="221" t="s">
        <v>126</v>
      </c>
      <c r="F80" s="222" t="s">
        <v>127</v>
      </c>
      <c r="G80" s="223" t="s">
        <v>128</v>
      </c>
      <c r="H80" s="224">
        <v>1</v>
      </c>
      <c r="I80" s="225"/>
      <c r="J80" s="226">
        <f>ROUND(I80*H80,2)</f>
        <v>0</v>
      </c>
      <c r="K80" s="222" t="s">
        <v>129</v>
      </c>
      <c r="L80" s="46"/>
      <c r="M80" s="227" t="s">
        <v>32</v>
      </c>
      <c r="N80" s="228" t="s">
        <v>51</v>
      </c>
      <c r="O80" s="86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130</v>
      </c>
      <c r="AT80" s="231" t="s">
        <v>125</v>
      </c>
      <c r="AU80" s="231" t="s">
        <v>89</v>
      </c>
      <c r="AY80" s="18" t="s">
        <v>121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8" t="s">
        <v>21</v>
      </c>
      <c r="BK80" s="232">
        <f>ROUND(I80*H80,2)</f>
        <v>0</v>
      </c>
      <c r="BL80" s="18" t="s">
        <v>130</v>
      </c>
      <c r="BM80" s="231" t="s">
        <v>131</v>
      </c>
    </row>
    <row r="81" spans="1:65" s="2" customFormat="1" ht="16.5" customHeight="1">
      <c r="A81" s="40"/>
      <c r="B81" s="41"/>
      <c r="C81" s="220" t="s">
        <v>21</v>
      </c>
      <c r="D81" s="220" t="s">
        <v>125</v>
      </c>
      <c r="E81" s="221" t="s">
        <v>132</v>
      </c>
      <c r="F81" s="222" t="s">
        <v>133</v>
      </c>
      <c r="G81" s="223" t="s">
        <v>134</v>
      </c>
      <c r="H81" s="224">
        <v>1</v>
      </c>
      <c r="I81" s="225"/>
      <c r="J81" s="226">
        <f>ROUND(I81*H81,2)</f>
        <v>0</v>
      </c>
      <c r="K81" s="222" t="s">
        <v>129</v>
      </c>
      <c r="L81" s="46"/>
      <c r="M81" s="227" t="s">
        <v>32</v>
      </c>
      <c r="N81" s="228" t="s">
        <v>51</v>
      </c>
      <c r="O81" s="8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R81" s="231" t="s">
        <v>130</v>
      </c>
      <c r="AT81" s="231" t="s">
        <v>125</v>
      </c>
      <c r="AU81" s="231" t="s">
        <v>89</v>
      </c>
      <c r="AY81" s="18" t="s">
        <v>121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18" t="s">
        <v>21</v>
      </c>
      <c r="BK81" s="232">
        <f>ROUND(I81*H81,2)</f>
        <v>0</v>
      </c>
      <c r="BL81" s="18" t="s">
        <v>130</v>
      </c>
      <c r="BM81" s="231" t="s">
        <v>135</v>
      </c>
    </row>
    <row r="82" spans="1:63" s="12" customFormat="1" ht="22.8" customHeight="1">
      <c r="A82" s="12"/>
      <c r="B82" s="204"/>
      <c r="C82" s="205"/>
      <c r="D82" s="206" t="s">
        <v>79</v>
      </c>
      <c r="E82" s="218" t="s">
        <v>136</v>
      </c>
      <c r="F82" s="218" t="s">
        <v>137</v>
      </c>
      <c r="G82" s="205"/>
      <c r="H82" s="205"/>
      <c r="I82" s="208"/>
      <c r="J82" s="219">
        <f>BK82</f>
        <v>0</v>
      </c>
      <c r="K82" s="205"/>
      <c r="L82" s="210"/>
      <c r="M82" s="211"/>
      <c r="N82" s="212"/>
      <c r="O82" s="212"/>
      <c r="P82" s="213">
        <f>P83</f>
        <v>0</v>
      </c>
      <c r="Q82" s="212"/>
      <c r="R82" s="213">
        <f>R83</f>
        <v>0</v>
      </c>
      <c r="S82" s="212"/>
      <c r="T82" s="214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5" t="s">
        <v>120</v>
      </c>
      <c r="AT82" s="216" t="s">
        <v>79</v>
      </c>
      <c r="AU82" s="216" t="s">
        <v>21</v>
      </c>
      <c r="AY82" s="215" t="s">
        <v>121</v>
      </c>
      <c r="BK82" s="217">
        <f>BK83</f>
        <v>0</v>
      </c>
    </row>
    <row r="83" spans="1:65" s="2" customFormat="1" ht="16.5" customHeight="1">
      <c r="A83" s="40"/>
      <c r="B83" s="41"/>
      <c r="C83" s="220" t="s">
        <v>89</v>
      </c>
      <c r="D83" s="220" t="s">
        <v>125</v>
      </c>
      <c r="E83" s="221" t="s">
        <v>138</v>
      </c>
      <c r="F83" s="222" t="s">
        <v>139</v>
      </c>
      <c r="G83" s="223" t="s">
        <v>140</v>
      </c>
      <c r="H83" s="224">
        <v>24</v>
      </c>
      <c r="I83" s="225"/>
      <c r="J83" s="226">
        <f>ROUND(I83*H83,2)</f>
        <v>0</v>
      </c>
      <c r="K83" s="222" t="s">
        <v>129</v>
      </c>
      <c r="L83" s="46"/>
      <c r="M83" s="227" t="s">
        <v>32</v>
      </c>
      <c r="N83" s="228" t="s">
        <v>51</v>
      </c>
      <c r="O83" s="8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31" t="s">
        <v>130</v>
      </c>
      <c r="AT83" s="231" t="s">
        <v>125</v>
      </c>
      <c r="AU83" s="231" t="s">
        <v>89</v>
      </c>
      <c r="AY83" s="18" t="s">
        <v>121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18" t="s">
        <v>21</v>
      </c>
      <c r="BK83" s="232">
        <f>ROUND(I83*H83,2)</f>
        <v>0</v>
      </c>
      <c r="BL83" s="18" t="s">
        <v>130</v>
      </c>
      <c r="BM83" s="231" t="s">
        <v>141</v>
      </c>
    </row>
    <row r="84" spans="1:63" s="12" customFormat="1" ht="22.8" customHeight="1">
      <c r="A84" s="12"/>
      <c r="B84" s="204"/>
      <c r="C84" s="205"/>
      <c r="D84" s="206" t="s">
        <v>79</v>
      </c>
      <c r="E84" s="218" t="s">
        <v>142</v>
      </c>
      <c r="F84" s="218" t="s">
        <v>143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SUM(P85:P86)</f>
        <v>0</v>
      </c>
      <c r="Q84" s="212"/>
      <c r="R84" s="213">
        <f>SUM(R85:R86)</f>
        <v>0</v>
      </c>
      <c r="S84" s="212"/>
      <c r="T84" s="214">
        <f>SUM(T85:T86)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5" t="s">
        <v>120</v>
      </c>
      <c r="AT84" s="216" t="s">
        <v>79</v>
      </c>
      <c r="AU84" s="216" t="s">
        <v>21</v>
      </c>
      <c r="AY84" s="215" t="s">
        <v>121</v>
      </c>
      <c r="BK84" s="217">
        <f>SUM(BK85:BK86)</f>
        <v>0</v>
      </c>
    </row>
    <row r="85" spans="1:65" s="2" customFormat="1" ht="16.5" customHeight="1">
      <c r="A85" s="40"/>
      <c r="B85" s="41"/>
      <c r="C85" s="220" t="s">
        <v>120</v>
      </c>
      <c r="D85" s="220" t="s">
        <v>125</v>
      </c>
      <c r="E85" s="221" t="s">
        <v>144</v>
      </c>
      <c r="F85" s="222" t="s">
        <v>143</v>
      </c>
      <c r="G85" s="223" t="s">
        <v>145</v>
      </c>
      <c r="H85" s="224">
        <v>1</v>
      </c>
      <c r="I85" s="225"/>
      <c r="J85" s="226">
        <f>ROUND(I85*H85,2)</f>
        <v>0</v>
      </c>
      <c r="K85" s="222" t="s">
        <v>129</v>
      </c>
      <c r="L85" s="46"/>
      <c r="M85" s="227" t="s">
        <v>32</v>
      </c>
      <c r="N85" s="228" t="s">
        <v>51</v>
      </c>
      <c r="O85" s="8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1" t="s">
        <v>130</v>
      </c>
      <c r="AT85" s="231" t="s">
        <v>125</v>
      </c>
      <c r="AU85" s="231" t="s">
        <v>89</v>
      </c>
      <c r="AY85" s="18" t="s">
        <v>121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8" t="s">
        <v>21</v>
      </c>
      <c r="BK85" s="232">
        <f>ROUND(I85*H85,2)</f>
        <v>0</v>
      </c>
      <c r="BL85" s="18" t="s">
        <v>130</v>
      </c>
      <c r="BM85" s="231" t="s">
        <v>146</v>
      </c>
    </row>
    <row r="86" spans="1:65" s="2" customFormat="1" ht="16.5" customHeight="1">
      <c r="A86" s="40"/>
      <c r="B86" s="41"/>
      <c r="C86" s="220" t="s">
        <v>147</v>
      </c>
      <c r="D86" s="220" t="s">
        <v>125</v>
      </c>
      <c r="E86" s="221" t="s">
        <v>148</v>
      </c>
      <c r="F86" s="222" t="s">
        <v>149</v>
      </c>
      <c r="G86" s="223" t="s">
        <v>140</v>
      </c>
      <c r="H86" s="224">
        <v>16</v>
      </c>
      <c r="I86" s="225"/>
      <c r="J86" s="226">
        <f>ROUND(I86*H86,2)</f>
        <v>0</v>
      </c>
      <c r="K86" s="222" t="s">
        <v>129</v>
      </c>
      <c r="L86" s="46"/>
      <c r="M86" s="233" t="s">
        <v>32</v>
      </c>
      <c r="N86" s="234" t="s">
        <v>51</v>
      </c>
      <c r="O86" s="235"/>
      <c r="P86" s="236">
        <f>O86*H86</f>
        <v>0</v>
      </c>
      <c r="Q86" s="236">
        <v>0</v>
      </c>
      <c r="R86" s="236">
        <f>Q86*H86</f>
        <v>0</v>
      </c>
      <c r="S86" s="236">
        <v>0</v>
      </c>
      <c r="T86" s="23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130</v>
      </c>
      <c r="AT86" s="231" t="s">
        <v>125</v>
      </c>
      <c r="AU86" s="231" t="s">
        <v>89</v>
      </c>
      <c r="AY86" s="18" t="s">
        <v>121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8" t="s">
        <v>21</v>
      </c>
      <c r="BK86" s="232">
        <f>ROUND(I86*H86,2)</f>
        <v>0</v>
      </c>
      <c r="BL86" s="18" t="s">
        <v>130</v>
      </c>
      <c r="BM86" s="231" t="s">
        <v>150</v>
      </c>
    </row>
    <row r="87" spans="1:31" s="2" customFormat="1" ht="6.95" customHeight="1">
      <c r="A87" s="40"/>
      <c r="B87" s="61"/>
      <c r="C87" s="62"/>
      <c r="D87" s="62"/>
      <c r="E87" s="62"/>
      <c r="F87" s="62"/>
      <c r="G87" s="62"/>
      <c r="H87" s="62"/>
      <c r="I87" s="169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password="CC35" sheet="1" objects="1" scenarios="1" formatColumns="0" formatRows="0" autoFilter="0"/>
  <autoFilter ref="C76:K86"/>
  <mergeCells count="6">
    <mergeCell ref="E7:H7"/>
    <mergeCell ref="E16:H16"/>
    <mergeCell ref="E25:H25"/>
    <mergeCell ref="E46:H46"/>
    <mergeCell ref="E69:H6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89</v>
      </c>
    </row>
    <row r="4" spans="2:46" s="1" customFormat="1" ht="24.95" customHeight="1">
      <c r="B4" s="21"/>
      <c r="D4" s="133" t="s">
        <v>96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238" t="str">
        <f>'Rekapitulace stavby'!K6</f>
        <v>Oprava sociálního zařízení v MŠ B.Dvorského 2</v>
      </c>
      <c r="F7" s="135"/>
      <c r="G7" s="135"/>
      <c r="H7" s="135"/>
      <c r="I7" s="129"/>
      <c r="L7" s="21"/>
    </row>
    <row r="8" spans="1:31" s="2" customFormat="1" ht="12" customHeight="1">
      <c r="A8" s="40"/>
      <c r="B8" s="46"/>
      <c r="C8" s="40"/>
      <c r="D8" s="135" t="s">
        <v>151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152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3. 4. 2019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6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33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34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33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36</v>
      </c>
      <c r="E20" s="40"/>
      <c r="F20" s="40"/>
      <c r="G20" s="40"/>
      <c r="H20" s="40"/>
      <c r="I20" s="140" t="s">
        <v>31</v>
      </c>
      <c r="J20" s="139" t="s">
        <v>32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38</v>
      </c>
      <c r="F21" s="40"/>
      <c r="G21" s="40"/>
      <c r="H21" s="40"/>
      <c r="I21" s="140" t="s">
        <v>33</v>
      </c>
      <c r="J21" s="139" t="s">
        <v>32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40</v>
      </c>
      <c r="E23" s="40"/>
      <c r="F23" s="40"/>
      <c r="G23" s="40"/>
      <c r="H23" s="40"/>
      <c r="I23" s="140" t="s">
        <v>31</v>
      </c>
      <c r="J23" s="139" t="s">
        <v>41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42</v>
      </c>
      <c r="F24" s="40"/>
      <c r="G24" s="40"/>
      <c r="H24" s="40"/>
      <c r="I24" s="140" t="s">
        <v>33</v>
      </c>
      <c r="J24" s="139" t="s">
        <v>43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44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46</v>
      </c>
      <c r="E30" s="40"/>
      <c r="F30" s="40"/>
      <c r="G30" s="40"/>
      <c r="H30" s="40"/>
      <c r="I30" s="136"/>
      <c r="J30" s="153">
        <f>ROUND(J96,2)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48</v>
      </c>
      <c r="G32" s="40"/>
      <c r="H32" s="40"/>
      <c r="I32" s="155" t="s">
        <v>47</v>
      </c>
      <c r="J32" s="154" t="s">
        <v>49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6" t="s">
        <v>50</v>
      </c>
      <c r="E33" s="135" t="s">
        <v>51</v>
      </c>
      <c r="F33" s="157">
        <f>ROUND((SUM(BE96:BE315)),2)</f>
        <v>0</v>
      </c>
      <c r="G33" s="40"/>
      <c r="H33" s="40"/>
      <c r="I33" s="158">
        <v>0.21</v>
      </c>
      <c r="J33" s="157">
        <f>ROUND(((SUM(BE96:BE315))*I33),2)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52</v>
      </c>
      <c r="F34" s="157">
        <f>ROUND((SUM(BF96:BF315)),2)</f>
        <v>0</v>
      </c>
      <c r="G34" s="40"/>
      <c r="H34" s="40"/>
      <c r="I34" s="158">
        <v>0.15</v>
      </c>
      <c r="J34" s="157">
        <f>ROUND(((SUM(BF96:BF315))*I34),2)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53</v>
      </c>
      <c r="F35" s="157">
        <f>ROUND((SUM(BG96:BG315)),2)</f>
        <v>0</v>
      </c>
      <c r="G35" s="40"/>
      <c r="H35" s="40"/>
      <c r="I35" s="158">
        <v>0.21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54</v>
      </c>
      <c r="F36" s="157">
        <f>ROUND((SUM(BH96:BH315)),2)</f>
        <v>0</v>
      </c>
      <c r="G36" s="40"/>
      <c r="H36" s="40"/>
      <c r="I36" s="158">
        <v>0.15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55</v>
      </c>
      <c r="F37" s="157">
        <f>ROUND((SUM(BI96:BI315)),2)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9"/>
      <c r="D39" s="160" t="s">
        <v>56</v>
      </c>
      <c r="E39" s="161"/>
      <c r="F39" s="161"/>
      <c r="G39" s="162" t="s">
        <v>57</v>
      </c>
      <c r="H39" s="163" t="s">
        <v>58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97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239" t="str">
        <f>E7</f>
        <v>Oprava sociálního zařízení v MŠ B.Dvorského 2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151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D.1.1 - Architektonicko - stavební řešení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 </v>
      </c>
      <c r="G52" s="42"/>
      <c r="H52" s="42"/>
      <c r="I52" s="140" t="s">
        <v>24</v>
      </c>
      <c r="J52" s="74" t="str">
        <f>IF(J12="","",J12)</f>
        <v>3. 4. 2019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36</v>
      </c>
      <c r="J54" s="38" t="str">
        <f>E21</f>
        <v xml:space="preserve">Jorgos Jerakas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34</v>
      </c>
      <c r="D55" s="42"/>
      <c r="E55" s="42"/>
      <c r="F55" s="28" t="str">
        <f>IF(E18="","",E18)</f>
        <v>Vyplň údaj</v>
      </c>
      <c r="G55" s="42"/>
      <c r="H55" s="42"/>
      <c r="I55" s="140" t="s">
        <v>40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98</v>
      </c>
      <c r="D57" s="174"/>
      <c r="E57" s="174"/>
      <c r="F57" s="174"/>
      <c r="G57" s="174"/>
      <c r="H57" s="174"/>
      <c r="I57" s="175"/>
      <c r="J57" s="176" t="s">
        <v>99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78</v>
      </c>
      <c r="D59" s="42"/>
      <c r="E59" s="42"/>
      <c r="F59" s="42"/>
      <c r="G59" s="42"/>
      <c r="H59" s="42"/>
      <c r="I59" s="136"/>
      <c r="J59" s="104">
        <f>J96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100</v>
      </c>
    </row>
    <row r="60" spans="1:31" s="9" customFormat="1" ht="24.95" customHeight="1">
      <c r="A60" s="9"/>
      <c r="B60" s="178"/>
      <c r="C60" s="179"/>
      <c r="D60" s="180" t="s">
        <v>153</v>
      </c>
      <c r="E60" s="181"/>
      <c r="F60" s="181"/>
      <c r="G60" s="181"/>
      <c r="H60" s="181"/>
      <c r="I60" s="182"/>
      <c r="J60" s="183">
        <f>J97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154</v>
      </c>
      <c r="E61" s="188"/>
      <c r="F61" s="188"/>
      <c r="G61" s="188"/>
      <c r="H61" s="188"/>
      <c r="I61" s="189"/>
      <c r="J61" s="190">
        <f>J98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155</v>
      </c>
      <c r="E62" s="188"/>
      <c r="F62" s="188"/>
      <c r="G62" s="188"/>
      <c r="H62" s="188"/>
      <c r="I62" s="189"/>
      <c r="J62" s="190">
        <f>J108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156</v>
      </c>
      <c r="E63" s="188"/>
      <c r="F63" s="188"/>
      <c r="G63" s="188"/>
      <c r="H63" s="188"/>
      <c r="I63" s="189"/>
      <c r="J63" s="190">
        <f>J131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157</v>
      </c>
      <c r="E64" s="188"/>
      <c r="F64" s="188"/>
      <c r="G64" s="188"/>
      <c r="H64" s="188"/>
      <c r="I64" s="189"/>
      <c r="J64" s="190">
        <f>J147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158</v>
      </c>
      <c r="E65" s="188"/>
      <c r="F65" s="188"/>
      <c r="G65" s="188"/>
      <c r="H65" s="188"/>
      <c r="I65" s="189"/>
      <c r="J65" s="190">
        <f>J153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8"/>
      <c r="C66" s="179"/>
      <c r="D66" s="180" t="s">
        <v>159</v>
      </c>
      <c r="E66" s="181"/>
      <c r="F66" s="181"/>
      <c r="G66" s="181"/>
      <c r="H66" s="181"/>
      <c r="I66" s="182"/>
      <c r="J66" s="183">
        <f>J155</f>
        <v>0</v>
      </c>
      <c r="K66" s="179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5"/>
      <c r="C67" s="186"/>
      <c r="D67" s="187" t="s">
        <v>160</v>
      </c>
      <c r="E67" s="188"/>
      <c r="F67" s="188"/>
      <c r="G67" s="188"/>
      <c r="H67" s="188"/>
      <c r="I67" s="189"/>
      <c r="J67" s="190">
        <f>J156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161</v>
      </c>
      <c r="E68" s="188"/>
      <c r="F68" s="188"/>
      <c r="G68" s="188"/>
      <c r="H68" s="188"/>
      <c r="I68" s="189"/>
      <c r="J68" s="190">
        <f>J169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162</v>
      </c>
      <c r="E69" s="188"/>
      <c r="F69" s="188"/>
      <c r="G69" s="188"/>
      <c r="H69" s="188"/>
      <c r="I69" s="189"/>
      <c r="J69" s="190">
        <f>J174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163</v>
      </c>
      <c r="E70" s="188"/>
      <c r="F70" s="188"/>
      <c r="G70" s="188"/>
      <c r="H70" s="188"/>
      <c r="I70" s="189"/>
      <c r="J70" s="190">
        <f>J191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164</v>
      </c>
      <c r="E71" s="188"/>
      <c r="F71" s="188"/>
      <c r="G71" s="188"/>
      <c r="H71" s="188"/>
      <c r="I71" s="189"/>
      <c r="J71" s="190">
        <f>J227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165</v>
      </c>
      <c r="E72" s="188"/>
      <c r="F72" s="188"/>
      <c r="G72" s="188"/>
      <c r="H72" s="188"/>
      <c r="I72" s="189"/>
      <c r="J72" s="190">
        <f>J241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86"/>
      <c r="D73" s="187" t="s">
        <v>166</v>
      </c>
      <c r="E73" s="188"/>
      <c r="F73" s="188"/>
      <c r="G73" s="188"/>
      <c r="H73" s="188"/>
      <c r="I73" s="189"/>
      <c r="J73" s="190">
        <f>J264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86"/>
      <c r="D74" s="187" t="s">
        <v>167</v>
      </c>
      <c r="E74" s="188"/>
      <c r="F74" s="188"/>
      <c r="G74" s="188"/>
      <c r="H74" s="188"/>
      <c r="I74" s="189"/>
      <c r="J74" s="190">
        <f>J295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86"/>
      <c r="D75" s="187" t="s">
        <v>168</v>
      </c>
      <c r="E75" s="188"/>
      <c r="F75" s="188"/>
      <c r="G75" s="188"/>
      <c r="H75" s="188"/>
      <c r="I75" s="189"/>
      <c r="J75" s="190">
        <f>J307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8"/>
      <c r="C76" s="179"/>
      <c r="D76" s="180" t="s">
        <v>169</v>
      </c>
      <c r="E76" s="181"/>
      <c r="F76" s="181"/>
      <c r="G76" s="181"/>
      <c r="H76" s="181"/>
      <c r="I76" s="182"/>
      <c r="J76" s="183">
        <f>J314</f>
        <v>0</v>
      </c>
      <c r="K76" s="179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136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169"/>
      <c r="J78" s="62"/>
      <c r="K78" s="6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172"/>
      <c r="J82" s="64"/>
      <c r="K82" s="64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4" t="s">
        <v>105</v>
      </c>
      <c r="D83" s="42"/>
      <c r="E83" s="42"/>
      <c r="F83" s="42"/>
      <c r="G83" s="42"/>
      <c r="H83" s="42"/>
      <c r="I83" s="136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136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16</v>
      </c>
      <c r="D85" s="42"/>
      <c r="E85" s="42"/>
      <c r="F85" s="42"/>
      <c r="G85" s="42"/>
      <c r="H85" s="42"/>
      <c r="I85" s="136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239" t="str">
        <f>E7</f>
        <v>Oprava sociálního zařízení v MŠ B.Dvorského 2</v>
      </c>
      <c r="F86" s="33"/>
      <c r="G86" s="33"/>
      <c r="H86" s="33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151</v>
      </c>
      <c r="D87" s="42"/>
      <c r="E87" s="42"/>
      <c r="F87" s="42"/>
      <c r="G87" s="42"/>
      <c r="H87" s="42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E9</f>
        <v xml:space="preserve">D.1.1 - Architektonicko - stavební řešení </v>
      </c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22</v>
      </c>
      <c r="D90" s="42"/>
      <c r="E90" s="42"/>
      <c r="F90" s="28" t="str">
        <f>F12</f>
        <v xml:space="preserve"> </v>
      </c>
      <c r="G90" s="42"/>
      <c r="H90" s="42"/>
      <c r="I90" s="140" t="s">
        <v>24</v>
      </c>
      <c r="J90" s="74" t="str">
        <f>IF(J12="","",J12)</f>
        <v>3. 4. 2019</v>
      </c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30</v>
      </c>
      <c r="D92" s="42"/>
      <c r="E92" s="42"/>
      <c r="F92" s="28" t="str">
        <f>E15</f>
        <v xml:space="preserve"> </v>
      </c>
      <c r="G92" s="42"/>
      <c r="H92" s="42"/>
      <c r="I92" s="140" t="s">
        <v>36</v>
      </c>
      <c r="J92" s="38" t="str">
        <f>E21</f>
        <v xml:space="preserve">Jorgos Jerakas 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34</v>
      </c>
      <c r="D93" s="42"/>
      <c r="E93" s="42"/>
      <c r="F93" s="28" t="str">
        <f>IF(E18="","",E18)</f>
        <v>Vyplň údaj</v>
      </c>
      <c r="G93" s="42"/>
      <c r="H93" s="42"/>
      <c r="I93" s="140" t="s">
        <v>40</v>
      </c>
      <c r="J93" s="38" t="str">
        <f>E24</f>
        <v xml:space="preserve">Lenka Jerakasová 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136"/>
      <c r="J94" s="42"/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92"/>
      <c r="B95" s="193"/>
      <c r="C95" s="194" t="s">
        <v>106</v>
      </c>
      <c r="D95" s="195" t="s">
        <v>65</v>
      </c>
      <c r="E95" s="195" t="s">
        <v>61</v>
      </c>
      <c r="F95" s="195" t="s">
        <v>62</v>
      </c>
      <c r="G95" s="195" t="s">
        <v>107</v>
      </c>
      <c r="H95" s="195" t="s">
        <v>108</v>
      </c>
      <c r="I95" s="196" t="s">
        <v>109</v>
      </c>
      <c r="J95" s="195" t="s">
        <v>99</v>
      </c>
      <c r="K95" s="197" t="s">
        <v>110</v>
      </c>
      <c r="L95" s="198"/>
      <c r="M95" s="94" t="s">
        <v>32</v>
      </c>
      <c r="N95" s="95" t="s">
        <v>50</v>
      </c>
      <c r="O95" s="95" t="s">
        <v>111</v>
      </c>
      <c r="P95" s="95" t="s">
        <v>112</v>
      </c>
      <c r="Q95" s="95" t="s">
        <v>113</v>
      </c>
      <c r="R95" s="95" t="s">
        <v>114</v>
      </c>
      <c r="S95" s="95" t="s">
        <v>115</v>
      </c>
      <c r="T95" s="96" t="s">
        <v>116</v>
      </c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</row>
    <row r="96" spans="1:63" s="2" customFormat="1" ht="22.8" customHeight="1">
      <c r="A96" s="40"/>
      <c r="B96" s="41"/>
      <c r="C96" s="101" t="s">
        <v>117</v>
      </c>
      <c r="D96" s="42"/>
      <c r="E96" s="42"/>
      <c r="F96" s="42"/>
      <c r="G96" s="42"/>
      <c r="H96" s="42"/>
      <c r="I96" s="136"/>
      <c r="J96" s="199">
        <f>BK96</f>
        <v>0</v>
      </c>
      <c r="K96" s="42"/>
      <c r="L96" s="46"/>
      <c r="M96" s="97"/>
      <c r="N96" s="200"/>
      <c r="O96" s="98"/>
      <c r="P96" s="201">
        <f>P97+P155+P314</f>
        <v>0</v>
      </c>
      <c r="Q96" s="98"/>
      <c r="R96" s="201">
        <f>R97+R155+R314</f>
        <v>50.74957346</v>
      </c>
      <c r="S96" s="98"/>
      <c r="T96" s="202">
        <f>T97+T155+T314</f>
        <v>37.78026088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8" t="s">
        <v>79</v>
      </c>
      <c r="AU96" s="18" t="s">
        <v>100</v>
      </c>
      <c r="BK96" s="203">
        <f>BK97+BK155+BK314</f>
        <v>0</v>
      </c>
    </row>
    <row r="97" spans="1:63" s="12" customFormat="1" ht="25.9" customHeight="1">
      <c r="A97" s="12"/>
      <c r="B97" s="204"/>
      <c r="C97" s="205"/>
      <c r="D97" s="206" t="s">
        <v>79</v>
      </c>
      <c r="E97" s="207" t="s">
        <v>170</v>
      </c>
      <c r="F97" s="207" t="s">
        <v>171</v>
      </c>
      <c r="G97" s="205"/>
      <c r="H97" s="205"/>
      <c r="I97" s="208"/>
      <c r="J97" s="209">
        <f>BK97</f>
        <v>0</v>
      </c>
      <c r="K97" s="205"/>
      <c r="L97" s="210"/>
      <c r="M97" s="211"/>
      <c r="N97" s="212"/>
      <c r="O97" s="212"/>
      <c r="P97" s="213">
        <f>P98+P108+P131+P147+P153</f>
        <v>0</v>
      </c>
      <c r="Q97" s="212"/>
      <c r="R97" s="213">
        <f>R98+R108+R131+R147+R153</f>
        <v>31.9314474</v>
      </c>
      <c r="S97" s="212"/>
      <c r="T97" s="214">
        <f>T98+T108+T131+T147+T153</f>
        <v>11.542967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5" t="s">
        <v>21</v>
      </c>
      <c r="AT97" s="216" t="s">
        <v>79</v>
      </c>
      <c r="AU97" s="216" t="s">
        <v>80</v>
      </c>
      <c r="AY97" s="215" t="s">
        <v>121</v>
      </c>
      <c r="BK97" s="217">
        <f>BK98+BK108+BK131+BK147+BK153</f>
        <v>0</v>
      </c>
    </row>
    <row r="98" spans="1:63" s="12" customFormat="1" ht="22.8" customHeight="1">
      <c r="A98" s="12"/>
      <c r="B98" s="204"/>
      <c r="C98" s="205"/>
      <c r="D98" s="206" t="s">
        <v>79</v>
      </c>
      <c r="E98" s="218" t="s">
        <v>147</v>
      </c>
      <c r="F98" s="218" t="s">
        <v>172</v>
      </c>
      <c r="G98" s="205"/>
      <c r="H98" s="205"/>
      <c r="I98" s="208"/>
      <c r="J98" s="219">
        <f>BK98</f>
        <v>0</v>
      </c>
      <c r="K98" s="205"/>
      <c r="L98" s="210"/>
      <c r="M98" s="211"/>
      <c r="N98" s="212"/>
      <c r="O98" s="212"/>
      <c r="P98" s="213">
        <f>SUM(P99:P107)</f>
        <v>0</v>
      </c>
      <c r="Q98" s="212"/>
      <c r="R98" s="213">
        <f>SUM(R99:R107)</f>
        <v>3.0660832</v>
      </c>
      <c r="S98" s="212"/>
      <c r="T98" s="214">
        <f>SUM(T99:T107)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21</v>
      </c>
      <c r="AT98" s="216" t="s">
        <v>79</v>
      </c>
      <c r="AU98" s="216" t="s">
        <v>21</v>
      </c>
      <c r="AY98" s="215" t="s">
        <v>121</v>
      </c>
      <c r="BK98" s="217">
        <f>SUM(BK99:BK107)</f>
        <v>0</v>
      </c>
    </row>
    <row r="99" spans="1:65" s="2" customFormat="1" ht="21.75" customHeight="1">
      <c r="A99" s="40"/>
      <c r="B99" s="41"/>
      <c r="C99" s="220" t="s">
        <v>21</v>
      </c>
      <c r="D99" s="220" t="s">
        <v>125</v>
      </c>
      <c r="E99" s="221" t="s">
        <v>173</v>
      </c>
      <c r="F99" s="222" t="s">
        <v>174</v>
      </c>
      <c r="G99" s="223" t="s">
        <v>175</v>
      </c>
      <c r="H99" s="224">
        <v>44.09</v>
      </c>
      <c r="I99" s="225"/>
      <c r="J99" s="226">
        <f>ROUND(I99*H99,2)</f>
        <v>0</v>
      </c>
      <c r="K99" s="222" t="s">
        <v>129</v>
      </c>
      <c r="L99" s="46"/>
      <c r="M99" s="227" t="s">
        <v>32</v>
      </c>
      <c r="N99" s="228" t="s">
        <v>51</v>
      </c>
      <c r="O99" s="86"/>
      <c r="P99" s="229">
        <f>O99*H99</f>
        <v>0</v>
      </c>
      <c r="Q99" s="229">
        <v>0.06917</v>
      </c>
      <c r="R99" s="229">
        <f>Q99*H99</f>
        <v>3.0497053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124</v>
      </c>
      <c r="AT99" s="231" t="s">
        <v>125</v>
      </c>
      <c r="AU99" s="231" t="s">
        <v>89</v>
      </c>
      <c r="AY99" s="18" t="s">
        <v>121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8" t="s">
        <v>21</v>
      </c>
      <c r="BK99" s="232">
        <f>ROUND(I99*H99,2)</f>
        <v>0</v>
      </c>
      <c r="BL99" s="18" t="s">
        <v>124</v>
      </c>
      <c r="BM99" s="231" t="s">
        <v>176</v>
      </c>
    </row>
    <row r="100" spans="1:51" s="13" customFormat="1" ht="12">
      <c r="A100" s="13"/>
      <c r="B100" s="240"/>
      <c r="C100" s="241"/>
      <c r="D100" s="242" t="s">
        <v>177</v>
      </c>
      <c r="E100" s="243" t="s">
        <v>32</v>
      </c>
      <c r="F100" s="244" t="s">
        <v>178</v>
      </c>
      <c r="G100" s="241"/>
      <c r="H100" s="243" t="s">
        <v>32</v>
      </c>
      <c r="I100" s="245"/>
      <c r="J100" s="241"/>
      <c r="K100" s="241"/>
      <c r="L100" s="246"/>
      <c r="M100" s="247"/>
      <c r="N100" s="248"/>
      <c r="O100" s="248"/>
      <c r="P100" s="248"/>
      <c r="Q100" s="248"/>
      <c r="R100" s="248"/>
      <c r="S100" s="248"/>
      <c r="T100" s="24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0" t="s">
        <v>177</v>
      </c>
      <c r="AU100" s="250" t="s">
        <v>89</v>
      </c>
      <c r="AV100" s="13" t="s">
        <v>21</v>
      </c>
      <c r="AW100" s="13" t="s">
        <v>39</v>
      </c>
      <c r="AX100" s="13" t="s">
        <v>80</v>
      </c>
      <c r="AY100" s="250" t="s">
        <v>121</v>
      </c>
    </row>
    <row r="101" spans="1:51" s="14" customFormat="1" ht="12">
      <c r="A101" s="14"/>
      <c r="B101" s="251"/>
      <c r="C101" s="252"/>
      <c r="D101" s="242" t="s">
        <v>177</v>
      </c>
      <c r="E101" s="253" t="s">
        <v>32</v>
      </c>
      <c r="F101" s="254" t="s">
        <v>179</v>
      </c>
      <c r="G101" s="252"/>
      <c r="H101" s="255">
        <v>8.39</v>
      </c>
      <c r="I101" s="256"/>
      <c r="J101" s="252"/>
      <c r="K101" s="252"/>
      <c r="L101" s="257"/>
      <c r="M101" s="258"/>
      <c r="N101" s="259"/>
      <c r="O101" s="259"/>
      <c r="P101" s="259"/>
      <c r="Q101" s="259"/>
      <c r="R101" s="259"/>
      <c r="S101" s="259"/>
      <c r="T101" s="26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1" t="s">
        <v>177</v>
      </c>
      <c r="AU101" s="261" t="s">
        <v>89</v>
      </c>
      <c r="AV101" s="14" t="s">
        <v>89</v>
      </c>
      <c r="AW101" s="14" t="s">
        <v>39</v>
      </c>
      <c r="AX101" s="14" t="s">
        <v>80</v>
      </c>
      <c r="AY101" s="261" t="s">
        <v>121</v>
      </c>
    </row>
    <row r="102" spans="1:51" s="13" customFormat="1" ht="12">
      <c r="A102" s="13"/>
      <c r="B102" s="240"/>
      <c r="C102" s="241"/>
      <c r="D102" s="242" t="s">
        <v>177</v>
      </c>
      <c r="E102" s="243" t="s">
        <v>32</v>
      </c>
      <c r="F102" s="244" t="s">
        <v>180</v>
      </c>
      <c r="G102" s="241"/>
      <c r="H102" s="243" t="s">
        <v>32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0" t="s">
        <v>177</v>
      </c>
      <c r="AU102" s="250" t="s">
        <v>89</v>
      </c>
      <c r="AV102" s="13" t="s">
        <v>21</v>
      </c>
      <c r="AW102" s="13" t="s">
        <v>39</v>
      </c>
      <c r="AX102" s="13" t="s">
        <v>80</v>
      </c>
      <c r="AY102" s="250" t="s">
        <v>121</v>
      </c>
    </row>
    <row r="103" spans="1:51" s="14" customFormat="1" ht="12">
      <c r="A103" s="14"/>
      <c r="B103" s="251"/>
      <c r="C103" s="252"/>
      <c r="D103" s="242" t="s">
        <v>177</v>
      </c>
      <c r="E103" s="253" t="s">
        <v>32</v>
      </c>
      <c r="F103" s="254" t="s">
        <v>181</v>
      </c>
      <c r="G103" s="252"/>
      <c r="H103" s="255">
        <v>35.7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1" t="s">
        <v>177</v>
      </c>
      <c r="AU103" s="261" t="s">
        <v>89</v>
      </c>
      <c r="AV103" s="14" t="s">
        <v>89</v>
      </c>
      <c r="AW103" s="14" t="s">
        <v>39</v>
      </c>
      <c r="AX103" s="14" t="s">
        <v>80</v>
      </c>
      <c r="AY103" s="261" t="s">
        <v>121</v>
      </c>
    </row>
    <row r="104" spans="1:51" s="15" customFormat="1" ht="12">
      <c r="A104" s="15"/>
      <c r="B104" s="262"/>
      <c r="C104" s="263"/>
      <c r="D104" s="242" t="s">
        <v>177</v>
      </c>
      <c r="E104" s="264" t="s">
        <v>32</v>
      </c>
      <c r="F104" s="265" t="s">
        <v>182</v>
      </c>
      <c r="G104" s="263"/>
      <c r="H104" s="266">
        <v>44.09</v>
      </c>
      <c r="I104" s="267"/>
      <c r="J104" s="263"/>
      <c r="K104" s="263"/>
      <c r="L104" s="268"/>
      <c r="M104" s="269"/>
      <c r="N104" s="270"/>
      <c r="O104" s="270"/>
      <c r="P104" s="270"/>
      <c r="Q104" s="270"/>
      <c r="R104" s="270"/>
      <c r="S104" s="270"/>
      <c r="T104" s="271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72" t="s">
        <v>177</v>
      </c>
      <c r="AU104" s="272" t="s">
        <v>89</v>
      </c>
      <c r="AV104" s="15" t="s">
        <v>124</v>
      </c>
      <c r="AW104" s="15" t="s">
        <v>39</v>
      </c>
      <c r="AX104" s="15" t="s">
        <v>21</v>
      </c>
      <c r="AY104" s="272" t="s">
        <v>121</v>
      </c>
    </row>
    <row r="105" spans="1:65" s="2" customFormat="1" ht="16.5" customHeight="1">
      <c r="A105" s="40"/>
      <c r="B105" s="41"/>
      <c r="C105" s="220" t="s">
        <v>89</v>
      </c>
      <c r="D105" s="220" t="s">
        <v>125</v>
      </c>
      <c r="E105" s="221" t="s">
        <v>183</v>
      </c>
      <c r="F105" s="222" t="s">
        <v>184</v>
      </c>
      <c r="G105" s="223" t="s">
        <v>175</v>
      </c>
      <c r="H105" s="224">
        <v>0.33</v>
      </c>
      <c r="I105" s="225"/>
      <c r="J105" s="226">
        <f>ROUND(I105*H105,2)</f>
        <v>0</v>
      </c>
      <c r="K105" s="222" t="s">
        <v>32</v>
      </c>
      <c r="L105" s="46"/>
      <c r="M105" s="227" t="s">
        <v>32</v>
      </c>
      <c r="N105" s="228" t="s">
        <v>51</v>
      </c>
      <c r="O105" s="86"/>
      <c r="P105" s="229">
        <f>O105*H105</f>
        <v>0</v>
      </c>
      <c r="Q105" s="229">
        <v>0.04963</v>
      </c>
      <c r="R105" s="229">
        <f>Q105*H105</f>
        <v>0.0163779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124</v>
      </c>
      <c r="AT105" s="231" t="s">
        <v>125</v>
      </c>
      <c r="AU105" s="231" t="s">
        <v>89</v>
      </c>
      <c r="AY105" s="18" t="s">
        <v>121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8" t="s">
        <v>21</v>
      </c>
      <c r="BK105" s="232">
        <f>ROUND(I105*H105,2)</f>
        <v>0</v>
      </c>
      <c r="BL105" s="18" t="s">
        <v>124</v>
      </c>
      <c r="BM105" s="231" t="s">
        <v>185</v>
      </c>
    </row>
    <row r="106" spans="1:51" s="14" customFormat="1" ht="12">
      <c r="A106" s="14"/>
      <c r="B106" s="251"/>
      <c r="C106" s="252"/>
      <c r="D106" s="242" t="s">
        <v>177</v>
      </c>
      <c r="E106" s="253" t="s">
        <v>32</v>
      </c>
      <c r="F106" s="254" t="s">
        <v>186</v>
      </c>
      <c r="G106" s="252"/>
      <c r="H106" s="255">
        <v>0.33</v>
      </c>
      <c r="I106" s="256"/>
      <c r="J106" s="252"/>
      <c r="K106" s="252"/>
      <c r="L106" s="257"/>
      <c r="M106" s="258"/>
      <c r="N106" s="259"/>
      <c r="O106" s="259"/>
      <c r="P106" s="259"/>
      <c r="Q106" s="259"/>
      <c r="R106" s="259"/>
      <c r="S106" s="259"/>
      <c r="T106" s="26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1" t="s">
        <v>177</v>
      </c>
      <c r="AU106" s="261" t="s">
        <v>89</v>
      </c>
      <c r="AV106" s="14" t="s">
        <v>89</v>
      </c>
      <c r="AW106" s="14" t="s">
        <v>39</v>
      </c>
      <c r="AX106" s="14" t="s">
        <v>80</v>
      </c>
      <c r="AY106" s="261" t="s">
        <v>121</v>
      </c>
    </row>
    <row r="107" spans="1:51" s="15" customFormat="1" ht="12">
      <c r="A107" s="15"/>
      <c r="B107" s="262"/>
      <c r="C107" s="263"/>
      <c r="D107" s="242" t="s">
        <v>177</v>
      </c>
      <c r="E107" s="264" t="s">
        <v>32</v>
      </c>
      <c r="F107" s="265" t="s">
        <v>182</v>
      </c>
      <c r="G107" s="263"/>
      <c r="H107" s="266">
        <v>0.33</v>
      </c>
      <c r="I107" s="267"/>
      <c r="J107" s="263"/>
      <c r="K107" s="263"/>
      <c r="L107" s="268"/>
      <c r="M107" s="269"/>
      <c r="N107" s="270"/>
      <c r="O107" s="270"/>
      <c r="P107" s="270"/>
      <c r="Q107" s="270"/>
      <c r="R107" s="270"/>
      <c r="S107" s="270"/>
      <c r="T107" s="271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72" t="s">
        <v>177</v>
      </c>
      <c r="AU107" s="272" t="s">
        <v>89</v>
      </c>
      <c r="AV107" s="15" t="s">
        <v>124</v>
      </c>
      <c r="AW107" s="15" t="s">
        <v>39</v>
      </c>
      <c r="AX107" s="15" t="s">
        <v>21</v>
      </c>
      <c r="AY107" s="272" t="s">
        <v>121</v>
      </c>
    </row>
    <row r="108" spans="1:63" s="12" customFormat="1" ht="22.8" customHeight="1">
      <c r="A108" s="12"/>
      <c r="B108" s="204"/>
      <c r="C108" s="205"/>
      <c r="D108" s="206" t="s">
        <v>79</v>
      </c>
      <c r="E108" s="218" t="s">
        <v>187</v>
      </c>
      <c r="F108" s="218" t="s">
        <v>188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SUM(P109:P130)</f>
        <v>0</v>
      </c>
      <c r="Q108" s="212"/>
      <c r="R108" s="213">
        <f>SUM(R109:R130)</f>
        <v>28.640464199999997</v>
      </c>
      <c r="S108" s="212"/>
      <c r="T108" s="214">
        <f>SUM(T109:T130)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5" t="s">
        <v>21</v>
      </c>
      <c r="AT108" s="216" t="s">
        <v>79</v>
      </c>
      <c r="AU108" s="216" t="s">
        <v>21</v>
      </c>
      <c r="AY108" s="215" t="s">
        <v>121</v>
      </c>
      <c r="BK108" s="217">
        <f>SUM(BK109:BK130)</f>
        <v>0</v>
      </c>
    </row>
    <row r="109" spans="1:65" s="2" customFormat="1" ht="21.75" customHeight="1">
      <c r="A109" s="40"/>
      <c r="B109" s="41"/>
      <c r="C109" s="220" t="s">
        <v>147</v>
      </c>
      <c r="D109" s="220" t="s">
        <v>125</v>
      </c>
      <c r="E109" s="221" t="s">
        <v>189</v>
      </c>
      <c r="F109" s="222" t="s">
        <v>190</v>
      </c>
      <c r="G109" s="223" t="s">
        <v>175</v>
      </c>
      <c r="H109" s="224">
        <v>245.8</v>
      </c>
      <c r="I109" s="225"/>
      <c r="J109" s="226">
        <f>ROUND(I109*H109,2)</f>
        <v>0</v>
      </c>
      <c r="K109" s="222" t="s">
        <v>129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0.00438</v>
      </c>
      <c r="R109" s="229">
        <f>Q109*H109</f>
        <v>1.0766040000000001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124</v>
      </c>
      <c r="AT109" s="231" t="s">
        <v>125</v>
      </c>
      <c r="AU109" s="231" t="s">
        <v>89</v>
      </c>
      <c r="AY109" s="18" t="s">
        <v>121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21</v>
      </c>
      <c r="BK109" s="232">
        <f>ROUND(I109*H109,2)</f>
        <v>0</v>
      </c>
      <c r="BL109" s="18" t="s">
        <v>124</v>
      </c>
      <c r="BM109" s="231" t="s">
        <v>191</v>
      </c>
    </row>
    <row r="110" spans="1:51" s="14" customFormat="1" ht="12">
      <c r="A110" s="14"/>
      <c r="B110" s="251"/>
      <c r="C110" s="252"/>
      <c r="D110" s="242" t="s">
        <v>177</v>
      </c>
      <c r="E110" s="253" t="s">
        <v>32</v>
      </c>
      <c r="F110" s="254" t="s">
        <v>192</v>
      </c>
      <c r="G110" s="252"/>
      <c r="H110" s="255">
        <v>245.8</v>
      </c>
      <c r="I110" s="256"/>
      <c r="J110" s="252"/>
      <c r="K110" s="252"/>
      <c r="L110" s="257"/>
      <c r="M110" s="258"/>
      <c r="N110" s="259"/>
      <c r="O110" s="259"/>
      <c r="P110" s="259"/>
      <c r="Q110" s="259"/>
      <c r="R110" s="259"/>
      <c r="S110" s="259"/>
      <c r="T110" s="26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1" t="s">
        <v>177</v>
      </c>
      <c r="AU110" s="261" t="s">
        <v>89</v>
      </c>
      <c r="AV110" s="14" t="s">
        <v>89</v>
      </c>
      <c r="AW110" s="14" t="s">
        <v>39</v>
      </c>
      <c r="AX110" s="14" t="s">
        <v>21</v>
      </c>
      <c r="AY110" s="261" t="s">
        <v>121</v>
      </c>
    </row>
    <row r="111" spans="1:65" s="2" customFormat="1" ht="21.75" customHeight="1">
      <c r="A111" s="40"/>
      <c r="B111" s="41"/>
      <c r="C111" s="220" t="s">
        <v>124</v>
      </c>
      <c r="D111" s="220" t="s">
        <v>125</v>
      </c>
      <c r="E111" s="221" t="s">
        <v>193</v>
      </c>
      <c r="F111" s="222" t="s">
        <v>194</v>
      </c>
      <c r="G111" s="223" t="s">
        <v>175</v>
      </c>
      <c r="H111" s="224">
        <v>245.8</v>
      </c>
      <c r="I111" s="225"/>
      <c r="J111" s="226">
        <f>ROUND(I111*H111,2)</f>
        <v>0</v>
      </c>
      <c r="K111" s="222" t="s">
        <v>129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0.01313</v>
      </c>
      <c r="R111" s="229">
        <f>Q111*H111</f>
        <v>3.227354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124</v>
      </c>
      <c r="AT111" s="231" t="s">
        <v>125</v>
      </c>
      <c r="AU111" s="231" t="s">
        <v>89</v>
      </c>
      <c r="AY111" s="18" t="s">
        <v>121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21</v>
      </c>
      <c r="BK111" s="232">
        <f>ROUND(I111*H111,2)</f>
        <v>0</v>
      </c>
      <c r="BL111" s="18" t="s">
        <v>124</v>
      </c>
      <c r="BM111" s="231" t="s">
        <v>195</v>
      </c>
    </row>
    <row r="112" spans="1:65" s="2" customFormat="1" ht="16.5" customHeight="1">
      <c r="A112" s="40"/>
      <c r="B112" s="41"/>
      <c r="C112" s="220" t="s">
        <v>120</v>
      </c>
      <c r="D112" s="220" t="s">
        <v>125</v>
      </c>
      <c r="E112" s="221" t="s">
        <v>196</v>
      </c>
      <c r="F112" s="222" t="s">
        <v>197</v>
      </c>
      <c r="G112" s="223" t="s">
        <v>175</v>
      </c>
      <c r="H112" s="224">
        <v>402.7</v>
      </c>
      <c r="I112" s="225"/>
      <c r="J112" s="226">
        <f>ROUND(I112*H112,2)</f>
        <v>0</v>
      </c>
      <c r="K112" s="222" t="s">
        <v>129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0.02048</v>
      </c>
      <c r="R112" s="229">
        <f>Q112*H112</f>
        <v>8.247296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124</v>
      </c>
      <c r="AT112" s="231" t="s">
        <v>125</v>
      </c>
      <c r="AU112" s="231" t="s">
        <v>89</v>
      </c>
      <c r="AY112" s="18" t="s">
        <v>121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21</v>
      </c>
      <c r="BK112" s="232">
        <f>ROUND(I112*H112,2)</f>
        <v>0</v>
      </c>
      <c r="BL112" s="18" t="s">
        <v>124</v>
      </c>
      <c r="BM112" s="231" t="s">
        <v>198</v>
      </c>
    </row>
    <row r="113" spans="1:65" s="2" customFormat="1" ht="21.75" customHeight="1">
      <c r="A113" s="40"/>
      <c r="B113" s="41"/>
      <c r="C113" s="220" t="s">
        <v>187</v>
      </c>
      <c r="D113" s="220" t="s">
        <v>125</v>
      </c>
      <c r="E113" s="221" t="s">
        <v>199</v>
      </c>
      <c r="F113" s="222" t="s">
        <v>200</v>
      </c>
      <c r="G113" s="223" t="s">
        <v>175</v>
      </c>
      <c r="H113" s="224">
        <v>427.975</v>
      </c>
      <c r="I113" s="225"/>
      <c r="J113" s="226">
        <f>ROUND(I113*H113,2)</f>
        <v>0</v>
      </c>
      <c r="K113" s="222" t="s">
        <v>129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0.00438</v>
      </c>
      <c r="R113" s="229">
        <f>Q113*H113</f>
        <v>1.8745305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124</v>
      </c>
      <c r="AT113" s="231" t="s">
        <v>125</v>
      </c>
      <c r="AU113" s="231" t="s">
        <v>89</v>
      </c>
      <c r="AY113" s="18" t="s">
        <v>121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21</v>
      </c>
      <c r="BK113" s="232">
        <f>ROUND(I113*H113,2)</f>
        <v>0</v>
      </c>
      <c r="BL113" s="18" t="s">
        <v>124</v>
      </c>
      <c r="BM113" s="231" t="s">
        <v>201</v>
      </c>
    </row>
    <row r="114" spans="1:65" s="2" customFormat="1" ht="21.75" customHeight="1">
      <c r="A114" s="40"/>
      <c r="B114" s="41"/>
      <c r="C114" s="220" t="s">
        <v>202</v>
      </c>
      <c r="D114" s="220" t="s">
        <v>125</v>
      </c>
      <c r="E114" s="221" t="s">
        <v>203</v>
      </c>
      <c r="F114" s="222" t="s">
        <v>204</v>
      </c>
      <c r="G114" s="223" t="s">
        <v>175</v>
      </c>
      <c r="H114" s="224">
        <v>427.975</v>
      </c>
      <c r="I114" s="225"/>
      <c r="J114" s="226">
        <f>ROUND(I114*H114,2)</f>
        <v>0</v>
      </c>
      <c r="K114" s="222" t="s">
        <v>129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0.01838</v>
      </c>
      <c r="R114" s="229">
        <f>Q114*H114</f>
        <v>7.8661805000000005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124</v>
      </c>
      <c r="AT114" s="231" t="s">
        <v>125</v>
      </c>
      <c r="AU114" s="231" t="s">
        <v>89</v>
      </c>
      <c r="AY114" s="18" t="s">
        <v>121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21</v>
      </c>
      <c r="BK114" s="232">
        <f>ROUND(I114*H114,2)</f>
        <v>0</v>
      </c>
      <c r="BL114" s="18" t="s">
        <v>124</v>
      </c>
      <c r="BM114" s="231" t="s">
        <v>205</v>
      </c>
    </row>
    <row r="115" spans="1:51" s="13" customFormat="1" ht="12">
      <c r="A115" s="13"/>
      <c r="B115" s="240"/>
      <c r="C115" s="241"/>
      <c r="D115" s="242" t="s">
        <v>177</v>
      </c>
      <c r="E115" s="243" t="s">
        <v>32</v>
      </c>
      <c r="F115" s="244" t="s">
        <v>178</v>
      </c>
      <c r="G115" s="241"/>
      <c r="H115" s="243" t="s">
        <v>32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0" t="s">
        <v>177</v>
      </c>
      <c r="AU115" s="250" t="s">
        <v>89</v>
      </c>
      <c r="AV115" s="13" t="s">
        <v>21</v>
      </c>
      <c r="AW115" s="13" t="s">
        <v>39</v>
      </c>
      <c r="AX115" s="13" t="s">
        <v>80</v>
      </c>
      <c r="AY115" s="250" t="s">
        <v>121</v>
      </c>
    </row>
    <row r="116" spans="1:51" s="14" customFormat="1" ht="12">
      <c r="A116" s="14"/>
      <c r="B116" s="251"/>
      <c r="C116" s="252"/>
      <c r="D116" s="242" t="s">
        <v>177</v>
      </c>
      <c r="E116" s="253" t="s">
        <v>32</v>
      </c>
      <c r="F116" s="254" t="s">
        <v>206</v>
      </c>
      <c r="G116" s="252"/>
      <c r="H116" s="255">
        <v>97.405</v>
      </c>
      <c r="I116" s="256"/>
      <c r="J116" s="252"/>
      <c r="K116" s="252"/>
      <c r="L116" s="257"/>
      <c r="M116" s="258"/>
      <c r="N116" s="259"/>
      <c r="O116" s="259"/>
      <c r="P116" s="259"/>
      <c r="Q116" s="259"/>
      <c r="R116" s="259"/>
      <c r="S116" s="259"/>
      <c r="T116" s="26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1" t="s">
        <v>177</v>
      </c>
      <c r="AU116" s="261" t="s">
        <v>89</v>
      </c>
      <c r="AV116" s="14" t="s">
        <v>89</v>
      </c>
      <c r="AW116" s="14" t="s">
        <v>39</v>
      </c>
      <c r="AX116" s="14" t="s">
        <v>80</v>
      </c>
      <c r="AY116" s="261" t="s">
        <v>121</v>
      </c>
    </row>
    <row r="117" spans="1:51" s="14" customFormat="1" ht="12">
      <c r="A117" s="14"/>
      <c r="B117" s="251"/>
      <c r="C117" s="252"/>
      <c r="D117" s="242" t="s">
        <v>177</v>
      </c>
      <c r="E117" s="253" t="s">
        <v>32</v>
      </c>
      <c r="F117" s="254" t="s">
        <v>207</v>
      </c>
      <c r="G117" s="252"/>
      <c r="H117" s="255">
        <v>48.91</v>
      </c>
      <c r="I117" s="256"/>
      <c r="J117" s="252"/>
      <c r="K117" s="252"/>
      <c r="L117" s="257"/>
      <c r="M117" s="258"/>
      <c r="N117" s="259"/>
      <c r="O117" s="259"/>
      <c r="P117" s="259"/>
      <c r="Q117" s="259"/>
      <c r="R117" s="259"/>
      <c r="S117" s="259"/>
      <c r="T117" s="26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1" t="s">
        <v>177</v>
      </c>
      <c r="AU117" s="261" t="s">
        <v>89</v>
      </c>
      <c r="AV117" s="14" t="s">
        <v>89</v>
      </c>
      <c r="AW117" s="14" t="s">
        <v>39</v>
      </c>
      <c r="AX117" s="14" t="s">
        <v>80</v>
      </c>
      <c r="AY117" s="261" t="s">
        <v>121</v>
      </c>
    </row>
    <row r="118" spans="1:51" s="13" customFormat="1" ht="12">
      <c r="A118" s="13"/>
      <c r="B118" s="240"/>
      <c r="C118" s="241"/>
      <c r="D118" s="242" t="s">
        <v>177</v>
      </c>
      <c r="E118" s="243" t="s">
        <v>32</v>
      </c>
      <c r="F118" s="244" t="s">
        <v>180</v>
      </c>
      <c r="G118" s="241"/>
      <c r="H118" s="243" t="s">
        <v>32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0" t="s">
        <v>177</v>
      </c>
      <c r="AU118" s="250" t="s">
        <v>89</v>
      </c>
      <c r="AV118" s="13" t="s">
        <v>21</v>
      </c>
      <c r="AW118" s="13" t="s">
        <v>39</v>
      </c>
      <c r="AX118" s="13" t="s">
        <v>80</v>
      </c>
      <c r="AY118" s="250" t="s">
        <v>121</v>
      </c>
    </row>
    <row r="119" spans="1:51" s="14" customFormat="1" ht="12">
      <c r="A119" s="14"/>
      <c r="B119" s="251"/>
      <c r="C119" s="252"/>
      <c r="D119" s="242" t="s">
        <v>177</v>
      </c>
      <c r="E119" s="253" t="s">
        <v>32</v>
      </c>
      <c r="F119" s="254" t="s">
        <v>208</v>
      </c>
      <c r="G119" s="252"/>
      <c r="H119" s="255">
        <v>221.21</v>
      </c>
      <c r="I119" s="256"/>
      <c r="J119" s="252"/>
      <c r="K119" s="252"/>
      <c r="L119" s="257"/>
      <c r="M119" s="258"/>
      <c r="N119" s="259"/>
      <c r="O119" s="259"/>
      <c r="P119" s="259"/>
      <c r="Q119" s="259"/>
      <c r="R119" s="259"/>
      <c r="S119" s="259"/>
      <c r="T119" s="26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1" t="s">
        <v>177</v>
      </c>
      <c r="AU119" s="261" t="s">
        <v>89</v>
      </c>
      <c r="AV119" s="14" t="s">
        <v>89</v>
      </c>
      <c r="AW119" s="14" t="s">
        <v>39</v>
      </c>
      <c r="AX119" s="14" t="s">
        <v>80</v>
      </c>
      <c r="AY119" s="261" t="s">
        <v>121</v>
      </c>
    </row>
    <row r="120" spans="1:51" s="14" customFormat="1" ht="12">
      <c r="A120" s="14"/>
      <c r="B120" s="251"/>
      <c r="C120" s="252"/>
      <c r="D120" s="242" t="s">
        <v>177</v>
      </c>
      <c r="E120" s="253" t="s">
        <v>32</v>
      </c>
      <c r="F120" s="254" t="s">
        <v>209</v>
      </c>
      <c r="G120" s="252"/>
      <c r="H120" s="255">
        <v>39.39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1" t="s">
        <v>177</v>
      </c>
      <c r="AU120" s="261" t="s">
        <v>89</v>
      </c>
      <c r="AV120" s="14" t="s">
        <v>89</v>
      </c>
      <c r="AW120" s="14" t="s">
        <v>39</v>
      </c>
      <c r="AX120" s="14" t="s">
        <v>80</v>
      </c>
      <c r="AY120" s="261" t="s">
        <v>121</v>
      </c>
    </row>
    <row r="121" spans="1:51" s="14" customFormat="1" ht="12">
      <c r="A121" s="14"/>
      <c r="B121" s="251"/>
      <c r="C121" s="252"/>
      <c r="D121" s="242" t="s">
        <v>177</v>
      </c>
      <c r="E121" s="253" t="s">
        <v>32</v>
      </c>
      <c r="F121" s="254" t="s">
        <v>210</v>
      </c>
      <c r="G121" s="252"/>
      <c r="H121" s="255">
        <v>21.06</v>
      </c>
      <c r="I121" s="256"/>
      <c r="J121" s="252"/>
      <c r="K121" s="252"/>
      <c r="L121" s="257"/>
      <c r="M121" s="258"/>
      <c r="N121" s="259"/>
      <c r="O121" s="259"/>
      <c r="P121" s="259"/>
      <c r="Q121" s="259"/>
      <c r="R121" s="259"/>
      <c r="S121" s="259"/>
      <c r="T121" s="26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1" t="s">
        <v>177</v>
      </c>
      <c r="AU121" s="261" t="s">
        <v>89</v>
      </c>
      <c r="AV121" s="14" t="s">
        <v>89</v>
      </c>
      <c r="AW121" s="14" t="s">
        <v>39</v>
      </c>
      <c r="AX121" s="14" t="s">
        <v>80</v>
      </c>
      <c r="AY121" s="261" t="s">
        <v>121</v>
      </c>
    </row>
    <row r="122" spans="1:51" s="15" customFormat="1" ht="12">
      <c r="A122" s="15"/>
      <c r="B122" s="262"/>
      <c r="C122" s="263"/>
      <c r="D122" s="242" t="s">
        <v>177</v>
      </c>
      <c r="E122" s="264" t="s">
        <v>32</v>
      </c>
      <c r="F122" s="265" t="s">
        <v>182</v>
      </c>
      <c r="G122" s="263"/>
      <c r="H122" s="266">
        <v>427.975</v>
      </c>
      <c r="I122" s="267"/>
      <c r="J122" s="263"/>
      <c r="K122" s="263"/>
      <c r="L122" s="268"/>
      <c r="M122" s="269"/>
      <c r="N122" s="270"/>
      <c r="O122" s="270"/>
      <c r="P122" s="270"/>
      <c r="Q122" s="270"/>
      <c r="R122" s="270"/>
      <c r="S122" s="270"/>
      <c r="T122" s="271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72" t="s">
        <v>177</v>
      </c>
      <c r="AU122" s="272" t="s">
        <v>89</v>
      </c>
      <c r="AV122" s="15" t="s">
        <v>124</v>
      </c>
      <c r="AW122" s="15" t="s">
        <v>39</v>
      </c>
      <c r="AX122" s="15" t="s">
        <v>21</v>
      </c>
      <c r="AY122" s="272" t="s">
        <v>121</v>
      </c>
    </row>
    <row r="123" spans="1:65" s="2" customFormat="1" ht="16.5" customHeight="1">
      <c r="A123" s="40"/>
      <c r="B123" s="41"/>
      <c r="C123" s="220" t="s">
        <v>211</v>
      </c>
      <c r="D123" s="220" t="s">
        <v>125</v>
      </c>
      <c r="E123" s="221" t="s">
        <v>212</v>
      </c>
      <c r="F123" s="222" t="s">
        <v>213</v>
      </c>
      <c r="G123" s="223" t="s">
        <v>175</v>
      </c>
      <c r="H123" s="224">
        <v>146.24</v>
      </c>
      <c r="I123" s="225"/>
      <c r="J123" s="226">
        <f>ROUND(I123*H123,2)</f>
        <v>0</v>
      </c>
      <c r="K123" s="222" t="s">
        <v>129</v>
      </c>
      <c r="L123" s="46"/>
      <c r="M123" s="227" t="s">
        <v>32</v>
      </c>
      <c r="N123" s="228" t="s">
        <v>51</v>
      </c>
      <c r="O123" s="86"/>
      <c r="P123" s="229">
        <f>O123*H123</f>
        <v>0</v>
      </c>
      <c r="Q123" s="229">
        <v>0.03358</v>
      </c>
      <c r="R123" s="229">
        <f>Q123*H123</f>
        <v>4.9107392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124</v>
      </c>
      <c r="AT123" s="231" t="s">
        <v>125</v>
      </c>
      <c r="AU123" s="231" t="s">
        <v>89</v>
      </c>
      <c r="AY123" s="18" t="s">
        <v>121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21</v>
      </c>
      <c r="BK123" s="232">
        <f>ROUND(I123*H123,2)</f>
        <v>0</v>
      </c>
      <c r="BL123" s="18" t="s">
        <v>124</v>
      </c>
      <c r="BM123" s="231" t="s">
        <v>214</v>
      </c>
    </row>
    <row r="124" spans="1:51" s="14" customFormat="1" ht="12">
      <c r="A124" s="14"/>
      <c r="B124" s="251"/>
      <c r="C124" s="252"/>
      <c r="D124" s="242" t="s">
        <v>177</v>
      </c>
      <c r="E124" s="253" t="s">
        <v>32</v>
      </c>
      <c r="F124" s="254" t="s">
        <v>215</v>
      </c>
      <c r="G124" s="252"/>
      <c r="H124" s="255">
        <v>131.04</v>
      </c>
      <c r="I124" s="256"/>
      <c r="J124" s="252"/>
      <c r="K124" s="252"/>
      <c r="L124" s="257"/>
      <c r="M124" s="258"/>
      <c r="N124" s="259"/>
      <c r="O124" s="259"/>
      <c r="P124" s="259"/>
      <c r="Q124" s="259"/>
      <c r="R124" s="259"/>
      <c r="S124" s="259"/>
      <c r="T124" s="26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1" t="s">
        <v>177</v>
      </c>
      <c r="AU124" s="261" t="s">
        <v>89</v>
      </c>
      <c r="AV124" s="14" t="s">
        <v>89</v>
      </c>
      <c r="AW124" s="14" t="s">
        <v>39</v>
      </c>
      <c r="AX124" s="14" t="s">
        <v>80</v>
      </c>
      <c r="AY124" s="261" t="s">
        <v>121</v>
      </c>
    </row>
    <row r="125" spans="1:51" s="14" customFormat="1" ht="12">
      <c r="A125" s="14"/>
      <c r="B125" s="251"/>
      <c r="C125" s="252"/>
      <c r="D125" s="242" t="s">
        <v>177</v>
      </c>
      <c r="E125" s="253" t="s">
        <v>32</v>
      </c>
      <c r="F125" s="254" t="s">
        <v>216</v>
      </c>
      <c r="G125" s="252"/>
      <c r="H125" s="255">
        <v>10.88</v>
      </c>
      <c r="I125" s="256"/>
      <c r="J125" s="252"/>
      <c r="K125" s="252"/>
      <c r="L125" s="257"/>
      <c r="M125" s="258"/>
      <c r="N125" s="259"/>
      <c r="O125" s="259"/>
      <c r="P125" s="259"/>
      <c r="Q125" s="259"/>
      <c r="R125" s="259"/>
      <c r="S125" s="259"/>
      <c r="T125" s="26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1" t="s">
        <v>177</v>
      </c>
      <c r="AU125" s="261" t="s">
        <v>89</v>
      </c>
      <c r="AV125" s="14" t="s">
        <v>89</v>
      </c>
      <c r="AW125" s="14" t="s">
        <v>39</v>
      </c>
      <c r="AX125" s="14" t="s">
        <v>80</v>
      </c>
      <c r="AY125" s="261" t="s">
        <v>121</v>
      </c>
    </row>
    <row r="126" spans="1:51" s="14" customFormat="1" ht="12">
      <c r="A126" s="14"/>
      <c r="B126" s="251"/>
      <c r="C126" s="252"/>
      <c r="D126" s="242" t="s">
        <v>177</v>
      </c>
      <c r="E126" s="253" t="s">
        <v>32</v>
      </c>
      <c r="F126" s="254" t="s">
        <v>217</v>
      </c>
      <c r="G126" s="252"/>
      <c r="H126" s="255">
        <v>4.32</v>
      </c>
      <c r="I126" s="256"/>
      <c r="J126" s="252"/>
      <c r="K126" s="252"/>
      <c r="L126" s="257"/>
      <c r="M126" s="258"/>
      <c r="N126" s="259"/>
      <c r="O126" s="259"/>
      <c r="P126" s="259"/>
      <c r="Q126" s="259"/>
      <c r="R126" s="259"/>
      <c r="S126" s="259"/>
      <c r="T126" s="26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1" t="s">
        <v>177</v>
      </c>
      <c r="AU126" s="261" t="s">
        <v>89</v>
      </c>
      <c r="AV126" s="14" t="s">
        <v>89</v>
      </c>
      <c r="AW126" s="14" t="s">
        <v>39</v>
      </c>
      <c r="AX126" s="14" t="s">
        <v>80</v>
      </c>
      <c r="AY126" s="261" t="s">
        <v>121</v>
      </c>
    </row>
    <row r="127" spans="1:51" s="15" customFormat="1" ht="12">
      <c r="A127" s="15"/>
      <c r="B127" s="262"/>
      <c r="C127" s="263"/>
      <c r="D127" s="242" t="s">
        <v>177</v>
      </c>
      <c r="E127" s="264" t="s">
        <v>32</v>
      </c>
      <c r="F127" s="265" t="s">
        <v>182</v>
      </c>
      <c r="G127" s="263"/>
      <c r="H127" s="266">
        <v>146.24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2" t="s">
        <v>177</v>
      </c>
      <c r="AU127" s="272" t="s">
        <v>89</v>
      </c>
      <c r="AV127" s="15" t="s">
        <v>124</v>
      </c>
      <c r="AW127" s="15" t="s">
        <v>39</v>
      </c>
      <c r="AX127" s="15" t="s">
        <v>21</v>
      </c>
      <c r="AY127" s="272" t="s">
        <v>121</v>
      </c>
    </row>
    <row r="128" spans="1:65" s="2" customFormat="1" ht="21.75" customHeight="1">
      <c r="A128" s="40"/>
      <c r="B128" s="41"/>
      <c r="C128" s="220" t="s">
        <v>218</v>
      </c>
      <c r="D128" s="220" t="s">
        <v>125</v>
      </c>
      <c r="E128" s="221" t="s">
        <v>219</v>
      </c>
      <c r="F128" s="222" t="s">
        <v>220</v>
      </c>
      <c r="G128" s="223" t="s">
        <v>221</v>
      </c>
      <c r="H128" s="224">
        <v>52</v>
      </c>
      <c r="I128" s="225"/>
      <c r="J128" s="226">
        <f>ROUND(I128*H128,2)</f>
        <v>0</v>
      </c>
      <c r="K128" s="222" t="s">
        <v>129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0.01698</v>
      </c>
      <c r="R128" s="229">
        <f>Q128*H128</f>
        <v>0.88296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124</v>
      </c>
      <c r="AT128" s="231" t="s">
        <v>125</v>
      </c>
      <c r="AU128" s="231" t="s">
        <v>89</v>
      </c>
      <c r="AY128" s="18" t="s">
        <v>121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21</v>
      </c>
      <c r="BK128" s="232">
        <f>ROUND(I128*H128,2)</f>
        <v>0</v>
      </c>
      <c r="BL128" s="18" t="s">
        <v>124</v>
      </c>
      <c r="BM128" s="231" t="s">
        <v>222</v>
      </c>
    </row>
    <row r="129" spans="1:65" s="2" customFormat="1" ht="16.5" customHeight="1">
      <c r="A129" s="40"/>
      <c r="B129" s="41"/>
      <c r="C129" s="273" t="s">
        <v>223</v>
      </c>
      <c r="D129" s="273" t="s">
        <v>224</v>
      </c>
      <c r="E129" s="274" t="s">
        <v>225</v>
      </c>
      <c r="F129" s="275" t="s">
        <v>226</v>
      </c>
      <c r="G129" s="276" t="s">
        <v>221</v>
      </c>
      <c r="H129" s="277">
        <v>18</v>
      </c>
      <c r="I129" s="278"/>
      <c r="J129" s="279">
        <f>ROUND(I129*H129,2)</f>
        <v>0</v>
      </c>
      <c r="K129" s="275" t="s">
        <v>129</v>
      </c>
      <c r="L129" s="280"/>
      <c r="M129" s="281" t="s">
        <v>32</v>
      </c>
      <c r="N129" s="282" t="s">
        <v>51</v>
      </c>
      <c r="O129" s="86"/>
      <c r="P129" s="229">
        <f>O129*H129</f>
        <v>0</v>
      </c>
      <c r="Q129" s="229">
        <v>0.0108</v>
      </c>
      <c r="R129" s="229">
        <f>Q129*H129</f>
        <v>0.19440000000000002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211</v>
      </c>
      <c r="AT129" s="231" t="s">
        <v>224</v>
      </c>
      <c r="AU129" s="231" t="s">
        <v>89</v>
      </c>
      <c r="AY129" s="18" t="s">
        <v>121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21</v>
      </c>
      <c r="BK129" s="232">
        <f>ROUND(I129*H129,2)</f>
        <v>0</v>
      </c>
      <c r="BL129" s="18" t="s">
        <v>124</v>
      </c>
      <c r="BM129" s="231" t="s">
        <v>227</v>
      </c>
    </row>
    <row r="130" spans="1:65" s="2" customFormat="1" ht="16.5" customHeight="1">
      <c r="A130" s="40"/>
      <c r="B130" s="41"/>
      <c r="C130" s="273" t="s">
        <v>228</v>
      </c>
      <c r="D130" s="273" t="s">
        <v>224</v>
      </c>
      <c r="E130" s="274" t="s">
        <v>229</v>
      </c>
      <c r="F130" s="275" t="s">
        <v>230</v>
      </c>
      <c r="G130" s="276" t="s">
        <v>221</v>
      </c>
      <c r="H130" s="277">
        <v>34</v>
      </c>
      <c r="I130" s="278"/>
      <c r="J130" s="279">
        <f>ROUND(I130*H130,2)</f>
        <v>0</v>
      </c>
      <c r="K130" s="275" t="s">
        <v>129</v>
      </c>
      <c r="L130" s="280"/>
      <c r="M130" s="281" t="s">
        <v>32</v>
      </c>
      <c r="N130" s="282" t="s">
        <v>51</v>
      </c>
      <c r="O130" s="86"/>
      <c r="P130" s="229">
        <f>O130*H130</f>
        <v>0</v>
      </c>
      <c r="Q130" s="229">
        <v>0.0106</v>
      </c>
      <c r="R130" s="229">
        <f>Q130*H130</f>
        <v>0.3604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211</v>
      </c>
      <c r="AT130" s="231" t="s">
        <v>224</v>
      </c>
      <c r="AU130" s="231" t="s">
        <v>89</v>
      </c>
      <c r="AY130" s="18" t="s">
        <v>121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21</v>
      </c>
      <c r="BK130" s="232">
        <f>ROUND(I130*H130,2)</f>
        <v>0</v>
      </c>
      <c r="BL130" s="18" t="s">
        <v>124</v>
      </c>
      <c r="BM130" s="231" t="s">
        <v>231</v>
      </c>
    </row>
    <row r="131" spans="1:63" s="12" customFormat="1" ht="22.8" customHeight="1">
      <c r="A131" s="12"/>
      <c r="B131" s="204"/>
      <c r="C131" s="205"/>
      <c r="D131" s="206" t="s">
        <v>79</v>
      </c>
      <c r="E131" s="218" t="s">
        <v>218</v>
      </c>
      <c r="F131" s="218" t="s">
        <v>232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SUM(P132:P146)</f>
        <v>0</v>
      </c>
      <c r="Q131" s="212"/>
      <c r="R131" s="213">
        <f>SUM(R132:R146)</f>
        <v>0.2249</v>
      </c>
      <c r="S131" s="212"/>
      <c r="T131" s="214">
        <f>SUM(T132:T146)</f>
        <v>11.542967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21</v>
      </c>
      <c r="AT131" s="216" t="s">
        <v>79</v>
      </c>
      <c r="AU131" s="216" t="s">
        <v>21</v>
      </c>
      <c r="AY131" s="215" t="s">
        <v>121</v>
      </c>
      <c r="BK131" s="217">
        <f>SUM(BK132:BK146)</f>
        <v>0</v>
      </c>
    </row>
    <row r="132" spans="1:65" s="2" customFormat="1" ht="16.5" customHeight="1">
      <c r="A132" s="40"/>
      <c r="B132" s="41"/>
      <c r="C132" s="220" t="s">
        <v>233</v>
      </c>
      <c r="D132" s="220" t="s">
        <v>125</v>
      </c>
      <c r="E132" s="221" t="s">
        <v>234</v>
      </c>
      <c r="F132" s="222" t="s">
        <v>235</v>
      </c>
      <c r="G132" s="223" t="s">
        <v>175</v>
      </c>
      <c r="H132" s="224">
        <v>504</v>
      </c>
      <c r="I132" s="225"/>
      <c r="J132" s="226">
        <f>ROUND(I132*H132,2)</f>
        <v>0</v>
      </c>
      <c r="K132" s="222" t="s">
        <v>129</v>
      </c>
      <c r="L132" s="46"/>
      <c r="M132" s="227" t="s">
        <v>32</v>
      </c>
      <c r="N132" s="228" t="s">
        <v>51</v>
      </c>
      <c r="O132" s="8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124</v>
      </c>
      <c r="AT132" s="231" t="s">
        <v>125</v>
      </c>
      <c r="AU132" s="231" t="s">
        <v>89</v>
      </c>
      <c r="AY132" s="18" t="s">
        <v>121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21</v>
      </c>
      <c r="BK132" s="232">
        <f>ROUND(I132*H132,2)</f>
        <v>0</v>
      </c>
      <c r="BL132" s="18" t="s">
        <v>124</v>
      </c>
      <c r="BM132" s="231" t="s">
        <v>236</v>
      </c>
    </row>
    <row r="133" spans="1:51" s="14" customFormat="1" ht="12">
      <c r="A133" s="14"/>
      <c r="B133" s="251"/>
      <c r="C133" s="252"/>
      <c r="D133" s="242" t="s">
        <v>177</v>
      </c>
      <c r="E133" s="253" t="s">
        <v>32</v>
      </c>
      <c r="F133" s="254" t="s">
        <v>237</v>
      </c>
      <c r="G133" s="252"/>
      <c r="H133" s="255">
        <v>504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177</v>
      </c>
      <c r="AU133" s="261" t="s">
        <v>89</v>
      </c>
      <c r="AV133" s="14" t="s">
        <v>89</v>
      </c>
      <c r="AW133" s="14" t="s">
        <v>39</v>
      </c>
      <c r="AX133" s="14" t="s">
        <v>21</v>
      </c>
      <c r="AY133" s="261" t="s">
        <v>121</v>
      </c>
    </row>
    <row r="134" spans="1:65" s="2" customFormat="1" ht="16.5" customHeight="1">
      <c r="A134" s="40"/>
      <c r="B134" s="41"/>
      <c r="C134" s="220" t="s">
        <v>238</v>
      </c>
      <c r="D134" s="220" t="s">
        <v>125</v>
      </c>
      <c r="E134" s="221" t="s">
        <v>239</v>
      </c>
      <c r="F134" s="222" t="s">
        <v>240</v>
      </c>
      <c r="G134" s="223" t="s">
        <v>175</v>
      </c>
      <c r="H134" s="224">
        <v>504</v>
      </c>
      <c r="I134" s="225"/>
      <c r="J134" s="226">
        <f>ROUND(I134*H134,2)</f>
        <v>0</v>
      </c>
      <c r="K134" s="222" t="s">
        <v>129</v>
      </c>
      <c r="L134" s="46"/>
      <c r="M134" s="227" t="s">
        <v>32</v>
      </c>
      <c r="N134" s="228" t="s">
        <v>51</v>
      </c>
      <c r="O134" s="86"/>
      <c r="P134" s="229">
        <f>O134*H134</f>
        <v>0</v>
      </c>
      <c r="Q134" s="229">
        <v>1E-05</v>
      </c>
      <c r="R134" s="229">
        <f>Q134*H134</f>
        <v>0.00504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124</v>
      </c>
      <c r="AT134" s="231" t="s">
        <v>125</v>
      </c>
      <c r="AU134" s="231" t="s">
        <v>89</v>
      </c>
      <c r="AY134" s="18" t="s">
        <v>121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21</v>
      </c>
      <c r="BK134" s="232">
        <f>ROUND(I134*H134,2)</f>
        <v>0</v>
      </c>
      <c r="BL134" s="18" t="s">
        <v>124</v>
      </c>
      <c r="BM134" s="231" t="s">
        <v>241</v>
      </c>
    </row>
    <row r="135" spans="1:65" s="2" customFormat="1" ht="21.75" customHeight="1">
      <c r="A135" s="40"/>
      <c r="B135" s="41"/>
      <c r="C135" s="220" t="s">
        <v>242</v>
      </c>
      <c r="D135" s="220" t="s">
        <v>125</v>
      </c>
      <c r="E135" s="221" t="s">
        <v>243</v>
      </c>
      <c r="F135" s="222" t="s">
        <v>244</v>
      </c>
      <c r="G135" s="223" t="s">
        <v>221</v>
      </c>
      <c r="H135" s="224">
        <v>2</v>
      </c>
      <c r="I135" s="225"/>
      <c r="J135" s="226">
        <f>ROUND(I135*H135,2)</f>
        <v>0</v>
      </c>
      <c r="K135" s="222" t="s">
        <v>129</v>
      </c>
      <c r="L135" s="46"/>
      <c r="M135" s="227" t="s">
        <v>32</v>
      </c>
      <c r="N135" s="228" t="s">
        <v>51</v>
      </c>
      <c r="O135" s="86"/>
      <c r="P135" s="229">
        <f>O135*H135</f>
        <v>0</v>
      </c>
      <c r="Q135" s="229">
        <v>0.04597</v>
      </c>
      <c r="R135" s="229">
        <f>Q135*H135</f>
        <v>0.09194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124</v>
      </c>
      <c r="AT135" s="231" t="s">
        <v>125</v>
      </c>
      <c r="AU135" s="231" t="s">
        <v>89</v>
      </c>
      <c r="AY135" s="18" t="s">
        <v>121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21</v>
      </c>
      <c r="BK135" s="232">
        <f>ROUND(I135*H135,2)</f>
        <v>0</v>
      </c>
      <c r="BL135" s="18" t="s">
        <v>124</v>
      </c>
      <c r="BM135" s="231" t="s">
        <v>245</v>
      </c>
    </row>
    <row r="136" spans="1:65" s="2" customFormat="1" ht="16.5" customHeight="1">
      <c r="A136" s="40"/>
      <c r="B136" s="41"/>
      <c r="C136" s="273" t="s">
        <v>8</v>
      </c>
      <c r="D136" s="273" t="s">
        <v>224</v>
      </c>
      <c r="E136" s="274" t="s">
        <v>246</v>
      </c>
      <c r="F136" s="275" t="s">
        <v>247</v>
      </c>
      <c r="G136" s="276" t="s">
        <v>221</v>
      </c>
      <c r="H136" s="277">
        <v>2</v>
      </c>
      <c r="I136" s="278"/>
      <c r="J136" s="279">
        <f>ROUND(I136*H136,2)</f>
        <v>0</v>
      </c>
      <c r="K136" s="275" t="s">
        <v>129</v>
      </c>
      <c r="L136" s="280"/>
      <c r="M136" s="281" t="s">
        <v>32</v>
      </c>
      <c r="N136" s="282" t="s">
        <v>51</v>
      </c>
      <c r="O136" s="86"/>
      <c r="P136" s="229">
        <f>O136*H136</f>
        <v>0</v>
      </c>
      <c r="Q136" s="229">
        <v>0.0546</v>
      </c>
      <c r="R136" s="229">
        <f>Q136*H136</f>
        <v>0.1092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211</v>
      </c>
      <c r="AT136" s="231" t="s">
        <v>224</v>
      </c>
      <c r="AU136" s="231" t="s">
        <v>89</v>
      </c>
      <c r="AY136" s="18" t="s">
        <v>121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21</v>
      </c>
      <c r="BK136" s="232">
        <f>ROUND(I136*H136,2)</f>
        <v>0</v>
      </c>
      <c r="BL136" s="18" t="s">
        <v>124</v>
      </c>
      <c r="BM136" s="231" t="s">
        <v>248</v>
      </c>
    </row>
    <row r="137" spans="1:65" s="2" customFormat="1" ht="21.75" customHeight="1">
      <c r="A137" s="40"/>
      <c r="B137" s="41"/>
      <c r="C137" s="220" t="s">
        <v>249</v>
      </c>
      <c r="D137" s="220" t="s">
        <v>125</v>
      </c>
      <c r="E137" s="221" t="s">
        <v>250</v>
      </c>
      <c r="F137" s="222" t="s">
        <v>251</v>
      </c>
      <c r="G137" s="223" t="s">
        <v>221</v>
      </c>
      <c r="H137" s="224">
        <v>2</v>
      </c>
      <c r="I137" s="225"/>
      <c r="J137" s="226">
        <f>ROUND(I137*H137,2)</f>
        <v>0</v>
      </c>
      <c r="K137" s="222" t="s">
        <v>129</v>
      </c>
      <c r="L137" s="46"/>
      <c r="M137" s="227" t="s">
        <v>32</v>
      </c>
      <c r="N137" s="228" t="s">
        <v>51</v>
      </c>
      <c r="O137" s="86"/>
      <c r="P137" s="229">
        <f>O137*H137</f>
        <v>0</v>
      </c>
      <c r="Q137" s="229">
        <v>0.00936</v>
      </c>
      <c r="R137" s="229">
        <f>Q137*H137</f>
        <v>0.01872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124</v>
      </c>
      <c r="AT137" s="231" t="s">
        <v>125</v>
      </c>
      <c r="AU137" s="231" t="s">
        <v>89</v>
      </c>
      <c r="AY137" s="18" t="s">
        <v>121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21</v>
      </c>
      <c r="BK137" s="232">
        <f>ROUND(I137*H137,2)</f>
        <v>0</v>
      </c>
      <c r="BL137" s="18" t="s">
        <v>124</v>
      </c>
      <c r="BM137" s="231" t="s">
        <v>252</v>
      </c>
    </row>
    <row r="138" spans="1:65" s="2" customFormat="1" ht="21.75" customHeight="1">
      <c r="A138" s="40"/>
      <c r="B138" s="41"/>
      <c r="C138" s="220" t="s">
        <v>253</v>
      </c>
      <c r="D138" s="220" t="s">
        <v>125</v>
      </c>
      <c r="E138" s="221" t="s">
        <v>254</v>
      </c>
      <c r="F138" s="222" t="s">
        <v>255</v>
      </c>
      <c r="G138" s="223" t="s">
        <v>175</v>
      </c>
      <c r="H138" s="224">
        <v>43.997</v>
      </c>
      <c r="I138" s="225"/>
      <c r="J138" s="226">
        <f>ROUND(I138*H138,2)</f>
        <v>0</v>
      </c>
      <c r="K138" s="222" t="s">
        <v>129</v>
      </c>
      <c r="L138" s="46"/>
      <c r="M138" s="227" t="s">
        <v>32</v>
      </c>
      <c r="N138" s="228" t="s">
        <v>51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0.131</v>
      </c>
      <c r="T138" s="230">
        <f>S138*H138</f>
        <v>5.763607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124</v>
      </c>
      <c r="AT138" s="231" t="s">
        <v>125</v>
      </c>
      <c r="AU138" s="231" t="s">
        <v>89</v>
      </c>
      <c r="AY138" s="18" t="s">
        <v>121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21</v>
      </c>
      <c r="BK138" s="232">
        <f>ROUND(I138*H138,2)</f>
        <v>0</v>
      </c>
      <c r="BL138" s="18" t="s">
        <v>124</v>
      </c>
      <c r="BM138" s="231" t="s">
        <v>256</v>
      </c>
    </row>
    <row r="139" spans="1:51" s="14" customFormat="1" ht="12">
      <c r="A139" s="14"/>
      <c r="B139" s="251"/>
      <c r="C139" s="252"/>
      <c r="D139" s="242" t="s">
        <v>177</v>
      </c>
      <c r="E139" s="253" t="s">
        <v>32</v>
      </c>
      <c r="F139" s="254" t="s">
        <v>257</v>
      </c>
      <c r="G139" s="252"/>
      <c r="H139" s="255">
        <v>8.416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177</v>
      </c>
      <c r="AU139" s="261" t="s">
        <v>89</v>
      </c>
      <c r="AV139" s="14" t="s">
        <v>89</v>
      </c>
      <c r="AW139" s="14" t="s">
        <v>39</v>
      </c>
      <c r="AX139" s="14" t="s">
        <v>80</v>
      </c>
      <c r="AY139" s="261" t="s">
        <v>121</v>
      </c>
    </row>
    <row r="140" spans="1:51" s="14" customFormat="1" ht="12">
      <c r="A140" s="14"/>
      <c r="B140" s="251"/>
      <c r="C140" s="252"/>
      <c r="D140" s="242" t="s">
        <v>177</v>
      </c>
      <c r="E140" s="253" t="s">
        <v>32</v>
      </c>
      <c r="F140" s="254" t="s">
        <v>258</v>
      </c>
      <c r="G140" s="252"/>
      <c r="H140" s="255">
        <v>35.581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1" t="s">
        <v>177</v>
      </c>
      <c r="AU140" s="261" t="s">
        <v>89</v>
      </c>
      <c r="AV140" s="14" t="s">
        <v>89</v>
      </c>
      <c r="AW140" s="14" t="s">
        <v>39</v>
      </c>
      <c r="AX140" s="14" t="s">
        <v>80</v>
      </c>
      <c r="AY140" s="261" t="s">
        <v>121</v>
      </c>
    </row>
    <row r="141" spans="1:51" s="15" customFormat="1" ht="12">
      <c r="A141" s="15"/>
      <c r="B141" s="262"/>
      <c r="C141" s="263"/>
      <c r="D141" s="242" t="s">
        <v>177</v>
      </c>
      <c r="E141" s="264" t="s">
        <v>32</v>
      </c>
      <c r="F141" s="265" t="s">
        <v>182</v>
      </c>
      <c r="G141" s="263"/>
      <c r="H141" s="266">
        <v>43.997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2" t="s">
        <v>177</v>
      </c>
      <c r="AU141" s="272" t="s">
        <v>89</v>
      </c>
      <c r="AV141" s="15" t="s">
        <v>124</v>
      </c>
      <c r="AW141" s="15" t="s">
        <v>39</v>
      </c>
      <c r="AX141" s="15" t="s">
        <v>21</v>
      </c>
      <c r="AY141" s="272" t="s">
        <v>121</v>
      </c>
    </row>
    <row r="142" spans="1:65" s="2" customFormat="1" ht="21.75" customHeight="1">
      <c r="A142" s="40"/>
      <c r="B142" s="41"/>
      <c r="C142" s="220" t="s">
        <v>259</v>
      </c>
      <c r="D142" s="220" t="s">
        <v>125</v>
      </c>
      <c r="E142" s="221" t="s">
        <v>260</v>
      </c>
      <c r="F142" s="222" t="s">
        <v>261</v>
      </c>
      <c r="G142" s="223" t="s">
        <v>175</v>
      </c>
      <c r="H142" s="224">
        <v>74.86</v>
      </c>
      <c r="I142" s="225"/>
      <c r="J142" s="226">
        <f>ROUND(I142*H142,2)</f>
        <v>0</v>
      </c>
      <c r="K142" s="222" t="s">
        <v>129</v>
      </c>
      <c r="L142" s="46"/>
      <c r="M142" s="227" t="s">
        <v>32</v>
      </c>
      <c r="N142" s="228" t="s">
        <v>51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0.076</v>
      </c>
      <c r="T142" s="230">
        <f>S142*H142</f>
        <v>5.68936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124</v>
      </c>
      <c r="AT142" s="231" t="s">
        <v>125</v>
      </c>
      <c r="AU142" s="231" t="s">
        <v>89</v>
      </c>
      <c r="AY142" s="18" t="s">
        <v>121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21</v>
      </c>
      <c r="BK142" s="232">
        <f>ROUND(I142*H142,2)</f>
        <v>0</v>
      </c>
      <c r="BL142" s="18" t="s">
        <v>124</v>
      </c>
      <c r="BM142" s="231" t="s">
        <v>262</v>
      </c>
    </row>
    <row r="143" spans="1:51" s="14" customFormat="1" ht="12">
      <c r="A143" s="14"/>
      <c r="B143" s="251"/>
      <c r="C143" s="252"/>
      <c r="D143" s="242" t="s">
        <v>177</v>
      </c>
      <c r="E143" s="253" t="s">
        <v>32</v>
      </c>
      <c r="F143" s="254" t="s">
        <v>263</v>
      </c>
      <c r="G143" s="252"/>
      <c r="H143" s="255">
        <v>21.276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177</v>
      </c>
      <c r="AU143" s="261" t="s">
        <v>89</v>
      </c>
      <c r="AV143" s="14" t="s">
        <v>89</v>
      </c>
      <c r="AW143" s="14" t="s">
        <v>39</v>
      </c>
      <c r="AX143" s="14" t="s">
        <v>80</v>
      </c>
      <c r="AY143" s="261" t="s">
        <v>121</v>
      </c>
    </row>
    <row r="144" spans="1:51" s="14" customFormat="1" ht="12">
      <c r="A144" s="14"/>
      <c r="B144" s="251"/>
      <c r="C144" s="252"/>
      <c r="D144" s="242" t="s">
        <v>177</v>
      </c>
      <c r="E144" s="253" t="s">
        <v>32</v>
      </c>
      <c r="F144" s="254" t="s">
        <v>264</v>
      </c>
      <c r="G144" s="252"/>
      <c r="H144" s="255">
        <v>53.584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177</v>
      </c>
      <c r="AU144" s="261" t="s">
        <v>89</v>
      </c>
      <c r="AV144" s="14" t="s">
        <v>89</v>
      </c>
      <c r="AW144" s="14" t="s">
        <v>39</v>
      </c>
      <c r="AX144" s="14" t="s">
        <v>80</v>
      </c>
      <c r="AY144" s="261" t="s">
        <v>121</v>
      </c>
    </row>
    <row r="145" spans="1:51" s="15" customFormat="1" ht="12">
      <c r="A145" s="15"/>
      <c r="B145" s="262"/>
      <c r="C145" s="263"/>
      <c r="D145" s="242" t="s">
        <v>177</v>
      </c>
      <c r="E145" s="264" t="s">
        <v>32</v>
      </c>
      <c r="F145" s="265" t="s">
        <v>182</v>
      </c>
      <c r="G145" s="263"/>
      <c r="H145" s="266">
        <v>74.86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2" t="s">
        <v>177</v>
      </c>
      <c r="AU145" s="272" t="s">
        <v>89</v>
      </c>
      <c r="AV145" s="15" t="s">
        <v>124</v>
      </c>
      <c r="AW145" s="15" t="s">
        <v>39</v>
      </c>
      <c r="AX145" s="15" t="s">
        <v>21</v>
      </c>
      <c r="AY145" s="272" t="s">
        <v>121</v>
      </c>
    </row>
    <row r="146" spans="1:65" s="2" customFormat="1" ht="21.75" customHeight="1">
      <c r="A146" s="40"/>
      <c r="B146" s="41"/>
      <c r="C146" s="220" t="s">
        <v>265</v>
      </c>
      <c r="D146" s="220" t="s">
        <v>125</v>
      </c>
      <c r="E146" s="221" t="s">
        <v>266</v>
      </c>
      <c r="F146" s="222" t="s">
        <v>267</v>
      </c>
      <c r="G146" s="223" t="s">
        <v>221</v>
      </c>
      <c r="H146" s="224">
        <v>2</v>
      </c>
      <c r="I146" s="225"/>
      <c r="J146" s="226">
        <f>ROUND(I146*H146,2)</f>
        <v>0</v>
      </c>
      <c r="K146" s="222" t="s">
        <v>129</v>
      </c>
      <c r="L146" s="46"/>
      <c r="M146" s="227" t="s">
        <v>32</v>
      </c>
      <c r="N146" s="228" t="s">
        <v>51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0.045</v>
      </c>
      <c r="T146" s="230">
        <f>S146*H146</f>
        <v>0.09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124</v>
      </c>
      <c r="AT146" s="231" t="s">
        <v>125</v>
      </c>
      <c r="AU146" s="231" t="s">
        <v>89</v>
      </c>
      <c r="AY146" s="18" t="s">
        <v>121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21</v>
      </c>
      <c r="BK146" s="232">
        <f>ROUND(I146*H146,2)</f>
        <v>0</v>
      </c>
      <c r="BL146" s="18" t="s">
        <v>124</v>
      </c>
      <c r="BM146" s="231" t="s">
        <v>268</v>
      </c>
    </row>
    <row r="147" spans="1:63" s="12" customFormat="1" ht="22.8" customHeight="1">
      <c r="A147" s="12"/>
      <c r="B147" s="204"/>
      <c r="C147" s="205"/>
      <c r="D147" s="206" t="s">
        <v>79</v>
      </c>
      <c r="E147" s="218" t="s">
        <v>269</v>
      </c>
      <c r="F147" s="218" t="s">
        <v>270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SUM(P148:P152)</f>
        <v>0</v>
      </c>
      <c r="Q147" s="212"/>
      <c r="R147" s="213">
        <f>SUM(R148:R152)</f>
        <v>0</v>
      </c>
      <c r="S147" s="212"/>
      <c r="T147" s="214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21</v>
      </c>
      <c r="AT147" s="216" t="s">
        <v>79</v>
      </c>
      <c r="AU147" s="216" t="s">
        <v>21</v>
      </c>
      <c r="AY147" s="215" t="s">
        <v>121</v>
      </c>
      <c r="BK147" s="217">
        <f>SUM(BK148:BK152)</f>
        <v>0</v>
      </c>
    </row>
    <row r="148" spans="1:65" s="2" customFormat="1" ht="21.75" customHeight="1">
      <c r="A148" s="40"/>
      <c r="B148" s="41"/>
      <c r="C148" s="220" t="s">
        <v>271</v>
      </c>
      <c r="D148" s="220" t="s">
        <v>125</v>
      </c>
      <c r="E148" s="221" t="s">
        <v>272</v>
      </c>
      <c r="F148" s="222" t="s">
        <v>273</v>
      </c>
      <c r="G148" s="223" t="s">
        <v>274</v>
      </c>
      <c r="H148" s="224">
        <v>37.78</v>
      </c>
      <c r="I148" s="225"/>
      <c r="J148" s="226">
        <f>ROUND(I148*H148,2)</f>
        <v>0</v>
      </c>
      <c r="K148" s="222" t="s">
        <v>129</v>
      </c>
      <c r="L148" s="46"/>
      <c r="M148" s="227" t="s">
        <v>32</v>
      </c>
      <c r="N148" s="228" t="s">
        <v>51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124</v>
      </c>
      <c r="AT148" s="231" t="s">
        <v>125</v>
      </c>
      <c r="AU148" s="231" t="s">
        <v>89</v>
      </c>
      <c r="AY148" s="18" t="s">
        <v>121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21</v>
      </c>
      <c r="BK148" s="232">
        <f>ROUND(I148*H148,2)</f>
        <v>0</v>
      </c>
      <c r="BL148" s="18" t="s">
        <v>124</v>
      </c>
      <c r="BM148" s="231" t="s">
        <v>275</v>
      </c>
    </row>
    <row r="149" spans="1:65" s="2" customFormat="1" ht="16.5" customHeight="1">
      <c r="A149" s="40"/>
      <c r="B149" s="41"/>
      <c r="C149" s="220" t="s">
        <v>7</v>
      </c>
      <c r="D149" s="220" t="s">
        <v>125</v>
      </c>
      <c r="E149" s="221" t="s">
        <v>276</v>
      </c>
      <c r="F149" s="222" t="s">
        <v>277</v>
      </c>
      <c r="G149" s="223" t="s">
        <v>274</v>
      </c>
      <c r="H149" s="224">
        <v>37.78</v>
      </c>
      <c r="I149" s="225"/>
      <c r="J149" s="226">
        <f>ROUND(I149*H149,2)</f>
        <v>0</v>
      </c>
      <c r="K149" s="222" t="s">
        <v>129</v>
      </c>
      <c r="L149" s="46"/>
      <c r="M149" s="227" t="s">
        <v>32</v>
      </c>
      <c r="N149" s="228" t="s">
        <v>51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124</v>
      </c>
      <c r="AT149" s="231" t="s">
        <v>125</v>
      </c>
      <c r="AU149" s="231" t="s">
        <v>89</v>
      </c>
      <c r="AY149" s="18" t="s">
        <v>121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21</v>
      </c>
      <c r="BK149" s="232">
        <f>ROUND(I149*H149,2)</f>
        <v>0</v>
      </c>
      <c r="BL149" s="18" t="s">
        <v>124</v>
      </c>
      <c r="BM149" s="231" t="s">
        <v>278</v>
      </c>
    </row>
    <row r="150" spans="1:65" s="2" customFormat="1" ht="21.75" customHeight="1">
      <c r="A150" s="40"/>
      <c r="B150" s="41"/>
      <c r="C150" s="220" t="s">
        <v>279</v>
      </c>
      <c r="D150" s="220" t="s">
        <v>125</v>
      </c>
      <c r="E150" s="221" t="s">
        <v>280</v>
      </c>
      <c r="F150" s="222" t="s">
        <v>281</v>
      </c>
      <c r="G150" s="223" t="s">
        <v>274</v>
      </c>
      <c r="H150" s="224">
        <v>717.82</v>
      </c>
      <c r="I150" s="225"/>
      <c r="J150" s="226">
        <f>ROUND(I150*H150,2)</f>
        <v>0</v>
      </c>
      <c r="K150" s="222" t="s">
        <v>129</v>
      </c>
      <c r="L150" s="46"/>
      <c r="M150" s="227" t="s">
        <v>32</v>
      </c>
      <c r="N150" s="228" t="s">
        <v>51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124</v>
      </c>
      <c r="AT150" s="231" t="s">
        <v>125</v>
      </c>
      <c r="AU150" s="231" t="s">
        <v>89</v>
      </c>
      <c r="AY150" s="18" t="s">
        <v>121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21</v>
      </c>
      <c r="BK150" s="232">
        <f>ROUND(I150*H150,2)</f>
        <v>0</v>
      </c>
      <c r="BL150" s="18" t="s">
        <v>124</v>
      </c>
      <c r="BM150" s="231" t="s">
        <v>282</v>
      </c>
    </row>
    <row r="151" spans="1:51" s="14" customFormat="1" ht="12">
      <c r="A151" s="14"/>
      <c r="B151" s="251"/>
      <c r="C151" s="252"/>
      <c r="D151" s="242" t="s">
        <v>177</v>
      </c>
      <c r="E151" s="252"/>
      <c r="F151" s="254" t="s">
        <v>283</v>
      </c>
      <c r="G151" s="252"/>
      <c r="H151" s="255">
        <v>717.82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177</v>
      </c>
      <c r="AU151" s="261" t="s">
        <v>89</v>
      </c>
      <c r="AV151" s="14" t="s">
        <v>89</v>
      </c>
      <c r="AW151" s="14" t="s">
        <v>4</v>
      </c>
      <c r="AX151" s="14" t="s">
        <v>21</v>
      </c>
      <c r="AY151" s="261" t="s">
        <v>121</v>
      </c>
    </row>
    <row r="152" spans="1:65" s="2" customFormat="1" ht="16.5" customHeight="1">
      <c r="A152" s="40"/>
      <c r="B152" s="41"/>
      <c r="C152" s="220" t="s">
        <v>284</v>
      </c>
      <c r="D152" s="220" t="s">
        <v>125</v>
      </c>
      <c r="E152" s="221" t="s">
        <v>285</v>
      </c>
      <c r="F152" s="222" t="s">
        <v>286</v>
      </c>
      <c r="G152" s="223" t="s">
        <v>274</v>
      </c>
      <c r="H152" s="224">
        <v>37.78</v>
      </c>
      <c r="I152" s="225"/>
      <c r="J152" s="226">
        <f>ROUND(I152*H152,2)</f>
        <v>0</v>
      </c>
      <c r="K152" s="222" t="s">
        <v>129</v>
      </c>
      <c r="L152" s="46"/>
      <c r="M152" s="227" t="s">
        <v>32</v>
      </c>
      <c r="N152" s="228" t="s">
        <v>51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124</v>
      </c>
      <c r="AT152" s="231" t="s">
        <v>125</v>
      </c>
      <c r="AU152" s="231" t="s">
        <v>89</v>
      </c>
      <c r="AY152" s="18" t="s">
        <v>121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21</v>
      </c>
      <c r="BK152" s="232">
        <f>ROUND(I152*H152,2)</f>
        <v>0</v>
      </c>
      <c r="BL152" s="18" t="s">
        <v>124</v>
      </c>
      <c r="BM152" s="231" t="s">
        <v>287</v>
      </c>
    </row>
    <row r="153" spans="1:63" s="12" customFormat="1" ht="22.8" customHeight="1">
      <c r="A153" s="12"/>
      <c r="B153" s="204"/>
      <c r="C153" s="205"/>
      <c r="D153" s="206" t="s">
        <v>79</v>
      </c>
      <c r="E153" s="218" t="s">
        <v>288</v>
      </c>
      <c r="F153" s="218" t="s">
        <v>289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P154</f>
        <v>0</v>
      </c>
      <c r="Q153" s="212"/>
      <c r="R153" s="213">
        <f>R154</f>
        <v>0</v>
      </c>
      <c r="S153" s="212"/>
      <c r="T153" s="21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21</v>
      </c>
      <c r="AT153" s="216" t="s">
        <v>79</v>
      </c>
      <c r="AU153" s="216" t="s">
        <v>21</v>
      </c>
      <c r="AY153" s="215" t="s">
        <v>121</v>
      </c>
      <c r="BK153" s="217">
        <f>BK154</f>
        <v>0</v>
      </c>
    </row>
    <row r="154" spans="1:65" s="2" customFormat="1" ht="21.75" customHeight="1">
      <c r="A154" s="40"/>
      <c r="B154" s="41"/>
      <c r="C154" s="220" t="s">
        <v>290</v>
      </c>
      <c r="D154" s="220" t="s">
        <v>125</v>
      </c>
      <c r="E154" s="221" t="s">
        <v>291</v>
      </c>
      <c r="F154" s="222" t="s">
        <v>292</v>
      </c>
      <c r="G154" s="223" t="s">
        <v>274</v>
      </c>
      <c r="H154" s="224">
        <v>32.004</v>
      </c>
      <c r="I154" s="225"/>
      <c r="J154" s="226">
        <f>ROUND(I154*H154,2)</f>
        <v>0</v>
      </c>
      <c r="K154" s="222" t="s">
        <v>129</v>
      </c>
      <c r="L154" s="46"/>
      <c r="M154" s="227" t="s">
        <v>32</v>
      </c>
      <c r="N154" s="228" t="s">
        <v>51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124</v>
      </c>
      <c r="AT154" s="231" t="s">
        <v>125</v>
      </c>
      <c r="AU154" s="231" t="s">
        <v>89</v>
      </c>
      <c r="AY154" s="18" t="s">
        <v>121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21</v>
      </c>
      <c r="BK154" s="232">
        <f>ROUND(I154*H154,2)</f>
        <v>0</v>
      </c>
      <c r="BL154" s="18" t="s">
        <v>124</v>
      </c>
      <c r="BM154" s="231" t="s">
        <v>293</v>
      </c>
    </row>
    <row r="155" spans="1:63" s="12" customFormat="1" ht="25.9" customHeight="1">
      <c r="A155" s="12"/>
      <c r="B155" s="204"/>
      <c r="C155" s="205"/>
      <c r="D155" s="206" t="s">
        <v>79</v>
      </c>
      <c r="E155" s="207" t="s">
        <v>294</v>
      </c>
      <c r="F155" s="207" t="s">
        <v>295</v>
      </c>
      <c r="G155" s="205"/>
      <c r="H155" s="205"/>
      <c r="I155" s="208"/>
      <c r="J155" s="209">
        <f>BK155</f>
        <v>0</v>
      </c>
      <c r="K155" s="205"/>
      <c r="L155" s="210"/>
      <c r="M155" s="211"/>
      <c r="N155" s="212"/>
      <c r="O155" s="212"/>
      <c r="P155" s="213">
        <f>P156+P169+P174+P191+P227+P241+P264+P295+P307</f>
        <v>0</v>
      </c>
      <c r="Q155" s="212"/>
      <c r="R155" s="213">
        <f>R156+R169+R174+R191+R227+R241+R264+R295+R307</f>
        <v>18.81812606</v>
      </c>
      <c r="S155" s="212"/>
      <c r="T155" s="214">
        <f>T156+T169+T174+T191+T227+T241+T264+T295+T307</f>
        <v>26.237293880000003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89</v>
      </c>
      <c r="AT155" s="216" t="s">
        <v>79</v>
      </c>
      <c r="AU155" s="216" t="s">
        <v>80</v>
      </c>
      <c r="AY155" s="215" t="s">
        <v>121</v>
      </c>
      <c r="BK155" s="217">
        <f>BK156+BK169+BK174+BK191+BK227+BK241+BK264+BK295+BK307</f>
        <v>0</v>
      </c>
    </row>
    <row r="156" spans="1:63" s="12" customFormat="1" ht="22.8" customHeight="1">
      <c r="A156" s="12"/>
      <c r="B156" s="204"/>
      <c r="C156" s="205"/>
      <c r="D156" s="206" t="s">
        <v>79</v>
      </c>
      <c r="E156" s="218" t="s">
        <v>296</v>
      </c>
      <c r="F156" s="218" t="s">
        <v>297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SUM(P157:P168)</f>
        <v>0</v>
      </c>
      <c r="Q156" s="212"/>
      <c r="R156" s="213">
        <f>SUM(R157:R168)</f>
        <v>0.4495728</v>
      </c>
      <c r="S156" s="212"/>
      <c r="T156" s="214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89</v>
      </c>
      <c r="AT156" s="216" t="s">
        <v>79</v>
      </c>
      <c r="AU156" s="216" t="s">
        <v>21</v>
      </c>
      <c r="AY156" s="215" t="s">
        <v>121</v>
      </c>
      <c r="BK156" s="217">
        <f>SUM(BK157:BK168)</f>
        <v>0</v>
      </c>
    </row>
    <row r="157" spans="1:65" s="2" customFormat="1" ht="16.5" customHeight="1">
      <c r="A157" s="40"/>
      <c r="B157" s="41"/>
      <c r="C157" s="220" t="s">
        <v>298</v>
      </c>
      <c r="D157" s="220" t="s">
        <v>125</v>
      </c>
      <c r="E157" s="221" t="s">
        <v>299</v>
      </c>
      <c r="F157" s="222" t="s">
        <v>300</v>
      </c>
      <c r="G157" s="223" t="s">
        <v>175</v>
      </c>
      <c r="H157" s="224">
        <v>13.56</v>
      </c>
      <c r="I157" s="225"/>
      <c r="J157" s="226">
        <f>ROUND(I157*H157,2)</f>
        <v>0</v>
      </c>
      <c r="K157" s="222" t="s">
        <v>129</v>
      </c>
      <c r="L157" s="46"/>
      <c r="M157" s="227" t="s">
        <v>32</v>
      </c>
      <c r="N157" s="228" t="s">
        <v>51</v>
      </c>
      <c r="O157" s="86"/>
      <c r="P157" s="229">
        <f>O157*H157</f>
        <v>0</v>
      </c>
      <c r="Q157" s="229">
        <v>0.00458</v>
      </c>
      <c r="R157" s="229">
        <f>Q157*H157</f>
        <v>0.0621048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249</v>
      </c>
      <c r="AT157" s="231" t="s">
        <v>125</v>
      </c>
      <c r="AU157" s="231" t="s">
        <v>89</v>
      </c>
      <c r="AY157" s="18" t="s">
        <v>121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21</v>
      </c>
      <c r="BK157" s="232">
        <f>ROUND(I157*H157,2)</f>
        <v>0</v>
      </c>
      <c r="BL157" s="18" t="s">
        <v>249</v>
      </c>
      <c r="BM157" s="231" t="s">
        <v>301</v>
      </c>
    </row>
    <row r="158" spans="1:51" s="14" customFormat="1" ht="12">
      <c r="A158" s="14"/>
      <c r="B158" s="251"/>
      <c r="C158" s="252"/>
      <c r="D158" s="242" t="s">
        <v>177</v>
      </c>
      <c r="E158" s="253" t="s">
        <v>32</v>
      </c>
      <c r="F158" s="254" t="s">
        <v>302</v>
      </c>
      <c r="G158" s="252"/>
      <c r="H158" s="255">
        <v>4.32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1" t="s">
        <v>177</v>
      </c>
      <c r="AU158" s="261" t="s">
        <v>89</v>
      </c>
      <c r="AV158" s="14" t="s">
        <v>89</v>
      </c>
      <c r="AW158" s="14" t="s">
        <v>39</v>
      </c>
      <c r="AX158" s="14" t="s">
        <v>80</v>
      </c>
      <c r="AY158" s="261" t="s">
        <v>121</v>
      </c>
    </row>
    <row r="159" spans="1:51" s="14" customFormat="1" ht="12">
      <c r="A159" s="14"/>
      <c r="B159" s="251"/>
      <c r="C159" s="252"/>
      <c r="D159" s="242" t="s">
        <v>177</v>
      </c>
      <c r="E159" s="253" t="s">
        <v>32</v>
      </c>
      <c r="F159" s="254" t="s">
        <v>303</v>
      </c>
      <c r="G159" s="252"/>
      <c r="H159" s="255">
        <v>9.24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1" t="s">
        <v>177</v>
      </c>
      <c r="AU159" s="261" t="s">
        <v>89</v>
      </c>
      <c r="AV159" s="14" t="s">
        <v>89</v>
      </c>
      <c r="AW159" s="14" t="s">
        <v>39</v>
      </c>
      <c r="AX159" s="14" t="s">
        <v>80</v>
      </c>
      <c r="AY159" s="261" t="s">
        <v>121</v>
      </c>
    </row>
    <row r="160" spans="1:51" s="15" customFormat="1" ht="12">
      <c r="A160" s="15"/>
      <c r="B160" s="262"/>
      <c r="C160" s="263"/>
      <c r="D160" s="242" t="s">
        <v>177</v>
      </c>
      <c r="E160" s="264" t="s">
        <v>32</v>
      </c>
      <c r="F160" s="265" t="s">
        <v>182</v>
      </c>
      <c r="G160" s="263"/>
      <c r="H160" s="266">
        <v>13.56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2" t="s">
        <v>177</v>
      </c>
      <c r="AU160" s="272" t="s">
        <v>89</v>
      </c>
      <c r="AV160" s="15" t="s">
        <v>124</v>
      </c>
      <c r="AW160" s="15" t="s">
        <v>39</v>
      </c>
      <c r="AX160" s="15" t="s">
        <v>21</v>
      </c>
      <c r="AY160" s="272" t="s">
        <v>121</v>
      </c>
    </row>
    <row r="161" spans="1:65" s="2" customFormat="1" ht="16.5" customHeight="1">
      <c r="A161" s="40"/>
      <c r="B161" s="41"/>
      <c r="C161" s="220" t="s">
        <v>304</v>
      </c>
      <c r="D161" s="220" t="s">
        <v>125</v>
      </c>
      <c r="E161" s="221" t="s">
        <v>305</v>
      </c>
      <c r="F161" s="222" t="s">
        <v>306</v>
      </c>
      <c r="G161" s="223" t="s">
        <v>175</v>
      </c>
      <c r="H161" s="224">
        <v>84.6</v>
      </c>
      <c r="I161" s="225"/>
      <c r="J161" s="226">
        <f>ROUND(I161*H161,2)</f>
        <v>0</v>
      </c>
      <c r="K161" s="222" t="s">
        <v>129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0.00458</v>
      </c>
      <c r="R161" s="229">
        <f>Q161*H161</f>
        <v>0.387468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249</v>
      </c>
      <c r="AT161" s="231" t="s">
        <v>125</v>
      </c>
      <c r="AU161" s="231" t="s">
        <v>89</v>
      </c>
      <c r="AY161" s="18" t="s">
        <v>121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21</v>
      </c>
      <c r="BK161" s="232">
        <f>ROUND(I161*H161,2)</f>
        <v>0</v>
      </c>
      <c r="BL161" s="18" t="s">
        <v>249</v>
      </c>
      <c r="BM161" s="231" t="s">
        <v>307</v>
      </c>
    </row>
    <row r="162" spans="1:51" s="14" customFormat="1" ht="12">
      <c r="A162" s="14"/>
      <c r="B162" s="251"/>
      <c r="C162" s="252"/>
      <c r="D162" s="242" t="s">
        <v>177</v>
      </c>
      <c r="E162" s="253" t="s">
        <v>32</v>
      </c>
      <c r="F162" s="254" t="s">
        <v>308</v>
      </c>
      <c r="G162" s="252"/>
      <c r="H162" s="255">
        <v>21.12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1" t="s">
        <v>177</v>
      </c>
      <c r="AU162" s="261" t="s">
        <v>89</v>
      </c>
      <c r="AV162" s="14" t="s">
        <v>89</v>
      </c>
      <c r="AW162" s="14" t="s">
        <v>39</v>
      </c>
      <c r="AX162" s="14" t="s">
        <v>80</v>
      </c>
      <c r="AY162" s="261" t="s">
        <v>121</v>
      </c>
    </row>
    <row r="163" spans="1:51" s="14" customFormat="1" ht="12">
      <c r="A163" s="14"/>
      <c r="B163" s="251"/>
      <c r="C163" s="252"/>
      <c r="D163" s="242" t="s">
        <v>177</v>
      </c>
      <c r="E163" s="253" t="s">
        <v>32</v>
      </c>
      <c r="F163" s="254" t="s">
        <v>309</v>
      </c>
      <c r="G163" s="252"/>
      <c r="H163" s="255">
        <v>11.88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1" t="s">
        <v>177</v>
      </c>
      <c r="AU163" s="261" t="s">
        <v>89</v>
      </c>
      <c r="AV163" s="14" t="s">
        <v>89</v>
      </c>
      <c r="AW163" s="14" t="s">
        <v>39</v>
      </c>
      <c r="AX163" s="14" t="s">
        <v>80</v>
      </c>
      <c r="AY163" s="261" t="s">
        <v>121</v>
      </c>
    </row>
    <row r="164" spans="1:51" s="14" customFormat="1" ht="12">
      <c r="A164" s="14"/>
      <c r="B164" s="251"/>
      <c r="C164" s="252"/>
      <c r="D164" s="242" t="s">
        <v>177</v>
      </c>
      <c r="E164" s="253" t="s">
        <v>32</v>
      </c>
      <c r="F164" s="254" t="s">
        <v>308</v>
      </c>
      <c r="G164" s="252"/>
      <c r="H164" s="255">
        <v>21.12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1" t="s">
        <v>177</v>
      </c>
      <c r="AU164" s="261" t="s">
        <v>89</v>
      </c>
      <c r="AV164" s="14" t="s">
        <v>89</v>
      </c>
      <c r="AW164" s="14" t="s">
        <v>39</v>
      </c>
      <c r="AX164" s="14" t="s">
        <v>80</v>
      </c>
      <c r="AY164" s="261" t="s">
        <v>121</v>
      </c>
    </row>
    <row r="165" spans="1:51" s="14" customFormat="1" ht="12">
      <c r="A165" s="14"/>
      <c r="B165" s="251"/>
      <c r="C165" s="252"/>
      <c r="D165" s="242" t="s">
        <v>177</v>
      </c>
      <c r="E165" s="253" t="s">
        <v>32</v>
      </c>
      <c r="F165" s="254" t="s">
        <v>310</v>
      </c>
      <c r="G165" s="252"/>
      <c r="H165" s="255">
        <v>1.44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1" t="s">
        <v>177</v>
      </c>
      <c r="AU165" s="261" t="s">
        <v>89</v>
      </c>
      <c r="AV165" s="14" t="s">
        <v>89</v>
      </c>
      <c r="AW165" s="14" t="s">
        <v>39</v>
      </c>
      <c r="AX165" s="14" t="s">
        <v>80</v>
      </c>
      <c r="AY165" s="261" t="s">
        <v>121</v>
      </c>
    </row>
    <row r="166" spans="1:51" s="14" customFormat="1" ht="12">
      <c r="A166" s="14"/>
      <c r="B166" s="251"/>
      <c r="C166" s="252"/>
      <c r="D166" s="242" t="s">
        <v>177</v>
      </c>
      <c r="E166" s="253" t="s">
        <v>32</v>
      </c>
      <c r="F166" s="254" t="s">
        <v>311</v>
      </c>
      <c r="G166" s="252"/>
      <c r="H166" s="255">
        <v>29.04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1" t="s">
        <v>177</v>
      </c>
      <c r="AU166" s="261" t="s">
        <v>89</v>
      </c>
      <c r="AV166" s="14" t="s">
        <v>89</v>
      </c>
      <c r="AW166" s="14" t="s">
        <v>39</v>
      </c>
      <c r="AX166" s="14" t="s">
        <v>80</v>
      </c>
      <c r="AY166" s="261" t="s">
        <v>121</v>
      </c>
    </row>
    <row r="167" spans="1:51" s="15" customFormat="1" ht="12">
      <c r="A167" s="15"/>
      <c r="B167" s="262"/>
      <c r="C167" s="263"/>
      <c r="D167" s="242" t="s">
        <v>177</v>
      </c>
      <c r="E167" s="264" t="s">
        <v>32</v>
      </c>
      <c r="F167" s="265" t="s">
        <v>182</v>
      </c>
      <c r="G167" s="263"/>
      <c r="H167" s="266">
        <v>84.6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2" t="s">
        <v>177</v>
      </c>
      <c r="AU167" s="272" t="s">
        <v>89</v>
      </c>
      <c r="AV167" s="15" t="s">
        <v>124</v>
      </c>
      <c r="AW167" s="15" t="s">
        <v>39</v>
      </c>
      <c r="AX167" s="15" t="s">
        <v>21</v>
      </c>
      <c r="AY167" s="272" t="s">
        <v>121</v>
      </c>
    </row>
    <row r="168" spans="1:65" s="2" customFormat="1" ht="21.75" customHeight="1">
      <c r="A168" s="40"/>
      <c r="B168" s="41"/>
      <c r="C168" s="220" t="s">
        <v>312</v>
      </c>
      <c r="D168" s="220" t="s">
        <v>125</v>
      </c>
      <c r="E168" s="221" t="s">
        <v>313</v>
      </c>
      <c r="F168" s="222" t="s">
        <v>314</v>
      </c>
      <c r="G168" s="223" t="s">
        <v>274</v>
      </c>
      <c r="H168" s="224">
        <v>0.45</v>
      </c>
      <c r="I168" s="225"/>
      <c r="J168" s="226">
        <f>ROUND(I168*H168,2)</f>
        <v>0</v>
      </c>
      <c r="K168" s="222" t="s">
        <v>129</v>
      </c>
      <c r="L168" s="46"/>
      <c r="M168" s="227" t="s">
        <v>32</v>
      </c>
      <c r="N168" s="228" t="s">
        <v>51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249</v>
      </c>
      <c r="AT168" s="231" t="s">
        <v>125</v>
      </c>
      <c r="AU168" s="231" t="s">
        <v>89</v>
      </c>
      <c r="AY168" s="18" t="s">
        <v>121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21</v>
      </c>
      <c r="BK168" s="232">
        <f>ROUND(I168*H168,2)</f>
        <v>0</v>
      </c>
      <c r="BL168" s="18" t="s">
        <v>249</v>
      </c>
      <c r="BM168" s="231" t="s">
        <v>315</v>
      </c>
    </row>
    <row r="169" spans="1:63" s="12" customFormat="1" ht="22.8" customHeight="1">
      <c r="A169" s="12"/>
      <c r="B169" s="204"/>
      <c r="C169" s="205"/>
      <c r="D169" s="206" t="s">
        <v>79</v>
      </c>
      <c r="E169" s="218" t="s">
        <v>316</v>
      </c>
      <c r="F169" s="218" t="s">
        <v>317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SUM(P170:P173)</f>
        <v>0</v>
      </c>
      <c r="Q169" s="212"/>
      <c r="R169" s="213">
        <f>SUM(R170:R173)</f>
        <v>0.00128</v>
      </c>
      <c r="S169" s="212"/>
      <c r="T169" s="214">
        <f>SUM(T170:T173)</f>
        <v>0.39888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89</v>
      </c>
      <c r="AT169" s="216" t="s">
        <v>79</v>
      </c>
      <c r="AU169" s="216" t="s">
        <v>21</v>
      </c>
      <c r="AY169" s="215" t="s">
        <v>121</v>
      </c>
      <c r="BK169" s="217">
        <f>SUM(BK170:BK173)</f>
        <v>0</v>
      </c>
    </row>
    <row r="170" spans="1:65" s="2" customFormat="1" ht="16.5" customHeight="1">
      <c r="A170" s="40"/>
      <c r="B170" s="41"/>
      <c r="C170" s="220" t="s">
        <v>318</v>
      </c>
      <c r="D170" s="220" t="s">
        <v>125</v>
      </c>
      <c r="E170" s="221" t="s">
        <v>319</v>
      </c>
      <c r="F170" s="222" t="s">
        <v>320</v>
      </c>
      <c r="G170" s="223" t="s">
        <v>221</v>
      </c>
      <c r="H170" s="224">
        <v>16</v>
      </c>
      <c r="I170" s="225"/>
      <c r="J170" s="226">
        <f>ROUND(I170*H170,2)</f>
        <v>0</v>
      </c>
      <c r="K170" s="222" t="s">
        <v>129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8E-05</v>
      </c>
      <c r="R170" s="229">
        <f>Q170*H170</f>
        <v>0.00128</v>
      </c>
      <c r="S170" s="229">
        <v>0.02493</v>
      </c>
      <c r="T170" s="230">
        <f>S170*H170</f>
        <v>0.39888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249</v>
      </c>
      <c r="AT170" s="231" t="s">
        <v>125</v>
      </c>
      <c r="AU170" s="231" t="s">
        <v>89</v>
      </c>
      <c r="AY170" s="18" t="s">
        <v>121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21</v>
      </c>
      <c r="BK170" s="232">
        <f>ROUND(I170*H170,2)</f>
        <v>0</v>
      </c>
      <c r="BL170" s="18" t="s">
        <v>249</v>
      </c>
      <c r="BM170" s="231" t="s">
        <v>321</v>
      </c>
    </row>
    <row r="171" spans="1:65" s="2" customFormat="1" ht="16.5" customHeight="1">
      <c r="A171" s="40"/>
      <c r="B171" s="41"/>
      <c r="C171" s="220" t="s">
        <v>322</v>
      </c>
      <c r="D171" s="220" t="s">
        <v>125</v>
      </c>
      <c r="E171" s="221" t="s">
        <v>323</v>
      </c>
      <c r="F171" s="222" t="s">
        <v>324</v>
      </c>
      <c r="G171" s="223" t="s">
        <v>221</v>
      </c>
      <c r="H171" s="224">
        <v>16</v>
      </c>
      <c r="I171" s="225"/>
      <c r="J171" s="226">
        <f>ROUND(I171*H171,2)</f>
        <v>0</v>
      </c>
      <c r="K171" s="222" t="s">
        <v>129</v>
      </c>
      <c r="L171" s="46"/>
      <c r="M171" s="227" t="s">
        <v>32</v>
      </c>
      <c r="N171" s="228" t="s">
        <v>51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249</v>
      </c>
      <c r="AT171" s="231" t="s">
        <v>125</v>
      </c>
      <c r="AU171" s="231" t="s">
        <v>89</v>
      </c>
      <c r="AY171" s="18" t="s">
        <v>121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21</v>
      </c>
      <c r="BK171" s="232">
        <f>ROUND(I171*H171,2)</f>
        <v>0</v>
      </c>
      <c r="BL171" s="18" t="s">
        <v>249</v>
      </c>
      <c r="BM171" s="231" t="s">
        <v>325</v>
      </c>
    </row>
    <row r="172" spans="1:65" s="2" customFormat="1" ht="21.75" customHeight="1">
      <c r="A172" s="40"/>
      <c r="B172" s="41"/>
      <c r="C172" s="220" t="s">
        <v>326</v>
      </c>
      <c r="D172" s="220" t="s">
        <v>125</v>
      </c>
      <c r="E172" s="221" t="s">
        <v>327</v>
      </c>
      <c r="F172" s="222" t="s">
        <v>328</v>
      </c>
      <c r="G172" s="223" t="s">
        <v>175</v>
      </c>
      <c r="H172" s="224">
        <v>100</v>
      </c>
      <c r="I172" s="225"/>
      <c r="J172" s="226">
        <f>ROUND(I172*H172,2)</f>
        <v>0</v>
      </c>
      <c r="K172" s="222" t="s">
        <v>129</v>
      </c>
      <c r="L172" s="46"/>
      <c r="M172" s="227" t="s">
        <v>32</v>
      </c>
      <c r="N172" s="228" t="s">
        <v>51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249</v>
      </c>
      <c r="AT172" s="231" t="s">
        <v>125</v>
      </c>
      <c r="AU172" s="231" t="s">
        <v>89</v>
      </c>
      <c r="AY172" s="18" t="s">
        <v>121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21</v>
      </c>
      <c r="BK172" s="232">
        <f>ROUND(I172*H172,2)</f>
        <v>0</v>
      </c>
      <c r="BL172" s="18" t="s">
        <v>249</v>
      </c>
      <c r="BM172" s="231" t="s">
        <v>329</v>
      </c>
    </row>
    <row r="173" spans="1:65" s="2" customFormat="1" ht="16.5" customHeight="1">
      <c r="A173" s="40"/>
      <c r="B173" s="41"/>
      <c r="C173" s="220" t="s">
        <v>330</v>
      </c>
      <c r="D173" s="220" t="s">
        <v>125</v>
      </c>
      <c r="E173" s="221" t="s">
        <v>331</v>
      </c>
      <c r="F173" s="222" t="s">
        <v>332</v>
      </c>
      <c r="G173" s="223" t="s">
        <v>175</v>
      </c>
      <c r="H173" s="224">
        <v>100</v>
      </c>
      <c r="I173" s="225"/>
      <c r="J173" s="226">
        <f>ROUND(I173*H173,2)</f>
        <v>0</v>
      </c>
      <c r="K173" s="222" t="s">
        <v>129</v>
      </c>
      <c r="L173" s="46"/>
      <c r="M173" s="227" t="s">
        <v>32</v>
      </c>
      <c r="N173" s="228" t="s">
        <v>51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249</v>
      </c>
      <c r="AT173" s="231" t="s">
        <v>125</v>
      </c>
      <c r="AU173" s="231" t="s">
        <v>89</v>
      </c>
      <c r="AY173" s="18" t="s">
        <v>121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21</v>
      </c>
      <c r="BK173" s="232">
        <f>ROUND(I173*H173,2)</f>
        <v>0</v>
      </c>
      <c r="BL173" s="18" t="s">
        <v>249</v>
      </c>
      <c r="BM173" s="231" t="s">
        <v>333</v>
      </c>
    </row>
    <row r="174" spans="1:63" s="12" customFormat="1" ht="22.8" customHeight="1">
      <c r="A174" s="12"/>
      <c r="B174" s="204"/>
      <c r="C174" s="205"/>
      <c r="D174" s="206" t="s">
        <v>79</v>
      </c>
      <c r="E174" s="218" t="s">
        <v>334</v>
      </c>
      <c r="F174" s="218" t="s">
        <v>335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SUM(P175:P190)</f>
        <v>0</v>
      </c>
      <c r="Q174" s="212"/>
      <c r="R174" s="213">
        <f>SUM(R175:R190)</f>
        <v>0.25035999999999997</v>
      </c>
      <c r="S174" s="212"/>
      <c r="T174" s="214">
        <f>SUM(T175:T190)</f>
        <v>0.90641628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89</v>
      </c>
      <c r="AT174" s="216" t="s">
        <v>79</v>
      </c>
      <c r="AU174" s="216" t="s">
        <v>21</v>
      </c>
      <c r="AY174" s="215" t="s">
        <v>121</v>
      </c>
      <c r="BK174" s="217">
        <f>SUM(BK175:BK190)</f>
        <v>0</v>
      </c>
    </row>
    <row r="175" spans="1:65" s="2" customFormat="1" ht="21.75" customHeight="1">
      <c r="A175" s="40"/>
      <c r="B175" s="41"/>
      <c r="C175" s="220" t="s">
        <v>336</v>
      </c>
      <c r="D175" s="220" t="s">
        <v>125</v>
      </c>
      <c r="E175" s="221" t="s">
        <v>337</v>
      </c>
      <c r="F175" s="222" t="s">
        <v>338</v>
      </c>
      <c r="G175" s="223" t="s">
        <v>175</v>
      </c>
      <c r="H175" s="224">
        <v>18.72</v>
      </c>
      <c r="I175" s="225"/>
      <c r="J175" s="226">
        <f>ROUND(I175*H175,2)</f>
        <v>0</v>
      </c>
      <c r="K175" s="222" t="s">
        <v>129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0.01261</v>
      </c>
      <c r="R175" s="229">
        <f>Q175*H175</f>
        <v>0.23605919999999997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249</v>
      </c>
      <c r="AT175" s="231" t="s">
        <v>125</v>
      </c>
      <c r="AU175" s="231" t="s">
        <v>89</v>
      </c>
      <c r="AY175" s="18" t="s">
        <v>121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21</v>
      </c>
      <c r="BK175" s="232">
        <f>ROUND(I175*H175,2)</f>
        <v>0</v>
      </c>
      <c r="BL175" s="18" t="s">
        <v>249</v>
      </c>
      <c r="BM175" s="231" t="s">
        <v>339</v>
      </c>
    </row>
    <row r="176" spans="1:51" s="14" customFormat="1" ht="12">
      <c r="A176" s="14"/>
      <c r="B176" s="251"/>
      <c r="C176" s="252"/>
      <c r="D176" s="242" t="s">
        <v>177</v>
      </c>
      <c r="E176" s="253" t="s">
        <v>32</v>
      </c>
      <c r="F176" s="254" t="s">
        <v>340</v>
      </c>
      <c r="G176" s="252"/>
      <c r="H176" s="255">
        <v>7.26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1" t="s">
        <v>177</v>
      </c>
      <c r="AU176" s="261" t="s">
        <v>89</v>
      </c>
      <c r="AV176" s="14" t="s">
        <v>89</v>
      </c>
      <c r="AW176" s="14" t="s">
        <v>39</v>
      </c>
      <c r="AX176" s="14" t="s">
        <v>80</v>
      </c>
      <c r="AY176" s="261" t="s">
        <v>121</v>
      </c>
    </row>
    <row r="177" spans="1:51" s="14" customFormat="1" ht="12">
      <c r="A177" s="14"/>
      <c r="B177" s="251"/>
      <c r="C177" s="252"/>
      <c r="D177" s="242" t="s">
        <v>177</v>
      </c>
      <c r="E177" s="253" t="s">
        <v>32</v>
      </c>
      <c r="F177" s="254" t="s">
        <v>341</v>
      </c>
      <c r="G177" s="252"/>
      <c r="H177" s="255">
        <v>1.494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1" t="s">
        <v>177</v>
      </c>
      <c r="AU177" s="261" t="s">
        <v>89</v>
      </c>
      <c r="AV177" s="14" t="s">
        <v>89</v>
      </c>
      <c r="AW177" s="14" t="s">
        <v>39</v>
      </c>
      <c r="AX177" s="14" t="s">
        <v>80</v>
      </c>
      <c r="AY177" s="261" t="s">
        <v>121</v>
      </c>
    </row>
    <row r="178" spans="1:51" s="14" customFormat="1" ht="12">
      <c r="A178" s="14"/>
      <c r="B178" s="251"/>
      <c r="C178" s="252"/>
      <c r="D178" s="242" t="s">
        <v>177</v>
      </c>
      <c r="E178" s="253" t="s">
        <v>32</v>
      </c>
      <c r="F178" s="254" t="s">
        <v>342</v>
      </c>
      <c r="G178" s="252"/>
      <c r="H178" s="255">
        <v>7.25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1" t="s">
        <v>177</v>
      </c>
      <c r="AU178" s="261" t="s">
        <v>89</v>
      </c>
      <c r="AV178" s="14" t="s">
        <v>89</v>
      </c>
      <c r="AW178" s="14" t="s">
        <v>39</v>
      </c>
      <c r="AX178" s="14" t="s">
        <v>80</v>
      </c>
      <c r="AY178" s="261" t="s">
        <v>121</v>
      </c>
    </row>
    <row r="179" spans="1:51" s="14" customFormat="1" ht="12">
      <c r="A179" s="14"/>
      <c r="B179" s="251"/>
      <c r="C179" s="252"/>
      <c r="D179" s="242" t="s">
        <v>177</v>
      </c>
      <c r="E179" s="253" t="s">
        <v>32</v>
      </c>
      <c r="F179" s="254" t="s">
        <v>343</v>
      </c>
      <c r="G179" s="252"/>
      <c r="H179" s="255">
        <v>2.716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177</v>
      </c>
      <c r="AU179" s="261" t="s">
        <v>89</v>
      </c>
      <c r="AV179" s="14" t="s">
        <v>89</v>
      </c>
      <c r="AW179" s="14" t="s">
        <v>39</v>
      </c>
      <c r="AX179" s="14" t="s">
        <v>80</v>
      </c>
      <c r="AY179" s="261" t="s">
        <v>121</v>
      </c>
    </row>
    <row r="180" spans="1:51" s="15" customFormat="1" ht="12">
      <c r="A180" s="15"/>
      <c r="B180" s="262"/>
      <c r="C180" s="263"/>
      <c r="D180" s="242" t="s">
        <v>177</v>
      </c>
      <c r="E180" s="264" t="s">
        <v>32</v>
      </c>
      <c r="F180" s="265" t="s">
        <v>182</v>
      </c>
      <c r="G180" s="263"/>
      <c r="H180" s="266">
        <v>18.72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2" t="s">
        <v>177</v>
      </c>
      <c r="AU180" s="272" t="s">
        <v>89</v>
      </c>
      <c r="AV180" s="15" t="s">
        <v>124</v>
      </c>
      <c r="AW180" s="15" t="s">
        <v>39</v>
      </c>
      <c r="AX180" s="15" t="s">
        <v>21</v>
      </c>
      <c r="AY180" s="272" t="s">
        <v>121</v>
      </c>
    </row>
    <row r="181" spans="1:65" s="2" customFormat="1" ht="21.75" customHeight="1">
      <c r="A181" s="40"/>
      <c r="B181" s="41"/>
      <c r="C181" s="220" t="s">
        <v>344</v>
      </c>
      <c r="D181" s="220" t="s">
        <v>125</v>
      </c>
      <c r="E181" s="221" t="s">
        <v>345</v>
      </c>
      <c r="F181" s="222" t="s">
        <v>346</v>
      </c>
      <c r="G181" s="223" t="s">
        <v>347</v>
      </c>
      <c r="H181" s="224">
        <v>38.88</v>
      </c>
      <c r="I181" s="225"/>
      <c r="J181" s="226">
        <f>ROUND(I181*H181,2)</f>
        <v>0</v>
      </c>
      <c r="K181" s="222" t="s">
        <v>348</v>
      </c>
      <c r="L181" s="46"/>
      <c r="M181" s="227" t="s">
        <v>32</v>
      </c>
      <c r="N181" s="228" t="s">
        <v>51</v>
      </c>
      <c r="O181" s="86"/>
      <c r="P181" s="229">
        <f>O181*H181</f>
        <v>0</v>
      </c>
      <c r="Q181" s="229">
        <v>0.00026</v>
      </c>
      <c r="R181" s="229">
        <f>Q181*H181</f>
        <v>0.0101088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249</v>
      </c>
      <c r="AT181" s="231" t="s">
        <v>125</v>
      </c>
      <c r="AU181" s="231" t="s">
        <v>89</v>
      </c>
      <c r="AY181" s="18" t="s">
        <v>121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21</v>
      </c>
      <c r="BK181" s="232">
        <f>ROUND(I181*H181,2)</f>
        <v>0</v>
      </c>
      <c r="BL181" s="18" t="s">
        <v>249</v>
      </c>
      <c r="BM181" s="231" t="s">
        <v>349</v>
      </c>
    </row>
    <row r="182" spans="1:65" s="2" customFormat="1" ht="21.75" customHeight="1">
      <c r="A182" s="40"/>
      <c r="B182" s="41"/>
      <c r="C182" s="220" t="s">
        <v>350</v>
      </c>
      <c r="D182" s="220" t="s">
        <v>125</v>
      </c>
      <c r="E182" s="221" t="s">
        <v>351</v>
      </c>
      <c r="F182" s="222" t="s">
        <v>352</v>
      </c>
      <c r="G182" s="223" t="s">
        <v>175</v>
      </c>
      <c r="H182" s="224">
        <v>18.72</v>
      </c>
      <c r="I182" s="225"/>
      <c r="J182" s="226">
        <f>ROUND(I182*H182,2)</f>
        <v>0</v>
      </c>
      <c r="K182" s="222" t="s">
        <v>348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0.0001</v>
      </c>
      <c r="R182" s="229">
        <f>Q182*H182</f>
        <v>0.001872</v>
      </c>
      <c r="S182" s="229">
        <v>0</v>
      </c>
      <c r="T182" s="23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249</v>
      </c>
      <c r="AT182" s="231" t="s">
        <v>125</v>
      </c>
      <c r="AU182" s="231" t="s">
        <v>89</v>
      </c>
      <c r="AY182" s="18" t="s">
        <v>121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21</v>
      </c>
      <c r="BK182" s="232">
        <f>ROUND(I182*H182,2)</f>
        <v>0</v>
      </c>
      <c r="BL182" s="18" t="s">
        <v>249</v>
      </c>
      <c r="BM182" s="231" t="s">
        <v>353</v>
      </c>
    </row>
    <row r="183" spans="1:65" s="2" customFormat="1" ht="21.75" customHeight="1">
      <c r="A183" s="40"/>
      <c r="B183" s="41"/>
      <c r="C183" s="220" t="s">
        <v>354</v>
      </c>
      <c r="D183" s="220" t="s">
        <v>125</v>
      </c>
      <c r="E183" s="221" t="s">
        <v>355</v>
      </c>
      <c r="F183" s="222" t="s">
        <v>356</v>
      </c>
      <c r="G183" s="223" t="s">
        <v>175</v>
      </c>
      <c r="H183" s="224">
        <v>52.668</v>
      </c>
      <c r="I183" s="225"/>
      <c r="J183" s="226">
        <f>ROUND(I183*H183,2)</f>
        <v>0</v>
      </c>
      <c r="K183" s="222" t="s">
        <v>129</v>
      </c>
      <c r="L183" s="46"/>
      <c r="M183" s="227" t="s">
        <v>32</v>
      </c>
      <c r="N183" s="228" t="s">
        <v>51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0.01721</v>
      </c>
      <c r="T183" s="230">
        <f>S183*H183</f>
        <v>0.90641628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249</v>
      </c>
      <c r="AT183" s="231" t="s">
        <v>125</v>
      </c>
      <c r="AU183" s="231" t="s">
        <v>89</v>
      </c>
      <c r="AY183" s="18" t="s">
        <v>121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21</v>
      </c>
      <c r="BK183" s="232">
        <f>ROUND(I183*H183,2)</f>
        <v>0</v>
      </c>
      <c r="BL183" s="18" t="s">
        <v>249</v>
      </c>
      <c r="BM183" s="231" t="s">
        <v>357</v>
      </c>
    </row>
    <row r="184" spans="1:51" s="14" customFormat="1" ht="12">
      <c r="A184" s="14"/>
      <c r="B184" s="251"/>
      <c r="C184" s="252"/>
      <c r="D184" s="242" t="s">
        <v>177</v>
      </c>
      <c r="E184" s="253" t="s">
        <v>32</v>
      </c>
      <c r="F184" s="254" t="s">
        <v>358</v>
      </c>
      <c r="G184" s="252"/>
      <c r="H184" s="255">
        <v>26.845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1" t="s">
        <v>177</v>
      </c>
      <c r="AU184" s="261" t="s">
        <v>89</v>
      </c>
      <c r="AV184" s="14" t="s">
        <v>89</v>
      </c>
      <c r="AW184" s="14" t="s">
        <v>39</v>
      </c>
      <c r="AX184" s="14" t="s">
        <v>80</v>
      </c>
      <c r="AY184" s="261" t="s">
        <v>121</v>
      </c>
    </row>
    <row r="185" spans="1:51" s="14" customFormat="1" ht="12">
      <c r="A185" s="14"/>
      <c r="B185" s="251"/>
      <c r="C185" s="252"/>
      <c r="D185" s="242" t="s">
        <v>177</v>
      </c>
      <c r="E185" s="253" t="s">
        <v>32</v>
      </c>
      <c r="F185" s="254" t="s">
        <v>359</v>
      </c>
      <c r="G185" s="252"/>
      <c r="H185" s="255">
        <v>19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1" t="s">
        <v>177</v>
      </c>
      <c r="AU185" s="261" t="s">
        <v>89</v>
      </c>
      <c r="AV185" s="14" t="s">
        <v>89</v>
      </c>
      <c r="AW185" s="14" t="s">
        <v>39</v>
      </c>
      <c r="AX185" s="14" t="s">
        <v>80</v>
      </c>
      <c r="AY185" s="261" t="s">
        <v>121</v>
      </c>
    </row>
    <row r="186" spans="1:51" s="14" customFormat="1" ht="12">
      <c r="A186" s="14"/>
      <c r="B186" s="251"/>
      <c r="C186" s="252"/>
      <c r="D186" s="242" t="s">
        <v>177</v>
      </c>
      <c r="E186" s="253" t="s">
        <v>32</v>
      </c>
      <c r="F186" s="254" t="s">
        <v>360</v>
      </c>
      <c r="G186" s="252"/>
      <c r="H186" s="255">
        <v>6.823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1" t="s">
        <v>177</v>
      </c>
      <c r="AU186" s="261" t="s">
        <v>89</v>
      </c>
      <c r="AV186" s="14" t="s">
        <v>89</v>
      </c>
      <c r="AW186" s="14" t="s">
        <v>39</v>
      </c>
      <c r="AX186" s="14" t="s">
        <v>80</v>
      </c>
      <c r="AY186" s="261" t="s">
        <v>121</v>
      </c>
    </row>
    <row r="187" spans="1:51" s="15" customFormat="1" ht="12">
      <c r="A187" s="15"/>
      <c r="B187" s="262"/>
      <c r="C187" s="263"/>
      <c r="D187" s="242" t="s">
        <v>177</v>
      </c>
      <c r="E187" s="264" t="s">
        <v>32</v>
      </c>
      <c r="F187" s="265" t="s">
        <v>182</v>
      </c>
      <c r="G187" s="263"/>
      <c r="H187" s="266">
        <v>52.668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2" t="s">
        <v>177</v>
      </c>
      <c r="AU187" s="272" t="s">
        <v>89</v>
      </c>
      <c r="AV187" s="15" t="s">
        <v>124</v>
      </c>
      <c r="AW187" s="15" t="s">
        <v>39</v>
      </c>
      <c r="AX187" s="15" t="s">
        <v>21</v>
      </c>
      <c r="AY187" s="272" t="s">
        <v>121</v>
      </c>
    </row>
    <row r="188" spans="1:65" s="2" customFormat="1" ht="16.5" customHeight="1">
      <c r="A188" s="40"/>
      <c r="B188" s="41"/>
      <c r="C188" s="220" t="s">
        <v>361</v>
      </c>
      <c r="D188" s="220" t="s">
        <v>125</v>
      </c>
      <c r="E188" s="221" t="s">
        <v>362</v>
      </c>
      <c r="F188" s="222" t="s">
        <v>363</v>
      </c>
      <c r="G188" s="223" t="s">
        <v>221</v>
      </c>
      <c r="H188" s="224">
        <v>4</v>
      </c>
      <c r="I188" s="225"/>
      <c r="J188" s="226">
        <f>ROUND(I188*H188,2)</f>
        <v>0</v>
      </c>
      <c r="K188" s="222" t="s">
        <v>129</v>
      </c>
      <c r="L188" s="46"/>
      <c r="M188" s="227" t="s">
        <v>32</v>
      </c>
      <c r="N188" s="228" t="s">
        <v>51</v>
      </c>
      <c r="O188" s="86"/>
      <c r="P188" s="229">
        <f>O188*H188</f>
        <v>0</v>
      </c>
      <c r="Q188" s="229">
        <v>3E-05</v>
      </c>
      <c r="R188" s="229">
        <f>Q188*H188</f>
        <v>0.00012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249</v>
      </c>
      <c r="AT188" s="231" t="s">
        <v>125</v>
      </c>
      <c r="AU188" s="231" t="s">
        <v>89</v>
      </c>
      <c r="AY188" s="18" t="s">
        <v>121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21</v>
      </c>
      <c r="BK188" s="232">
        <f>ROUND(I188*H188,2)</f>
        <v>0</v>
      </c>
      <c r="BL188" s="18" t="s">
        <v>249</v>
      </c>
      <c r="BM188" s="231" t="s">
        <v>364</v>
      </c>
    </row>
    <row r="189" spans="1:65" s="2" customFormat="1" ht="16.5" customHeight="1">
      <c r="A189" s="40"/>
      <c r="B189" s="41"/>
      <c r="C189" s="273" t="s">
        <v>365</v>
      </c>
      <c r="D189" s="273" t="s">
        <v>224</v>
      </c>
      <c r="E189" s="274" t="s">
        <v>366</v>
      </c>
      <c r="F189" s="275" t="s">
        <v>367</v>
      </c>
      <c r="G189" s="276" t="s">
        <v>221</v>
      </c>
      <c r="H189" s="277">
        <v>4</v>
      </c>
      <c r="I189" s="278"/>
      <c r="J189" s="279">
        <f>ROUND(I189*H189,2)</f>
        <v>0</v>
      </c>
      <c r="K189" s="275" t="s">
        <v>129</v>
      </c>
      <c r="L189" s="280"/>
      <c r="M189" s="281" t="s">
        <v>32</v>
      </c>
      <c r="N189" s="282" t="s">
        <v>51</v>
      </c>
      <c r="O189" s="86"/>
      <c r="P189" s="229">
        <f>O189*H189</f>
        <v>0</v>
      </c>
      <c r="Q189" s="229">
        <v>0.00055</v>
      </c>
      <c r="R189" s="229">
        <f>Q189*H189</f>
        <v>0.0022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336</v>
      </c>
      <c r="AT189" s="231" t="s">
        <v>224</v>
      </c>
      <c r="AU189" s="231" t="s">
        <v>89</v>
      </c>
      <c r="AY189" s="18" t="s">
        <v>121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21</v>
      </c>
      <c r="BK189" s="232">
        <f>ROUND(I189*H189,2)</f>
        <v>0</v>
      </c>
      <c r="BL189" s="18" t="s">
        <v>249</v>
      </c>
      <c r="BM189" s="231" t="s">
        <v>368</v>
      </c>
    </row>
    <row r="190" spans="1:65" s="2" customFormat="1" ht="33" customHeight="1">
      <c r="A190" s="40"/>
      <c r="B190" s="41"/>
      <c r="C190" s="220" t="s">
        <v>369</v>
      </c>
      <c r="D190" s="220" t="s">
        <v>125</v>
      </c>
      <c r="E190" s="221" t="s">
        <v>370</v>
      </c>
      <c r="F190" s="222" t="s">
        <v>371</v>
      </c>
      <c r="G190" s="223" t="s">
        <v>274</v>
      </c>
      <c r="H190" s="224">
        <v>0.25</v>
      </c>
      <c r="I190" s="225"/>
      <c r="J190" s="226">
        <f>ROUND(I190*H190,2)</f>
        <v>0</v>
      </c>
      <c r="K190" s="222" t="s">
        <v>129</v>
      </c>
      <c r="L190" s="46"/>
      <c r="M190" s="227" t="s">
        <v>32</v>
      </c>
      <c r="N190" s="228" t="s">
        <v>51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249</v>
      </c>
      <c r="AT190" s="231" t="s">
        <v>125</v>
      </c>
      <c r="AU190" s="231" t="s">
        <v>89</v>
      </c>
      <c r="AY190" s="18" t="s">
        <v>121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21</v>
      </c>
      <c r="BK190" s="232">
        <f>ROUND(I190*H190,2)</f>
        <v>0</v>
      </c>
      <c r="BL190" s="18" t="s">
        <v>249</v>
      </c>
      <c r="BM190" s="231" t="s">
        <v>372</v>
      </c>
    </row>
    <row r="191" spans="1:63" s="12" customFormat="1" ht="22.8" customHeight="1">
      <c r="A191" s="12"/>
      <c r="B191" s="204"/>
      <c r="C191" s="205"/>
      <c r="D191" s="206" t="s">
        <v>79</v>
      </c>
      <c r="E191" s="218" t="s">
        <v>373</v>
      </c>
      <c r="F191" s="218" t="s">
        <v>374</v>
      </c>
      <c r="G191" s="205"/>
      <c r="H191" s="205"/>
      <c r="I191" s="208"/>
      <c r="J191" s="219">
        <f>BK191</f>
        <v>0</v>
      </c>
      <c r="K191" s="205"/>
      <c r="L191" s="210"/>
      <c r="M191" s="211"/>
      <c r="N191" s="212"/>
      <c r="O191" s="212"/>
      <c r="P191" s="213">
        <f>SUM(P192:P226)</f>
        <v>0</v>
      </c>
      <c r="Q191" s="212"/>
      <c r="R191" s="213">
        <f>SUM(R192:R226)</f>
        <v>1.3966284000000002</v>
      </c>
      <c r="S191" s="212"/>
      <c r="T191" s="214">
        <f>SUM(T192:T226)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89</v>
      </c>
      <c r="AT191" s="216" t="s">
        <v>79</v>
      </c>
      <c r="AU191" s="216" t="s">
        <v>21</v>
      </c>
      <c r="AY191" s="215" t="s">
        <v>121</v>
      </c>
      <c r="BK191" s="217">
        <f>SUM(BK192:BK226)</f>
        <v>0</v>
      </c>
    </row>
    <row r="192" spans="1:65" s="2" customFormat="1" ht="16.5" customHeight="1">
      <c r="A192" s="40"/>
      <c r="B192" s="41"/>
      <c r="C192" s="220" t="s">
        <v>375</v>
      </c>
      <c r="D192" s="220" t="s">
        <v>125</v>
      </c>
      <c r="E192" s="221" t="s">
        <v>376</v>
      </c>
      <c r="F192" s="222" t="s">
        <v>377</v>
      </c>
      <c r="G192" s="223" t="s">
        <v>128</v>
      </c>
      <c r="H192" s="224">
        <v>6</v>
      </c>
      <c r="I192" s="225"/>
      <c r="J192" s="226">
        <f>ROUND(I192*H192,2)</f>
        <v>0</v>
      </c>
      <c r="K192" s="222" t="s">
        <v>32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249</v>
      </c>
      <c r="AT192" s="231" t="s">
        <v>125</v>
      </c>
      <c r="AU192" s="231" t="s">
        <v>89</v>
      </c>
      <c r="AY192" s="18" t="s">
        <v>121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21</v>
      </c>
      <c r="BK192" s="232">
        <f>ROUND(I192*H192,2)</f>
        <v>0</v>
      </c>
      <c r="BL192" s="18" t="s">
        <v>249</v>
      </c>
      <c r="BM192" s="231" t="s">
        <v>378</v>
      </c>
    </row>
    <row r="193" spans="1:65" s="2" customFormat="1" ht="21.75" customHeight="1">
      <c r="A193" s="40"/>
      <c r="B193" s="41"/>
      <c r="C193" s="220" t="s">
        <v>379</v>
      </c>
      <c r="D193" s="220" t="s">
        <v>125</v>
      </c>
      <c r="E193" s="221" t="s">
        <v>380</v>
      </c>
      <c r="F193" s="222" t="s">
        <v>381</v>
      </c>
      <c r="G193" s="223" t="s">
        <v>221</v>
      </c>
      <c r="H193" s="224">
        <v>52</v>
      </c>
      <c r="I193" s="225"/>
      <c r="J193" s="226">
        <f>ROUND(I193*H193,2)</f>
        <v>0</v>
      </c>
      <c r="K193" s="222" t="s">
        <v>129</v>
      </c>
      <c r="L193" s="46"/>
      <c r="M193" s="227" t="s">
        <v>32</v>
      </c>
      <c r="N193" s="228" t="s">
        <v>51</v>
      </c>
      <c r="O193" s="8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249</v>
      </c>
      <c r="AT193" s="231" t="s">
        <v>125</v>
      </c>
      <c r="AU193" s="231" t="s">
        <v>89</v>
      </c>
      <c r="AY193" s="18" t="s">
        <v>121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21</v>
      </c>
      <c r="BK193" s="232">
        <f>ROUND(I193*H193,2)</f>
        <v>0</v>
      </c>
      <c r="BL193" s="18" t="s">
        <v>249</v>
      </c>
      <c r="BM193" s="231" t="s">
        <v>382</v>
      </c>
    </row>
    <row r="194" spans="1:65" s="2" customFormat="1" ht="16.5" customHeight="1">
      <c r="A194" s="40"/>
      <c r="B194" s="41"/>
      <c r="C194" s="273" t="s">
        <v>29</v>
      </c>
      <c r="D194" s="273" t="s">
        <v>224</v>
      </c>
      <c r="E194" s="274" t="s">
        <v>383</v>
      </c>
      <c r="F194" s="275" t="s">
        <v>384</v>
      </c>
      <c r="G194" s="276" t="s">
        <v>221</v>
      </c>
      <c r="H194" s="277">
        <v>34</v>
      </c>
      <c r="I194" s="278"/>
      <c r="J194" s="279">
        <f>ROUND(I194*H194,2)</f>
        <v>0</v>
      </c>
      <c r="K194" s="275" t="s">
        <v>129</v>
      </c>
      <c r="L194" s="280"/>
      <c r="M194" s="281" t="s">
        <v>32</v>
      </c>
      <c r="N194" s="282" t="s">
        <v>51</v>
      </c>
      <c r="O194" s="86"/>
      <c r="P194" s="229">
        <f>O194*H194</f>
        <v>0</v>
      </c>
      <c r="Q194" s="229">
        <v>0.0165</v>
      </c>
      <c r="R194" s="229">
        <f>Q194*H194</f>
        <v>0.561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336</v>
      </c>
      <c r="AT194" s="231" t="s">
        <v>224</v>
      </c>
      <c r="AU194" s="231" t="s">
        <v>89</v>
      </c>
      <c r="AY194" s="18" t="s">
        <v>121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21</v>
      </c>
      <c r="BK194" s="232">
        <f>ROUND(I194*H194,2)</f>
        <v>0</v>
      </c>
      <c r="BL194" s="18" t="s">
        <v>249</v>
      </c>
      <c r="BM194" s="231" t="s">
        <v>385</v>
      </c>
    </row>
    <row r="195" spans="1:65" s="2" customFormat="1" ht="16.5" customHeight="1">
      <c r="A195" s="40"/>
      <c r="B195" s="41"/>
      <c r="C195" s="273" t="s">
        <v>386</v>
      </c>
      <c r="D195" s="273" t="s">
        <v>224</v>
      </c>
      <c r="E195" s="274" t="s">
        <v>387</v>
      </c>
      <c r="F195" s="275" t="s">
        <v>388</v>
      </c>
      <c r="G195" s="276" t="s">
        <v>221</v>
      </c>
      <c r="H195" s="277">
        <v>18</v>
      </c>
      <c r="I195" s="278"/>
      <c r="J195" s="279">
        <f>ROUND(I195*H195,2)</f>
        <v>0</v>
      </c>
      <c r="K195" s="275" t="s">
        <v>129</v>
      </c>
      <c r="L195" s="280"/>
      <c r="M195" s="281" t="s">
        <v>32</v>
      </c>
      <c r="N195" s="282" t="s">
        <v>51</v>
      </c>
      <c r="O195" s="86"/>
      <c r="P195" s="229">
        <f>O195*H195</f>
        <v>0</v>
      </c>
      <c r="Q195" s="229">
        <v>0.0155</v>
      </c>
      <c r="R195" s="229">
        <f>Q195*H195</f>
        <v>0.279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336</v>
      </c>
      <c r="AT195" s="231" t="s">
        <v>224</v>
      </c>
      <c r="AU195" s="231" t="s">
        <v>89</v>
      </c>
      <c r="AY195" s="18" t="s">
        <v>121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21</v>
      </c>
      <c r="BK195" s="232">
        <f>ROUND(I195*H195,2)</f>
        <v>0</v>
      </c>
      <c r="BL195" s="18" t="s">
        <v>249</v>
      </c>
      <c r="BM195" s="231" t="s">
        <v>389</v>
      </c>
    </row>
    <row r="196" spans="1:65" s="2" customFormat="1" ht="16.5" customHeight="1">
      <c r="A196" s="40"/>
      <c r="B196" s="41"/>
      <c r="C196" s="220" t="s">
        <v>390</v>
      </c>
      <c r="D196" s="220" t="s">
        <v>125</v>
      </c>
      <c r="E196" s="221" t="s">
        <v>391</v>
      </c>
      <c r="F196" s="222" t="s">
        <v>392</v>
      </c>
      <c r="G196" s="223" t="s">
        <v>221</v>
      </c>
      <c r="H196" s="224">
        <v>52</v>
      </c>
      <c r="I196" s="225"/>
      <c r="J196" s="226">
        <f>ROUND(I196*H196,2)</f>
        <v>0</v>
      </c>
      <c r="K196" s="222" t="s">
        <v>129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249</v>
      </c>
      <c r="AT196" s="231" t="s">
        <v>125</v>
      </c>
      <c r="AU196" s="231" t="s">
        <v>89</v>
      </c>
      <c r="AY196" s="18" t="s">
        <v>121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21</v>
      </c>
      <c r="BK196" s="232">
        <f>ROUND(I196*H196,2)</f>
        <v>0</v>
      </c>
      <c r="BL196" s="18" t="s">
        <v>249</v>
      </c>
      <c r="BM196" s="231" t="s">
        <v>393</v>
      </c>
    </row>
    <row r="197" spans="1:65" s="2" customFormat="1" ht="16.5" customHeight="1">
      <c r="A197" s="40"/>
      <c r="B197" s="41"/>
      <c r="C197" s="273" t="s">
        <v>394</v>
      </c>
      <c r="D197" s="273" t="s">
        <v>224</v>
      </c>
      <c r="E197" s="274" t="s">
        <v>395</v>
      </c>
      <c r="F197" s="275" t="s">
        <v>396</v>
      </c>
      <c r="G197" s="276" t="s">
        <v>221</v>
      </c>
      <c r="H197" s="277">
        <v>52</v>
      </c>
      <c r="I197" s="278"/>
      <c r="J197" s="279">
        <f>ROUND(I197*H197,2)</f>
        <v>0</v>
      </c>
      <c r="K197" s="275" t="s">
        <v>129</v>
      </c>
      <c r="L197" s="280"/>
      <c r="M197" s="281" t="s">
        <v>32</v>
      </c>
      <c r="N197" s="282" t="s">
        <v>51</v>
      </c>
      <c r="O197" s="86"/>
      <c r="P197" s="229">
        <f>O197*H197</f>
        <v>0</v>
      </c>
      <c r="Q197" s="229">
        <v>0.00045</v>
      </c>
      <c r="R197" s="229">
        <f>Q197*H197</f>
        <v>0.0234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336</v>
      </c>
      <c r="AT197" s="231" t="s">
        <v>224</v>
      </c>
      <c r="AU197" s="231" t="s">
        <v>89</v>
      </c>
      <c r="AY197" s="18" t="s">
        <v>121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21</v>
      </c>
      <c r="BK197" s="232">
        <f>ROUND(I197*H197,2)</f>
        <v>0</v>
      </c>
      <c r="BL197" s="18" t="s">
        <v>249</v>
      </c>
      <c r="BM197" s="231" t="s">
        <v>397</v>
      </c>
    </row>
    <row r="198" spans="1:65" s="2" customFormat="1" ht="16.5" customHeight="1">
      <c r="A198" s="40"/>
      <c r="B198" s="41"/>
      <c r="C198" s="273" t="s">
        <v>398</v>
      </c>
      <c r="D198" s="273" t="s">
        <v>224</v>
      </c>
      <c r="E198" s="274" t="s">
        <v>399</v>
      </c>
      <c r="F198" s="275" t="s">
        <v>400</v>
      </c>
      <c r="G198" s="276" t="s">
        <v>221</v>
      </c>
      <c r="H198" s="277">
        <v>52</v>
      </c>
      <c r="I198" s="278"/>
      <c r="J198" s="279">
        <f>ROUND(I198*H198,2)</f>
        <v>0</v>
      </c>
      <c r="K198" s="275" t="s">
        <v>129</v>
      </c>
      <c r="L198" s="280"/>
      <c r="M198" s="281" t="s">
        <v>32</v>
      </c>
      <c r="N198" s="282" t="s">
        <v>51</v>
      </c>
      <c r="O198" s="86"/>
      <c r="P198" s="229">
        <f>O198*H198</f>
        <v>0</v>
      </c>
      <c r="Q198" s="229">
        <v>0.0012</v>
      </c>
      <c r="R198" s="229">
        <f>Q198*H198</f>
        <v>0.0624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336</v>
      </c>
      <c r="AT198" s="231" t="s">
        <v>224</v>
      </c>
      <c r="AU198" s="231" t="s">
        <v>89</v>
      </c>
      <c r="AY198" s="18" t="s">
        <v>121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21</v>
      </c>
      <c r="BK198" s="232">
        <f>ROUND(I198*H198,2)</f>
        <v>0</v>
      </c>
      <c r="BL198" s="18" t="s">
        <v>249</v>
      </c>
      <c r="BM198" s="231" t="s">
        <v>401</v>
      </c>
    </row>
    <row r="199" spans="1:65" s="2" customFormat="1" ht="16.5" customHeight="1">
      <c r="A199" s="40"/>
      <c r="B199" s="41"/>
      <c r="C199" s="220" t="s">
        <v>402</v>
      </c>
      <c r="D199" s="220" t="s">
        <v>125</v>
      </c>
      <c r="E199" s="221" t="s">
        <v>403</v>
      </c>
      <c r="F199" s="222" t="s">
        <v>404</v>
      </c>
      <c r="G199" s="223" t="s">
        <v>221</v>
      </c>
      <c r="H199" s="224">
        <v>2</v>
      </c>
      <c r="I199" s="225"/>
      <c r="J199" s="226">
        <f>ROUND(I199*H199,2)</f>
        <v>0</v>
      </c>
      <c r="K199" s="222" t="s">
        <v>129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249</v>
      </c>
      <c r="AT199" s="231" t="s">
        <v>125</v>
      </c>
      <c r="AU199" s="231" t="s">
        <v>89</v>
      </c>
      <c r="AY199" s="18" t="s">
        <v>121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21</v>
      </c>
      <c r="BK199" s="232">
        <f>ROUND(I199*H199,2)</f>
        <v>0</v>
      </c>
      <c r="BL199" s="18" t="s">
        <v>249</v>
      </c>
      <c r="BM199" s="231" t="s">
        <v>405</v>
      </c>
    </row>
    <row r="200" spans="1:65" s="2" customFormat="1" ht="16.5" customHeight="1">
      <c r="A200" s="40"/>
      <c r="B200" s="41"/>
      <c r="C200" s="273" t="s">
        <v>406</v>
      </c>
      <c r="D200" s="273" t="s">
        <v>224</v>
      </c>
      <c r="E200" s="274" t="s">
        <v>407</v>
      </c>
      <c r="F200" s="275" t="s">
        <v>408</v>
      </c>
      <c r="G200" s="276" t="s">
        <v>175</v>
      </c>
      <c r="H200" s="277">
        <v>2.36</v>
      </c>
      <c r="I200" s="278"/>
      <c r="J200" s="279">
        <f>ROUND(I200*H200,2)</f>
        <v>0</v>
      </c>
      <c r="K200" s="275" t="s">
        <v>129</v>
      </c>
      <c r="L200" s="280"/>
      <c r="M200" s="281" t="s">
        <v>32</v>
      </c>
      <c r="N200" s="282" t="s">
        <v>51</v>
      </c>
      <c r="O200" s="86"/>
      <c r="P200" s="229">
        <f>O200*H200</f>
        <v>0</v>
      </c>
      <c r="Q200" s="229">
        <v>0.02019</v>
      </c>
      <c r="R200" s="229">
        <f>Q200*H200</f>
        <v>0.047648399999999994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336</v>
      </c>
      <c r="AT200" s="231" t="s">
        <v>224</v>
      </c>
      <c r="AU200" s="231" t="s">
        <v>89</v>
      </c>
      <c r="AY200" s="18" t="s">
        <v>121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21</v>
      </c>
      <c r="BK200" s="232">
        <f>ROUND(I200*H200,2)</f>
        <v>0</v>
      </c>
      <c r="BL200" s="18" t="s">
        <v>249</v>
      </c>
      <c r="BM200" s="231" t="s">
        <v>409</v>
      </c>
    </row>
    <row r="201" spans="1:51" s="14" customFormat="1" ht="12">
      <c r="A201" s="14"/>
      <c r="B201" s="251"/>
      <c r="C201" s="252"/>
      <c r="D201" s="242" t="s">
        <v>177</v>
      </c>
      <c r="E201" s="253" t="s">
        <v>32</v>
      </c>
      <c r="F201" s="254" t="s">
        <v>410</v>
      </c>
      <c r="G201" s="252"/>
      <c r="H201" s="255">
        <v>2.36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1" t="s">
        <v>177</v>
      </c>
      <c r="AU201" s="261" t="s">
        <v>89</v>
      </c>
      <c r="AV201" s="14" t="s">
        <v>89</v>
      </c>
      <c r="AW201" s="14" t="s">
        <v>39</v>
      </c>
      <c r="AX201" s="14" t="s">
        <v>80</v>
      </c>
      <c r="AY201" s="261" t="s">
        <v>121</v>
      </c>
    </row>
    <row r="202" spans="1:51" s="15" customFormat="1" ht="12">
      <c r="A202" s="15"/>
      <c r="B202" s="262"/>
      <c r="C202" s="263"/>
      <c r="D202" s="242" t="s">
        <v>177</v>
      </c>
      <c r="E202" s="264" t="s">
        <v>32</v>
      </c>
      <c r="F202" s="265" t="s">
        <v>182</v>
      </c>
      <c r="G202" s="263"/>
      <c r="H202" s="266">
        <v>2.36</v>
      </c>
      <c r="I202" s="267"/>
      <c r="J202" s="263"/>
      <c r="K202" s="263"/>
      <c r="L202" s="268"/>
      <c r="M202" s="269"/>
      <c r="N202" s="270"/>
      <c r="O202" s="270"/>
      <c r="P202" s="270"/>
      <c r="Q202" s="270"/>
      <c r="R202" s="270"/>
      <c r="S202" s="270"/>
      <c r="T202" s="271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2" t="s">
        <v>177</v>
      </c>
      <c r="AU202" s="272" t="s">
        <v>89</v>
      </c>
      <c r="AV202" s="15" t="s">
        <v>124</v>
      </c>
      <c r="AW202" s="15" t="s">
        <v>39</v>
      </c>
      <c r="AX202" s="15" t="s">
        <v>21</v>
      </c>
      <c r="AY202" s="272" t="s">
        <v>121</v>
      </c>
    </row>
    <row r="203" spans="1:65" s="2" customFormat="1" ht="21.75" customHeight="1">
      <c r="A203" s="40"/>
      <c r="B203" s="41"/>
      <c r="C203" s="220" t="s">
        <v>411</v>
      </c>
      <c r="D203" s="220" t="s">
        <v>125</v>
      </c>
      <c r="E203" s="221" t="s">
        <v>412</v>
      </c>
      <c r="F203" s="222" t="s">
        <v>413</v>
      </c>
      <c r="G203" s="223" t="s">
        <v>221</v>
      </c>
      <c r="H203" s="224">
        <v>4</v>
      </c>
      <c r="I203" s="225"/>
      <c r="J203" s="226">
        <f>ROUND(I203*H203,2)</f>
        <v>0</v>
      </c>
      <c r="K203" s="222" t="s">
        <v>129</v>
      </c>
      <c r="L203" s="46"/>
      <c r="M203" s="227" t="s">
        <v>32</v>
      </c>
      <c r="N203" s="228" t="s">
        <v>51</v>
      </c>
      <c r="O203" s="8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249</v>
      </c>
      <c r="AT203" s="231" t="s">
        <v>125</v>
      </c>
      <c r="AU203" s="231" t="s">
        <v>89</v>
      </c>
      <c r="AY203" s="18" t="s">
        <v>121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21</v>
      </c>
      <c r="BK203" s="232">
        <f>ROUND(I203*H203,2)</f>
        <v>0</v>
      </c>
      <c r="BL203" s="18" t="s">
        <v>249</v>
      </c>
      <c r="BM203" s="231" t="s">
        <v>414</v>
      </c>
    </row>
    <row r="204" spans="1:65" s="2" customFormat="1" ht="21.75" customHeight="1">
      <c r="A204" s="40"/>
      <c r="B204" s="41"/>
      <c r="C204" s="220" t="s">
        <v>415</v>
      </c>
      <c r="D204" s="220" t="s">
        <v>125</v>
      </c>
      <c r="E204" s="221" t="s">
        <v>416</v>
      </c>
      <c r="F204" s="222" t="s">
        <v>417</v>
      </c>
      <c r="G204" s="223" t="s">
        <v>221</v>
      </c>
      <c r="H204" s="224">
        <v>10</v>
      </c>
      <c r="I204" s="225"/>
      <c r="J204" s="226">
        <f>ROUND(I204*H204,2)</f>
        <v>0</v>
      </c>
      <c r="K204" s="222" t="s">
        <v>129</v>
      </c>
      <c r="L204" s="46"/>
      <c r="M204" s="227" t="s">
        <v>32</v>
      </c>
      <c r="N204" s="228" t="s">
        <v>51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249</v>
      </c>
      <c r="AT204" s="231" t="s">
        <v>125</v>
      </c>
      <c r="AU204" s="231" t="s">
        <v>89</v>
      </c>
      <c r="AY204" s="18" t="s">
        <v>121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21</v>
      </c>
      <c r="BK204" s="232">
        <f>ROUND(I204*H204,2)</f>
        <v>0</v>
      </c>
      <c r="BL204" s="18" t="s">
        <v>249</v>
      </c>
      <c r="BM204" s="231" t="s">
        <v>418</v>
      </c>
    </row>
    <row r="205" spans="1:65" s="2" customFormat="1" ht="21.75" customHeight="1">
      <c r="A205" s="40"/>
      <c r="B205" s="41"/>
      <c r="C205" s="220" t="s">
        <v>419</v>
      </c>
      <c r="D205" s="220" t="s">
        <v>125</v>
      </c>
      <c r="E205" s="221" t="s">
        <v>420</v>
      </c>
      <c r="F205" s="222" t="s">
        <v>421</v>
      </c>
      <c r="G205" s="223" t="s">
        <v>221</v>
      </c>
      <c r="H205" s="224">
        <v>2</v>
      </c>
      <c r="I205" s="225"/>
      <c r="J205" s="226">
        <f>ROUND(I205*H205,2)</f>
        <v>0</v>
      </c>
      <c r="K205" s="222" t="s">
        <v>129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249</v>
      </c>
      <c r="AT205" s="231" t="s">
        <v>125</v>
      </c>
      <c r="AU205" s="231" t="s">
        <v>89</v>
      </c>
      <c r="AY205" s="18" t="s">
        <v>121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21</v>
      </c>
      <c r="BK205" s="232">
        <f>ROUND(I205*H205,2)</f>
        <v>0</v>
      </c>
      <c r="BL205" s="18" t="s">
        <v>249</v>
      </c>
      <c r="BM205" s="231" t="s">
        <v>422</v>
      </c>
    </row>
    <row r="206" spans="1:65" s="2" customFormat="1" ht="16.5" customHeight="1">
      <c r="A206" s="40"/>
      <c r="B206" s="41"/>
      <c r="C206" s="273" t="s">
        <v>423</v>
      </c>
      <c r="D206" s="273" t="s">
        <v>224</v>
      </c>
      <c r="E206" s="274" t="s">
        <v>424</v>
      </c>
      <c r="F206" s="275" t="s">
        <v>425</v>
      </c>
      <c r="G206" s="276" t="s">
        <v>347</v>
      </c>
      <c r="H206" s="277">
        <v>31.72</v>
      </c>
      <c r="I206" s="278"/>
      <c r="J206" s="279">
        <f>ROUND(I206*H206,2)</f>
        <v>0</v>
      </c>
      <c r="K206" s="275" t="s">
        <v>129</v>
      </c>
      <c r="L206" s="280"/>
      <c r="M206" s="281" t="s">
        <v>32</v>
      </c>
      <c r="N206" s="282" t="s">
        <v>51</v>
      </c>
      <c r="O206" s="86"/>
      <c r="P206" s="229">
        <f>O206*H206</f>
        <v>0</v>
      </c>
      <c r="Q206" s="229">
        <v>0.0015</v>
      </c>
      <c r="R206" s="229">
        <f>Q206*H206</f>
        <v>0.04758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336</v>
      </c>
      <c r="AT206" s="231" t="s">
        <v>224</v>
      </c>
      <c r="AU206" s="231" t="s">
        <v>89</v>
      </c>
      <c r="AY206" s="18" t="s">
        <v>121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21</v>
      </c>
      <c r="BK206" s="232">
        <f>ROUND(I206*H206,2)</f>
        <v>0</v>
      </c>
      <c r="BL206" s="18" t="s">
        <v>249</v>
      </c>
      <c r="BM206" s="231" t="s">
        <v>426</v>
      </c>
    </row>
    <row r="207" spans="1:51" s="14" customFormat="1" ht="12">
      <c r="A207" s="14"/>
      <c r="B207" s="251"/>
      <c r="C207" s="252"/>
      <c r="D207" s="242" t="s">
        <v>177</v>
      </c>
      <c r="E207" s="253" t="s">
        <v>32</v>
      </c>
      <c r="F207" s="254" t="s">
        <v>427</v>
      </c>
      <c r="G207" s="252"/>
      <c r="H207" s="255">
        <v>31.72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1" t="s">
        <v>177</v>
      </c>
      <c r="AU207" s="261" t="s">
        <v>89</v>
      </c>
      <c r="AV207" s="14" t="s">
        <v>89</v>
      </c>
      <c r="AW207" s="14" t="s">
        <v>39</v>
      </c>
      <c r="AX207" s="14" t="s">
        <v>80</v>
      </c>
      <c r="AY207" s="261" t="s">
        <v>121</v>
      </c>
    </row>
    <row r="208" spans="1:51" s="15" customFormat="1" ht="12">
      <c r="A208" s="15"/>
      <c r="B208" s="262"/>
      <c r="C208" s="263"/>
      <c r="D208" s="242" t="s">
        <v>177</v>
      </c>
      <c r="E208" s="264" t="s">
        <v>32</v>
      </c>
      <c r="F208" s="265" t="s">
        <v>182</v>
      </c>
      <c r="G208" s="263"/>
      <c r="H208" s="266">
        <v>31.72</v>
      </c>
      <c r="I208" s="267"/>
      <c r="J208" s="263"/>
      <c r="K208" s="263"/>
      <c r="L208" s="268"/>
      <c r="M208" s="269"/>
      <c r="N208" s="270"/>
      <c r="O208" s="270"/>
      <c r="P208" s="270"/>
      <c r="Q208" s="270"/>
      <c r="R208" s="270"/>
      <c r="S208" s="270"/>
      <c r="T208" s="271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2" t="s">
        <v>177</v>
      </c>
      <c r="AU208" s="272" t="s">
        <v>89</v>
      </c>
      <c r="AV208" s="15" t="s">
        <v>124</v>
      </c>
      <c r="AW208" s="15" t="s">
        <v>39</v>
      </c>
      <c r="AX208" s="15" t="s">
        <v>21</v>
      </c>
      <c r="AY208" s="272" t="s">
        <v>121</v>
      </c>
    </row>
    <row r="209" spans="1:65" s="2" customFormat="1" ht="16.5" customHeight="1">
      <c r="A209" s="40"/>
      <c r="B209" s="41"/>
      <c r="C209" s="273" t="s">
        <v>428</v>
      </c>
      <c r="D209" s="273" t="s">
        <v>224</v>
      </c>
      <c r="E209" s="274" t="s">
        <v>429</v>
      </c>
      <c r="F209" s="275" t="s">
        <v>430</v>
      </c>
      <c r="G209" s="276" t="s">
        <v>221</v>
      </c>
      <c r="H209" s="277">
        <v>16</v>
      </c>
      <c r="I209" s="278"/>
      <c r="J209" s="279">
        <f>ROUND(I209*H209,2)</f>
        <v>0</v>
      </c>
      <c r="K209" s="275" t="s">
        <v>129</v>
      </c>
      <c r="L209" s="280"/>
      <c r="M209" s="281" t="s">
        <v>32</v>
      </c>
      <c r="N209" s="282" t="s">
        <v>51</v>
      </c>
      <c r="O209" s="86"/>
      <c r="P209" s="229">
        <f>O209*H209</f>
        <v>0</v>
      </c>
      <c r="Q209" s="229">
        <v>0.00035</v>
      </c>
      <c r="R209" s="229">
        <f>Q209*H209</f>
        <v>0.0056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336</v>
      </c>
      <c r="AT209" s="231" t="s">
        <v>224</v>
      </c>
      <c r="AU209" s="231" t="s">
        <v>89</v>
      </c>
      <c r="AY209" s="18" t="s">
        <v>121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21</v>
      </c>
      <c r="BK209" s="232">
        <f>ROUND(I209*H209,2)</f>
        <v>0</v>
      </c>
      <c r="BL209" s="18" t="s">
        <v>249</v>
      </c>
      <c r="BM209" s="231" t="s">
        <v>431</v>
      </c>
    </row>
    <row r="210" spans="1:65" s="2" customFormat="1" ht="16.5" customHeight="1">
      <c r="A210" s="40"/>
      <c r="B210" s="41"/>
      <c r="C210" s="220" t="s">
        <v>432</v>
      </c>
      <c r="D210" s="220" t="s">
        <v>125</v>
      </c>
      <c r="E210" s="221" t="s">
        <v>433</v>
      </c>
      <c r="F210" s="222" t="s">
        <v>434</v>
      </c>
      <c r="G210" s="223" t="s">
        <v>175</v>
      </c>
      <c r="H210" s="224">
        <v>30.134</v>
      </c>
      <c r="I210" s="225"/>
      <c r="J210" s="226">
        <f>ROUND(I210*H210,2)</f>
        <v>0</v>
      </c>
      <c r="K210" s="222" t="s">
        <v>129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249</v>
      </c>
      <c r="AT210" s="231" t="s">
        <v>125</v>
      </c>
      <c r="AU210" s="231" t="s">
        <v>89</v>
      </c>
      <c r="AY210" s="18" t="s">
        <v>121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21</v>
      </c>
      <c r="BK210" s="232">
        <f>ROUND(I210*H210,2)</f>
        <v>0</v>
      </c>
      <c r="BL210" s="18" t="s">
        <v>249</v>
      </c>
      <c r="BM210" s="231" t="s">
        <v>435</v>
      </c>
    </row>
    <row r="211" spans="1:51" s="14" customFormat="1" ht="12">
      <c r="A211" s="14"/>
      <c r="B211" s="251"/>
      <c r="C211" s="252"/>
      <c r="D211" s="242" t="s">
        <v>177</v>
      </c>
      <c r="E211" s="253" t="s">
        <v>32</v>
      </c>
      <c r="F211" s="254" t="s">
        <v>436</v>
      </c>
      <c r="G211" s="252"/>
      <c r="H211" s="255">
        <v>6.08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1" t="s">
        <v>177</v>
      </c>
      <c r="AU211" s="261" t="s">
        <v>89</v>
      </c>
      <c r="AV211" s="14" t="s">
        <v>89</v>
      </c>
      <c r="AW211" s="14" t="s">
        <v>39</v>
      </c>
      <c r="AX211" s="14" t="s">
        <v>80</v>
      </c>
      <c r="AY211" s="261" t="s">
        <v>121</v>
      </c>
    </row>
    <row r="212" spans="1:51" s="14" customFormat="1" ht="12">
      <c r="A212" s="14"/>
      <c r="B212" s="251"/>
      <c r="C212" s="252"/>
      <c r="D212" s="242" t="s">
        <v>177</v>
      </c>
      <c r="E212" s="253" t="s">
        <v>32</v>
      </c>
      <c r="F212" s="254" t="s">
        <v>437</v>
      </c>
      <c r="G212" s="252"/>
      <c r="H212" s="255">
        <v>6.327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1" t="s">
        <v>177</v>
      </c>
      <c r="AU212" s="261" t="s">
        <v>89</v>
      </c>
      <c r="AV212" s="14" t="s">
        <v>89</v>
      </c>
      <c r="AW212" s="14" t="s">
        <v>39</v>
      </c>
      <c r="AX212" s="14" t="s">
        <v>80</v>
      </c>
      <c r="AY212" s="261" t="s">
        <v>121</v>
      </c>
    </row>
    <row r="213" spans="1:51" s="14" customFormat="1" ht="12">
      <c r="A213" s="14"/>
      <c r="B213" s="251"/>
      <c r="C213" s="252"/>
      <c r="D213" s="242" t="s">
        <v>177</v>
      </c>
      <c r="E213" s="253" t="s">
        <v>32</v>
      </c>
      <c r="F213" s="254" t="s">
        <v>438</v>
      </c>
      <c r="G213" s="252"/>
      <c r="H213" s="255">
        <v>11.457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1" t="s">
        <v>177</v>
      </c>
      <c r="AU213" s="261" t="s">
        <v>89</v>
      </c>
      <c r="AV213" s="14" t="s">
        <v>89</v>
      </c>
      <c r="AW213" s="14" t="s">
        <v>39</v>
      </c>
      <c r="AX213" s="14" t="s">
        <v>80</v>
      </c>
      <c r="AY213" s="261" t="s">
        <v>121</v>
      </c>
    </row>
    <row r="214" spans="1:51" s="14" customFormat="1" ht="12">
      <c r="A214" s="14"/>
      <c r="B214" s="251"/>
      <c r="C214" s="252"/>
      <c r="D214" s="242" t="s">
        <v>177</v>
      </c>
      <c r="E214" s="253" t="s">
        <v>32</v>
      </c>
      <c r="F214" s="254" t="s">
        <v>439</v>
      </c>
      <c r="G214" s="252"/>
      <c r="H214" s="255">
        <v>6.27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1" t="s">
        <v>177</v>
      </c>
      <c r="AU214" s="261" t="s">
        <v>89</v>
      </c>
      <c r="AV214" s="14" t="s">
        <v>89</v>
      </c>
      <c r="AW214" s="14" t="s">
        <v>39</v>
      </c>
      <c r="AX214" s="14" t="s">
        <v>80</v>
      </c>
      <c r="AY214" s="261" t="s">
        <v>121</v>
      </c>
    </row>
    <row r="215" spans="1:51" s="15" customFormat="1" ht="12">
      <c r="A215" s="15"/>
      <c r="B215" s="262"/>
      <c r="C215" s="263"/>
      <c r="D215" s="242" t="s">
        <v>177</v>
      </c>
      <c r="E215" s="264" t="s">
        <v>32</v>
      </c>
      <c r="F215" s="265" t="s">
        <v>182</v>
      </c>
      <c r="G215" s="263"/>
      <c r="H215" s="266">
        <v>30.134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2" t="s">
        <v>177</v>
      </c>
      <c r="AU215" s="272" t="s">
        <v>89</v>
      </c>
      <c r="AV215" s="15" t="s">
        <v>124</v>
      </c>
      <c r="AW215" s="15" t="s">
        <v>39</v>
      </c>
      <c r="AX215" s="15" t="s">
        <v>21</v>
      </c>
      <c r="AY215" s="272" t="s">
        <v>121</v>
      </c>
    </row>
    <row r="216" spans="1:65" s="2" customFormat="1" ht="16.5" customHeight="1">
      <c r="A216" s="40"/>
      <c r="B216" s="41"/>
      <c r="C216" s="273" t="s">
        <v>440</v>
      </c>
      <c r="D216" s="273" t="s">
        <v>224</v>
      </c>
      <c r="E216" s="274" t="s">
        <v>441</v>
      </c>
      <c r="F216" s="275" t="s">
        <v>442</v>
      </c>
      <c r="G216" s="276" t="s">
        <v>221</v>
      </c>
      <c r="H216" s="277">
        <v>4</v>
      </c>
      <c r="I216" s="278"/>
      <c r="J216" s="279">
        <f>ROUND(I216*H216,2)</f>
        <v>0</v>
      </c>
      <c r="K216" s="275" t="s">
        <v>129</v>
      </c>
      <c r="L216" s="280"/>
      <c r="M216" s="281" t="s">
        <v>32</v>
      </c>
      <c r="N216" s="282" t="s">
        <v>51</v>
      </c>
      <c r="O216" s="86"/>
      <c r="P216" s="229">
        <f>O216*H216</f>
        <v>0</v>
      </c>
      <c r="Q216" s="229">
        <v>0.008</v>
      </c>
      <c r="R216" s="229">
        <f>Q216*H216</f>
        <v>0.032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336</v>
      </c>
      <c r="AT216" s="231" t="s">
        <v>224</v>
      </c>
      <c r="AU216" s="231" t="s">
        <v>89</v>
      </c>
      <c r="AY216" s="18" t="s">
        <v>121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21</v>
      </c>
      <c r="BK216" s="232">
        <f>ROUND(I216*H216,2)</f>
        <v>0</v>
      </c>
      <c r="BL216" s="18" t="s">
        <v>249</v>
      </c>
      <c r="BM216" s="231" t="s">
        <v>443</v>
      </c>
    </row>
    <row r="217" spans="1:65" s="2" customFormat="1" ht="16.5" customHeight="1">
      <c r="A217" s="40"/>
      <c r="B217" s="41"/>
      <c r="C217" s="273" t="s">
        <v>444</v>
      </c>
      <c r="D217" s="273" t="s">
        <v>224</v>
      </c>
      <c r="E217" s="274" t="s">
        <v>445</v>
      </c>
      <c r="F217" s="275" t="s">
        <v>446</v>
      </c>
      <c r="G217" s="276" t="s">
        <v>221</v>
      </c>
      <c r="H217" s="277">
        <v>4</v>
      </c>
      <c r="I217" s="278"/>
      <c r="J217" s="279">
        <f>ROUND(I217*H217,2)</f>
        <v>0</v>
      </c>
      <c r="K217" s="275" t="s">
        <v>129</v>
      </c>
      <c r="L217" s="280"/>
      <c r="M217" s="281" t="s">
        <v>32</v>
      </c>
      <c r="N217" s="282" t="s">
        <v>51</v>
      </c>
      <c r="O217" s="86"/>
      <c r="P217" s="229">
        <f>O217*H217</f>
        <v>0</v>
      </c>
      <c r="Q217" s="229">
        <v>0.008</v>
      </c>
      <c r="R217" s="229">
        <f>Q217*H217</f>
        <v>0.032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336</v>
      </c>
      <c r="AT217" s="231" t="s">
        <v>224</v>
      </c>
      <c r="AU217" s="231" t="s">
        <v>89</v>
      </c>
      <c r="AY217" s="18" t="s">
        <v>121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21</v>
      </c>
      <c r="BK217" s="232">
        <f>ROUND(I217*H217,2)</f>
        <v>0</v>
      </c>
      <c r="BL217" s="18" t="s">
        <v>249</v>
      </c>
      <c r="BM217" s="231" t="s">
        <v>447</v>
      </c>
    </row>
    <row r="218" spans="1:65" s="2" customFormat="1" ht="16.5" customHeight="1">
      <c r="A218" s="40"/>
      <c r="B218" s="41"/>
      <c r="C218" s="273" t="s">
        <v>448</v>
      </c>
      <c r="D218" s="273" t="s">
        <v>224</v>
      </c>
      <c r="E218" s="274" t="s">
        <v>449</v>
      </c>
      <c r="F218" s="275" t="s">
        <v>450</v>
      </c>
      <c r="G218" s="276" t="s">
        <v>221</v>
      </c>
      <c r="H218" s="277">
        <v>6</v>
      </c>
      <c r="I218" s="278"/>
      <c r="J218" s="279">
        <f>ROUND(I218*H218,2)</f>
        <v>0</v>
      </c>
      <c r="K218" s="275" t="s">
        <v>129</v>
      </c>
      <c r="L218" s="280"/>
      <c r="M218" s="281" t="s">
        <v>32</v>
      </c>
      <c r="N218" s="282" t="s">
        <v>51</v>
      </c>
      <c r="O218" s="86"/>
      <c r="P218" s="229">
        <f>O218*H218</f>
        <v>0</v>
      </c>
      <c r="Q218" s="229">
        <v>0.008</v>
      </c>
      <c r="R218" s="229">
        <f>Q218*H218</f>
        <v>0.048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336</v>
      </c>
      <c r="AT218" s="231" t="s">
        <v>224</v>
      </c>
      <c r="AU218" s="231" t="s">
        <v>89</v>
      </c>
      <c r="AY218" s="18" t="s">
        <v>121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21</v>
      </c>
      <c r="BK218" s="232">
        <f>ROUND(I218*H218,2)</f>
        <v>0</v>
      </c>
      <c r="BL218" s="18" t="s">
        <v>249</v>
      </c>
      <c r="BM218" s="231" t="s">
        <v>451</v>
      </c>
    </row>
    <row r="219" spans="1:65" s="2" customFormat="1" ht="16.5" customHeight="1">
      <c r="A219" s="40"/>
      <c r="B219" s="41"/>
      <c r="C219" s="273" t="s">
        <v>452</v>
      </c>
      <c r="D219" s="273" t="s">
        <v>224</v>
      </c>
      <c r="E219" s="274" t="s">
        <v>453</v>
      </c>
      <c r="F219" s="275" t="s">
        <v>454</v>
      </c>
      <c r="G219" s="276" t="s">
        <v>221</v>
      </c>
      <c r="H219" s="277">
        <v>2</v>
      </c>
      <c r="I219" s="278"/>
      <c r="J219" s="279">
        <f>ROUND(I219*H219,2)</f>
        <v>0</v>
      </c>
      <c r="K219" s="275" t="s">
        <v>129</v>
      </c>
      <c r="L219" s="280"/>
      <c r="M219" s="281" t="s">
        <v>32</v>
      </c>
      <c r="N219" s="282" t="s">
        <v>51</v>
      </c>
      <c r="O219" s="86"/>
      <c r="P219" s="229">
        <f>O219*H219</f>
        <v>0</v>
      </c>
      <c r="Q219" s="229">
        <v>0.008</v>
      </c>
      <c r="R219" s="229">
        <f>Q219*H219</f>
        <v>0.016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336</v>
      </c>
      <c r="AT219" s="231" t="s">
        <v>224</v>
      </c>
      <c r="AU219" s="231" t="s">
        <v>89</v>
      </c>
      <c r="AY219" s="18" t="s">
        <v>121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21</v>
      </c>
      <c r="BK219" s="232">
        <f>ROUND(I219*H219,2)</f>
        <v>0</v>
      </c>
      <c r="BL219" s="18" t="s">
        <v>249</v>
      </c>
      <c r="BM219" s="231" t="s">
        <v>455</v>
      </c>
    </row>
    <row r="220" spans="1:65" s="2" customFormat="1" ht="16.5" customHeight="1">
      <c r="A220" s="40"/>
      <c r="B220" s="41"/>
      <c r="C220" s="220" t="s">
        <v>456</v>
      </c>
      <c r="D220" s="220" t="s">
        <v>125</v>
      </c>
      <c r="E220" s="221" t="s">
        <v>457</v>
      </c>
      <c r="F220" s="222" t="s">
        <v>458</v>
      </c>
      <c r="G220" s="223" t="s">
        <v>221</v>
      </c>
      <c r="H220" s="224">
        <v>32</v>
      </c>
      <c r="I220" s="225"/>
      <c r="J220" s="226">
        <f>ROUND(I220*H220,2)</f>
        <v>0</v>
      </c>
      <c r="K220" s="222" t="s">
        <v>129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249</v>
      </c>
      <c r="AT220" s="231" t="s">
        <v>125</v>
      </c>
      <c r="AU220" s="231" t="s">
        <v>89</v>
      </c>
      <c r="AY220" s="18" t="s">
        <v>121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21</v>
      </c>
      <c r="BK220" s="232">
        <f>ROUND(I220*H220,2)</f>
        <v>0</v>
      </c>
      <c r="BL220" s="18" t="s">
        <v>249</v>
      </c>
      <c r="BM220" s="231" t="s">
        <v>459</v>
      </c>
    </row>
    <row r="221" spans="1:65" s="2" customFormat="1" ht="16.5" customHeight="1">
      <c r="A221" s="40"/>
      <c r="B221" s="41"/>
      <c r="C221" s="273" t="s">
        <v>460</v>
      </c>
      <c r="D221" s="273" t="s">
        <v>224</v>
      </c>
      <c r="E221" s="274" t="s">
        <v>461</v>
      </c>
      <c r="F221" s="275" t="s">
        <v>462</v>
      </c>
      <c r="G221" s="276" t="s">
        <v>221</v>
      </c>
      <c r="H221" s="277">
        <v>32</v>
      </c>
      <c r="I221" s="278"/>
      <c r="J221" s="279">
        <f>ROUND(I221*H221,2)</f>
        <v>0</v>
      </c>
      <c r="K221" s="275" t="s">
        <v>129</v>
      </c>
      <c r="L221" s="280"/>
      <c r="M221" s="281" t="s">
        <v>32</v>
      </c>
      <c r="N221" s="282" t="s">
        <v>51</v>
      </c>
      <c r="O221" s="86"/>
      <c r="P221" s="229">
        <f>O221*H221</f>
        <v>0</v>
      </c>
      <c r="Q221" s="229">
        <v>0.004</v>
      </c>
      <c r="R221" s="229">
        <f>Q221*H221</f>
        <v>0.128</v>
      </c>
      <c r="S221" s="229">
        <v>0</v>
      </c>
      <c r="T221" s="23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1" t="s">
        <v>336</v>
      </c>
      <c r="AT221" s="231" t="s">
        <v>224</v>
      </c>
      <c r="AU221" s="231" t="s">
        <v>89</v>
      </c>
      <c r="AY221" s="18" t="s">
        <v>121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21</v>
      </c>
      <c r="BK221" s="232">
        <f>ROUND(I221*H221,2)</f>
        <v>0</v>
      </c>
      <c r="BL221" s="18" t="s">
        <v>249</v>
      </c>
      <c r="BM221" s="231" t="s">
        <v>463</v>
      </c>
    </row>
    <row r="222" spans="1:65" s="2" customFormat="1" ht="16.5" customHeight="1">
      <c r="A222" s="40"/>
      <c r="B222" s="41"/>
      <c r="C222" s="220" t="s">
        <v>464</v>
      </c>
      <c r="D222" s="220" t="s">
        <v>125</v>
      </c>
      <c r="E222" s="221" t="s">
        <v>465</v>
      </c>
      <c r="F222" s="222" t="s">
        <v>466</v>
      </c>
      <c r="G222" s="223" t="s">
        <v>221</v>
      </c>
      <c r="H222" s="224">
        <v>2</v>
      </c>
      <c r="I222" s="225"/>
      <c r="J222" s="226">
        <f>ROUND(I222*H222,2)</f>
        <v>0</v>
      </c>
      <c r="K222" s="222" t="s">
        <v>129</v>
      </c>
      <c r="L222" s="46"/>
      <c r="M222" s="227" t="s">
        <v>32</v>
      </c>
      <c r="N222" s="228" t="s">
        <v>51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249</v>
      </c>
      <c r="AT222" s="231" t="s">
        <v>125</v>
      </c>
      <c r="AU222" s="231" t="s">
        <v>89</v>
      </c>
      <c r="AY222" s="18" t="s">
        <v>121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21</v>
      </c>
      <c r="BK222" s="232">
        <f>ROUND(I222*H222,2)</f>
        <v>0</v>
      </c>
      <c r="BL222" s="18" t="s">
        <v>249</v>
      </c>
      <c r="BM222" s="231" t="s">
        <v>467</v>
      </c>
    </row>
    <row r="223" spans="1:65" s="2" customFormat="1" ht="16.5" customHeight="1">
      <c r="A223" s="40"/>
      <c r="B223" s="41"/>
      <c r="C223" s="220" t="s">
        <v>468</v>
      </c>
      <c r="D223" s="220" t="s">
        <v>125</v>
      </c>
      <c r="E223" s="221" t="s">
        <v>469</v>
      </c>
      <c r="F223" s="222" t="s">
        <v>470</v>
      </c>
      <c r="G223" s="223" t="s">
        <v>221</v>
      </c>
      <c r="H223" s="224">
        <v>4</v>
      </c>
      <c r="I223" s="225"/>
      <c r="J223" s="226">
        <f>ROUND(I223*H223,2)</f>
        <v>0</v>
      </c>
      <c r="K223" s="222" t="s">
        <v>129</v>
      </c>
      <c r="L223" s="46"/>
      <c r="M223" s="227" t="s">
        <v>32</v>
      </c>
      <c r="N223" s="228" t="s">
        <v>51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249</v>
      </c>
      <c r="AT223" s="231" t="s">
        <v>125</v>
      </c>
      <c r="AU223" s="231" t="s">
        <v>89</v>
      </c>
      <c r="AY223" s="18" t="s">
        <v>121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21</v>
      </c>
      <c r="BK223" s="232">
        <f>ROUND(I223*H223,2)</f>
        <v>0</v>
      </c>
      <c r="BL223" s="18" t="s">
        <v>249</v>
      </c>
      <c r="BM223" s="231" t="s">
        <v>471</v>
      </c>
    </row>
    <row r="224" spans="1:65" s="2" customFormat="1" ht="16.5" customHeight="1">
      <c r="A224" s="40"/>
      <c r="B224" s="41"/>
      <c r="C224" s="220" t="s">
        <v>472</v>
      </c>
      <c r="D224" s="220" t="s">
        <v>125</v>
      </c>
      <c r="E224" s="221" t="s">
        <v>473</v>
      </c>
      <c r="F224" s="222" t="s">
        <v>474</v>
      </c>
      <c r="G224" s="223" t="s">
        <v>221</v>
      </c>
      <c r="H224" s="224">
        <v>4</v>
      </c>
      <c r="I224" s="225"/>
      <c r="J224" s="226">
        <f>ROUND(I224*H224,2)</f>
        <v>0</v>
      </c>
      <c r="K224" s="222" t="s">
        <v>129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249</v>
      </c>
      <c r="AT224" s="231" t="s">
        <v>125</v>
      </c>
      <c r="AU224" s="231" t="s">
        <v>89</v>
      </c>
      <c r="AY224" s="18" t="s">
        <v>121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21</v>
      </c>
      <c r="BK224" s="232">
        <f>ROUND(I224*H224,2)</f>
        <v>0</v>
      </c>
      <c r="BL224" s="18" t="s">
        <v>249</v>
      </c>
      <c r="BM224" s="231" t="s">
        <v>475</v>
      </c>
    </row>
    <row r="225" spans="1:65" s="2" customFormat="1" ht="16.5" customHeight="1">
      <c r="A225" s="40"/>
      <c r="B225" s="41"/>
      <c r="C225" s="273" t="s">
        <v>476</v>
      </c>
      <c r="D225" s="273" t="s">
        <v>224</v>
      </c>
      <c r="E225" s="274" t="s">
        <v>477</v>
      </c>
      <c r="F225" s="275" t="s">
        <v>478</v>
      </c>
      <c r="G225" s="276" t="s">
        <v>221</v>
      </c>
      <c r="H225" s="277">
        <v>2</v>
      </c>
      <c r="I225" s="278"/>
      <c r="J225" s="279">
        <f>ROUND(I225*H225,2)</f>
        <v>0</v>
      </c>
      <c r="K225" s="275" t="s">
        <v>129</v>
      </c>
      <c r="L225" s="280"/>
      <c r="M225" s="281" t="s">
        <v>32</v>
      </c>
      <c r="N225" s="282" t="s">
        <v>51</v>
      </c>
      <c r="O225" s="86"/>
      <c r="P225" s="229">
        <f>O225*H225</f>
        <v>0</v>
      </c>
      <c r="Q225" s="229">
        <v>0.057</v>
      </c>
      <c r="R225" s="229">
        <f>Q225*H225</f>
        <v>0.114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336</v>
      </c>
      <c r="AT225" s="231" t="s">
        <v>224</v>
      </c>
      <c r="AU225" s="231" t="s">
        <v>89</v>
      </c>
      <c r="AY225" s="18" t="s">
        <v>121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21</v>
      </c>
      <c r="BK225" s="232">
        <f>ROUND(I225*H225,2)</f>
        <v>0</v>
      </c>
      <c r="BL225" s="18" t="s">
        <v>249</v>
      </c>
      <c r="BM225" s="231" t="s">
        <v>479</v>
      </c>
    </row>
    <row r="226" spans="1:65" s="2" customFormat="1" ht="21.75" customHeight="1">
      <c r="A226" s="40"/>
      <c r="B226" s="41"/>
      <c r="C226" s="220" t="s">
        <v>480</v>
      </c>
      <c r="D226" s="220" t="s">
        <v>125</v>
      </c>
      <c r="E226" s="221" t="s">
        <v>481</v>
      </c>
      <c r="F226" s="222" t="s">
        <v>482</v>
      </c>
      <c r="G226" s="223" t="s">
        <v>483</v>
      </c>
      <c r="H226" s="283"/>
      <c r="I226" s="225"/>
      <c r="J226" s="226">
        <f>ROUND(I226*H226,2)</f>
        <v>0</v>
      </c>
      <c r="K226" s="222" t="s">
        <v>129</v>
      </c>
      <c r="L226" s="46"/>
      <c r="M226" s="227" t="s">
        <v>32</v>
      </c>
      <c r="N226" s="228" t="s">
        <v>51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249</v>
      </c>
      <c r="AT226" s="231" t="s">
        <v>125</v>
      </c>
      <c r="AU226" s="231" t="s">
        <v>89</v>
      </c>
      <c r="AY226" s="18" t="s">
        <v>121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21</v>
      </c>
      <c r="BK226" s="232">
        <f>ROUND(I226*H226,2)</f>
        <v>0</v>
      </c>
      <c r="BL226" s="18" t="s">
        <v>249</v>
      </c>
      <c r="BM226" s="231" t="s">
        <v>484</v>
      </c>
    </row>
    <row r="227" spans="1:63" s="12" customFormat="1" ht="22.8" customHeight="1">
      <c r="A227" s="12"/>
      <c r="B227" s="204"/>
      <c r="C227" s="205"/>
      <c r="D227" s="206" t="s">
        <v>79</v>
      </c>
      <c r="E227" s="218" t="s">
        <v>485</v>
      </c>
      <c r="F227" s="218" t="s">
        <v>486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SUM(P228:P240)</f>
        <v>0</v>
      </c>
      <c r="Q227" s="212"/>
      <c r="R227" s="213">
        <f>SUM(R228:R240)</f>
        <v>3.4021328999999993</v>
      </c>
      <c r="S227" s="212"/>
      <c r="T227" s="214">
        <f>SUM(T228:T240)</f>
        <v>1.8363935999999996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5" t="s">
        <v>89</v>
      </c>
      <c r="AT227" s="216" t="s">
        <v>79</v>
      </c>
      <c r="AU227" s="216" t="s">
        <v>21</v>
      </c>
      <c r="AY227" s="215" t="s">
        <v>121</v>
      </c>
      <c r="BK227" s="217">
        <f>SUM(BK228:BK240)</f>
        <v>0</v>
      </c>
    </row>
    <row r="228" spans="1:65" s="2" customFormat="1" ht="16.5" customHeight="1">
      <c r="A228" s="40"/>
      <c r="B228" s="41"/>
      <c r="C228" s="220" t="s">
        <v>487</v>
      </c>
      <c r="D228" s="220" t="s">
        <v>125</v>
      </c>
      <c r="E228" s="221" t="s">
        <v>488</v>
      </c>
      <c r="F228" s="222" t="s">
        <v>489</v>
      </c>
      <c r="G228" s="223" t="s">
        <v>175</v>
      </c>
      <c r="H228" s="224">
        <v>22.08</v>
      </c>
      <c r="I228" s="225"/>
      <c r="J228" s="226">
        <f>ROUND(I228*H228,2)</f>
        <v>0</v>
      </c>
      <c r="K228" s="222" t="s">
        <v>129</v>
      </c>
      <c r="L228" s="46"/>
      <c r="M228" s="227" t="s">
        <v>32</v>
      </c>
      <c r="N228" s="228" t="s">
        <v>51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0.08317</v>
      </c>
      <c r="T228" s="230">
        <f>S228*H228</f>
        <v>1.8363935999999996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249</v>
      </c>
      <c r="AT228" s="231" t="s">
        <v>125</v>
      </c>
      <c r="AU228" s="231" t="s">
        <v>89</v>
      </c>
      <c r="AY228" s="18" t="s">
        <v>121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21</v>
      </c>
      <c r="BK228" s="232">
        <f>ROUND(I228*H228,2)</f>
        <v>0</v>
      </c>
      <c r="BL228" s="18" t="s">
        <v>249</v>
      </c>
      <c r="BM228" s="231" t="s">
        <v>490</v>
      </c>
    </row>
    <row r="229" spans="1:51" s="14" customFormat="1" ht="12">
      <c r="A229" s="14"/>
      <c r="B229" s="251"/>
      <c r="C229" s="252"/>
      <c r="D229" s="242" t="s">
        <v>177</v>
      </c>
      <c r="E229" s="253" t="s">
        <v>32</v>
      </c>
      <c r="F229" s="254" t="s">
        <v>491</v>
      </c>
      <c r="G229" s="252"/>
      <c r="H229" s="255">
        <v>22.08</v>
      </c>
      <c r="I229" s="256"/>
      <c r="J229" s="252"/>
      <c r="K229" s="252"/>
      <c r="L229" s="257"/>
      <c r="M229" s="258"/>
      <c r="N229" s="259"/>
      <c r="O229" s="259"/>
      <c r="P229" s="259"/>
      <c r="Q229" s="259"/>
      <c r="R229" s="259"/>
      <c r="S229" s="259"/>
      <c r="T229" s="26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1" t="s">
        <v>177</v>
      </c>
      <c r="AU229" s="261" t="s">
        <v>89</v>
      </c>
      <c r="AV229" s="14" t="s">
        <v>89</v>
      </c>
      <c r="AW229" s="14" t="s">
        <v>39</v>
      </c>
      <c r="AX229" s="14" t="s">
        <v>21</v>
      </c>
      <c r="AY229" s="261" t="s">
        <v>121</v>
      </c>
    </row>
    <row r="230" spans="1:65" s="2" customFormat="1" ht="21.75" customHeight="1">
      <c r="A230" s="40"/>
      <c r="B230" s="41"/>
      <c r="C230" s="220" t="s">
        <v>492</v>
      </c>
      <c r="D230" s="220" t="s">
        <v>125</v>
      </c>
      <c r="E230" s="221" t="s">
        <v>493</v>
      </c>
      <c r="F230" s="222" t="s">
        <v>494</v>
      </c>
      <c r="G230" s="223" t="s">
        <v>175</v>
      </c>
      <c r="H230" s="224">
        <v>23.07</v>
      </c>
      <c r="I230" s="225"/>
      <c r="J230" s="226">
        <f>ROUND(I230*H230,2)</f>
        <v>0</v>
      </c>
      <c r="K230" s="222" t="s">
        <v>129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0.00392</v>
      </c>
      <c r="R230" s="229">
        <f>Q230*H230</f>
        <v>0.0904344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249</v>
      </c>
      <c r="AT230" s="231" t="s">
        <v>125</v>
      </c>
      <c r="AU230" s="231" t="s">
        <v>89</v>
      </c>
      <c r="AY230" s="18" t="s">
        <v>121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21</v>
      </c>
      <c r="BK230" s="232">
        <f>ROUND(I230*H230,2)</f>
        <v>0</v>
      </c>
      <c r="BL230" s="18" t="s">
        <v>249</v>
      </c>
      <c r="BM230" s="231" t="s">
        <v>495</v>
      </c>
    </row>
    <row r="231" spans="1:51" s="14" customFormat="1" ht="12">
      <c r="A231" s="14"/>
      <c r="B231" s="251"/>
      <c r="C231" s="252"/>
      <c r="D231" s="242" t="s">
        <v>177</v>
      </c>
      <c r="E231" s="253" t="s">
        <v>32</v>
      </c>
      <c r="F231" s="254" t="s">
        <v>496</v>
      </c>
      <c r="G231" s="252"/>
      <c r="H231" s="255">
        <v>22.08</v>
      </c>
      <c r="I231" s="256"/>
      <c r="J231" s="252"/>
      <c r="K231" s="252"/>
      <c r="L231" s="257"/>
      <c r="M231" s="258"/>
      <c r="N231" s="259"/>
      <c r="O231" s="259"/>
      <c r="P231" s="259"/>
      <c r="Q231" s="259"/>
      <c r="R231" s="259"/>
      <c r="S231" s="259"/>
      <c r="T231" s="26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1" t="s">
        <v>177</v>
      </c>
      <c r="AU231" s="261" t="s">
        <v>89</v>
      </c>
      <c r="AV231" s="14" t="s">
        <v>89</v>
      </c>
      <c r="AW231" s="14" t="s">
        <v>39</v>
      </c>
      <c r="AX231" s="14" t="s">
        <v>80</v>
      </c>
      <c r="AY231" s="261" t="s">
        <v>121</v>
      </c>
    </row>
    <row r="232" spans="1:51" s="14" customFormat="1" ht="12">
      <c r="A232" s="14"/>
      <c r="B232" s="251"/>
      <c r="C232" s="252"/>
      <c r="D232" s="242" t="s">
        <v>177</v>
      </c>
      <c r="E232" s="253" t="s">
        <v>32</v>
      </c>
      <c r="F232" s="254" t="s">
        <v>497</v>
      </c>
      <c r="G232" s="252"/>
      <c r="H232" s="255">
        <v>0.99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1" t="s">
        <v>177</v>
      </c>
      <c r="AU232" s="261" t="s">
        <v>89</v>
      </c>
      <c r="AV232" s="14" t="s">
        <v>89</v>
      </c>
      <c r="AW232" s="14" t="s">
        <v>39</v>
      </c>
      <c r="AX232" s="14" t="s">
        <v>80</v>
      </c>
      <c r="AY232" s="261" t="s">
        <v>121</v>
      </c>
    </row>
    <row r="233" spans="1:51" s="15" customFormat="1" ht="12">
      <c r="A233" s="15"/>
      <c r="B233" s="262"/>
      <c r="C233" s="263"/>
      <c r="D233" s="242" t="s">
        <v>177</v>
      </c>
      <c r="E233" s="264" t="s">
        <v>32</v>
      </c>
      <c r="F233" s="265" t="s">
        <v>182</v>
      </c>
      <c r="G233" s="263"/>
      <c r="H233" s="266">
        <v>23.07</v>
      </c>
      <c r="I233" s="267"/>
      <c r="J233" s="263"/>
      <c r="K233" s="263"/>
      <c r="L233" s="268"/>
      <c r="M233" s="269"/>
      <c r="N233" s="270"/>
      <c r="O233" s="270"/>
      <c r="P233" s="270"/>
      <c r="Q233" s="270"/>
      <c r="R233" s="270"/>
      <c r="S233" s="270"/>
      <c r="T233" s="27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2" t="s">
        <v>177</v>
      </c>
      <c r="AU233" s="272" t="s">
        <v>89</v>
      </c>
      <c r="AV233" s="15" t="s">
        <v>124</v>
      </c>
      <c r="AW233" s="15" t="s">
        <v>39</v>
      </c>
      <c r="AX233" s="15" t="s">
        <v>21</v>
      </c>
      <c r="AY233" s="272" t="s">
        <v>121</v>
      </c>
    </row>
    <row r="234" spans="1:65" s="2" customFormat="1" ht="16.5" customHeight="1">
      <c r="A234" s="40"/>
      <c r="B234" s="41"/>
      <c r="C234" s="220" t="s">
        <v>498</v>
      </c>
      <c r="D234" s="220" t="s">
        <v>125</v>
      </c>
      <c r="E234" s="221" t="s">
        <v>499</v>
      </c>
      <c r="F234" s="222" t="s">
        <v>500</v>
      </c>
      <c r="G234" s="223" t="s">
        <v>175</v>
      </c>
      <c r="H234" s="224">
        <v>23.07</v>
      </c>
      <c r="I234" s="225"/>
      <c r="J234" s="226">
        <f>ROUND(I234*H234,2)</f>
        <v>0</v>
      </c>
      <c r="K234" s="222" t="s">
        <v>129</v>
      </c>
      <c r="L234" s="46"/>
      <c r="M234" s="227" t="s">
        <v>32</v>
      </c>
      <c r="N234" s="228" t="s">
        <v>51</v>
      </c>
      <c r="O234" s="8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249</v>
      </c>
      <c r="AT234" s="231" t="s">
        <v>125</v>
      </c>
      <c r="AU234" s="231" t="s">
        <v>89</v>
      </c>
      <c r="AY234" s="18" t="s">
        <v>121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21</v>
      </c>
      <c r="BK234" s="232">
        <f>ROUND(I234*H234,2)</f>
        <v>0</v>
      </c>
      <c r="BL234" s="18" t="s">
        <v>249</v>
      </c>
      <c r="BM234" s="231" t="s">
        <v>501</v>
      </c>
    </row>
    <row r="235" spans="1:65" s="2" customFormat="1" ht="16.5" customHeight="1">
      <c r="A235" s="40"/>
      <c r="B235" s="41"/>
      <c r="C235" s="273" t="s">
        <v>502</v>
      </c>
      <c r="D235" s="273" t="s">
        <v>224</v>
      </c>
      <c r="E235" s="274" t="s">
        <v>503</v>
      </c>
      <c r="F235" s="275" t="s">
        <v>504</v>
      </c>
      <c r="G235" s="276" t="s">
        <v>175</v>
      </c>
      <c r="H235" s="277">
        <v>25.377</v>
      </c>
      <c r="I235" s="278"/>
      <c r="J235" s="279">
        <f>ROUND(I235*H235,2)</f>
        <v>0</v>
      </c>
      <c r="K235" s="275" t="s">
        <v>129</v>
      </c>
      <c r="L235" s="280"/>
      <c r="M235" s="281" t="s">
        <v>32</v>
      </c>
      <c r="N235" s="282" t="s">
        <v>51</v>
      </c>
      <c r="O235" s="86"/>
      <c r="P235" s="229">
        <f>O235*H235</f>
        <v>0</v>
      </c>
      <c r="Q235" s="229">
        <v>0.124</v>
      </c>
      <c r="R235" s="229">
        <f>Q235*H235</f>
        <v>3.1467479999999997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336</v>
      </c>
      <c r="AT235" s="231" t="s">
        <v>224</v>
      </c>
      <c r="AU235" s="231" t="s">
        <v>89</v>
      </c>
      <c r="AY235" s="18" t="s">
        <v>121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21</v>
      </c>
      <c r="BK235" s="232">
        <f>ROUND(I235*H235,2)</f>
        <v>0</v>
      </c>
      <c r="BL235" s="18" t="s">
        <v>249</v>
      </c>
      <c r="BM235" s="231" t="s">
        <v>505</v>
      </c>
    </row>
    <row r="236" spans="1:65" s="2" customFormat="1" ht="16.5" customHeight="1">
      <c r="A236" s="40"/>
      <c r="B236" s="41"/>
      <c r="C236" s="220" t="s">
        <v>506</v>
      </c>
      <c r="D236" s="220" t="s">
        <v>125</v>
      </c>
      <c r="E236" s="221" t="s">
        <v>507</v>
      </c>
      <c r="F236" s="222" t="s">
        <v>508</v>
      </c>
      <c r="G236" s="223" t="s">
        <v>175</v>
      </c>
      <c r="H236" s="224">
        <v>23.07</v>
      </c>
      <c r="I236" s="225"/>
      <c r="J236" s="226">
        <f>ROUND(I236*H236,2)</f>
        <v>0</v>
      </c>
      <c r="K236" s="222" t="s">
        <v>129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249</v>
      </c>
      <c r="AT236" s="231" t="s">
        <v>125</v>
      </c>
      <c r="AU236" s="231" t="s">
        <v>89</v>
      </c>
      <c r="AY236" s="18" t="s">
        <v>121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21</v>
      </c>
      <c r="BK236" s="232">
        <f>ROUND(I236*H236,2)</f>
        <v>0</v>
      </c>
      <c r="BL236" s="18" t="s">
        <v>249</v>
      </c>
      <c r="BM236" s="231" t="s">
        <v>509</v>
      </c>
    </row>
    <row r="237" spans="1:65" s="2" customFormat="1" ht="16.5" customHeight="1">
      <c r="A237" s="40"/>
      <c r="B237" s="41"/>
      <c r="C237" s="220" t="s">
        <v>510</v>
      </c>
      <c r="D237" s="220" t="s">
        <v>125</v>
      </c>
      <c r="E237" s="221" t="s">
        <v>511</v>
      </c>
      <c r="F237" s="222" t="s">
        <v>512</v>
      </c>
      <c r="G237" s="223" t="s">
        <v>175</v>
      </c>
      <c r="H237" s="224">
        <v>23.07</v>
      </c>
      <c r="I237" s="225"/>
      <c r="J237" s="226">
        <f>ROUND(I237*H237,2)</f>
        <v>0</v>
      </c>
      <c r="K237" s="222" t="s">
        <v>129</v>
      </c>
      <c r="L237" s="46"/>
      <c r="M237" s="227" t="s">
        <v>32</v>
      </c>
      <c r="N237" s="228" t="s">
        <v>51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249</v>
      </c>
      <c r="AT237" s="231" t="s">
        <v>125</v>
      </c>
      <c r="AU237" s="231" t="s">
        <v>89</v>
      </c>
      <c r="AY237" s="18" t="s">
        <v>121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21</v>
      </c>
      <c r="BK237" s="232">
        <f>ROUND(I237*H237,2)</f>
        <v>0</v>
      </c>
      <c r="BL237" s="18" t="s">
        <v>249</v>
      </c>
      <c r="BM237" s="231" t="s">
        <v>513</v>
      </c>
    </row>
    <row r="238" spans="1:65" s="2" customFormat="1" ht="16.5" customHeight="1">
      <c r="A238" s="40"/>
      <c r="B238" s="41"/>
      <c r="C238" s="220" t="s">
        <v>514</v>
      </c>
      <c r="D238" s="220" t="s">
        <v>125</v>
      </c>
      <c r="E238" s="221" t="s">
        <v>515</v>
      </c>
      <c r="F238" s="222" t="s">
        <v>516</v>
      </c>
      <c r="G238" s="223" t="s">
        <v>175</v>
      </c>
      <c r="H238" s="224">
        <v>23.07</v>
      </c>
      <c r="I238" s="225"/>
      <c r="J238" s="226">
        <f>ROUND(I238*H238,2)</f>
        <v>0</v>
      </c>
      <c r="K238" s="222" t="s">
        <v>129</v>
      </c>
      <c r="L238" s="46"/>
      <c r="M238" s="227" t="s">
        <v>32</v>
      </c>
      <c r="N238" s="228" t="s">
        <v>51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249</v>
      </c>
      <c r="AT238" s="231" t="s">
        <v>125</v>
      </c>
      <c r="AU238" s="231" t="s">
        <v>89</v>
      </c>
      <c r="AY238" s="18" t="s">
        <v>121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21</v>
      </c>
      <c r="BK238" s="232">
        <f>ROUND(I238*H238,2)</f>
        <v>0</v>
      </c>
      <c r="BL238" s="18" t="s">
        <v>249</v>
      </c>
      <c r="BM238" s="231" t="s">
        <v>517</v>
      </c>
    </row>
    <row r="239" spans="1:65" s="2" customFormat="1" ht="16.5" customHeight="1">
      <c r="A239" s="40"/>
      <c r="B239" s="41"/>
      <c r="C239" s="220" t="s">
        <v>518</v>
      </c>
      <c r="D239" s="220" t="s">
        <v>125</v>
      </c>
      <c r="E239" s="221" t="s">
        <v>519</v>
      </c>
      <c r="F239" s="222" t="s">
        <v>520</v>
      </c>
      <c r="G239" s="223" t="s">
        <v>175</v>
      </c>
      <c r="H239" s="224">
        <v>23.07</v>
      </c>
      <c r="I239" s="225"/>
      <c r="J239" s="226">
        <f>ROUND(I239*H239,2)</f>
        <v>0</v>
      </c>
      <c r="K239" s="222" t="s">
        <v>129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0.00715</v>
      </c>
      <c r="R239" s="229">
        <f>Q239*H239</f>
        <v>0.1649505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249</v>
      </c>
      <c r="AT239" s="231" t="s">
        <v>125</v>
      </c>
      <c r="AU239" s="231" t="s">
        <v>89</v>
      </c>
      <c r="AY239" s="18" t="s">
        <v>121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21</v>
      </c>
      <c r="BK239" s="232">
        <f>ROUND(I239*H239,2)</f>
        <v>0</v>
      </c>
      <c r="BL239" s="18" t="s">
        <v>249</v>
      </c>
      <c r="BM239" s="231" t="s">
        <v>521</v>
      </c>
    </row>
    <row r="240" spans="1:65" s="2" customFormat="1" ht="21.75" customHeight="1">
      <c r="A240" s="40"/>
      <c r="B240" s="41"/>
      <c r="C240" s="220" t="s">
        <v>522</v>
      </c>
      <c r="D240" s="220" t="s">
        <v>125</v>
      </c>
      <c r="E240" s="221" t="s">
        <v>523</v>
      </c>
      <c r="F240" s="222" t="s">
        <v>524</v>
      </c>
      <c r="G240" s="223" t="s">
        <v>274</v>
      </c>
      <c r="H240" s="224">
        <v>3.402</v>
      </c>
      <c r="I240" s="225"/>
      <c r="J240" s="226">
        <f>ROUND(I240*H240,2)</f>
        <v>0</v>
      </c>
      <c r="K240" s="222" t="s">
        <v>129</v>
      </c>
      <c r="L240" s="46"/>
      <c r="M240" s="227" t="s">
        <v>32</v>
      </c>
      <c r="N240" s="228" t="s">
        <v>51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249</v>
      </c>
      <c r="AT240" s="231" t="s">
        <v>125</v>
      </c>
      <c r="AU240" s="231" t="s">
        <v>89</v>
      </c>
      <c r="AY240" s="18" t="s">
        <v>121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21</v>
      </c>
      <c r="BK240" s="232">
        <f>ROUND(I240*H240,2)</f>
        <v>0</v>
      </c>
      <c r="BL240" s="18" t="s">
        <v>249</v>
      </c>
      <c r="BM240" s="231" t="s">
        <v>525</v>
      </c>
    </row>
    <row r="241" spans="1:63" s="12" customFormat="1" ht="22.8" customHeight="1">
      <c r="A241" s="12"/>
      <c r="B241" s="204"/>
      <c r="C241" s="205"/>
      <c r="D241" s="206" t="s">
        <v>79</v>
      </c>
      <c r="E241" s="218" t="s">
        <v>526</v>
      </c>
      <c r="F241" s="218" t="s">
        <v>527</v>
      </c>
      <c r="G241" s="205"/>
      <c r="H241" s="205"/>
      <c r="I241" s="208"/>
      <c r="J241" s="219">
        <f>BK241</f>
        <v>0</v>
      </c>
      <c r="K241" s="205"/>
      <c r="L241" s="210"/>
      <c r="M241" s="211"/>
      <c r="N241" s="212"/>
      <c r="O241" s="212"/>
      <c r="P241" s="213">
        <f>SUM(P242:P263)</f>
        <v>0</v>
      </c>
      <c r="Q241" s="212"/>
      <c r="R241" s="213">
        <f>SUM(R242:R263)</f>
        <v>1.5659973</v>
      </c>
      <c r="S241" s="212"/>
      <c r="T241" s="214">
        <f>SUM(T242:T263)</f>
        <v>0.70968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5" t="s">
        <v>89</v>
      </c>
      <c r="AT241" s="216" t="s">
        <v>79</v>
      </c>
      <c r="AU241" s="216" t="s">
        <v>21</v>
      </c>
      <c r="AY241" s="215" t="s">
        <v>121</v>
      </c>
      <c r="BK241" s="217">
        <f>SUM(BK242:BK263)</f>
        <v>0</v>
      </c>
    </row>
    <row r="242" spans="1:65" s="2" customFormat="1" ht="16.5" customHeight="1">
      <c r="A242" s="40"/>
      <c r="B242" s="41"/>
      <c r="C242" s="220" t="s">
        <v>528</v>
      </c>
      <c r="D242" s="220" t="s">
        <v>125</v>
      </c>
      <c r="E242" s="221" t="s">
        <v>529</v>
      </c>
      <c r="F242" s="222" t="s">
        <v>530</v>
      </c>
      <c r="G242" s="223" t="s">
        <v>175</v>
      </c>
      <c r="H242" s="224">
        <v>236.56</v>
      </c>
      <c r="I242" s="225"/>
      <c r="J242" s="226">
        <f>ROUND(I242*H242,2)</f>
        <v>0</v>
      </c>
      <c r="K242" s="222" t="s">
        <v>129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0.003</v>
      </c>
      <c r="T242" s="230">
        <f>S242*H242</f>
        <v>0.70968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249</v>
      </c>
      <c r="AT242" s="231" t="s">
        <v>125</v>
      </c>
      <c r="AU242" s="231" t="s">
        <v>89</v>
      </c>
      <c r="AY242" s="18" t="s">
        <v>121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21</v>
      </c>
      <c r="BK242" s="232">
        <f>ROUND(I242*H242,2)</f>
        <v>0</v>
      </c>
      <c r="BL242" s="18" t="s">
        <v>249</v>
      </c>
      <c r="BM242" s="231" t="s">
        <v>531</v>
      </c>
    </row>
    <row r="243" spans="1:51" s="14" customFormat="1" ht="12">
      <c r="A243" s="14"/>
      <c r="B243" s="251"/>
      <c r="C243" s="252"/>
      <c r="D243" s="242" t="s">
        <v>177</v>
      </c>
      <c r="E243" s="253" t="s">
        <v>32</v>
      </c>
      <c r="F243" s="254" t="s">
        <v>532</v>
      </c>
      <c r="G243" s="252"/>
      <c r="H243" s="255">
        <v>84.92</v>
      </c>
      <c r="I243" s="256"/>
      <c r="J243" s="252"/>
      <c r="K243" s="252"/>
      <c r="L243" s="257"/>
      <c r="M243" s="258"/>
      <c r="N243" s="259"/>
      <c r="O243" s="259"/>
      <c r="P243" s="259"/>
      <c r="Q243" s="259"/>
      <c r="R243" s="259"/>
      <c r="S243" s="259"/>
      <c r="T243" s="26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1" t="s">
        <v>177</v>
      </c>
      <c r="AU243" s="261" t="s">
        <v>89</v>
      </c>
      <c r="AV243" s="14" t="s">
        <v>89</v>
      </c>
      <c r="AW243" s="14" t="s">
        <v>39</v>
      </c>
      <c r="AX243" s="14" t="s">
        <v>80</v>
      </c>
      <c r="AY243" s="261" t="s">
        <v>121</v>
      </c>
    </row>
    <row r="244" spans="1:51" s="14" customFormat="1" ht="12">
      <c r="A244" s="14"/>
      <c r="B244" s="251"/>
      <c r="C244" s="252"/>
      <c r="D244" s="242" t="s">
        <v>177</v>
      </c>
      <c r="E244" s="253" t="s">
        <v>32</v>
      </c>
      <c r="F244" s="254" t="s">
        <v>533</v>
      </c>
      <c r="G244" s="252"/>
      <c r="H244" s="255">
        <v>151.64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177</v>
      </c>
      <c r="AU244" s="261" t="s">
        <v>89</v>
      </c>
      <c r="AV244" s="14" t="s">
        <v>89</v>
      </c>
      <c r="AW244" s="14" t="s">
        <v>39</v>
      </c>
      <c r="AX244" s="14" t="s">
        <v>80</v>
      </c>
      <c r="AY244" s="261" t="s">
        <v>121</v>
      </c>
    </row>
    <row r="245" spans="1:51" s="15" customFormat="1" ht="12">
      <c r="A245" s="15"/>
      <c r="B245" s="262"/>
      <c r="C245" s="263"/>
      <c r="D245" s="242" t="s">
        <v>177</v>
      </c>
      <c r="E245" s="264" t="s">
        <v>32</v>
      </c>
      <c r="F245" s="265" t="s">
        <v>182</v>
      </c>
      <c r="G245" s="263"/>
      <c r="H245" s="266">
        <v>236.56</v>
      </c>
      <c r="I245" s="267"/>
      <c r="J245" s="263"/>
      <c r="K245" s="263"/>
      <c r="L245" s="268"/>
      <c r="M245" s="269"/>
      <c r="N245" s="270"/>
      <c r="O245" s="270"/>
      <c r="P245" s="270"/>
      <c r="Q245" s="270"/>
      <c r="R245" s="270"/>
      <c r="S245" s="270"/>
      <c r="T245" s="27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2" t="s">
        <v>177</v>
      </c>
      <c r="AU245" s="272" t="s">
        <v>89</v>
      </c>
      <c r="AV245" s="15" t="s">
        <v>124</v>
      </c>
      <c r="AW245" s="15" t="s">
        <v>39</v>
      </c>
      <c r="AX245" s="15" t="s">
        <v>21</v>
      </c>
      <c r="AY245" s="272" t="s">
        <v>121</v>
      </c>
    </row>
    <row r="246" spans="1:65" s="2" customFormat="1" ht="16.5" customHeight="1">
      <c r="A246" s="40"/>
      <c r="B246" s="41"/>
      <c r="C246" s="220" t="s">
        <v>534</v>
      </c>
      <c r="D246" s="220" t="s">
        <v>125</v>
      </c>
      <c r="E246" s="221" t="s">
        <v>535</v>
      </c>
      <c r="F246" s="222" t="s">
        <v>536</v>
      </c>
      <c r="G246" s="223" t="s">
        <v>175</v>
      </c>
      <c r="H246" s="224">
        <v>208.96</v>
      </c>
      <c r="I246" s="225"/>
      <c r="J246" s="226">
        <f>ROUND(I246*H246,2)</f>
        <v>0</v>
      </c>
      <c r="K246" s="222" t="s">
        <v>129</v>
      </c>
      <c r="L246" s="46"/>
      <c r="M246" s="227" t="s">
        <v>32</v>
      </c>
      <c r="N246" s="228" t="s">
        <v>51</v>
      </c>
      <c r="O246" s="86"/>
      <c r="P246" s="229">
        <f>O246*H246</f>
        <v>0</v>
      </c>
      <c r="Q246" s="229">
        <v>0.0007</v>
      </c>
      <c r="R246" s="229">
        <f>Q246*H246</f>
        <v>0.146272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249</v>
      </c>
      <c r="AT246" s="231" t="s">
        <v>125</v>
      </c>
      <c r="AU246" s="231" t="s">
        <v>89</v>
      </c>
      <c r="AY246" s="18" t="s">
        <v>121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21</v>
      </c>
      <c r="BK246" s="232">
        <f>ROUND(I246*H246,2)</f>
        <v>0</v>
      </c>
      <c r="BL246" s="18" t="s">
        <v>249</v>
      </c>
      <c r="BM246" s="231" t="s">
        <v>537</v>
      </c>
    </row>
    <row r="247" spans="1:51" s="14" customFormat="1" ht="12">
      <c r="A247" s="14"/>
      <c r="B247" s="251"/>
      <c r="C247" s="252"/>
      <c r="D247" s="242" t="s">
        <v>177</v>
      </c>
      <c r="E247" s="253" t="s">
        <v>32</v>
      </c>
      <c r="F247" s="254" t="s">
        <v>538</v>
      </c>
      <c r="G247" s="252"/>
      <c r="H247" s="255">
        <v>133.24</v>
      </c>
      <c r="I247" s="256"/>
      <c r="J247" s="252"/>
      <c r="K247" s="252"/>
      <c r="L247" s="257"/>
      <c r="M247" s="258"/>
      <c r="N247" s="259"/>
      <c r="O247" s="259"/>
      <c r="P247" s="259"/>
      <c r="Q247" s="259"/>
      <c r="R247" s="259"/>
      <c r="S247" s="259"/>
      <c r="T247" s="26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1" t="s">
        <v>177</v>
      </c>
      <c r="AU247" s="261" t="s">
        <v>89</v>
      </c>
      <c r="AV247" s="14" t="s">
        <v>89</v>
      </c>
      <c r="AW247" s="14" t="s">
        <v>39</v>
      </c>
      <c r="AX247" s="14" t="s">
        <v>80</v>
      </c>
      <c r="AY247" s="261" t="s">
        <v>121</v>
      </c>
    </row>
    <row r="248" spans="1:51" s="14" customFormat="1" ht="12">
      <c r="A248" s="14"/>
      <c r="B248" s="251"/>
      <c r="C248" s="252"/>
      <c r="D248" s="242" t="s">
        <v>177</v>
      </c>
      <c r="E248" s="253" t="s">
        <v>32</v>
      </c>
      <c r="F248" s="254" t="s">
        <v>539</v>
      </c>
      <c r="G248" s="252"/>
      <c r="H248" s="255">
        <v>75.72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1" t="s">
        <v>177</v>
      </c>
      <c r="AU248" s="261" t="s">
        <v>89</v>
      </c>
      <c r="AV248" s="14" t="s">
        <v>89</v>
      </c>
      <c r="AW248" s="14" t="s">
        <v>39</v>
      </c>
      <c r="AX248" s="14" t="s">
        <v>80</v>
      </c>
      <c r="AY248" s="261" t="s">
        <v>121</v>
      </c>
    </row>
    <row r="249" spans="1:51" s="15" customFormat="1" ht="12">
      <c r="A249" s="15"/>
      <c r="B249" s="262"/>
      <c r="C249" s="263"/>
      <c r="D249" s="242" t="s">
        <v>177</v>
      </c>
      <c r="E249" s="264" t="s">
        <v>32</v>
      </c>
      <c r="F249" s="265" t="s">
        <v>182</v>
      </c>
      <c r="G249" s="263"/>
      <c r="H249" s="266">
        <v>208.96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2" t="s">
        <v>177</v>
      </c>
      <c r="AU249" s="272" t="s">
        <v>89</v>
      </c>
      <c r="AV249" s="15" t="s">
        <v>124</v>
      </c>
      <c r="AW249" s="15" t="s">
        <v>39</v>
      </c>
      <c r="AX249" s="15" t="s">
        <v>21</v>
      </c>
      <c r="AY249" s="272" t="s">
        <v>121</v>
      </c>
    </row>
    <row r="250" spans="1:65" s="2" customFormat="1" ht="21.75" customHeight="1">
      <c r="A250" s="40"/>
      <c r="B250" s="41"/>
      <c r="C250" s="273" t="s">
        <v>540</v>
      </c>
      <c r="D250" s="273" t="s">
        <v>224</v>
      </c>
      <c r="E250" s="274" t="s">
        <v>541</v>
      </c>
      <c r="F250" s="275" t="s">
        <v>542</v>
      </c>
      <c r="G250" s="276" t="s">
        <v>175</v>
      </c>
      <c r="H250" s="277">
        <v>229.856</v>
      </c>
      <c r="I250" s="278"/>
      <c r="J250" s="279">
        <f>ROUND(I250*H250,2)</f>
        <v>0</v>
      </c>
      <c r="K250" s="275" t="s">
        <v>129</v>
      </c>
      <c r="L250" s="280"/>
      <c r="M250" s="281" t="s">
        <v>32</v>
      </c>
      <c r="N250" s="282" t="s">
        <v>51</v>
      </c>
      <c r="O250" s="86"/>
      <c r="P250" s="229">
        <f>O250*H250</f>
        <v>0</v>
      </c>
      <c r="Q250" s="229">
        <v>0.0051</v>
      </c>
      <c r="R250" s="229">
        <f>Q250*H250</f>
        <v>1.1722656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336</v>
      </c>
      <c r="AT250" s="231" t="s">
        <v>224</v>
      </c>
      <c r="AU250" s="231" t="s">
        <v>89</v>
      </c>
      <c r="AY250" s="18" t="s">
        <v>121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21</v>
      </c>
      <c r="BK250" s="232">
        <f>ROUND(I250*H250,2)</f>
        <v>0</v>
      </c>
      <c r="BL250" s="18" t="s">
        <v>249</v>
      </c>
      <c r="BM250" s="231" t="s">
        <v>543</v>
      </c>
    </row>
    <row r="251" spans="1:51" s="14" customFormat="1" ht="12">
      <c r="A251" s="14"/>
      <c r="B251" s="251"/>
      <c r="C251" s="252"/>
      <c r="D251" s="242" t="s">
        <v>177</v>
      </c>
      <c r="E251" s="252"/>
      <c r="F251" s="254" t="s">
        <v>544</v>
      </c>
      <c r="G251" s="252"/>
      <c r="H251" s="255">
        <v>229.856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1" t="s">
        <v>177</v>
      </c>
      <c r="AU251" s="261" t="s">
        <v>89</v>
      </c>
      <c r="AV251" s="14" t="s">
        <v>89</v>
      </c>
      <c r="AW251" s="14" t="s">
        <v>4</v>
      </c>
      <c r="AX251" s="14" t="s">
        <v>21</v>
      </c>
      <c r="AY251" s="261" t="s">
        <v>121</v>
      </c>
    </row>
    <row r="252" spans="1:65" s="2" customFormat="1" ht="16.5" customHeight="1">
      <c r="A252" s="40"/>
      <c r="B252" s="41"/>
      <c r="C252" s="273" t="s">
        <v>545</v>
      </c>
      <c r="D252" s="273" t="s">
        <v>224</v>
      </c>
      <c r="E252" s="274" t="s">
        <v>546</v>
      </c>
      <c r="F252" s="275" t="s">
        <v>547</v>
      </c>
      <c r="G252" s="276" t="s">
        <v>175</v>
      </c>
      <c r="H252" s="277">
        <v>229.9</v>
      </c>
      <c r="I252" s="278"/>
      <c r="J252" s="279">
        <f>ROUND(I252*H252,2)</f>
        <v>0</v>
      </c>
      <c r="K252" s="275" t="s">
        <v>348</v>
      </c>
      <c r="L252" s="280"/>
      <c r="M252" s="281" t="s">
        <v>32</v>
      </c>
      <c r="N252" s="282" t="s">
        <v>51</v>
      </c>
      <c r="O252" s="86"/>
      <c r="P252" s="229">
        <f>O252*H252</f>
        <v>0</v>
      </c>
      <c r="Q252" s="229">
        <v>0.0006</v>
      </c>
      <c r="R252" s="229">
        <f>Q252*H252</f>
        <v>0.13793999999999998</v>
      </c>
      <c r="S252" s="229">
        <v>0</v>
      </c>
      <c r="T252" s="23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336</v>
      </c>
      <c r="AT252" s="231" t="s">
        <v>224</v>
      </c>
      <c r="AU252" s="231" t="s">
        <v>89</v>
      </c>
      <c r="AY252" s="18" t="s">
        <v>121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21</v>
      </c>
      <c r="BK252" s="232">
        <f>ROUND(I252*H252,2)</f>
        <v>0</v>
      </c>
      <c r="BL252" s="18" t="s">
        <v>249</v>
      </c>
      <c r="BM252" s="231" t="s">
        <v>548</v>
      </c>
    </row>
    <row r="253" spans="1:51" s="14" customFormat="1" ht="12">
      <c r="A253" s="14"/>
      <c r="B253" s="251"/>
      <c r="C253" s="252"/>
      <c r="D253" s="242" t="s">
        <v>177</v>
      </c>
      <c r="E253" s="252"/>
      <c r="F253" s="254" t="s">
        <v>549</v>
      </c>
      <c r="G253" s="252"/>
      <c r="H253" s="255">
        <v>229.9</v>
      </c>
      <c r="I253" s="256"/>
      <c r="J253" s="252"/>
      <c r="K253" s="252"/>
      <c r="L253" s="257"/>
      <c r="M253" s="258"/>
      <c r="N253" s="259"/>
      <c r="O253" s="259"/>
      <c r="P253" s="259"/>
      <c r="Q253" s="259"/>
      <c r="R253" s="259"/>
      <c r="S253" s="259"/>
      <c r="T253" s="26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1" t="s">
        <v>177</v>
      </c>
      <c r="AU253" s="261" t="s">
        <v>89</v>
      </c>
      <c r="AV253" s="14" t="s">
        <v>89</v>
      </c>
      <c r="AW253" s="14" t="s">
        <v>4</v>
      </c>
      <c r="AX253" s="14" t="s">
        <v>21</v>
      </c>
      <c r="AY253" s="261" t="s">
        <v>121</v>
      </c>
    </row>
    <row r="254" spans="1:65" s="2" customFormat="1" ht="16.5" customHeight="1">
      <c r="A254" s="40"/>
      <c r="B254" s="41"/>
      <c r="C254" s="220" t="s">
        <v>550</v>
      </c>
      <c r="D254" s="220" t="s">
        <v>125</v>
      </c>
      <c r="E254" s="221" t="s">
        <v>551</v>
      </c>
      <c r="F254" s="222" t="s">
        <v>552</v>
      </c>
      <c r="G254" s="223" t="s">
        <v>347</v>
      </c>
      <c r="H254" s="224">
        <v>262.26</v>
      </c>
      <c r="I254" s="225"/>
      <c r="J254" s="226">
        <f>ROUND(I254*H254,2)</f>
        <v>0</v>
      </c>
      <c r="K254" s="222" t="s">
        <v>129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3E-05</v>
      </c>
      <c r="R254" s="229">
        <f>Q254*H254</f>
        <v>0.0078678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249</v>
      </c>
      <c r="AT254" s="231" t="s">
        <v>125</v>
      </c>
      <c r="AU254" s="231" t="s">
        <v>89</v>
      </c>
      <c r="AY254" s="18" t="s">
        <v>121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21</v>
      </c>
      <c r="BK254" s="232">
        <f>ROUND(I254*H254,2)</f>
        <v>0</v>
      </c>
      <c r="BL254" s="18" t="s">
        <v>249</v>
      </c>
      <c r="BM254" s="231" t="s">
        <v>553</v>
      </c>
    </row>
    <row r="255" spans="1:51" s="14" customFormat="1" ht="12">
      <c r="A255" s="14"/>
      <c r="B255" s="251"/>
      <c r="C255" s="252"/>
      <c r="D255" s="242" t="s">
        <v>177</v>
      </c>
      <c r="E255" s="253" t="s">
        <v>32</v>
      </c>
      <c r="F255" s="254" t="s">
        <v>554</v>
      </c>
      <c r="G255" s="252"/>
      <c r="H255" s="255">
        <v>34.2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1" t="s">
        <v>177</v>
      </c>
      <c r="AU255" s="261" t="s">
        <v>89</v>
      </c>
      <c r="AV255" s="14" t="s">
        <v>89</v>
      </c>
      <c r="AW255" s="14" t="s">
        <v>39</v>
      </c>
      <c r="AX255" s="14" t="s">
        <v>80</v>
      </c>
      <c r="AY255" s="261" t="s">
        <v>121</v>
      </c>
    </row>
    <row r="256" spans="1:51" s="14" customFormat="1" ht="12">
      <c r="A256" s="14"/>
      <c r="B256" s="251"/>
      <c r="C256" s="252"/>
      <c r="D256" s="242" t="s">
        <v>177</v>
      </c>
      <c r="E256" s="253" t="s">
        <v>32</v>
      </c>
      <c r="F256" s="254" t="s">
        <v>555</v>
      </c>
      <c r="G256" s="252"/>
      <c r="H256" s="255">
        <v>52.46</v>
      </c>
      <c r="I256" s="256"/>
      <c r="J256" s="252"/>
      <c r="K256" s="252"/>
      <c r="L256" s="257"/>
      <c r="M256" s="258"/>
      <c r="N256" s="259"/>
      <c r="O256" s="259"/>
      <c r="P256" s="259"/>
      <c r="Q256" s="259"/>
      <c r="R256" s="259"/>
      <c r="S256" s="259"/>
      <c r="T256" s="26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1" t="s">
        <v>177</v>
      </c>
      <c r="AU256" s="261" t="s">
        <v>89</v>
      </c>
      <c r="AV256" s="14" t="s">
        <v>89</v>
      </c>
      <c r="AW256" s="14" t="s">
        <v>39</v>
      </c>
      <c r="AX256" s="14" t="s">
        <v>80</v>
      </c>
      <c r="AY256" s="261" t="s">
        <v>121</v>
      </c>
    </row>
    <row r="257" spans="1:51" s="14" customFormat="1" ht="12">
      <c r="A257" s="14"/>
      <c r="B257" s="251"/>
      <c r="C257" s="252"/>
      <c r="D257" s="242" t="s">
        <v>177</v>
      </c>
      <c r="E257" s="253" t="s">
        <v>32</v>
      </c>
      <c r="F257" s="254" t="s">
        <v>556</v>
      </c>
      <c r="G257" s="252"/>
      <c r="H257" s="255">
        <v>43.2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1" t="s">
        <v>177</v>
      </c>
      <c r="AU257" s="261" t="s">
        <v>89</v>
      </c>
      <c r="AV257" s="14" t="s">
        <v>89</v>
      </c>
      <c r="AW257" s="14" t="s">
        <v>39</v>
      </c>
      <c r="AX257" s="14" t="s">
        <v>80</v>
      </c>
      <c r="AY257" s="261" t="s">
        <v>121</v>
      </c>
    </row>
    <row r="258" spans="1:51" s="14" customFormat="1" ht="12">
      <c r="A258" s="14"/>
      <c r="B258" s="251"/>
      <c r="C258" s="252"/>
      <c r="D258" s="242" t="s">
        <v>177</v>
      </c>
      <c r="E258" s="253" t="s">
        <v>32</v>
      </c>
      <c r="F258" s="254" t="s">
        <v>557</v>
      </c>
      <c r="G258" s="252"/>
      <c r="H258" s="255">
        <v>64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1" t="s">
        <v>177</v>
      </c>
      <c r="AU258" s="261" t="s">
        <v>89</v>
      </c>
      <c r="AV258" s="14" t="s">
        <v>89</v>
      </c>
      <c r="AW258" s="14" t="s">
        <v>39</v>
      </c>
      <c r="AX258" s="14" t="s">
        <v>80</v>
      </c>
      <c r="AY258" s="261" t="s">
        <v>121</v>
      </c>
    </row>
    <row r="259" spans="1:51" s="14" customFormat="1" ht="12">
      <c r="A259" s="14"/>
      <c r="B259" s="251"/>
      <c r="C259" s="252"/>
      <c r="D259" s="242" t="s">
        <v>177</v>
      </c>
      <c r="E259" s="253" t="s">
        <v>32</v>
      </c>
      <c r="F259" s="254" t="s">
        <v>558</v>
      </c>
      <c r="G259" s="252"/>
      <c r="H259" s="255">
        <v>68.4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1" t="s">
        <v>177</v>
      </c>
      <c r="AU259" s="261" t="s">
        <v>89</v>
      </c>
      <c r="AV259" s="14" t="s">
        <v>89</v>
      </c>
      <c r="AW259" s="14" t="s">
        <v>39</v>
      </c>
      <c r="AX259" s="14" t="s">
        <v>80</v>
      </c>
      <c r="AY259" s="261" t="s">
        <v>121</v>
      </c>
    </row>
    <row r="260" spans="1:51" s="15" customFormat="1" ht="12">
      <c r="A260" s="15"/>
      <c r="B260" s="262"/>
      <c r="C260" s="263"/>
      <c r="D260" s="242" t="s">
        <v>177</v>
      </c>
      <c r="E260" s="264" t="s">
        <v>32</v>
      </c>
      <c r="F260" s="265" t="s">
        <v>182</v>
      </c>
      <c r="G260" s="263"/>
      <c r="H260" s="266">
        <v>262.26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2" t="s">
        <v>177</v>
      </c>
      <c r="AU260" s="272" t="s">
        <v>89</v>
      </c>
      <c r="AV260" s="15" t="s">
        <v>124</v>
      </c>
      <c r="AW260" s="15" t="s">
        <v>39</v>
      </c>
      <c r="AX260" s="15" t="s">
        <v>21</v>
      </c>
      <c r="AY260" s="272" t="s">
        <v>121</v>
      </c>
    </row>
    <row r="261" spans="1:65" s="2" customFormat="1" ht="16.5" customHeight="1">
      <c r="A261" s="40"/>
      <c r="B261" s="41"/>
      <c r="C261" s="273" t="s">
        <v>559</v>
      </c>
      <c r="D261" s="273" t="s">
        <v>224</v>
      </c>
      <c r="E261" s="274" t="s">
        <v>560</v>
      </c>
      <c r="F261" s="275" t="s">
        <v>561</v>
      </c>
      <c r="G261" s="276" t="s">
        <v>347</v>
      </c>
      <c r="H261" s="277">
        <v>267.505</v>
      </c>
      <c r="I261" s="278"/>
      <c r="J261" s="279">
        <f>ROUND(I261*H261,2)</f>
        <v>0</v>
      </c>
      <c r="K261" s="275" t="s">
        <v>129</v>
      </c>
      <c r="L261" s="280"/>
      <c r="M261" s="281" t="s">
        <v>32</v>
      </c>
      <c r="N261" s="282" t="s">
        <v>51</v>
      </c>
      <c r="O261" s="86"/>
      <c r="P261" s="229">
        <f>O261*H261</f>
        <v>0</v>
      </c>
      <c r="Q261" s="229">
        <v>0.00038</v>
      </c>
      <c r="R261" s="229">
        <f>Q261*H261</f>
        <v>0.1016519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336</v>
      </c>
      <c r="AT261" s="231" t="s">
        <v>224</v>
      </c>
      <c r="AU261" s="231" t="s">
        <v>89</v>
      </c>
      <c r="AY261" s="18" t="s">
        <v>121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21</v>
      </c>
      <c r="BK261" s="232">
        <f>ROUND(I261*H261,2)</f>
        <v>0</v>
      </c>
      <c r="BL261" s="18" t="s">
        <v>249</v>
      </c>
      <c r="BM261" s="231" t="s">
        <v>562</v>
      </c>
    </row>
    <row r="262" spans="1:51" s="14" customFormat="1" ht="12">
      <c r="A262" s="14"/>
      <c r="B262" s="251"/>
      <c r="C262" s="252"/>
      <c r="D262" s="242" t="s">
        <v>177</v>
      </c>
      <c r="E262" s="252"/>
      <c r="F262" s="254" t="s">
        <v>563</v>
      </c>
      <c r="G262" s="252"/>
      <c r="H262" s="255">
        <v>267.505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1" t="s">
        <v>177</v>
      </c>
      <c r="AU262" s="261" t="s">
        <v>89</v>
      </c>
      <c r="AV262" s="14" t="s">
        <v>89</v>
      </c>
      <c r="AW262" s="14" t="s">
        <v>4</v>
      </c>
      <c r="AX262" s="14" t="s">
        <v>21</v>
      </c>
      <c r="AY262" s="261" t="s">
        <v>121</v>
      </c>
    </row>
    <row r="263" spans="1:65" s="2" customFormat="1" ht="16.5" customHeight="1">
      <c r="A263" s="40"/>
      <c r="B263" s="41"/>
      <c r="C263" s="220" t="s">
        <v>564</v>
      </c>
      <c r="D263" s="220" t="s">
        <v>125</v>
      </c>
      <c r="E263" s="221" t="s">
        <v>565</v>
      </c>
      <c r="F263" s="222" t="s">
        <v>566</v>
      </c>
      <c r="G263" s="223" t="s">
        <v>175</v>
      </c>
      <c r="H263" s="224">
        <v>236.56</v>
      </c>
      <c r="I263" s="225"/>
      <c r="J263" s="226">
        <f>ROUND(I263*H263,2)</f>
        <v>0</v>
      </c>
      <c r="K263" s="222" t="s">
        <v>129</v>
      </c>
      <c r="L263" s="46"/>
      <c r="M263" s="227" t="s">
        <v>32</v>
      </c>
      <c r="N263" s="228" t="s">
        <v>51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249</v>
      </c>
      <c r="AT263" s="231" t="s">
        <v>125</v>
      </c>
      <c r="AU263" s="231" t="s">
        <v>89</v>
      </c>
      <c r="AY263" s="18" t="s">
        <v>121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21</v>
      </c>
      <c r="BK263" s="232">
        <f>ROUND(I263*H263,2)</f>
        <v>0</v>
      </c>
      <c r="BL263" s="18" t="s">
        <v>249</v>
      </c>
      <c r="BM263" s="231" t="s">
        <v>567</v>
      </c>
    </row>
    <row r="264" spans="1:63" s="12" customFormat="1" ht="22.8" customHeight="1">
      <c r="A264" s="12"/>
      <c r="B264" s="204"/>
      <c r="C264" s="205"/>
      <c r="D264" s="206" t="s">
        <v>79</v>
      </c>
      <c r="E264" s="218" t="s">
        <v>568</v>
      </c>
      <c r="F264" s="218" t="s">
        <v>569</v>
      </c>
      <c r="G264" s="205"/>
      <c r="H264" s="205"/>
      <c r="I264" s="208"/>
      <c r="J264" s="219">
        <f>BK264</f>
        <v>0</v>
      </c>
      <c r="K264" s="205"/>
      <c r="L264" s="210"/>
      <c r="M264" s="211"/>
      <c r="N264" s="212"/>
      <c r="O264" s="212"/>
      <c r="P264" s="213">
        <f>SUM(P265:P294)</f>
        <v>0</v>
      </c>
      <c r="Q264" s="212"/>
      <c r="R264" s="213">
        <f>SUM(R265:R294)</f>
        <v>10.604505679999999</v>
      </c>
      <c r="S264" s="212"/>
      <c r="T264" s="214">
        <f>SUM(T265:T294)</f>
        <v>22.1502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5" t="s">
        <v>89</v>
      </c>
      <c r="AT264" s="216" t="s">
        <v>79</v>
      </c>
      <c r="AU264" s="216" t="s">
        <v>21</v>
      </c>
      <c r="AY264" s="215" t="s">
        <v>121</v>
      </c>
      <c r="BK264" s="217">
        <f>SUM(BK265:BK294)</f>
        <v>0</v>
      </c>
    </row>
    <row r="265" spans="1:65" s="2" customFormat="1" ht="16.5" customHeight="1">
      <c r="A265" s="40"/>
      <c r="B265" s="41"/>
      <c r="C265" s="220" t="s">
        <v>570</v>
      </c>
      <c r="D265" s="220" t="s">
        <v>125</v>
      </c>
      <c r="E265" s="221" t="s">
        <v>571</v>
      </c>
      <c r="F265" s="222" t="s">
        <v>572</v>
      </c>
      <c r="G265" s="223" t="s">
        <v>175</v>
      </c>
      <c r="H265" s="224">
        <v>402</v>
      </c>
      <c r="I265" s="225"/>
      <c r="J265" s="226">
        <f>ROUND(I265*H265,2)</f>
        <v>0</v>
      </c>
      <c r="K265" s="222" t="s">
        <v>129</v>
      </c>
      <c r="L265" s="46"/>
      <c r="M265" s="227" t="s">
        <v>32</v>
      </c>
      <c r="N265" s="228" t="s">
        <v>51</v>
      </c>
      <c r="O265" s="86"/>
      <c r="P265" s="229">
        <f>O265*H265</f>
        <v>0</v>
      </c>
      <c r="Q265" s="229">
        <v>0</v>
      </c>
      <c r="R265" s="229">
        <f>Q265*H265</f>
        <v>0</v>
      </c>
      <c r="S265" s="229">
        <v>0.0551</v>
      </c>
      <c r="T265" s="230">
        <f>S265*H265</f>
        <v>22.1502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249</v>
      </c>
      <c r="AT265" s="231" t="s">
        <v>125</v>
      </c>
      <c r="AU265" s="231" t="s">
        <v>89</v>
      </c>
      <c r="AY265" s="18" t="s">
        <v>121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21</v>
      </c>
      <c r="BK265" s="232">
        <f>ROUND(I265*H265,2)</f>
        <v>0</v>
      </c>
      <c r="BL265" s="18" t="s">
        <v>249</v>
      </c>
      <c r="BM265" s="231" t="s">
        <v>573</v>
      </c>
    </row>
    <row r="266" spans="1:65" s="2" customFormat="1" ht="21.75" customHeight="1">
      <c r="A266" s="40"/>
      <c r="B266" s="41"/>
      <c r="C266" s="220" t="s">
        <v>574</v>
      </c>
      <c r="D266" s="220" t="s">
        <v>125</v>
      </c>
      <c r="E266" s="221" t="s">
        <v>575</v>
      </c>
      <c r="F266" s="222" t="s">
        <v>576</v>
      </c>
      <c r="G266" s="223" t="s">
        <v>175</v>
      </c>
      <c r="H266" s="224">
        <v>405.064</v>
      </c>
      <c r="I266" s="225"/>
      <c r="J266" s="226">
        <f>ROUND(I266*H266,2)</f>
        <v>0</v>
      </c>
      <c r="K266" s="222" t="s">
        <v>129</v>
      </c>
      <c r="L266" s="46"/>
      <c r="M266" s="227" t="s">
        <v>32</v>
      </c>
      <c r="N266" s="228" t="s">
        <v>51</v>
      </c>
      <c r="O266" s="86"/>
      <c r="P266" s="229">
        <f>O266*H266</f>
        <v>0</v>
      </c>
      <c r="Q266" s="229">
        <v>0.003</v>
      </c>
      <c r="R266" s="229">
        <f>Q266*H266</f>
        <v>1.215192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249</v>
      </c>
      <c r="AT266" s="231" t="s">
        <v>125</v>
      </c>
      <c r="AU266" s="231" t="s">
        <v>89</v>
      </c>
      <c r="AY266" s="18" t="s">
        <v>121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21</v>
      </c>
      <c r="BK266" s="232">
        <f>ROUND(I266*H266,2)</f>
        <v>0</v>
      </c>
      <c r="BL266" s="18" t="s">
        <v>249</v>
      </c>
      <c r="BM266" s="231" t="s">
        <v>577</v>
      </c>
    </row>
    <row r="267" spans="1:51" s="13" customFormat="1" ht="12">
      <c r="A267" s="13"/>
      <c r="B267" s="240"/>
      <c r="C267" s="241"/>
      <c r="D267" s="242" t="s">
        <v>177</v>
      </c>
      <c r="E267" s="243" t="s">
        <v>32</v>
      </c>
      <c r="F267" s="244" t="s">
        <v>178</v>
      </c>
      <c r="G267" s="241"/>
      <c r="H267" s="243" t="s">
        <v>32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177</v>
      </c>
      <c r="AU267" s="250" t="s">
        <v>89</v>
      </c>
      <c r="AV267" s="13" t="s">
        <v>21</v>
      </c>
      <c r="AW267" s="13" t="s">
        <v>39</v>
      </c>
      <c r="AX267" s="13" t="s">
        <v>80</v>
      </c>
      <c r="AY267" s="250" t="s">
        <v>121</v>
      </c>
    </row>
    <row r="268" spans="1:51" s="14" customFormat="1" ht="12">
      <c r="A268" s="14"/>
      <c r="B268" s="251"/>
      <c r="C268" s="252"/>
      <c r="D268" s="242" t="s">
        <v>177</v>
      </c>
      <c r="E268" s="253" t="s">
        <v>32</v>
      </c>
      <c r="F268" s="254" t="s">
        <v>578</v>
      </c>
      <c r="G268" s="252"/>
      <c r="H268" s="255">
        <v>64.544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177</v>
      </c>
      <c r="AU268" s="261" t="s">
        <v>89</v>
      </c>
      <c r="AV268" s="14" t="s">
        <v>89</v>
      </c>
      <c r="AW268" s="14" t="s">
        <v>39</v>
      </c>
      <c r="AX268" s="14" t="s">
        <v>80</v>
      </c>
      <c r="AY268" s="261" t="s">
        <v>121</v>
      </c>
    </row>
    <row r="269" spans="1:51" s="14" customFormat="1" ht="12">
      <c r="A269" s="14"/>
      <c r="B269" s="251"/>
      <c r="C269" s="252"/>
      <c r="D269" s="242" t="s">
        <v>177</v>
      </c>
      <c r="E269" s="253" t="s">
        <v>32</v>
      </c>
      <c r="F269" s="254" t="s">
        <v>579</v>
      </c>
      <c r="G269" s="252"/>
      <c r="H269" s="255">
        <v>53.2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177</v>
      </c>
      <c r="AU269" s="261" t="s">
        <v>89</v>
      </c>
      <c r="AV269" s="14" t="s">
        <v>89</v>
      </c>
      <c r="AW269" s="14" t="s">
        <v>39</v>
      </c>
      <c r="AX269" s="14" t="s">
        <v>80</v>
      </c>
      <c r="AY269" s="261" t="s">
        <v>121</v>
      </c>
    </row>
    <row r="270" spans="1:51" s="13" customFormat="1" ht="12">
      <c r="A270" s="13"/>
      <c r="B270" s="240"/>
      <c r="C270" s="241"/>
      <c r="D270" s="242" t="s">
        <v>177</v>
      </c>
      <c r="E270" s="243" t="s">
        <v>32</v>
      </c>
      <c r="F270" s="244" t="s">
        <v>580</v>
      </c>
      <c r="G270" s="241"/>
      <c r="H270" s="243" t="s">
        <v>32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0" t="s">
        <v>177</v>
      </c>
      <c r="AU270" s="250" t="s">
        <v>89</v>
      </c>
      <c r="AV270" s="13" t="s">
        <v>21</v>
      </c>
      <c r="AW270" s="13" t="s">
        <v>39</v>
      </c>
      <c r="AX270" s="13" t="s">
        <v>80</v>
      </c>
      <c r="AY270" s="250" t="s">
        <v>121</v>
      </c>
    </row>
    <row r="271" spans="1:51" s="14" customFormat="1" ht="12">
      <c r="A271" s="14"/>
      <c r="B271" s="251"/>
      <c r="C271" s="252"/>
      <c r="D271" s="242" t="s">
        <v>177</v>
      </c>
      <c r="E271" s="253" t="s">
        <v>32</v>
      </c>
      <c r="F271" s="254" t="s">
        <v>581</v>
      </c>
      <c r="G271" s="252"/>
      <c r="H271" s="255">
        <v>204.16</v>
      </c>
      <c r="I271" s="256"/>
      <c r="J271" s="252"/>
      <c r="K271" s="252"/>
      <c r="L271" s="257"/>
      <c r="M271" s="258"/>
      <c r="N271" s="259"/>
      <c r="O271" s="259"/>
      <c r="P271" s="259"/>
      <c r="Q271" s="259"/>
      <c r="R271" s="259"/>
      <c r="S271" s="259"/>
      <c r="T271" s="26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1" t="s">
        <v>177</v>
      </c>
      <c r="AU271" s="261" t="s">
        <v>89</v>
      </c>
      <c r="AV271" s="14" t="s">
        <v>89</v>
      </c>
      <c r="AW271" s="14" t="s">
        <v>39</v>
      </c>
      <c r="AX271" s="14" t="s">
        <v>80</v>
      </c>
      <c r="AY271" s="261" t="s">
        <v>121</v>
      </c>
    </row>
    <row r="272" spans="1:51" s="14" customFormat="1" ht="12">
      <c r="A272" s="14"/>
      <c r="B272" s="251"/>
      <c r="C272" s="252"/>
      <c r="D272" s="242" t="s">
        <v>177</v>
      </c>
      <c r="E272" s="253" t="s">
        <v>32</v>
      </c>
      <c r="F272" s="254" t="s">
        <v>582</v>
      </c>
      <c r="G272" s="252"/>
      <c r="H272" s="255">
        <v>80.8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1" t="s">
        <v>177</v>
      </c>
      <c r="AU272" s="261" t="s">
        <v>89</v>
      </c>
      <c r="AV272" s="14" t="s">
        <v>89</v>
      </c>
      <c r="AW272" s="14" t="s">
        <v>39</v>
      </c>
      <c r="AX272" s="14" t="s">
        <v>80</v>
      </c>
      <c r="AY272" s="261" t="s">
        <v>121</v>
      </c>
    </row>
    <row r="273" spans="1:51" s="13" customFormat="1" ht="12">
      <c r="A273" s="13"/>
      <c r="B273" s="240"/>
      <c r="C273" s="241"/>
      <c r="D273" s="242" t="s">
        <v>177</v>
      </c>
      <c r="E273" s="243" t="s">
        <v>32</v>
      </c>
      <c r="F273" s="244" t="s">
        <v>583</v>
      </c>
      <c r="G273" s="241"/>
      <c r="H273" s="243" t="s">
        <v>32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0" t="s">
        <v>177</v>
      </c>
      <c r="AU273" s="250" t="s">
        <v>89</v>
      </c>
      <c r="AV273" s="13" t="s">
        <v>21</v>
      </c>
      <c r="AW273" s="13" t="s">
        <v>39</v>
      </c>
      <c r="AX273" s="13" t="s">
        <v>80</v>
      </c>
      <c r="AY273" s="250" t="s">
        <v>121</v>
      </c>
    </row>
    <row r="274" spans="1:51" s="14" customFormat="1" ht="12">
      <c r="A274" s="14"/>
      <c r="B274" s="251"/>
      <c r="C274" s="252"/>
      <c r="D274" s="242" t="s">
        <v>177</v>
      </c>
      <c r="E274" s="253" t="s">
        <v>32</v>
      </c>
      <c r="F274" s="254" t="s">
        <v>410</v>
      </c>
      <c r="G274" s="252"/>
      <c r="H274" s="255">
        <v>2.36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177</v>
      </c>
      <c r="AU274" s="261" t="s">
        <v>89</v>
      </c>
      <c r="AV274" s="14" t="s">
        <v>89</v>
      </c>
      <c r="AW274" s="14" t="s">
        <v>39</v>
      </c>
      <c r="AX274" s="14" t="s">
        <v>80</v>
      </c>
      <c r="AY274" s="261" t="s">
        <v>121</v>
      </c>
    </row>
    <row r="275" spans="1:51" s="15" customFormat="1" ht="12">
      <c r="A275" s="15"/>
      <c r="B275" s="262"/>
      <c r="C275" s="263"/>
      <c r="D275" s="242" t="s">
        <v>177</v>
      </c>
      <c r="E275" s="264" t="s">
        <v>32</v>
      </c>
      <c r="F275" s="265" t="s">
        <v>182</v>
      </c>
      <c r="G275" s="263"/>
      <c r="H275" s="266">
        <v>405.064</v>
      </c>
      <c r="I275" s="267"/>
      <c r="J275" s="263"/>
      <c r="K275" s="263"/>
      <c r="L275" s="268"/>
      <c r="M275" s="269"/>
      <c r="N275" s="270"/>
      <c r="O275" s="270"/>
      <c r="P275" s="270"/>
      <c r="Q275" s="270"/>
      <c r="R275" s="270"/>
      <c r="S275" s="270"/>
      <c r="T275" s="271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2" t="s">
        <v>177</v>
      </c>
      <c r="AU275" s="272" t="s">
        <v>89</v>
      </c>
      <c r="AV275" s="15" t="s">
        <v>124</v>
      </c>
      <c r="AW275" s="15" t="s">
        <v>39</v>
      </c>
      <c r="AX275" s="15" t="s">
        <v>21</v>
      </c>
      <c r="AY275" s="272" t="s">
        <v>121</v>
      </c>
    </row>
    <row r="276" spans="1:65" s="2" customFormat="1" ht="16.5" customHeight="1">
      <c r="A276" s="40"/>
      <c r="B276" s="41"/>
      <c r="C276" s="273" t="s">
        <v>584</v>
      </c>
      <c r="D276" s="273" t="s">
        <v>224</v>
      </c>
      <c r="E276" s="274" t="s">
        <v>585</v>
      </c>
      <c r="F276" s="275" t="s">
        <v>586</v>
      </c>
      <c r="G276" s="276" t="s">
        <v>175</v>
      </c>
      <c r="H276" s="277">
        <v>465.824</v>
      </c>
      <c r="I276" s="278"/>
      <c r="J276" s="279">
        <f>ROUND(I276*H276,2)</f>
        <v>0</v>
      </c>
      <c r="K276" s="275" t="s">
        <v>129</v>
      </c>
      <c r="L276" s="280"/>
      <c r="M276" s="281" t="s">
        <v>32</v>
      </c>
      <c r="N276" s="282" t="s">
        <v>51</v>
      </c>
      <c r="O276" s="86"/>
      <c r="P276" s="229">
        <f>O276*H276</f>
        <v>0</v>
      </c>
      <c r="Q276" s="229">
        <v>0.0126</v>
      </c>
      <c r="R276" s="229">
        <f>Q276*H276</f>
        <v>5.8693824</v>
      </c>
      <c r="S276" s="229">
        <v>0</v>
      </c>
      <c r="T276" s="230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336</v>
      </c>
      <c r="AT276" s="231" t="s">
        <v>224</v>
      </c>
      <c r="AU276" s="231" t="s">
        <v>89</v>
      </c>
      <c r="AY276" s="18" t="s">
        <v>121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21</v>
      </c>
      <c r="BK276" s="232">
        <f>ROUND(I276*H276,2)</f>
        <v>0</v>
      </c>
      <c r="BL276" s="18" t="s">
        <v>249</v>
      </c>
      <c r="BM276" s="231" t="s">
        <v>587</v>
      </c>
    </row>
    <row r="277" spans="1:51" s="14" customFormat="1" ht="12">
      <c r="A277" s="14"/>
      <c r="B277" s="251"/>
      <c r="C277" s="252"/>
      <c r="D277" s="242" t="s">
        <v>177</v>
      </c>
      <c r="E277" s="252"/>
      <c r="F277" s="254" t="s">
        <v>588</v>
      </c>
      <c r="G277" s="252"/>
      <c r="H277" s="255">
        <v>465.824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1" t="s">
        <v>177</v>
      </c>
      <c r="AU277" s="261" t="s">
        <v>89</v>
      </c>
      <c r="AV277" s="14" t="s">
        <v>89</v>
      </c>
      <c r="AW277" s="14" t="s">
        <v>4</v>
      </c>
      <c r="AX277" s="14" t="s">
        <v>21</v>
      </c>
      <c r="AY277" s="261" t="s">
        <v>121</v>
      </c>
    </row>
    <row r="278" spans="1:65" s="2" customFormat="1" ht="16.5" customHeight="1">
      <c r="A278" s="40"/>
      <c r="B278" s="41"/>
      <c r="C278" s="220" t="s">
        <v>589</v>
      </c>
      <c r="D278" s="220" t="s">
        <v>125</v>
      </c>
      <c r="E278" s="221" t="s">
        <v>590</v>
      </c>
      <c r="F278" s="222" t="s">
        <v>591</v>
      </c>
      <c r="G278" s="223" t="s">
        <v>175</v>
      </c>
      <c r="H278" s="224">
        <v>141.6</v>
      </c>
      <c r="I278" s="225"/>
      <c r="J278" s="226">
        <f>ROUND(I278*H278,2)</f>
        <v>0</v>
      </c>
      <c r="K278" s="222" t="s">
        <v>129</v>
      </c>
      <c r="L278" s="46"/>
      <c r="M278" s="227" t="s">
        <v>32</v>
      </c>
      <c r="N278" s="228" t="s">
        <v>51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249</v>
      </c>
      <c r="AT278" s="231" t="s">
        <v>125</v>
      </c>
      <c r="AU278" s="231" t="s">
        <v>89</v>
      </c>
      <c r="AY278" s="18" t="s">
        <v>121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21</v>
      </c>
      <c r="BK278" s="232">
        <f>ROUND(I278*H278,2)</f>
        <v>0</v>
      </c>
      <c r="BL278" s="18" t="s">
        <v>249</v>
      </c>
      <c r="BM278" s="231" t="s">
        <v>592</v>
      </c>
    </row>
    <row r="279" spans="1:51" s="14" customFormat="1" ht="12">
      <c r="A279" s="14"/>
      <c r="B279" s="251"/>
      <c r="C279" s="252"/>
      <c r="D279" s="242" t="s">
        <v>177</v>
      </c>
      <c r="E279" s="253" t="s">
        <v>32</v>
      </c>
      <c r="F279" s="254" t="s">
        <v>593</v>
      </c>
      <c r="G279" s="252"/>
      <c r="H279" s="255">
        <v>32.4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1" t="s">
        <v>177</v>
      </c>
      <c r="AU279" s="261" t="s">
        <v>89</v>
      </c>
      <c r="AV279" s="14" t="s">
        <v>89</v>
      </c>
      <c r="AW279" s="14" t="s">
        <v>39</v>
      </c>
      <c r="AX279" s="14" t="s">
        <v>80</v>
      </c>
      <c r="AY279" s="261" t="s">
        <v>121</v>
      </c>
    </row>
    <row r="280" spans="1:51" s="14" customFormat="1" ht="12">
      <c r="A280" s="14"/>
      <c r="B280" s="251"/>
      <c r="C280" s="252"/>
      <c r="D280" s="242" t="s">
        <v>177</v>
      </c>
      <c r="E280" s="253" t="s">
        <v>32</v>
      </c>
      <c r="F280" s="254" t="s">
        <v>594</v>
      </c>
      <c r="G280" s="252"/>
      <c r="H280" s="255">
        <v>30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1" t="s">
        <v>177</v>
      </c>
      <c r="AU280" s="261" t="s">
        <v>89</v>
      </c>
      <c r="AV280" s="14" t="s">
        <v>89</v>
      </c>
      <c r="AW280" s="14" t="s">
        <v>39</v>
      </c>
      <c r="AX280" s="14" t="s">
        <v>80</v>
      </c>
      <c r="AY280" s="261" t="s">
        <v>121</v>
      </c>
    </row>
    <row r="281" spans="1:51" s="14" customFormat="1" ht="12">
      <c r="A281" s="14"/>
      <c r="B281" s="251"/>
      <c r="C281" s="252"/>
      <c r="D281" s="242" t="s">
        <v>177</v>
      </c>
      <c r="E281" s="253" t="s">
        <v>32</v>
      </c>
      <c r="F281" s="254" t="s">
        <v>595</v>
      </c>
      <c r="G281" s="252"/>
      <c r="H281" s="255">
        <v>33.6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1" t="s">
        <v>177</v>
      </c>
      <c r="AU281" s="261" t="s">
        <v>89</v>
      </c>
      <c r="AV281" s="14" t="s">
        <v>89</v>
      </c>
      <c r="AW281" s="14" t="s">
        <v>39</v>
      </c>
      <c r="AX281" s="14" t="s">
        <v>80</v>
      </c>
      <c r="AY281" s="261" t="s">
        <v>121</v>
      </c>
    </row>
    <row r="282" spans="1:51" s="14" customFormat="1" ht="12">
      <c r="A282" s="14"/>
      <c r="B282" s="251"/>
      <c r="C282" s="252"/>
      <c r="D282" s="242" t="s">
        <v>177</v>
      </c>
      <c r="E282" s="253" t="s">
        <v>32</v>
      </c>
      <c r="F282" s="254" t="s">
        <v>596</v>
      </c>
      <c r="G282" s="252"/>
      <c r="H282" s="255">
        <v>45.6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1" t="s">
        <v>177</v>
      </c>
      <c r="AU282" s="261" t="s">
        <v>89</v>
      </c>
      <c r="AV282" s="14" t="s">
        <v>89</v>
      </c>
      <c r="AW282" s="14" t="s">
        <v>39</v>
      </c>
      <c r="AX282" s="14" t="s">
        <v>80</v>
      </c>
      <c r="AY282" s="261" t="s">
        <v>121</v>
      </c>
    </row>
    <row r="283" spans="1:51" s="15" customFormat="1" ht="12">
      <c r="A283" s="15"/>
      <c r="B283" s="262"/>
      <c r="C283" s="263"/>
      <c r="D283" s="242" t="s">
        <v>177</v>
      </c>
      <c r="E283" s="264" t="s">
        <v>32</v>
      </c>
      <c r="F283" s="265" t="s">
        <v>182</v>
      </c>
      <c r="G283" s="263"/>
      <c r="H283" s="266">
        <v>141.6</v>
      </c>
      <c r="I283" s="267"/>
      <c r="J283" s="263"/>
      <c r="K283" s="263"/>
      <c r="L283" s="268"/>
      <c r="M283" s="269"/>
      <c r="N283" s="270"/>
      <c r="O283" s="270"/>
      <c r="P283" s="270"/>
      <c r="Q283" s="270"/>
      <c r="R283" s="270"/>
      <c r="S283" s="270"/>
      <c r="T283" s="271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2" t="s">
        <v>177</v>
      </c>
      <c r="AU283" s="272" t="s">
        <v>89</v>
      </c>
      <c r="AV283" s="15" t="s">
        <v>124</v>
      </c>
      <c r="AW283" s="15" t="s">
        <v>39</v>
      </c>
      <c r="AX283" s="15" t="s">
        <v>21</v>
      </c>
      <c r="AY283" s="272" t="s">
        <v>121</v>
      </c>
    </row>
    <row r="284" spans="1:65" s="2" customFormat="1" ht="16.5" customHeight="1">
      <c r="A284" s="40"/>
      <c r="B284" s="41"/>
      <c r="C284" s="220" t="s">
        <v>597</v>
      </c>
      <c r="D284" s="220" t="s">
        <v>125</v>
      </c>
      <c r="E284" s="221" t="s">
        <v>598</v>
      </c>
      <c r="F284" s="222" t="s">
        <v>599</v>
      </c>
      <c r="G284" s="223" t="s">
        <v>175</v>
      </c>
      <c r="H284" s="224">
        <v>402.7</v>
      </c>
      <c r="I284" s="225"/>
      <c r="J284" s="226">
        <f>ROUND(I284*H284,2)</f>
        <v>0</v>
      </c>
      <c r="K284" s="222" t="s">
        <v>129</v>
      </c>
      <c r="L284" s="46"/>
      <c r="M284" s="227" t="s">
        <v>32</v>
      </c>
      <c r="N284" s="228" t="s">
        <v>51</v>
      </c>
      <c r="O284" s="86"/>
      <c r="P284" s="229">
        <f>O284*H284</f>
        <v>0</v>
      </c>
      <c r="Q284" s="229">
        <v>0.008</v>
      </c>
      <c r="R284" s="229">
        <f>Q284*H284</f>
        <v>3.2216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249</v>
      </c>
      <c r="AT284" s="231" t="s">
        <v>125</v>
      </c>
      <c r="AU284" s="231" t="s">
        <v>89</v>
      </c>
      <c r="AY284" s="18" t="s">
        <v>121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21</v>
      </c>
      <c r="BK284" s="232">
        <f>ROUND(I284*H284,2)</f>
        <v>0</v>
      </c>
      <c r="BL284" s="18" t="s">
        <v>249</v>
      </c>
      <c r="BM284" s="231" t="s">
        <v>600</v>
      </c>
    </row>
    <row r="285" spans="1:65" s="2" customFormat="1" ht="16.5" customHeight="1">
      <c r="A285" s="40"/>
      <c r="B285" s="41"/>
      <c r="C285" s="220" t="s">
        <v>601</v>
      </c>
      <c r="D285" s="220" t="s">
        <v>125</v>
      </c>
      <c r="E285" s="221" t="s">
        <v>602</v>
      </c>
      <c r="F285" s="222" t="s">
        <v>603</v>
      </c>
      <c r="G285" s="223" t="s">
        <v>175</v>
      </c>
      <c r="H285" s="224">
        <v>405.064</v>
      </c>
      <c r="I285" s="225"/>
      <c r="J285" s="226">
        <f>ROUND(I285*H285,2)</f>
        <v>0</v>
      </c>
      <c r="K285" s="222" t="s">
        <v>129</v>
      </c>
      <c r="L285" s="46"/>
      <c r="M285" s="227" t="s">
        <v>32</v>
      </c>
      <c r="N285" s="228" t="s">
        <v>51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249</v>
      </c>
      <c r="AT285" s="231" t="s">
        <v>125</v>
      </c>
      <c r="AU285" s="231" t="s">
        <v>89</v>
      </c>
      <c r="AY285" s="18" t="s">
        <v>121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21</v>
      </c>
      <c r="BK285" s="232">
        <f>ROUND(I285*H285,2)</f>
        <v>0</v>
      </c>
      <c r="BL285" s="18" t="s">
        <v>249</v>
      </c>
      <c r="BM285" s="231" t="s">
        <v>604</v>
      </c>
    </row>
    <row r="286" spans="1:65" s="2" customFormat="1" ht="16.5" customHeight="1">
      <c r="A286" s="40"/>
      <c r="B286" s="41"/>
      <c r="C286" s="220" t="s">
        <v>605</v>
      </c>
      <c r="D286" s="220" t="s">
        <v>125</v>
      </c>
      <c r="E286" s="221" t="s">
        <v>606</v>
      </c>
      <c r="F286" s="222" t="s">
        <v>607</v>
      </c>
      <c r="G286" s="223" t="s">
        <v>175</v>
      </c>
      <c r="H286" s="224">
        <v>405.064</v>
      </c>
      <c r="I286" s="225"/>
      <c r="J286" s="226">
        <f>ROUND(I286*H286,2)</f>
        <v>0</v>
      </c>
      <c r="K286" s="222" t="s">
        <v>129</v>
      </c>
      <c r="L286" s="46"/>
      <c r="M286" s="227" t="s">
        <v>32</v>
      </c>
      <c r="N286" s="228" t="s">
        <v>51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249</v>
      </c>
      <c r="AT286" s="231" t="s">
        <v>125</v>
      </c>
      <c r="AU286" s="231" t="s">
        <v>89</v>
      </c>
      <c r="AY286" s="18" t="s">
        <v>121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21</v>
      </c>
      <c r="BK286" s="232">
        <f>ROUND(I286*H286,2)</f>
        <v>0</v>
      </c>
      <c r="BL286" s="18" t="s">
        <v>249</v>
      </c>
      <c r="BM286" s="231" t="s">
        <v>608</v>
      </c>
    </row>
    <row r="287" spans="1:65" s="2" customFormat="1" ht="16.5" customHeight="1">
      <c r="A287" s="40"/>
      <c r="B287" s="41"/>
      <c r="C287" s="220" t="s">
        <v>609</v>
      </c>
      <c r="D287" s="220" t="s">
        <v>125</v>
      </c>
      <c r="E287" s="221" t="s">
        <v>610</v>
      </c>
      <c r="F287" s="222" t="s">
        <v>611</v>
      </c>
      <c r="G287" s="223" t="s">
        <v>175</v>
      </c>
      <c r="H287" s="224">
        <v>6.864</v>
      </c>
      <c r="I287" s="225"/>
      <c r="J287" s="226">
        <f>ROUND(I287*H287,2)</f>
        <v>0</v>
      </c>
      <c r="K287" s="222" t="s">
        <v>129</v>
      </c>
      <c r="L287" s="46"/>
      <c r="M287" s="227" t="s">
        <v>32</v>
      </c>
      <c r="N287" s="228" t="s">
        <v>51</v>
      </c>
      <c r="O287" s="86"/>
      <c r="P287" s="229">
        <f>O287*H287</f>
        <v>0</v>
      </c>
      <c r="Q287" s="229">
        <v>0.00052</v>
      </c>
      <c r="R287" s="229">
        <f>Q287*H287</f>
        <v>0.0035692799999999998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124</v>
      </c>
      <c r="AT287" s="231" t="s">
        <v>125</v>
      </c>
      <c r="AU287" s="231" t="s">
        <v>89</v>
      </c>
      <c r="AY287" s="18" t="s">
        <v>121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8" t="s">
        <v>21</v>
      </c>
      <c r="BK287" s="232">
        <f>ROUND(I287*H287,2)</f>
        <v>0</v>
      </c>
      <c r="BL287" s="18" t="s">
        <v>124</v>
      </c>
      <c r="BM287" s="231" t="s">
        <v>612</v>
      </c>
    </row>
    <row r="288" spans="1:65" s="2" customFormat="1" ht="16.5" customHeight="1">
      <c r="A288" s="40"/>
      <c r="B288" s="41"/>
      <c r="C288" s="273" t="s">
        <v>613</v>
      </c>
      <c r="D288" s="273" t="s">
        <v>224</v>
      </c>
      <c r="E288" s="274" t="s">
        <v>614</v>
      </c>
      <c r="F288" s="275" t="s">
        <v>615</v>
      </c>
      <c r="G288" s="276" t="s">
        <v>175</v>
      </c>
      <c r="H288" s="277">
        <v>6.864</v>
      </c>
      <c r="I288" s="278"/>
      <c r="J288" s="279">
        <f>ROUND(I288*H288,2)</f>
        <v>0</v>
      </c>
      <c r="K288" s="275" t="s">
        <v>129</v>
      </c>
      <c r="L288" s="280"/>
      <c r="M288" s="281" t="s">
        <v>32</v>
      </c>
      <c r="N288" s="282" t="s">
        <v>51</v>
      </c>
      <c r="O288" s="86"/>
      <c r="P288" s="229">
        <f>O288*H288</f>
        <v>0</v>
      </c>
      <c r="Q288" s="229">
        <v>0.01</v>
      </c>
      <c r="R288" s="229">
        <f>Q288*H288</f>
        <v>0.06864</v>
      </c>
      <c r="S288" s="229">
        <v>0</v>
      </c>
      <c r="T288" s="230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211</v>
      </c>
      <c r="AT288" s="231" t="s">
        <v>224</v>
      </c>
      <c r="AU288" s="231" t="s">
        <v>89</v>
      </c>
      <c r="AY288" s="18" t="s">
        <v>121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21</v>
      </c>
      <c r="BK288" s="232">
        <f>ROUND(I288*H288,2)</f>
        <v>0</v>
      </c>
      <c r="BL288" s="18" t="s">
        <v>124</v>
      </c>
      <c r="BM288" s="231" t="s">
        <v>616</v>
      </c>
    </row>
    <row r="289" spans="1:51" s="14" customFormat="1" ht="12">
      <c r="A289" s="14"/>
      <c r="B289" s="251"/>
      <c r="C289" s="252"/>
      <c r="D289" s="242" t="s">
        <v>177</v>
      </c>
      <c r="E289" s="253" t="s">
        <v>32</v>
      </c>
      <c r="F289" s="254" t="s">
        <v>617</v>
      </c>
      <c r="G289" s="252"/>
      <c r="H289" s="255">
        <v>6.24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1" t="s">
        <v>177</v>
      </c>
      <c r="AU289" s="261" t="s">
        <v>89</v>
      </c>
      <c r="AV289" s="14" t="s">
        <v>89</v>
      </c>
      <c r="AW289" s="14" t="s">
        <v>39</v>
      </c>
      <c r="AX289" s="14" t="s">
        <v>21</v>
      </c>
      <c r="AY289" s="261" t="s">
        <v>121</v>
      </c>
    </row>
    <row r="290" spans="1:51" s="14" customFormat="1" ht="12">
      <c r="A290" s="14"/>
      <c r="B290" s="251"/>
      <c r="C290" s="252"/>
      <c r="D290" s="242" t="s">
        <v>177</v>
      </c>
      <c r="E290" s="252"/>
      <c r="F290" s="254" t="s">
        <v>618</v>
      </c>
      <c r="G290" s="252"/>
      <c r="H290" s="255">
        <v>6.864</v>
      </c>
      <c r="I290" s="256"/>
      <c r="J290" s="252"/>
      <c r="K290" s="252"/>
      <c r="L290" s="257"/>
      <c r="M290" s="258"/>
      <c r="N290" s="259"/>
      <c r="O290" s="259"/>
      <c r="P290" s="259"/>
      <c r="Q290" s="259"/>
      <c r="R290" s="259"/>
      <c r="S290" s="259"/>
      <c r="T290" s="26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1" t="s">
        <v>177</v>
      </c>
      <c r="AU290" s="261" t="s">
        <v>89</v>
      </c>
      <c r="AV290" s="14" t="s">
        <v>89</v>
      </c>
      <c r="AW290" s="14" t="s">
        <v>4</v>
      </c>
      <c r="AX290" s="14" t="s">
        <v>21</v>
      </c>
      <c r="AY290" s="261" t="s">
        <v>121</v>
      </c>
    </row>
    <row r="291" spans="1:65" s="2" customFormat="1" ht="16.5" customHeight="1">
      <c r="A291" s="40"/>
      <c r="B291" s="41"/>
      <c r="C291" s="220" t="s">
        <v>619</v>
      </c>
      <c r="D291" s="220" t="s">
        <v>125</v>
      </c>
      <c r="E291" s="221" t="s">
        <v>620</v>
      </c>
      <c r="F291" s="222" t="s">
        <v>621</v>
      </c>
      <c r="G291" s="223" t="s">
        <v>347</v>
      </c>
      <c r="H291" s="224">
        <v>196.8</v>
      </c>
      <c r="I291" s="225"/>
      <c r="J291" s="226">
        <f>ROUND(I291*H291,2)</f>
        <v>0</v>
      </c>
      <c r="K291" s="222" t="s">
        <v>129</v>
      </c>
      <c r="L291" s="46"/>
      <c r="M291" s="227" t="s">
        <v>32</v>
      </c>
      <c r="N291" s="228" t="s">
        <v>51</v>
      </c>
      <c r="O291" s="86"/>
      <c r="P291" s="229">
        <f>O291*H291</f>
        <v>0</v>
      </c>
      <c r="Q291" s="229">
        <v>0.00031</v>
      </c>
      <c r="R291" s="229">
        <f>Q291*H291</f>
        <v>0.06100800000000001</v>
      </c>
      <c r="S291" s="229">
        <v>0</v>
      </c>
      <c r="T291" s="230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249</v>
      </c>
      <c r="AT291" s="231" t="s">
        <v>125</v>
      </c>
      <c r="AU291" s="231" t="s">
        <v>89</v>
      </c>
      <c r="AY291" s="18" t="s">
        <v>121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21</v>
      </c>
      <c r="BK291" s="232">
        <f>ROUND(I291*H291,2)</f>
        <v>0</v>
      </c>
      <c r="BL291" s="18" t="s">
        <v>249</v>
      </c>
      <c r="BM291" s="231" t="s">
        <v>622</v>
      </c>
    </row>
    <row r="292" spans="1:65" s="2" customFormat="1" ht="16.5" customHeight="1">
      <c r="A292" s="40"/>
      <c r="B292" s="41"/>
      <c r="C292" s="220" t="s">
        <v>623</v>
      </c>
      <c r="D292" s="220" t="s">
        <v>125</v>
      </c>
      <c r="E292" s="221" t="s">
        <v>624</v>
      </c>
      <c r="F292" s="222" t="s">
        <v>625</v>
      </c>
      <c r="G292" s="223" t="s">
        <v>347</v>
      </c>
      <c r="H292" s="224">
        <v>170.4</v>
      </c>
      <c r="I292" s="225"/>
      <c r="J292" s="226">
        <f>ROUND(I292*H292,2)</f>
        <v>0</v>
      </c>
      <c r="K292" s="222" t="s">
        <v>129</v>
      </c>
      <c r="L292" s="46"/>
      <c r="M292" s="227" t="s">
        <v>32</v>
      </c>
      <c r="N292" s="228" t="s">
        <v>51</v>
      </c>
      <c r="O292" s="86"/>
      <c r="P292" s="229">
        <f>O292*H292</f>
        <v>0</v>
      </c>
      <c r="Q292" s="229">
        <v>0.00026</v>
      </c>
      <c r="R292" s="229">
        <f>Q292*H292</f>
        <v>0.044303999999999996</v>
      </c>
      <c r="S292" s="229">
        <v>0</v>
      </c>
      <c r="T292" s="230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1" t="s">
        <v>249</v>
      </c>
      <c r="AT292" s="231" t="s">
        <v>125</v>
      </c>
      <c r="AU292" s="231" t="s">
        <v>89</v>
      </c>
      <c r="AY292" s="18" t="s">
        <v>121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8" t="s">
        <v>21</v>
      </c>
      <c r="BK292" s="232">
        <f>ROUND(I292*H292,2)</f>
        <v>0</v>
      </c>
      <c r="BL292" s="18" t="s">
        <v>249</v>
      </c>
      <c r="BM292" s="231" t="s">
        <v>626</v>
      </c>
    </row>
    <row r="293" spans="1:65" s="2" customFormat="1" ht="16.5" customHeight="1">
      <c r="A293" s="40"/>
      <c r="B293" s="41"/>
      <c r="C293" s="220" t="s">
        <v>627</v>
      </c>
      <c r="D293" s="220" t="s">
        <v>125</v>
      </c>
      <c r="E293" s="221" t="s">
        <v>628</v>
      </c>
      <c r="F293" s="222" t="s">
        <v>629</v>
      </c>
      <c r="G293" s="223" t="s">
        <v>175</v>
      </c>
      <c r="H293" s="224">
        <v>402.7</v>
      </c>
      <c r="I293" s="225"/>
      <c r="J293" s="226">
        <f>ROUND(I293*H293,2)</f>
        <v>0</v>
      </c>
      <c r="K293" s="222" t="s">
        <v>129</v>
      </c>
      <c r="L293" s="46"/>
      <c r="M293" s="227" t="s">
        <v>32</v>
      </c>
      <c r="N293" s="228" t="s">
        <v>51</v>
      </c>
      <c r="O293" s="86"/>
      <c r="P293" s="229">
        <f>O293*H293</f>
        <v>0</v>
      </c>
      <c r="Q293" s="229">
        <v>0.0003</v>
      </c>
      <c r="R293" s="229">
        <f>Q293*H293</f>
        <v>0.12080999999999999</v>
      </c>
      <c r="S293" s="229">
        <v>0</v>
      </c>
      <c r="T293" s="23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1" t="s">
        <v>249</v>
      </c>
      <c r="AT293" s="231" t="s">
        <v>125</v>
      </c>
      <c r="AU293" s="231" t="s">
        <v>89</v>
      </c>
      <c r="AY293" s="18" t="s">
        <v>121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8" t="s">
        <v>21</v>
      </c>
      <c r="BK293" s="232">
        <f>ROUND(I293*H293,2)</f>
        <v>0</v>
      </c>
      <c r="BL293" s="18" t="s">
        <v>249</v>
      </c>
      <c r="BM293" s="231" t="s">
        <v>630</v>
      </c>
    </row>
    <row r="294" spans="1:65" s="2" customFormat="1" ht="21.75" customHeight="1">
      <c r="A294" s="40"/>
      <c r="B294" s="41"/>
      <c r="C294" s="220" t="s">
        <v>631</v>
      </c>
      <c r="D294" s="220" t="s">
        <v>125</v>
      </c>
      <c r="E294" s="221" t="s">
        <v>632</v>
      </c>
      <c r="F294" s="222" t="s">
        <v>633</v>
      </c>
      <c r="G294" s="223" t="s">
        <v>274</v>
      </c>
      <c r="H294" s="224">
        <v>10.532</v>
      </c>
      <c r="I294" s="225"/>
      <c r="J294" s="226">
        <f>ROUND(I294*H294,2)</f>
        <v>0</v>
      </c>
      <c r="K294" s="222" t="s">
        <v>129</v>
      </c>
      <c r="L294" s="46"/>
      <c r="M294" s="227" t="s">
        <v>32</v>
      </c>
      <c r="N294" s="228" t="s">
        <v>51</v>
      </c>
      <c r="O294" s="86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1" t="s">
        <v>249</v>
      </c>
      <c r="AT294" s="231" t="s">
        <v>125</v>
      </c>
      <c r="AU294" s="231" t="s">
        <v>89</v>
      </c>
      <c r="AY294" s="18" t="s">
        <v>121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8" t="s">
        <v>21</v>
      </c>
      <c r="BK294" s="232">
        <f>ROUND(I294*H294,2)</f>
        <v>0</v>
      </c>
      <c r="BL294" s="18" t="s">
        <v>249</v>
      </c>
      <c r="BM294" s="231" t="s">
        <v>634</v>
      </c>
    </row>
    <row r="295" spans="1:63" s="12" customFormat="1" ht="22.8" customHeight="1">
      <c r="A295" s="12"/>
      <c r="B295" s="204"/>
      <c r="C295" s="205"/>
      <c r="D295" s="206" t="s">
        <v>79</v>
      </c>
      <c r="E295" s="218" t="s">
        <v>635</v>
      </c>
      <c r="F295" s="218" t="s">
        <v>636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SUM(P296:P306)</f>
        <v>0</v>
      </c>
      <c r="Q295" s="212"/>
      <c r="R295" s="213">
        <f>SUM(R296:R306)</f>
        <v>0.02225698</v>
      </c>
      <c r="S295" s="212"/>
      <c r="T295" s="214">
        <f>SUM(T296:T306)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5" t="s">
        <v>89</v>
      </c>
      <c r="AT295" s="216" t="s">
        <v>79</v>
      </c>
      <c r="AU295" s="216" t="s">
        <v>21</v>
      </c>
      <c r="AY295" s="215" t="s">
        <v>121</v>
      </c>
      <c r="BK295" s="217">
        <f>SUM(BK296:BK306)</f>
        <v>0</v>
      </c>
    </row>
    <row r="296" spans="1:65" s="2" customFormat="1" ht="16.5" customHeight="1">
      <c r="A296" s="40"/>
      <c r="B296" s="41"/>
      <c r="C296" s="220" t="s">
        <v>637</v>
      </c>
      <c r="D296" s="220" t="s">
        <v>125</v>
      </c>
      <c r="E296" s="221" t="s">
        <v>638</v>
      </c>
      <c r="F296" s="222" t="s">
        <v>639</v>
      </c>
      <c r="G296" s="223" t="s">
        <v>175</v>
      </c>
      <c r="H296" s="224">
        <v>48.6</v>
      </c>
      <c r="I296" s="225"/>
      <c r="J296" s="226">
        <f>ROUND(I296*H296,2)</f>
        <v>0</v>
      </c>
      <c r="K296" s="222" t="s">
        <v>129</v>
      </c>
      <c r="L296" s="46"/>
      <c r="M296" s="227" t="s">
        <v>32</v>
      </c>
      <c r="N296" s="228" t="s">
        <v>51</v>
      </c>
      <c r="O296" s="86"/>
      <c r="P296" s="229">
        <f>O296*H296</f>
        <v>0</v>
      </c>
      <c r="Q296" s="229">
        <v>7E-05</v>
      </c>
      <c r="R296" s="229">
        <f>Q296*H296</f>
        <v>0.0034019999999999996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249</v>
      </c>
      <c r="AT296" s="231" t="s">
        <v>125</v>
      </c>
      <c r="AU296" s="231" t="s">
        <v>89</v>
      </c>
      <c r="AY296" s="18" t="s">
        <v>121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21</v>
      </c>
      <c r="BK296" s="232">
        <f>ROUND(I296*H296,2)</f>
        <v>0</v>
      </c>
      <c r="BL296" s="18" t="s">
        <v>249</v>
      </c>
      <c r="BM296" s="231" t="s">
        <v>640</v>
      </c>
    </row>
    <row r="297" spans="1:65" s="2" customFormat="1" ht="16.5" customHeight="1">
      <c r="A297" s="40"/>
      <c r="B297" s="41"/>
      <c r="C297" s="220" t="s">
        <v>641</v>
      </c>
      <c r="D297" s="220" t="s">
        <v>125</v>
      </c>
      <c r="E297" s="221" t="s">
        <v>642</v>
      </c>
      <c r="F297" s="222" t="s">
        <v>643</v>
      </c>
      <c r="G297" s="223" t="s">
        <v>175</v>
      </c>
      <c r="H297" s="224">
        <v>48.587</v>
      </c>
      <c r="I297" s="225"/>
      <c r="J297" s="226">
        <f>ROUND(I297*H297,2)</f>
        <v>0</v>
      </c>
      <c r="K297" s="222" t="s">
        <v>129</v>
      </c>
      <c r="L297" s="46"/>
      <c r="M297" s="227" t="s">
        <v>32</v>
      </c>
      <c r="N297" s="228" t="s">
        <v>51</v>
      </c>
      <c r="O297" s="86"/>
      <c r="P297" s="229">
        <f>O297*H297</f>
        <v>0</v>
      </c>
      <c r="Q297" s="229">
        <v>0.00014</v>
      </c>
      <c r="R297" s="229">
        <f>Q297*H297</f>
        <v>0.00680218</v>
      </c>
      <c r="S297" s="229">
        <v>0</v>
      </c>
      <c r="T297" s="230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1" t="s">
        <v>249</v>
      </c>
      <c r="AT297" s="231" t="s">
        <v>125</v>
      </c>
      <c r="AU297" s="231" t="s">
        <v>89</v>
      </c>
      <c r="AY297" s="18" t="s">
        <v>121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8" t="s">
        <v>21</v>
      </c>
      <c r="BK297" s="232">
        <f>ROUND(I297*H297,2)</f>
        <v>0</v>
      </c>
      <c r="BL297" s="18" t="s">
        <v>249</v>
      </c>
      <c r="BM297" s="231" t="s">
        <v>644</v>
      </c>
    </row>
    <row r="298" spans="1:51" s="14" customFormat="1" ht="12">
      <c r="A298" s="14"/>
      <c r="B298" s="251"/>
      <c r="C298" s="252"/>
      <c r="D298" s="242" t="s">
        <v>177</v>
      </c>
      <c r="E298" s="253" t="s">
        <v>32</v>
      </c>
      <c r="F298" s="254" t="s">
        <v>645</v>
      </c>
      <c r="G298" s="252"/>
      <c r="H298" s="255">
        <v>17.161</v>
      </c>
      <c r="I298" s="256"/>
      <c r="J298" s="252"/>
      <c r="K298" s="252"/>
      <c r="L298" s="257"/>
      <c r="M298" s="258"/>
      <c r="N298" s="259"/>
      <c r="O298" s="259"/>
      <c r="P298" s="259"/>
      <c r="Q298" s="259"/>
      <c r="R298" s="259"/>
      <c r="S298" s="259"/>
      <c r="T298" s="26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1" t="s">
        <v>177</v>
      </c>
      <c r="AU298" s="261" t="s">
        <v>89</v>
      </c>
      <c r="AV298" s="14" t="s">
        <v>89</v>
      </c>
      <c r="AW298" s="14" t="s">
        <v>39</v>
      </c>
      <c r="AX298" s="14" t="s">
        <v>80</v>
      </c>
      <c r="AY298" s="261" t="s">
        <v>121</v>
      </c>
    </row>
    <row r="299" spans="1:51" s="14" customFormat="1" ht="12">
      <c r="A299" s="14"/>
      <c r="B299" s="251"/>
      <c r="C299" s="252"/>
      <c r="D299" s="242" t="s">
        <v>177</v>
      </c>
      <c r="E299" s="253" t="s">
        <v>32</v>
      </c>
      <c r="F299" s="254" t="s">
        <v>646</v>
      </c>
      <c r="G299" s="252"/>
      <c r="H299" s="255">
        <v>31.426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1" t="s">
        <v>177</v>
      </c>
      <c r="AU299" s="261" t="s">
        <v>89</v>
      </c>
      <c r="AV299" s="14" t="s">
        <v>89</v>
      </c>
      <c r="AW299" s="14" t="s">
        <v>39</v>
      </c>
      <c r="AX299" s="14" t="s">
        <v>80</v>
      </c>
      <c r="AY299" s="261" t="s">
        <v>121</v>
      </c>
    </row>
    <row r="300" spans="1:51" s="15" customFormat="1" ht="12">
      <c r="A300" s="15"/>
      <c r="B300" s="262"/>
      <c r="C300" s="263"/>
      <c r="D300" s="242" t="s">
        <v>177</v>
      </c>
      <c r="E300" s="264" t="s">
        <v>32</v>
      </c>
      <c r="F300" s="265" t="s">
        <v>182</v>
      </c>
      <c r="G300" s="263"/>
      <c r="H300" s="266">
        <v>48.587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2" t="s">
        <v>177</v>
      </c>
      <c r="AU300" s="272" t="s">
        <v>89</v>
      </c>
      <c r="AV300" s="15" t="s">
        <v>124</v>
      </c>
      <c r="AW300" s="15" t="s">
        <v>39</v>
      </c>
      <c r="AX300" s="15" t="s">
        <v>21</v>
      </c>
      <c r="AY300" s="272" t="s">
        <v>121</v>
      </c>
    </row>
    <row r="301" spans="1:65" s="2" customFormat="1" ht="16.5" customHeight="1">
      <c r="A301" s="40"/>
      <c r="B301" s="41"/>
      <c r="C301" s="220" t="s">
        <v>647</v>
      </c>
      <c r="D301" s="220" t="s">
        <v>125</v>
      </c>
      <c r="E301" s="221" t="s">
        <v>648</v>
      </c>
      <c r="F301" s="222" t="s">
        <v>649</v>
      </c>
      <c r="G301" s="223" t="s">
        <v>175</v>
      </c>
      <c r="H301" s="224">
        <v>48.6</v>
      </c>
      <c r="I301" s="225"/>
      <c r="J301" s="226">
        <f>ROUND(I301*H301,2)</f>
        <v>0</v>
      </c>
      <c r="K301" s="222" t="s">
        <v>129</v>
      </c>
      <c r="L301" s="46"/>
      <c r="M301" s="227" t="s">
        <v>32</v>
      </c>
      <c r="N301" s="228" t="s">
        <v>51</v>
      </c>
      <c r="O301" s="86"/>
      <c r="P301" s="229">
        <f>O301*H301</f>
        <v>0</v>
      </c>
      <c r="Q301" s="229">
        <v>0.00012</v>
      </c>
      <c r="R301" s="229">
        <f>Q301*H301</f>
        <v>0.005832</v>
      </c>
      <c r="S301" s="229">
        <v>0</v>
      </c>
      <c r="T301" s="230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1" t="s">
        <v>249</v>
      </c>
      <c r="AT301" s="231" t="s">
        <v>125</v>
      </c>
      <c r="AU301" s="231" t="s">
        <v>89</v>
      </c>
      <c r="AY301" s="18" t="s">
        <v>121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21</v>
      </c>
      <c r="BK301" s="232">
        <f>ROUND(I301*H301,2)</f>
        <v>0</v>
      </c>
      <c r="BL301" s="18" t="s">
        <v>249</v>
      </c>
      <c r="BM301" s="231" t="s">
        <v>650</v>
      </c>
    </row>
    <row r="302" spans="1:65" s="2" customFormat="1" ht="16.5" customHeight="1">
      <c r="A302" s="40"/>
      <c r="B302" s="41"/>
      <c r="C302" s="220" t="s">
        <v>651</v>
      </c>
      <c r="D302" s="220" t="s">
        <v>125</v>
      </c>
      <c r="E302" s="221" t="s">
        <v>652</v>
      </c>
      <c r="F302" s="222" t="s">
        <v>653</v>
      </c>
      <c r="G302" s="223" t="s">
        <v>175</v>
      </c>
      <c r="H302" s="224">
        <v>12.96</v>
      </c>
      <c r="I302" s="225"/>
      <c r="J302" s="226">
        <f>ROUND(I302*H302,2)</f>
        <v>0</v>
      </c>
      <c r="K302" s="222" t="s">
        <v>129</v>
      </c>
      <c r="L302" s="46"/>
      <c r="M302" s="227" t="s">
        <v>32</v>
      </c>
      <c r="N302" s="228" t="s">
        <v>51</v>
      </c>
      <c r="O302" s="86"/>
      <c r="P302" s="229">
        <f>O302*H302</f>
        <v>0</v>
      </c>
      <c r="Q302" s="229">
        <v>7E-05</v>
      </c>
      <c r="R302" s="229">
        <f>Q302*H302</f>
        <v>0.0009071999999999999</v>
      </c>
      <c r="S302" s="229">
        <v>0</v>
      </c>
      <c r="T302" s="230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31" t="s">
        <v>249</v>
      </c>
      <c r="AT302" s="231" t="s">
        <v>125</v>
      </c>
      <c r="AU302" s="231" t="s">
        <v>89</v>
      </c>
      <c r="AY302" s="18" t="s">
        <v>121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21</v>
      </c>
      <c r="BK302" s="232">
        <f>ROUND(I302*H302,2)</f>
        <v>0</v>
      </c>
      <c r="BL302" s="18" t="s">
        <v>249</v>
      </c>
      <c r="BM302" s="231" t="s">
        <v>654</v>
      </c>
    </row>
    <row r="303" spans="1:65" s="2" customFormat="1" ht="16.5" customHeight="1">
      <c r="A303" s="40"/>
      <c r="B303" s="41"/>
      <c r="C303" s="220" t="s">
        <v>655</v>
      </c>
      <c r="D303" s="220" t="s">
        <v>125</v>
      </c>
      <c r="E303" s="221" t="s">
        <v>656</v>
      </c>
      <c r="F303" s="222" t="s">
        <v>657</v>
      </c>
      <c r="G303" s="223" t="s">
        <v>175</v>
      </c>
      <c r="H303" s="224">
        <v>12.96</v>
      </c>
      <c r="I303" s="225"/>
      <c r="J303" s="226">
        <f>ROUND(I303*H303,2)</f>
        <v>0</v>
      </c>
      <c r="K303" s="222" t="s">
        <v>129</v>
      </c>
      <c r="L303" s="46"/>
      <c r="M303" s="227" t="s">
        <v>32</v>
      </c>
      <c r="N303" s="228" t="s">
        <v>51</v>
      </c>
      <c r="O303" s="86"/>
      <c r="P303" s="229">
        <f>O303*H303</f>
        <v>0</v>
      </c>
      <c r="Q303" s="229">
        <v>7E-05</v>
      </c>
      <c r="R303" s="229">
        <f>Q303*H303</f>
        <v>0.0009071999999999999</v>
      </c>
      <c r="S303" s="229">
        <v>0</v>
      </c>
      <c r="T303" s="230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1" t="s">
        <v>249</v>
      </c>
      <c r="AT303" s="231" t="s">
        <v>125</v>
      </c>
      <c r="AU303" s="231" t="s">
        <v>89</v>
      </c>
      <c r="AY303" s="18" t="s">
        <v>121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8" t="s">
        <v>21</v>
      </c>
      <c r="BK303" s="232">
        <f>ROUND(I303*H303,2)</f>
        <v>0</v>
      </c>
      <c r="BL303" s="18" t="s">
        <v>249</v>
      </c>
      <c r="BM303" s="231" t="s">
        <v>658</v>
      </c>
    </row>
    <row r="304" spans="1:65" s="2" customFormat="1" ht="16.5" customHeight="1">
      <c r="A304" s="40"/>
      <c r="B304" s="41"/>
      <c r="C304" s="220" t="s">
        <v>659</v>
      </c>
      <c r="D304" s="220" t="s">
        <v>125</v>
      </c>
      <c r="E304" s="221" t="s">
        <v>660</v>
      </c>
      <c r="F304" s="222" t="s">
        <v>661</v>
      </c>
      <c r="G304" s="223" t="s">
        <v>175</v>
      </c>
      <c r="H304" s="224">
        <v>12.96</v>
      </c>
      <c r="I304" s="225"/>
      <c r="J304" s="226">
        <f>ROUND(I304*H304,2)</f>
        <v>0</v>
      </c>
      <c r="K304" s="222" t="s">
        <v>129</v>
      </c>
      <c r="L304" s="46"/>
      <c r="M304" s="227" t="s">
        <v>32</v>
      </c>
      <c r="N304" s="228" t="s">
        <v>51</v>
      </c>
      <c r="O304" s="86"/>
      <c r="P304" s="229">
        <f>O304*H304</f>
        <v>0</v>
      </c>
      <c r="Q304" s="229">
        <v>0.00034</v>
      </c>
      <c r="R304" s="229">
        <f>Q304*H304</f>
        <v>0.0044064</v>
      </c>
      <c r="S304" s="229">
        <v>0</v>
      </c>
      <c r="T304" s="230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1" t="s">
        <v>249</v>
      </c>
      <c r="AT304" s="231" t="s">
        <v>125</v>
      </c>
      <c r="AU304" s="231" t="s">
        <v>89</v>
      </c>
      <c r="AY304" s="18" t="s">
        <v>121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21</v>
      </c>
      <c r="BK304" s="232">
        <f>ROUND(I304*H304,2)</f>
        <v>0</v>
      </c>
      <c r="BL304" s="18" t="s">
        <v>249</v>
      </c>
      <c r="BM304" s="231" t="s">
        <v>662</v>
      </c>
    </row>
    <row r="305" spans="1:51" s="14" customFormat="1" ht="12">
      <c r="A305" s="14"/>
      <c r="B305" s="251"/>
      <c r="C305" s="252"/>
      <c r="D305" s="242" t="s">
        <v>177</v>
      </c>
      <c r="E305" s="253" t="s">
        <v>32</v>
      </c>
      <c r="F305" s="254" t="s">
        <v>663</v>
      </c>
      <c r="G305" s="252"/>
      <c r="H305" s="255">
        <v>8.64</v>
      </c>
      <c r="I305" s="256"/>
      <c r="J305" s="252"/>
      <c r="K305" s="252"/>
      <c r="L305" s="257"/>
      <c r="M305" s="258"/>
      <c r="N305" s="259"/>
      <c r="O305" s="259"/>
      <c r="P305" s="259"/>
      <c r="Q305" s="259"/>
      <c r="R305" s="259"/>
      <c r="S305" s="259"/>
      <c r="T305" s="26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1" t="s">
        <v>177</v>
      </c>
      <c r="AU305" s="261" t="s">
        <v>89</v>
      </c>
      <c r="AV305" s="14" t="s">
        <v>89</v>
      </c>
      <c r="AW305" s="14" t="s">
        <v>39</v>
      </c>
      <c r="AX305" s="14" t="s">
        <v>80</v>
      </c>
      <c r="AY305" s="261" t="s">
        <v>121</v>
      </c>
    </row>
    <row r="306" spans="1:51" s="14" customFormat="1" ht="12">
      <c r="A306" s="14"/>
      <c r="B306" s="251"/>
      <c r="C306" s="252"/>
      <c r="D306" s="242" t="s">
        <v>177</v>
      </c>
      <c r="E306" s="253" t="s">
        <v>32</v>
      </c>
      <c r="F306" s="254" t="s">
        <v>664</v>
      </c>
      <c r="G306" s="252"/>
      <c r="H306" s="255">
        <v>12.96</v>
      </c>
      <c r="I306" s="256"/>
      <c r="J306" s="252"/>
      <c r="K306" s="252"/>
      <c r="L306" s="257"/>
      <c r="M306" s="258"/>
      <c r="N306" s="259"/>
      <c r="O306" s="259"/>
      <c r="P306" s="259"/>
      <c r="Q306" s="259"/>
      <c r="R306" s="259"/>
      <c r="S306" s="259"/>
      <c r="T306" s="26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1" t="s">
        <v>177</v>
      </c>
      <c r="AU306" s="261" t="s">
        <v>89</v>
      </c>
      <c r="AV306" s="14" t="s">
        <v>89</v>
      </c>
      <c r="AW306" s="14" t="s">
        <v>39</v>
      </c>
      <c r="AX306" s="14" t="s">
        <v>21</v>
      </c>
      <c r="AY306" s="261" t="s">
        <v>121</v>
      </c>
    </row>
    <row r="307" spans="1:63" s="12" customFormat="1" ht="22.8" customHeight="1">
      <c r="A307" s="12"/>
      <c r="B307" s="204"/>
      <c r="C307" s="205"/>
      <c r="D307" s="206" t="s">
        <v>79</v>
      </c>
      <c r="E307" s="218" t="s">
        <v>665</v>
      </c>
      <c r="F307" s="218" t="s">
        <v>666</v>
      </c>
      <c r="G307" s="205"/>
      <c r="H307" s="205"/>
      <c r="I307" s="208"/>
      <c r="J307" s="219">
        <f>BK307</f>
        <v>0</v>
      </c>
      <c r="K307" s="205"/>
      <c r="L307" s="210"/>
      <c r="M307" s="211"/>
      <c r="N307" s="212"/>
      <c r="O307" s="212"/>
      <c r="P307" s="213">
        <f>SUM(P308:P313)</f>
        <v>0</v>
      </c>
      <c r="Q307" s="212"/>
      <c r="R307" s="213">
        <f>SUM(R308:R313)</f>
        <v>1.125392</v>
      </c>
      <c r="S307" s="212"/>
      <c r="T307" s="214">
        <f>SUM(T308:T313)</f>
        <v>0.235724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5" t="s">
        <v>89</v>
      </c>
      <c r="AT307" s="216" t="s">
        <v>79</v>
      </c>
      <c r="AU307" s="216" t="s">
        <v>21</v>
      </c>
      <c r="AY307" s="215" t="s">
        <v>121</v>
      </c>
      <c r="BK307" s="217">
        <f>SUM(BK308:BK313)</f>
        <v>0</v>
      </c>
    </row>
    <row r="308" spans="1:65" s="2" customFormat="1" ht="16.5" customHeight="1">
      <c r="A308" s="40"/>
      <c r="B308" s="41"/>
      <c r="C308" s="220" t="s">
        <v>667</v>
      </c>
      <c r="D308" s="220" t="s">
        <v>125</v>
      </c>
      <c r="E308" s="221" t="s">
        <v>668</v>
      </c>
      <c r="F308" s="222" t="s">
        <v>669</v>
      </c>
      <c r="G308" s="223" t="s">
        <v>175</v>
      </c>
      <c r="H308" s="224">
        <v>760.4</v>
      </c>
      <c r="I308" s="225"/>
      <c r="J308" s="226">
        <f>ROUND(I308*H308,2)</f>
        <v>0</v>
      </c>
      <c r="K308" s="222" t="s">
        <v>129</v>
      </c>
      <c r="L308" s="46"/>
      <c r="M308" s="227" t="s">
        <v>32</v>
      </c>
      <c r="N308" s="228" t="s">
        <v>51</v>
      </c>
      <c r="O308" s="86"/>
      <c r="P308" s="229">
        <f>O308*H308</f>
        <v>0</v>
      </c>
      <c r="Q308" s="229">
        <v>0.001</v>
      </c>
      <c r="R308" s="229">
        <f>Q308*H308</f>
        <v>0.7604</v>
      </c>
      <c r="S308" s="229">
        <v>0.00031</v>
      </c>
      <c r="T308" s="230">
        <f>S308*H308</f>
        <v>0.235724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1" t="s">
        <v>249</v>
      </c>
      <c r="AT308" s="231" t="s">
        <v>125</v>
      </c>
      <c r="AU308" s="231" t="s">
        <v>89</v>
      </c>
      <c r="AY308" s="18" t="s">
        <v>121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8" t="s">
        <v>21</v>
      </c>
      <c r="BK308" s="232">
        <f>ROUND(I308*H308,2)</f>
        <v>0</v>
      </c>
      <c r="BL308" s="18" t="s">
        <v>249</v>
      </c>
      <c r="BM308" s="231" t="s">
        <v>670</v>
      </c>
    </row>
    <row r="309" spans="1:51" s="14" customFormat="1" ht="12">
      <c r="A309" s="14"/>
      <c r="B309" s="251"/>
      <c r="C309" s="252"/>
      <c r="D309" s="242" t="s">
        <v>177</v>
      </c>
      <c r="E309" s="253" t="s">
        <v>32</v>
      </c>
      <c r="F309" s="254" t="s">
        <v>671</v>
      </c>
      <c r="G309" s="252"/>
      <c r="H309" s="255">
        <v>674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1" t="s">
        <v>177</v>
      </c>
      <c r="AU309" s="261" t="s">
        <v>89</v>
      </c>
      <c r="AV309" s="14" t="s">
        <v>89</v>
      </c>
      <c r="AW309" s="14" t="s">
        <v>39</v>
      </c>
      <c r="AX309" s="14" t="s">
        <v>80</v>
      </c>
      <c r="AY309" s="261" t="s">
        <v>121</v>
      </c>
    </row>
    <row r="310" spans="1:51" s="14" customFormat="1" ht="12">
      <c r="A310" s="14"/>
      <c r="B310" s="251"/>
      <c r="C310" s="252"/>
      <c r="D310" s="242" t="s">
        <v>177</v>
      </c>
      <c r="E310" s="253" t="s">
        <v>32</v>
      </c>
      <c r="F310" s="254" t="s">
        <v>672</v>
      </c>
      <c r="G310" s="252"/>
      <c r="H310" s="255">
        <v>86.4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1" t="s">
        <v>177</v>
      </c>
      <c r="AU310" s="261" t="s">
        <v>89</v>
      </c>
      <c r="AV310" s="14" t="s">
        <v>89</v>
      </c>
      <c r="AW310" s="14" t="s">
        <v>39</v>
      </c>
      <c r="AX310" s="14" t="s">
        <v>80</v>
      </c>
      <c r="AY310" s="261" t="s">
        <v>121</v>
      </c>
    </row>
    <row r="311" spans="1:51" s="15" customFormat="1" ht="12">
      <c r="A311" s="15"/>
      <c r="B311" s="262"/>
      <c r="C311" s="263"/>
      <c r="D311" s="242" t="s">
        <v>177</v>
      </c>
      <c r="E311" s="264" t="s">
        <v>32</v>
      </c>
      <c r="F311" s="265" t="s">
        <v>182</v>
      </c>
      <c r="G311" s="263"/>
      <c r="H311" s="266">
        <v>760.4</v>
      </c>
      <c r="I311" s="267"/>
      <c r="J311" s="263"/>
      <c r="K311" s="263"/>
      <c r="L311" s="268"/>
      <c r="M311" s="269"/>
      <c r="N311" s="270"/>
      <c r="O311" s="270"/>
      <c r="P311" s="270"/>
      <c r="Q311" s="270"/>
      <c r="R311" s="270"/>
      <c r="S311" s="270"/>
      <c r="T311" s="271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2" t="s">
        <v>177</v>
      </c>
      <c r="AU311" s="272" t="s">
        <v>89</v>
      </c>
      <c r="AV311" s="15" t="s">
        <v>124</v>
      </c>
      <c r="AW311" s="15" t="s">
        <v>39</v>
      </c>
      <c r="AX311" s="15" t="s">
        <v>21</v>
      </c>
      <c r="AY311" s="272" t="s">
        <v>121</v>
      </c>
    </row>
    <row r="312" spans="1:65" s="2" customFormat="1" ht="16.5" customHeight="1">
      <c r="A312" s="40"/>
      <c r="B312" s="41"/>
      <c r="C312" s="220" t="s">
        <v>673</v>
      </c>
      <c r="D312" s="220" t="s">
        <v>125</v>
      </c>
      <c r="E312" s="221" t="s">
        <v>674</v>
      </c>
      <c r="F312" s="222" t="s">
        <v>675</v>
      </c>
      <c r="G312" s="223" t="s">
        <v>175</v>
      </c>
      <c r="H312" s="224">
        <v>760.4</v>
      </c>
      <c r="I312" s="225"/>
      <c r="J312" s="226">
        <f>ROUND(I312*H312,2)</f>
        <v>0</v>
      </c>
      <c r="K312" s="222" t="s">
        <v>129</v>
      </c>
      <c r="L312" s="46"/>
      <c r="M312" s="227" t="s">
        <v>32</v>
      </c>
      <c r="N312" s="228" t="s">
        <v>51</v>
      </c>
      <c r="O312" s="86"/>
      <c r="P312" s="229">
        <f>O312*H312</f>
        <v>0</v>
      </c>
      <c r="Q312" s="229">
        <v>0.0002</v>
      </c>
      <c r="R312" s="229">
        <f>Q312*H312</f>
        <v>0.15208</v>
      </c>
      <c r="S312" s="229">
        <v>0</v>
      </c>
      <c r="T312" s="230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1" t="s">
        <v>249</v>
      </c>
      <c r="AT312" s="231" t="s">
        <v>125</v>
      </c>
      <c r="AU312" s="231" t="s">
        <v>89</v>
      </c>
      <c r="AY312" s="18" t="s">
        <v>121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8" t="s">
        <v>21</v>
      </c>
      <c r="BK312" s="232">
        <f>ROUND(I312*H312,2)</f>
        <v>0</v>
      </c>
      <c r="BL312" s="18" t="s">
        <v>249</v>
      </c>
      <c r="BM312" s="231" t="s">
        <v>676</v>
      </c>
    </row>
    <row r="313" spans="1:65" s="2" customFormat="1" ht="16.5" customHeight="1">
      <c r="A313" s="40"/>
      <c r="B313" s="41"/>
      <c r="C313" s="220" t="s">
        <v>677</v>
      </c>
      <c r="D313" s="220" t="s">
        <v>125</v>
      </c>
      <c r="E313" s="221" t="s">
        <v>678</v>
      </c>
      <c r="F313" s="222" t="s">
        <v>679</v>
      </c>
      <c r="G313" s="223" t="s">
        <v>175</v>
      </c>
      <c r="H313" s="224">
        <v>760.4</v>
      </c>
      <c r="I313" s="225"/>
      <c r="J313" s="226">
        <f>ROUND(I313*H313,2)</f>
        <v>0</v>
      </c>
      <c r="K313" s="222" t="s">
        <v>129</v>
      </c>
      <c r="L313" s="46"/>
      <c r="M313" s="227" t="s">
        <v>32</v>
      </c>
      <c r="N313" s="228" t="s">
        <v>51</v>
      </c>
      <c r="O313" s="86"/>
      <c r="P313" s="229">
        <f>O313*H313</f>
        <v>0</v>
      </c>
      <c r="Q313" s="229">
        <v>0.00028</v>
      </c>
      <c r="R313" s="229">
        <f>Q313*H313</f>
        <v>0.21291199999999996</v>
      </c>
      <c r="S313" s="229">
        <v>0</v>
      </c>
      <c r="T313" s="230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1" t="s">
        <v>249</v>
      </c>
      <c r="AT313" s="231" t="s">
        <v>125</v>
      </c>
      <c r="AU313" s="231" t="s">
        <v>89</v>
      </c>
      <c r="AY313" s="18" t="s">
        <v>121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21</v>
      </c>
      <c r="BK313" s="232">
        <f>ROUND(I313*H313,2)</f>
        <v>0</v>
      </c>
      <c r="BL313" s="18" t="s">
        <v>249</v>
      </c>
      <c r="BM313" s="231" t="s">
        <v>680</v>
      </c>
    </row>
    <row r="314" spans="1:63" s="12" customFormat="1" ht="25.9" customHeight="1">
      <c r="A314" s="12"/>
      <c r="B314" s="204"/>
      <c r="C314" s="205"/>
      <c r="D314" s="206" t="s">
        <v>79</v>
      </c>
      <c r="E314" s="207" t="s">
        <v>681</v>
      </c>
      <c r="F314" s="207" t="s">
        <v>682</v>
      </c>
      <c r="G314" s="205"/>
      <c r="H314" s="205"/>
      <c r="I314" s="208"/>
      <c r="J314" s="209">
        <f>BK314</f>
        <v>0</v>
      </c>
      <c r="K314" s="205"/>
      <c r="L314" s="210"/>
      <c r="M314" s="211"/>
      <c r="N314" s="212"/>
      <c r="O314" s="212"/>
      <c r="P314" s="213">
        <f>P315</f>
        <v>0</v>
      </c>
      <c r="Q314" s="212"/>
      <c r="R314" s="213">
        <f>R315</f>
        <v>0</v>
      </c>
      <c r="S314" s="212"/>
      <c r="T314" s="214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5" t="s">
        <v>124</v>
      </c>
      <c r="AT314" s="216" t="s">
        <v>79</v>
      </c>
      <c r="AU314" s="216" t="s">
        <v>80</v>
      </c>
      <c r="AY314" s="215" t="s">
        <v>121</v>
      </c>
      <c r="BK314" s="217">
        <f>BK315</f>
        <v>0</v>
      </c>
    </row>
    <row r="315" spans="1:65" s="2" customFormat="1" ht="21.75" customHeight="1">
      <c r="A315" s="40"/>
      <c r="B315" s="41"/>
      <c r="C315" s="220" t="s">
        <v>683</v>
      </c>
      <c r="D315" s="220" t="s">
        <v>125</v>
      </c>
      <c r="E315" s="221" t="s">
        <v>684</v>
      </c>
      <c r="F315" s="222" t="s">
        <v>685</v>
      </c>
      <c r="G315" s="223" t="s">
        <v>140</v>
      </c>
      <c r="H315" s="224">
        <v>72</v>
      </c>
      <c r="I315" s="225"/>
      <c r="J315" s="226">
        <f>ROUND(I315*H315,2)</f>
        <v>0</v>
      </c>
      <c r="K315" s="222" t="s">
        <v>129</v>
      </c>
      <c r="L315" s="46"/>
      <c r="M315" s="233" t="s">
        <v>32</v>
      </c>
      <c r="N315" s="234" t="s">
        <v>51</v>
      </c>
      <c r="O315" s="235"/>
      <c r="P315" s="236">
        <f>O315*H315</f>
        <v>0</v>
      </c>
      <c r="Q315" s="236">
        <v>0</v>
      </c>
      <c r="R315" s="236">
        <f>Q315*H315</f>
        <v>0</v>
      </c>
      <c r="S315" s="236">
        <v>0</v>
      </c>
      <c r="T315" s="23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1" t="s">
        <v>686</v>
      </c>
      <c r="AT315" s="231" t="s">
        <v>125</v>
      </c>
      <c r="AU315" s="231" t="s">
        <v>21</v>
      </c>
      <c r="AY315" s="18" t="s">
        <v>121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8" t="s">
        <v>21</v>
      </c>
      <c r="BK315" s="232">
        <f>ROUND(I315*H315,2)</f>
        <v>0</v>
      </c>
      <c r="BL315" s="18" t="s">
        <v>686</v>
      </c>
      <c r="BM315" s="231" t="s">
        <v>687</v>
      </c>
    </row>
    <row r="316" spans="1:31" s="2" customFormat="1" ht="6.95" customHeight="1">
      <c r="A316" s="40"/>
      <c r="B316" s="61"/>
      <c r="C316" s="62"/>
      <c r="D316" s="62"/>
      <c r="E316" s="62"/>
      <c r="F316" s="62"/>
      <c r="G316" s="62"/>
      <c r="H316" s="62"/>
      <c r="I316" s="169"/>
      <c r="J316" s="62"/>
      <c r="K316" s="62"/>
      <c r="L316" s="46"/>
      <c r="M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</row>
  </sheetData>
  <sheetProtection password="CC35" sheet="1" objects="1" scenarios="1" formatColumns="0" formatRows="0" autoFilter="0"/>
  <autoFilter ref="C95:K315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89</v>
      </c>
    </row>
    <row r="4" spans="2:46" s="1" customFormat="1" ht="24.95" customHeight="1">
      <c r="B4" s="21"/>
      <c r="D4" s="133" t="s">
        <v>96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238" t="str">
        <f>'Rekapitulace stavby'!K6</f>
        <v>Oprava sociálního zařízení v MŠ B.Dvorského 2</v>
      </c>
      <c r="F7" s="135"/>
      <c r="G7" s="135"/>
      <c r="H7" s="135"/>
      <c r="I7" s="129"/>
      <c r="L7" s="21"/>
    </row>
    <row r="8" spans="1:31" s="2" customFormat="1" ht="12" customHeight="1">
      <c r="A8" s="40"/>
      <c r="B8" s="46"/>
      <c r="C8" s="40"/>
      <c r="D8" s="135" t="s">
        <v>151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688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689</v>
      </c>
      <c r="G12" s="40"/>
      <c r="H12" s="40"/>
      <c r="I12" s="140" t="s">
        <v>24</v>
      </c>
      <c r="J12" s="141" t="str">
        <f>'Rekapitulace stavby'!AN8</f>
        <v>3. 4. 2019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6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33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34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33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36</v>
      </c>
      <c r="E20" s="40"/>
      <c r="F20" s="40"/>
      <c r="G20" s="40"/>
      <c r="H20" s="40"/>
      <c r="I20" s="140" t="s">
        <v>31</v>
      </c>
      <c r="J20" s="139" t="s">
        <v>41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42</v>
      </c>
      <c r="F21" s="40"/>
      <c r="G21" s="40"/>
      <c r="H21" s="40"/>
      <c r="I21" s="140" t="s">
        <v>33</v>
      </c>
      <c r="J21" s="139" t="s">
        <v>32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40</v>
      </c>
      <c r="E23" s="40"/>
      <c r="F23" s="40"/>
      <c r="G23" s="40"/>
      <c r="H23" s="40"/>
      <c r="I23" s="140" t="s">
        <v>31</v>
      </c>
      <c r="J23" s="139" t="s">
        <v>41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42</v>
      </c>
      <c r="F24" s="40"/>
      <c r="G24" s="40"/>
      <c r="H24" s="40"/>
      <c r="I24" s="140" t="s">
        <v>33</v>
      </c>
      <c r="J24" s="139" t="s">
        <v>43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44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46</v>
      </c>
      <c r="E30" s="40"/>
      <c r="F30" s="40"/>
      <c r="G30" s="40"/>
      <c r="H30" s="40"/>
      <c r="I30" s="136"/>
      <c r="J30" s="153">
        <f>ROUND(J88,2)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48</v>
      </c>
      <c r="G32" s="40"/>
      <c r="H32" s="40"/>
      <c r="I32" s="155" t="s">
        <v>47</v>
      </c>
      <c r="J32" s="154" t="s">
        <v>49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6" t="s">
        <v>50</v>
      </c>
      <c r="E33" s="135" t="s">
        <v>51</v>
      </c>
      <c r="F33" s="157">
        <f>ROUND((SUM(BE88:BE199)),2)</f>
        <v>0</v>
      </c>
      <c r="G33" s="40"/>
      <c r="H33" s="40"/>
      <c r="I33" s="158">
        <v>0.21</v>
      </c>
      <c r="J33" s="157">
        <f>ROUND(((SUM(BE88:BE199))*I33),2)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52</v>
      </c>
      <c r="F34" s="157">
        <f>ROUND((SUM(BF88:BF199)),2)</f>
        <v>0</v>
      </c>
      <c r="G34" s="40"/>
      <c r="H34" s="40"/>
      <c r="I34" s="158">
        <v>0.15</v>
      </c>
      <c r="J34" s="157">
        <f>ROUND(((SUM(BF88:BF199))*I34),2)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53</v>
      </c>
      <c r="F35" s="157">
        <f>ROUND((SUM(BG88:BG199)),2)</f>
        <v>0</v>
      </c>
      <c r="G35" s="40"/>
      <c r="H35" s="40"/>
      <c r="I35" s="158">
        <v>0.21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54</v>
      </c>
      <c r="F36" s="157">
        <f>ROUND((SUM(BH88:BH199)),2)</f>
        <v>0</v>
      </c>
      <c r="G36" s="40"/>
      <c r="H36" s="40"/>
      <c r="I36" s="158">
        <v>0.15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55</v>
      </c>
      <c r="F37" s="157">
        <f>ROUND((SUM(BI88:BI199)),2)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9"/>
      <c r="D39" s="160" t="s">
        <v>56</v>
      </c>
      <c r="E39" s="161"/>
      <c r="F39" s="161"/>
      <c r="G39" s="162" t="s">
        <v>57</v>
      </c>
      <c r="H39" s="163" t="s">
        <v>58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97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239" t="str">
        <f>E7</f>
        <v>Oprava sociálního zařízení v MŠ B.Dvorského 2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151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D.1.4.1 - Zdravotechnické instalace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Ostrava </v>
      </c>
      <c r="G52" s="42"/>
      <c r="H52" s="42"/>
      <c r="I52" s="140" t="s">
        <v>24</v>
      </c>
      <c r="J52" s="74" t="str">
        <f>IF(J12="","",J12)</f>
        <v>3. 4. 2019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36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34</v>
      </c>
      <c r="D55" s="42"/>
      <c r="E55" s="42"/>
      <c r="F55" s="28" t="str">
        <f>IF(E18="","",E18)</f>
        <v>Vyplň údaj</v>
      </c>
      <c r="G55" s="42"/>
      <c r="H55" s="42"/>
      <c r="I55" s="140" t="s">
        <v>40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98</v>
      </c>
      <c r="D57" s="174"/>
      <c r="E57" s="174"/>
      <c r="F57" s="174"/>
      <c r="G57" s="174"/>
      <c r="H57" s="174"/>
      <c r="I57" s="175"/>
      <c r="J57" s="176" t="s">
        <v>99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78</v>
      </c>
      <c r="D59" s="42"/>
      <c r="E59" s="42"/>
      <c r="F59" s="42"/>
      <c r="G59" s="42"/>
      <c r="H59" s="42"/>
      <c r="I59" s="136"/>
      <c r="J59" s="104">
        <f>J88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100</v>
      </c>
    </row>
    <row r="60" spans="1:31" s="9" customFormat="1" ht="24.95" customHeight="1">
      <c r="A60" s="9"/>
      <c r="B60" s="178"/>
      <c r="C60" s="179"/>
      <c r="D60" s="180" t="s">
        <v>153</v>
      </c>
      <c r="E60" s="181"/>
      <c r="F60" s="181"/>
      <c r="G60" s="181"/>
      <c r="H60" s="181"/>
      <c r="I60" s="182"/>
      <c r="J60" s="183">
        <f>J89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157</v>
      </c>
      <c r="E61" s="188"/>
      <c r="F61" s="188"/>
      <c r="G61" s="188"/>
      <c r="H61" s="188"/>
      <c r="I61" s="189"/>
      <c r="J61" s="190">
        <f>J90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8"/>
      <c r="C62" s="179"/>
      <c r="D62" s="180" t="s">
        <v>159</v>
      </c>
      <c r="E62" s="181"/>
      <c r="F62" s="181"/>
      <c r="G62" s="181"/>
      <c r="H62" s="181"/>
      <c r="I62" s="182"/>
      <c r="J62" s="183">
        <f>J96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5"/>
      <c r="C63" s="186"/>
      <c r="D63" s="187" t="s">
        <v>690</v>
      </c>
      <c r="E63" s="188"/>
      <c r="F63" s="188"/>
      <c r="G63" s="188"/>
      <c r="H63" s="188"/>
      <c r="I63" s="189"/>
      <c r="J63" s="190">
        <f>J97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691</v>
      </c>
      <c r="E64" s="188"/>
      <c r="F64" s="188"/>
      <c r="G64" s="188"/>
      <c r="H64" s="188"/>
      <c r="I64" s="189"/>
      <c r="J64" s="190">
        <f>J105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692</v>
      </c>
      <c r="E65" s="188"/>
      <c r="F65" s="188"/>
      <c r="G65" s="188"/>
      <c r="H65" s="188"/>
      <c r="I65" s="189"/>
      <c r="J65" s="190">
        <f>J121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693</v>
      </c>
      <c r="E66" s="188"/>
      <c r="F66" s="188"/>
      <c r="G66" s="188"/>
      <c r="H66" s="188"/>
      <c r="I66" s="189"/>
      <c r="J66" s="190">
        <f>J157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694</v>
      </c>
      <c r="E67" s="188"/>
      <c r="F67" s="188"/>
      <c r="G67" s="188"/>
      <c r="H67" s="188"/>
      <c r="I67" s="189"/>
      <c r="J67" s="190">
        <f>J190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8"/>
      <c r="C68" s="179"/>
      <c r="D68" s="180" t="s">
        <v>169</v>
      </c>
      <c r="E68" s="181"/>
      <c r="F68" s="181"/>
      <c r="G68" s="181"/>
      <c r="H68" s="181"/>
      <c r="I68" s="182"/>
      <c r="J68" s="183">
        <f>J197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136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169"/>
      <c r="J70" s="62"/>
      <c r="K70" s="6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172"/>
      <c r="J74" s="64"/>
      <c r="K74" s="64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105</v>
      </c>
      <c r="D75" s="42"/>
      <c r="E75" s="42"/>
      <c r="F75" s="42"/>
      <c r="G75" s="42"/>
      <c r="H75" s="42"/>
      <c r="I75" s="136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6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16</v>
      </c>
      <c r="D77" s="42"/>
      <c r="E77" s="42"/>
      <c r="F77" s="42"/>
      <c r="G77" s="42"/>
      <c r="H77" s="42"/>
      <c r="I77" s="136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239" t="str">
        <f>E7</f>
        <v>Oprava sociálního zařízení v MŠ B.Dvorského 2</v>
      </c>
      <c r="F78" s="33"/>
      <c r="G78" s="33"/>
      <c r="H78" s="33"/>
      <c r="I78" s="136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151</v>
      </c>
      <c r="D79" s="42"/>
      <c r="E79" s="42"/>
      <c r="F79" s="42"/>
      <c r="G79" s="42"/>
      <c r="H79" s="42"/>
      <c r="I79" s="136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 xml:space="preserve">D.1.4.1 - Zdravotechnické instalace </v>
      </c>
      <c r="F80" s="42"/>
      <c r="G80" s="42"/>
      <c r="H80" s="42"/>
      <c r="I80" s="136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36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22</v>
      </c>
      <c r="D82" s="42"/>
      <c r="E82" s="42"/>
      <c r="F82" s="28" t="str">
        <f>F12</f>
        <v xml:space="preserve">Ostrava </v>
      </c>
      <c r="G82" s="42"/>
      <c r="H82" s="42"/>
      <c r="I82" s="140" t="s">
        <v>24</v>
      </c>
      <c r="J82" s="74" t="str">
        <f>IF(J12="","",J12)</f>
        <v>3. 4. 2019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36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3" t="s">
        <v>30</v>
      </c>
      <c r="D84" s="42"/>
      <c r="E84" s="42"/>
      <c r="F84" s="28" t="str">
        <f>E15</f>
        <v xml:space="preserve"> </v>
      </c>
      <c r="G84" s="42"/>
      <c r="H84" s="42"/>
      <c r="I84" s="140" t="s">
        <v>36</v>
      </c>
      <c r="J84" s="38" t="str">
        <f>E21</f>
        <v xml:space="preserve">Lenka Jerakasová 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3" t="s">
        <v>34</v>
      </c>
      <c r="D85" s="42"/>
      <c r="E85" s="42"/>
      <c r="F85" s="28" t="str">
        <f>IF(E18="","",E18)</f>
        <v>Vyplň údaj</v>
      </c>
      <c r="G85" s="42"/>
      <c r="H85" s="42"/>
      <c r="I85" s="140" t="s">
        <v>40</v>
      </c>
      <c r="J85" s="38" t="str">
        <f>E24</f>
        <v xml:space="preserve">Lenka Jerakasová </v>
      </c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92"/>
      <c r="B87" s="193"/>
      <c r="C87" s="194" t="s">
        <v>106</v>
      </c>
      <c r="D87" s="195" t="s">
        <v>65</v>
      </c>
      <c r="E87" s="195" t="s">
        <v>61</v>
      </c>
      <c r="F87" s="195" t="s">
        <v>62</v>
      </c>
      <c r="G87" s="195" t="s">
        <v>107</v>
      </c>
      <c r="H87" s="195" t="s">
        <v>108</v>
      </c>
      <c r="I87" s="196" t="s">
        <v>109</v>
      </c>
      <c r="J87" s="195" t="s">
        <v>99</v>
      </c>
      <c r="K87" s="197" t="s">
        <v>110</v>
      </c>
      <c r="L87" s="198"/>
      <c r="M87" s="94" t="s">
        <v>32</v>
      </c>
      <c r="N87" s="95" t="s">
        <v>50</v>
      </c>
      <c r="O87" s="95" t="s">
        <v>111</v>
      </c>
      <c r="P87" s="95" t="s">
        <v>112</v>
      </c>
      <c r="Q87" s="95" t="s">
        <v>113</v>
      </c>
      <c r="R87" s="95" t="s">
        <v>114</v>
      </c>
      <c r="S87" s="95" t="s">
        <v>115</v>
      </c>
      <c r="T87" s="96" t="s">
        <v>116</v>
      </c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</row>
    <row r="88" spans="1:63" s="2" customFormat="1" ht="22.8" customHeight="1">
      <c r="A88" s="40"/>
      <c r="B88" s="41"/>
      <c r="C88" s="101" t="s">
        <v>117</v>
      </c>
      <c r="D88" s="42"/>
      <c r="E88" s="42"/>
      <c r="F88" s="42"/>
      <c r="G88" s="42"/>
      <c r="H88" s="42"/>
      <c r="I88" s="136"/>
      <c r="J88" s="199">
        <f>BK88</f>
        <v>0</v>
      </c>
      <c r="K88" s="42"/>
      <c r="L88" s="46"/>
      <c r="M88" s="97"/>
      <c r="N88" s="200"/>
      <c r="O88" s="98"/>
      <c r="P88" s="201">
        <f>P89+P96+P197</f>
        <v>0</v>
      </c>
      <c r="Q88" s="98"/>
      <c r="R88" s="201">
        <f>R89+R96+R197</f>
        <v>1.9039799999999998</v>
      </c>
      <c r="S88" s="98"/>
      <c r="T88" s="202">
        <f>T89+T96+T197</f>
        <v>4.1639800000000005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8" t="s">
        <v>79</v>
      </c>
      <c r="AU88" s="18" t="s">
        <v>100</v>
      </c>
      <c r="BK88" s="203">
        <f>BK89+BK96+BK197</f>
        <v>0</v>
      </c>
    </row>
    <row r="89" spans="1:63" s="12" customFormat="1" ht="25.9" customHeight="1">
      <c r="A89" s="12"/>
      <c r="B89" s="204"/>
      <c r="C89" s="205"/>
      <c r="D89" s="206" t="s">
        <v>79</v>
      </c>
      <c r="E89" s="207" t="s">
        <v>170</v>
      </c>
      <c r="F89" s="207" t="s">
        <v>171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P90</f>
        <v>0</v>
      </c>
      <c r="Q89" s="212"/>
      <c r="R89" s="213">
        <f>R90</f>
        <v>0</v>
      </c>
      <c r="S89" s="212"/>
      <c r="T89" s="214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5" t="s">
        <v>21</v>
      </c>
      <c r="AT89" s="216" t="s">
        <v>79</v>
      </c>
      <c r="AU89" s="216" t="s">
        <v>80</v>
      </c>
      <c r="AY89" s="215" t="s">
        <v>121</v>
      </c>
      <c r="BK89" s="217">
        <f>BK90</f>
        <v>0</v>
      </c>
    </row>
    <row r="90" spans="1:63" s="12" customFormat="1" ht="22.8" customHeight="1">
      <c r="A90" s="12"/>
      <c r="B90" s="204"/>
      <c r="C90" s="205"/>
      <c r="D90" s="206" t="s">
        <v>79</v>
      </c>
      <c r="E90" s="218" t="s">
        <v>269</v>
      </c>
      <c r="F90" s="218" t="s">
        <v>270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SUM(P91:P95)</f>
        <v>0</v>
      </c>
      <c r="Q90" s="212"/>
      <c r="R90" s="213">
        <f>SUM(R91:R95)</f>
        <v>0</v>
      </c>
      <c r="S90" s="212"/>
      <c r="T90" s="214">
        <f>SUM(T91:T95)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5" t="s">
        <v>21</v>
      </c>
      <c r="AT90" s="216" t="s">
        <v>79</v>
      </c>
      <c r="AU90" s="216" t="s">
        <v>21</v>
      </c>
      <c r="AY90" s="215" t="s">
        <v>121</v>
      </c>
      <c r="BK90" s="217">
        <f>SUM(BK91:BK95)</f>
        <v>0</v>
      </c>
    </row>
    <row r="91" spans="1:65" s="2" customFormat="1" ht="21.75" customHeight="1">
      <c r="A91" s="40"/>
      <c r="B91" s="41"/>
      <c r="C91" s="220" t="s">
        <v>21</v>
      </c>
      <c r="D91" s="220" t="s">
        <v>125</v>
      </c>
      <c r="E91" s="221" t="s">
        <v>695</v>
      </c>
      <c r="F91" s="222" t="s">
        <v>696</v>
      </c>
      <c r="G91" s="223" t="s">
        <v>274</v>
      </c>
      <c r="H91" s="224">
        <v>4.164</v>
      </c>
      <c r="I91" s="225"/>
      <c r="J91" s="226">
        <f>ROUND(I91*H91,2)</f>
        <v>0</v>
      </c>
      <c r="K91" s="222" t="s">
        <v>129</v>
      </c>
      <c r="L91" s="46"/>
      <c r="M91" s="227" t="s">
        <v>32</v>
      </c>
      <c r="N91" s="228" t="s">
        <v>51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124</v>
      </c>
      <c r="AT91" s="231" t="s">
        <v>125</v>
      </c>
      <c r="AU91" s="231" t="s">
        <v>89</v>
      </c>
      <c r="AY91" s="18" t="s">
        <v>121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8" t="s">
        <v>21</v>
      </c>
      <c r="BK91" s="232">
        <f>ROUND(I91*H91,2)</f>
        <v>0</v>
      </c>
      <c r="BL91" s="18" t="s">
        <v>124</v>
      </c>
      <c r="BM91" s="231" t="s">
        <v>697</v>
      </c>
    </row>
    <row r="92" spans="1:65" s="2" customFormat="1" ht="16.5" customHeight="1">
      <c r="A92" s="40"/>
      <c r="B92" s="41"/>
      <c r="C92" s="220" t="s">
        <v>89</v>
      </c>
      <c r="D92" s="220" t="s">
        <v>125</v>
      </c>
      <c r="E92" s="221" t="s">
        <v>276</v>
      </c>
      <c r="F92" s="222" t="s">
        <v>277</v>
      </c>
      <c r="G92" s="223" t="s">
        <v>274</v>
      </c>
      <c r="H92" s="224">
        <v>4.164</v>
      </c>
      <c r="I92" s="225"/>
      <c r="J92" s="226">
        <f>ROUND(I92*H92,2)</f>
        <v>0</v>
      </c>
      <c r="K92" s="222" t="s">
        <v>129</v>
      </c>
      <c r="L92" s="46"/>
      <c r="M92" s="227" t="s">
        <v>32</v>
      </c>
      <c r="N92" s="228" t="s">
        <v>51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124</v>
      </c>
      <c r="AT92" s="231" t="s">
        <v>125</v>
      </c>
      <c r="AU92" s="231" t="s">
        <v>89</v>
      </c>
      <c r="AY92" s="18" t="s">
        <v>121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8" t="s">
        <v>21</v>
      </c>
      <c r="BK92" s="232">
        <f>ROUND(I92*H92,2)</f>
        <v>0</v>
      </c>
      <c r="BL92" s="18" t="s">
        <v>124</v>
      </c>
      <c r="BM92" s="231" t="s">
        <v>698</v>
      </c>
    </row>
    <row r="93" spans="1:65" s="2" customFormat="1" ht="21.75" customHeight="1">
      <c r="A93" s="40"/>
      <c r="B93" s="41"/>
      <c r="C93" s="220" t="s">
        <v>147</v>
      </c>
      <c r="D93" s="220" t="s">
        <v>125</v>
      </c>
      <c r="E93" s="221" t="s">
        <v>280</v>
      </c>
      <c r="F93" s="222" t="s">
        <v>281</v>
      </c>
      <c r="G93" s="223" t="s">
        <v>274</v>
      </c>
      <c r="H93" s="224">
        <v>79.116</v>
      </c>
      <c r="I93" s="225"/>
      <c r="J93" s="226">
        <f>ROUND(I93*H93,2)</f>
        <v>0</v>
      </c>
      <c r="K93" s="222" t="s">
        <v>129</v>
      </c>
      <c r="L93" s="46"/>
      <c r="M93" s="227" t="s">
        <v>32</v>
      </c>
      <c r="N93" s="228" t="s">
        <v>51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124</v>
      </c>
      <c r="AT93" s="231" t="s">
        <v>125</v>
      </c>
      <c r="AU93" s="231" t="s">
        <v>89</v>
      </c>
      <c r="AY93" s="18" t="s">
        <v>121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8" t="s">
        <v>21</v>
      </c>
      <c r="BK93" s="232">
        <f>ROUND(I93*H93,2)</f>
        <v>0</v>
      </c>
      <c r="BL93" s="18" t="s">
        <v>124</v>
      </c>
      <c r="BM93" s="231" t="s">
        <v>699</v>
      </c>
    </row>
    <row r="94" spans="1:51" s="14" customFormat="1" ht="12">
      <c r="A94" s="14"/>
      <c r="B94" s="251"/>
      <c r="C94" s="252"/>
      <c r="D94" s="242" t="s">
        <v>177</v>
      </c>
      <c r="E94" s="252"/>
      <c r="F94" s="254" t="s">
        <v>700</v>
      </c>
      <c r="G94" s="252"/>
      <c r="H94" s="255">
        <v>79.116</v>
      </c>
      <c r="I94" s="256"/>
      <c r="J94" s="252"/>
      <c r="K94" s="252"/>
      <c r="L94" s="257"/>
      <c r="M94" s="258"/>
      <c r="N94" s="259"/>
      <c r="O94" s="259"/>
      <c r="P94" s="259"/>
      <c r="Q94" s="259"/>
      <c r="R94" s="259"/>
      <c r="S94" s="259"/>
      <c r="T94" s="26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1" t="s">
        <v>177</v>
      </c>
      <c r="AU94" s="261" t="s">
        <v>89</v>
      </c>
      <c r="AV94" s="14" t="s">
        <v>89</v>
      </c>
      <c r="AW94" s="14" t="s">
        <v>4</v>
      </c>
      <c r="AX94" s="14" t="s">
        <v>21</v>
      </c>
      <c r="AY94" s="261" t="s">
        <v>121</v>
      </c>
    </row>
    <row r="95" spans="1:65" s="2" customFormat="1" ht="16.5" customHeight="1">
      <c r="A95" s="40"/>
      <c r="B95" s="41"/>
      <c r="C95" s="220" t="s">
        <v>124</v>
      </c>
      <c r="D95" s="220" t="s">
        <v>125</v>
      </c>
      <c r="E95" s="221" t="s">
        <v>285</v>
      </c>
      <c r="F95" s="222" t="s">
        <v>286</v>
      </c>
      <c r="G95" s="223" t="s">
        <v>274</v>
      </c>
      <c r="H95" s="224">
        <v>4.164</v>
      </c>
      <c r="I95" s="225"/>
      <c r="J95" s="226">
        <f>ROUND(I95*H95,2)</f>
        <v>0</v>
      </c>
      <c r="K95" s="222" t="s">
        <v>129</v>
      </c>
      <c r="L95" s="46"/>
      <c r="M95" s="227" t="s">
        <v>32</v>
      </c>
      <c r="N95" s="228" t="s">
        <v>51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124</v>
      </c>
      <c r="AT95" s="231" t="s">
        <v>125</v>
      </c>
      <c r="AU95" s="231" t="s">
        <v>89</v>
      </c>
      <c r="AY95" s="18" t="s">
        <v>121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8" t="s">
        <v>21</v>
      </c>
      <c r="BK95" s="232">
        <f>ROUND(I95*H95,2)</f>
        <v>0</v>
      </c>
      <c r="BL95" s="18" t="s">
        <v>124</v>
      </c>
      <c r="BM95" s="231" t="s">
        <v>701</v>
      </c>
    </row>
    <row r="96" spans="1:63" s="12" customFormat="1" ht="25.9" customHeight="1">
      <c r="A96" s="12"/>
      <c r="B96" s="204"/>
      <c r="C96" s="205"/>
      <c r="D96" s="206" t="s">
        <v>79</v>
      </c>
      <c r="E96" s="207" t="s">
        <v>294</v>
      </c>
      <c r="F96" s="207" t="s">
        <v>295</v>
      </c>
      <c r="G96" s="205"/>
      <c r="H96" s="205"/>
      <c r="I96" s="208"/>
      <c r="J96" s="209">
        <f>BK96</f>
        <v>0</v>
      </c>
      <c r="K96" s="205"/>
      <c r="L96" s="210"/>
      <c r="M96" s="211"/>
      <c r="N96" s="212"/>
      <c r="O96" s="212"/>
      <c r="P96" s="213">
        <f>P97+P105+P121+P157+P190</f>
        <v>0</v>
      </c>
      <c r="Q96" s="212"/>
      <c r="R96" s="213">
        <f>R97+R105+R121+R157+R190</f>
        <v>1.9039799999999998</v>
      </c>
      <c r="S96" s="212"/>
      <c r="T96" s="214">
        <f>T97+T105+T121+T157+T190</f>
        <v>4.1639800000000005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5" t="s">
        <v>89</v>
      </c>
      <c r="AT96" s="216" t="s">
        <v>79</v>
      </c>
      <c r="AU96" s="216" t="s">
        <v>80</v>
      </c>
      <c r="AY96" s="215" t="s">
        <v>121</v>
      </c>
      <c r="BK96" s="217">
        <f>BK97+BK105+BK121+BK157+BK190</f>
        <v>0</v>
      </c>
    </row>
    <row r="97" spans="1:63" s="12" customFormat="1" ht="22.8" customHeight="1">
      <c r="A97" s="12"/>
      <c r="B97" s="204"/>
      <c r="C97" s="205"/>
      <c r="D97" s="206" t="s">
        <v>79</v>
      </c>
      <c r="E97" s="218" t="s">
        <v>702</v>
      </c>
      <c r="F97" s="218" t="s">
        <v>703</v>
      </c>
      <c r="G97" s="205"/>
      <c r="H97" s="205"/>
      <c r="I97" s="208"/>
      <c r="J97" s="219">
        <f>BK97</f>
        <v>0</v>
      </c>
      <c r="K97" s="205"/>
      <c r="L97" s="210"/>
      <c r="M97" s="211"/>
      <c r="N97" s="212"/>
      <c r="O97" s="212"/>
      <c r="P97" s="213">
        <f>SUM(P98:P104)</f>
        <v>0</v>
      </c>
      <c r="Q97" s="212"/>
      <c r="R97" s="213">
        <f>SUM(R98:R104)</f>
        <v>0.054799999999999995</v>
      </c>
      <c r="S97" s="212"/>
      <c r="T97" s="214">
        <f>SUM(T98:T104)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5" t="s">
        <v>89</v>
      </c>
      <c r="AT97" s="216" t="s">
        <v>79</v>
      </c>
      <c r="AU97" s="216" t="s">
        <v>21</v>
      </c>
      <c r="AY97" s="215" t="s">
        <v>121</v>
      </c>
      <c r="BK97" s="217">
        <f>SUM(BK98:BK104)</f>
        <v>0</v>
      </c>
    </row>
    <row r="98" spans="1:65" s="2" customFormat="1" ht="33" customHeight="1">
      <c r="A98" s="40"/>
      <c r="B98" s="41"/>
      <c r="C98" s="220" t="s">
        <v>120</v>
      </c>
      <c r="D98" s="220" t="s">
        <v>125</v>
      </c>
      <c r="E98" s="221" t="s">
        <v>704</v>
      </c>
      <c r="F98" s="222" t="s">
        <v>705</v>
      </c>
      <c r="G98" s="223" t="s">
        <v>347</v>
      </c>
      <c r="H98" s="224">
        <v>60</v>
      </c>
      <c r="I98" s="225"/>
      <c r="J98" s="226">
        <f>ROUND(I98*H98,2)</f>
        <v>0</v>
      </c>
      <c r="K98" s="222" t="s">
        <v>129</v>
      </c>
      <c r="L98" s="46"/>
      <c r="M98" s="227" t="s">
        <v>32</v>
      </c>
      <c r="N98" s="228" t="s">
        <v>51</v>
      </c>
      <c r="O98" s="86"/>
      <c r="P98" s="229">
        <f>O98*H98</f>
        <v>0</v>
      </c>
      <c r="Q98" s="229">
        <v>0.00019</v>
      </c>
      <c r="R98" s="229">
        <f>Q98*H98</f>
        <v>0.0114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249</v>
      </c>
      <c r="AT98" s="231" t="s">
        <v>125</v>
      </c>
      <c r="AU98" s="231" t="s">
        <v>89</v>
      </c>
      <c r="AY98" s="18" t="s">
        <v>121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21</v>
      </c>
      <c r="BK98" s="232">
        <f>ROUND(I98*H98,2)</f>
        <v>0</v>
      </c>
      <c r="BL98" s="18" t="s">
        <v>249</v>
      </c>
      <c r="BM98" s="231" t="s">
        <v>706</v>
      </c>
    </row>
    <row r="99" spans="1:65" s="2" customFormat="1" ht="16.5" customHeight="1">
      <c r="A99" s="40"/>
      <c r="B99" s="41"/>
      <c r="C99" s="273" t="s">
        <v>187</v>
      </c>
      <c r="D99" s="273" t="s">
        <v>224</v>
      </c>
      <c r="E99" s="274" t="s">
        <v>707</v>
      </c>
      <c r="F99" s="275" t="s">
        <v>708</v>
      </c>
      <c r="G99" s="276" t="s">
        <v>347</v>
      </c>
      <c r="H99" s="277">
        <v>6</v>
      </c>
      <c r="I99" s="278"/>
      <c r="J99" s="279">
        <f>ROUND(I99*H99,2)</f>
        <v>0</v>
      </c>
      <c r="K99" s="275" t="s">
        <v>129</v>
      </c>
      <c r="L99" s="280"/>
      <c r="M99" s="281" t="s">
        <v>32</v>
      </c>
      <c r="N99" s="282" t="s">
        <v>51</v>
      </c>
      <c r="O99" s="86"/>
      <c r="P99" s="229">
        <f>O99*H99</f>
        <v>0</v>
      </c>
      <c r="Q99" s="229">
        <v>0.00054</v>
      </c>
      <c r="R99" s="229">
        <f>Q99*H99</f>
        <v>0.00324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336</v>
      </c>
      <c r="AT99" s="231" t="s">
        <v>224</v>
      </c>
      <c r="AU99" s="231" t="s">
        <v>89</v>
      </c>
      <c r="AY99" s="18" t="s">
        <v>121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8" t="s">
        <v>21</v>
      </c>
      <c r="BK99" s="232">
        <f>ROUND(I99*H99,2)</f>
        <v>0</v>
      </c>
      <c r="BL99" s="18" t="s">
        <v>249</v>
      </c>
      <c r="BM99" s="231" t="s">
        <v>709</v>
      </c>
    </row>
    <row r="100" spans="1:65" s="2" customFormat="1" ht="16.5" customHeight="1">
      <c r="A100" s="40"/>
      <c r="B100" s="41"/>
      <c r="C100" s="273" t="s">
        <v>202</v>
      </c>
      <c r="D100" s="273" t="s">
        <v>224</v>
      </c>
      <c r="E100" s="274" t="s">
        <v>710</v>
      </c>
      <c r="F100" s="275" t="s">
        <v>711</v>
      </c>
      <c r="G100" s="276" t="s">
        <v>347</v>
      </c>
      <c r="H100" s="277">
        <v>24</v>
      </c>
      <c r="I100" s="278"/>
      <c r="J100" s="279">
        <f>ROUND(I100*H100,2)</f>
        <v>0</v>
      </c>
      <c r="K100" s="275" t="s">
        <v>129</v>
      </c>
      <c r="L100" s="280"/>
      <c r="M100" s="281" t="s">
        <v>32</v>
      </c>
      <c r="N100" s="282" t="s">
        <v>51</v>
      </c>
      <c r="O100" s="86"/>
      <c r="P100" s="229">
        <f>O100*H100</f>
        <v>0</v>
      </c>
      <c r="Q100" s="229">
        <v>0.00059</v>
      </c>
      <c r="R100" s="229">
        <f>Q100*H100</f>
        <v>0.01416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336</v>
      </c>
      <c r="AT100" s="231" t="s">
        <v>224</v>
      </c>
      <c r="AU100" s="231" t="s">
        <v>89</v>
      </c>
      <c r="AY100" s="18" t="s">
        <v>121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21</v>
      </c>
      <c r="BK100" s="232">
        <f>ROUND(I100*H100,2)</f>
        <v>0</v>
      </c>
      <c r="BL100" s="18" t="s">
        <v>249</v>
      </c>
      <c r="BM100" s="231" t="s">
        <v>712</v>
      </c>
    </row>
    <row r="101" spans="1:65" s="2" customFormat="1" ht="16.5" customHeight="1">
      <c r="A101" s="40"/>
      <c r="B101" s="41"/>
      <c r="C101" s="273" t="s">
        <v>211</v>
      </c>
      <c r="D101" s="273" t="s">
        <v>224</v>
      </c>
      <c r="E101" s="274" t="s">
        <v>713</v>
      </c>
      <c r="F101" s="275" t="s">
        <v>714</v>
      </c>
      <c r="G101" s="276" t="s">
        <v>347</v>
      </c>
      <c r="H101" s="277">
        <v>20</v>
      </c>
      <c r="I101" s="278"/>
      <c r="J101" s="279">
        <f>ROUND(I101*H101,2)</f>
        <v>0</v>
      </c>
      <c r="K101" s="275" t="s">
        <v>129</v>
      </c>
      <c r="L101" s="280"/>
      <c r="M101" s="281" t="s">
        <v>32</v>
      </c>
      <c r="N101" s="282" t="s">
        <v>51</v>
      </c>
      <c r="O101" s="86"/>
      <c r="P101" s="229">
        <f>O101*H101</f>
        <v>0</v>
      </c>
      <c r="Q101" s="229">
        <v>0.00065</v>
      </c>
      <c r="R101" s="229">
        <f>Q101*H101</f>
        <v>0.013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336</v>
      </c>
      <c r="AT101" s="231" t="s">
        <v>224</v>
      </c>
      <c r="AU101" s="231" t="s">
        <v>89</v>
      </c>
      <c r="AY101" s="18" t="s">
        <v>121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21</v>
      </c>
      <c r="BK101" s="232">
        <f>ROUND(I101*H101,2)</f>
        <v>0</v>
      </c>
      <c r="BL101" s="18" t="s">
        <v>249</v>
      </c>
      <c r="BM101" s="231" t="s">
        <v>715</v>
      </c>
    </row>
    <row r="102" spans="1:65" s="2" customFormat="1" ht="16.5" customHeight="1">
      <c r="A102" s="40"/>
      <c r="B102" s="41"/>
      <c r="C102" s="273" t="s">
        <v>218</v>
      </c>
      <c r="D102" s="273" t="s">
        <v>224</v>
      </c>
      <c r="E102" s="274" t="s">
        <v>716</v>
      </c>
      <c r="F102" s="275" t="s">
        <v>717</v>
      </c>
      <c r="G102" s="276" t="s">
        <v>347</v>
      </c>
      <c r="H102" s="277">
        <v>10</v>
      </c>
      <c r="I102" s="278"/>
      <c r="J102" s="279">
        <f>ROUND(I102*H102,2)</f>
        <v>0</v>
      </c>
      <c r="K102" s="275" t="s">
        <v>129</v>
      </c>
      <c r="L102" s="280"/>
      <c r="M102" s="281" t="s">
        <v>32</v>
      </c>
      <c r="N102" s="282" t="s">
        <v>51</v>
      </c>
      <c r="O102" s="86"/>
      <c r="P102" s="229">
        <f>O102*H102</f>
        <v>0</v>
      </c>
      <c r="Q102" s="229">
        <v>0.00072</v>
      </c>
      <c r="R102" s="229">
        <f>Q102*H102</f>
        <v>0.007200000000000001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336</v>
      </c>
      <c r="AT102" s="231" t="s">
        <v>224</v>
      </c>
      <c r="AU102" s="231" t="s">
        <v>89</v>
      </c>
      <c r="AY102" s="18" t="s">
        <v>121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8" t="s">
        <v>21</v>
      </c>
      <c r="BK102" s="232">
        <f>ROUND(I102*H102,2)</f>
        <v>0</v>
      </c>
      <c r="BL102" s="18" t="s">
        <v>249</v>
      </c>
      <c r="BM102" s="231" t="s">
        <v>718</v>
      </c>
    </row>
    <row r="103" spans="1:65" s="2" customFormat="1" ht="33" customHeight="1">
      <c r="A103" s="40"/>
      <c r="B103" s="41"/>
      <c r="C103" s="220" t="s">
        <v>223</v>
      </c>
      <c r="D103" s="220" t="s">
        <v>125</v>
      </c>
      <c r="E103" s="221" t="s">
        <v>719</v>
      </c>
      <c r="F103" s="222" t="s">
        <v>720</v>
      </c>
      <c r="G103" s="223" t="s">
        <v>347</v>
      </c>
      <c r="H103" s="224">
        <v>20</v>
      </c>
      <c r="I103" s="225"/>
      <c r="J103" s="226">
        <f>ROUND(I103*H103,2)</f>
        <v>0</v>
      </c>
      <c r="K103" s="222" t="s">
        <v>129</v>
      </c>
      <c r="L103" s="46"/>
      <c r="M103" s="227" t="s">
        <v>32</v>
      </c>
      <c r="N103" s="228" t="s">
        <v>51</v>
      </c>
      <c r="O103" s="86"/>
      <c r="P103" s="229">
        <f>O103*H103</f>
        <v>0</v>
      </c>
      <c r="Q103" s="229">
        <v>0.00029</v>
      </c>
      <c r="R103" s="229">
        <f>Q103*H103</f>
        <v>0.0058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249</v>
      </c>
      <c r="AT103" s="231" t="s">
        <v>125</v>
      </c>
      <c r="AU103" s="231" t="s">
        <v>89</v>
      </c>
      <c r="AY103" s="18" t="s">
        <v>121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21</v>
      </c>
      <c r="BK103" s="232">
        <f>ROUND(I103*H103,2)</f>
        <v>0</v>
      </c>
      <c r="BL103" s="18" t="s">
        <v>249</v>
      </c>
      <c r="BM103" s="231" t="s">
        <v>721</v>
      </c>
    </row>
    <row r="104" spans="1:65" s="2" customFormat="1" ht="21.75" customHeight="1">
      <c r="A104" s="40"/>
      <c r="B104" s="41"/>
      <c r="C104" s="220" t="s">
        <v>228</v>
      </c>
      <c r="D104" s="220" t="s">
        <v>125</v>
      </c>
      <c r="E104" s="221" t="s">
        <v>722</v>
      </c>
      <c r="F104" s="222" t="s">
        <v>723</v>
      </c>
      <c r="G104" s="223" t="s">
        <v>274</v>
      </c>
      <c r="H104" s="224">
        <v>0.055</v>
      </c>
      <c r="I104" s="225"/>
      <c r="J104" s="226">
        <f>ROUND(I104*H104,2)</f>
        <v>0</v>
      </c>
      <c r="K104" s="222" t="s">
        <v>129</v>
      </c>
      <c r="L104" s="46"/>
      <c r="M104" s="227" t="s">
        <v>32</v>
      </c>
      <c r="N104" s="228" t="s">
        <v>51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249</v>
      </c>
      <c r="AT104" s="231" t="s">
        <v>125</v>
      </c>
      <c r="AU104" s="231" t="s">
        <v>89</v>
      </c>
      <c r="AY104" s="18" t="s">
        <v>121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21</v>
      </c>
      <c r="BK104" s="232">
        <f>ROUND(I104*H104,2)</f>
        <v>0</v>
      </c>
      <c r="BL104" s="18" t="s">
        <v>249</v>
      </c>
      <c r="BM104" s="231" t="s">
        <v>724</v>
      </c>
    </row>
    <row r="105" spans="1:63" s="12" customFormat="1" ht="22.8" customHeight="1">
      <c r="A105" s="12"/>
      <c r="B105" s="204"/>
      <c r="C105" s="205"/>
      <c r="D105" s="206" t="s">
        <v>79</v>
      </c>
      <c r="E105" s="218" t="s">
        <v>725</v>
      </c>
      <c r="F105" s="218" t="s">
        <v>726</v>
      </c>
      <c r="G105" s="205"/>
      <c r="H105" s="205"/>
      <c r="I105" s="208"/>
      <c r="J105" s="219">
        <f>BK105</f>
        <v>0</v>
      </c>
      <c r="K105" s="205"/>
      <c r="L105" s="210"/>
      <c r="M105" s="211"/>
      <c r="N105" s="212"/>
      <c r="O105" s="212"/>
      <c r="P105" s="213">
        <f>SUM(P106:P120)</f>
        <v>0</v>
      </c>
      <c r="Q105" s="212"/>
      <c r="R105" s="213">
        <f>SUM(R106:R120)</f>
        <v>0.14865999999999996</v>
      </c>
      <c r="S105" s="212"/>
      <c r="T105" s="214">
        <f>SUM(T106:T120)</f>
        <v>1.1103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5" t="s">
        <v>89</v>
      </c>
      <c r="AT105" s="216" t="s">
        <v>79</v>
      </c>
      <c r="AU105" s="216" t="s">
        <v>21</v>
      </c>
      <c r="AY105" s="215" t="s">
        <v>121</v>
      </c>
      <c r="BK105" s="217">
        <f>SUM(BK106:BK120)</f>
        <v>0</v>
      </c>
    </row>
    <row r="106" spans="1:65" s="2" customFormat="1" ht="16.5" customHeight="1">
      <c r="A106" s="40"/>
      <c r="B106" s="41"/>
      <c r="C106" s="220" t="s">
        <v>233</v>
      </c>
      <c r="D106" s="220" t="s">
        <v>125</v>
      </c>
      <c r="E106" s="221" t="s">
        <v>727</v>
      </c>
      <c r="F106" s="222" t="s">
        <v>728</v>
      </c>
      <c r="G106" s="223" t="s">
        <v>347</v>
      </c>
      <c r="H106" s="224">
        <v>57</v>
      </c>
      <c r="I106" s="225"/>
      <c r="J106" s="226">
        <f>ROUND(I106*H106,2)</f>
        <v>0</v>
      </c>
      <c r="K106" s="222" t="s">
        <v>129</v>
      </c>
      <c r="L106" s="46"/>
      <c r="M106" s="227" t="s">
        <v>32</v>
      </c>
      <c r="N106" s="228" t="s">
        <v>51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0.01492</v>
      </c>
      <c r="T106" s="230">
        <f>S106*H106</f>
        <v>0.85044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249</v>
      </c>
      <c r="AT106" s="231" t="s">
        <v>125</v>
      </c>
      <c r="AU106" s="231" t="s">
        <v>89</v>
      </c>
      <c r="AY106" s="18" t="s">
        <v>121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21</v>
      </c>
      <c r="BK106" s="232">
        <f>ROUND(I106*H106,2)</f>
        <v>0</v>
      </c>
      <c r="BL106" s="18" t="s">
        <v>249</v>
      </c>
      <c r="BM106" s="231" t="s">
        <v>729</v>
      </c>
    </row>
    <row r="107" spans="1:65" s="2" customFormat="1" ht="16.5" customHeight="1">
      <c r="A107" s="40"/>
      <c r="B107" s="41"/>
      <c r="C107" s="220" t="s">
        <v>238</v>
      </c>
      <c r="D107" s="220" t="s">
        <v>125</v>
      </c>
      <c r="E107" s="221" t="s">
        <v>730</v>
      </c>
      <c r="F107" s="222" t="s">
        <v>731</v>
      </c>
      <c r="G107" s="223" t="s">
        <v>221</v>
      </c>
      <c r="H107" s="224">
        <v>16</v>
      </c>
      <c r="I107" s="225"/>
      <c r="J107" s="226">
        <f>ROUND(I107*H107,2)</f>
        <v>0</v>
      </c>
      <c r="K107" s="222" t="s">
        <v>129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0.00202</v>
      </c>
      <c r="R107" s="229">
        <f>Q107*H107</f>
        <v>0.03232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249</v>
      </c>
      <c r="AT107" s="231" t="s">
        <v>125</v>
      </c>
      <c r="AU107" s="231" t="s">
        <v>89</v>
      </c>
      <c r="AY107" s="18" t="s">
        <v>121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21</v>
      </c>
      <c r="BK107" s="232">
        <f>ROUND(I107*H107,2)</f>
        <v>0</v>
      </c>
      <c r="BL107" s="18" t="s">
        <v>249</v>
      </c>
      <c r="BM107" s="231" t="s">
        <v>732</v>
      </c>
    </row>
    <row r="108" spans="1:65" s="2" customFormat="1" ht="16.5" customHeight="1">
      <c r="A108" s="40"/>
      <c r="B108" s="41"/>
      <c r="C108" s="220" t="s">
        <v>242</v>
      </c>
      <c r="D108" s="220" t="s">
        <v>125</v>
      </c>
      <c r="E108" s="221" t="s">
        <v>733</v>
      </c>
      <c r="F108" s="222" t="s">
        <v>734</v>
      </c>
      <c r="G108" s="223" t="s">
        <v>347</v>
      </c>
      <c r="H108" s="224">
        <v>45</v>
      </c>
      <c r="I108" s="225"/>
      <c r="J108" s="226">
        <f>ROUND(I108*H108,2)</f>
        <v>0</v>
      </c>
      <c r="K108" s="222" t="s">
        <v>129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0.0021</v>
      </c>
      <c r="T108" s="230">
        <f>S108*H108</f>
        <v>0.0945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249</v>
      </c>
      <c r="AT108" s="231" t="s">
        <v>125</v>
      </c>
      <c r="AU108" s="231" t="s">
        <v>89</v>
      </c>
      <c r="AY108" s="18" t="s">
        <v>121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21</v>
      </c>
      <c r="BK108" s="232">
        <f>ROUND(I108*H108,2)</f>
        <v>0</v>
      </c>
      <c r="BL108" s="18" t="s">
        <v>249</v>
      </c>
      <c r="BM108" s="231" t="s">
        <v>735</v>
      </c>
    </row>
    <row r="109" spans="1:65" s="2" customFormat="1" ht="16.5" customHeight="1">
      <c r="A109" s="40"/>
      <c r="B109" s="41"/>
      <c r="C109" s="220" t="s">
        <v>8</v>
      </c>
      <c r="D109" s="220" t="s">
        <v>125</v>
      </c>
      <c r="E109" s="221" t="s">
        <v>736</v>
      </c>
      <c r="F109" s="222" t="s">
        <v>737</v>
      </c>
      <c r="G109" s="223" t="s">
        <v>347</v>
      </c>
      <c r="H109" s="224">
        <v>57</v>
      </c>
      <c r="I109" s="225"/>
      <c r="J109" s="226">
        <f>ROUND(I109*H109,2)</f>
        <v>0</v>
      </c>
      <c r="K109" s="222" t="s">
        <v>129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0.00121</v>
      </c>
      <c r="R109" s="229">
        <f>Q109*H109</f>
        <v>0.06896999999999999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249</v>
      </c>
      <c r="AT109" s="231" t="s">
        <v>125</v>
      </c>
      <c r="AU109" s="231" t="s">
        <v>89</v>
      </c>
      <c r="AY109" s="18" t="s">
        <v>121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21</v>
      </c>
      <c r="BK109" s="232">
        <f>ROUND(I109*H109,2)</f>
        <v>0</v>
      </c>
      <c r="BL109" s="18" t="s">
        <v>249</v>
      </c>
      <c r="BM109" s="231" t="s">
        <v>738</v>
      </c>
    </row>
    <row r="110" spans="1:65" s="2" customFormat="1" ht="16.5" customHeight="1">
      <c r="A110" s="40"/>
      <c r="B110" s="41"/>
      <c r="C110" s="220" t="s">
        <v>249</v>
      </c>
      <c r="D110" s="220" t="s">
        <v>125</v>
      </c>
      <c r="E110" s="221" t="s">
        <v>739</v>
      </c>
      <c r="F110" s="222" t="s">
        <v>740</v>
      </c>
      <c r="G110" s="223" t="s">
        <v>347</v>
      </c>
      <c r="H110" s="224">
        <v>24</v>
      </c>
      <c r="I110" s="225"/>
      <c r="J110" s="226">
        <f>ROUND(I110*H110,2)</f>
        <v>0</v>
      </c>
      <c r="K110" s="222" t="s">
        <v>129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0.00029</v>
      </c>
      <c r="R110" s="229">
        <f>Q110*H110</f>
        <v>0.00696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249</v>
      </c>
      <c r="AT110" s="231" t="s">
        <v>125</v>
      </c>
      <c r="AU110" s="231" t="s">
        <v>89</v>
      </c>
      <c r="AY110" s="18" t="s">
        <v>121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21</v>
      </c>
      <c r="BK110" s="232">
        <f>ROUND(I110*H110,2)</f>
        <v>0</v>
      </c>
      <c r="BL110" s="18" t="s">
        <v>249</v>
      </c>
      <c r="BM110" s="231" t="s">
        <v>741</v>
      </c>
    </row>
    <row r="111" spans="1:65" s="2" customFormat="1" ht="16.5" customHeight="1">
      <c r="A111" s="40"/>
      <c r="B111" s="41"/>
      <c r="C111" s="220" t="s">
        <v>253</v>
      </c>
      <c r="D111" s="220" t="s">
        <v>125</v>
      </c>
      <c r="E111" s="221" t="s">
        <v>742</v>
      </c>
      <c r="F111" s="222" t="s">
        <v>743</v>
      </c>
      <c r="G111" s="223" t="s">
        <v>347</v>
      </c>
      <c r="H111" s="224">
        <v>21</v>
      </c>
      <c r="I111" s="225"/>
      <c r="J111" s="226">
        <f>ROUND(I111*H111,2)</f>
        <v>0</v>
      </c>
      <c r="K111" s="222" t="s">
        <v>129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0.00035</v>
      </c>
      <c r="R111" s="229">
        <f>Q111*H111</f>
        <v>0.00735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249</v>
      </c>
      <c r="AT111" s="231" t="s">
        <v>125</v>
      </c>
      <c r="AU111" s="231" t="s">
        <v>89</v>
      </c>
      <c r="AY111" s="18" t="s">
        <v>121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21</v>
      </c>
      <c r="BK111" s="232">
        <f>ROUND(I111*H111,2)</f>
        <v>0</v>
      </c>
      <c r="BL111" s="18" t="s">
        <v>249</v>
      </c>
      <c r="BM111" s="231" t="s">
        <v>744</v>
      </c>
    </row>
    <row r="112" spans="1:65" s="2" customFormat="1" ht="16.5" customHeight="1">
      <c r="A112" s="40"/>
      <c r="B112" s="41"/>
      <c r="C112" s="220" t="s">
        <v>259</v>
      </c>
      <c r="D112" s="220" t="s">
        <v>125</v>
      </c>
      <c r="E112" s="221" t="s">
        <v>745</v>
      </c>
      <c r="F112" s="222" t="s">
        <v>746</v>
      </c>
      <c r="G112" s="223" t="s">
        <v>221</v>
      </c>
      <c r="H112" s="224">
        <v>42</v>
      </c>
      <c r="I112" s="225"/>
      <c r="J112" s="226">
        <f>ROUND(I112*H112,2)</f>
        <v>0</v>
      </c>
      <c r="K112" s="222" t="s">
        <v>129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249</v>
      </c>
      <c r="AT112" s="231" t="s">
        <v>125</v>
      </c>
      <c r="AU112" s="231" t="s">
        <v>89</v>
      </c>
      <c r="AY112" s="18" t="s">
        <v>121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21</v>
      </c>
      <c r="BK112" s="232">
        <f>ROUND(I112*H112,2)</f>
        <v>0</v>
      </c>
      <c r="BL112" s="18" t="s">
        <v>249</v>
      </c>
      <c r="BM112" s="231" t="s">
        <v>747</v>
      </c>
    </row>
    <row r="113" spans="1:65" s="2" customFormat="1" ht="16.5" customHeight="1">
      <c r="A113" s="40"/>
      <c r="B113" s="41"/>
      <c r="C113" s="220" t="s">
        <v>265</v>
      </c>
      <c r="D113" s="220" t="s">
        <v>125</v>
      </c>
      <c r="E113" s="221" t="s">
        <v>748</v>
      </c>
      <c r="F113" s="222" t="s">
        <v>749</v>
      </c>
      <c r="G113" s="223" t="s">
        <v>221</v>
      </c>
      <c r="H113" s="224">
        <v>18</v>
      </c>
      <c r="I113" s="225"/>
      <c r="J113" s="226">
        <f>ROUND(I113*H113,2)</f>
        <v>0</v>
      </c>
      <c r="K113" s="222" t="s">
        <v>129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249</v>
      </c>
      <c r="AT113" s="231" t="s">
        <v>125</v>
      </c>
      <c r="AU113" s="231" t="s">
        <v>89</v>
      </c>
      <c r="AY113" s="18" t="s">
        <v>121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21</v>
      </c>
      <c r="BK113" s="232">
        <f>ROUND(I113*H113,2)</f>
        <v>0</v>
      </c>
      <c r="BL113" s="18" t="s">
        <v>249</v>
      </c>
      <c r="BM113" s="231" t="s">
        <v>750</v>
      </c>
    </row>
    <row r="114" spans="1:65" s="2" customFormat="1" ht="16.5" customHeight="1">
      <c r="A114" s="40"/>
      <c r="B114" s="41"/>
      <c r="C114" s="220" t="s">
        <v>271</v>
      </c>
      <c r="D114" s="220" t="s">
        <v>125</v>
      </c>
      <c r="E114" s="221" t="s">
        <v>751</v>
      </c>
      <c r="F114" s="222" t="s">
        <v>752</v>
      </c>
      <c r="G114" s="223" t="s">
        <v>221</v>
      </c>
      <c r="H114" s="224">
        <v>36</v>
      </c>
      <c r="I114" s="225"/>
      <c r="J114" s="226">
        <f>ROUND(I114*H114,2)</f>
        <v>0</v>
      </c>
      <c r="K114" s="222" t="s">
        <v>129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249</v>
      </c>
      <c r="AT114" s="231" t="s">
        <v>125</v>
      </c>
      <c r="AU114" s="231" t="s">
        <v>89</v>
      </c>
      <c r="AY114" s="18" t="s">
        <v>121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21</v>
      </c>
      <c r="BK114" s="232">
        <f>ROUND(I114*H114,2)</f>
        <v>0</v>
      </c>
      <c r="BL114" s="18" t="s">
        <v>249</v>
      </c>
      <c r="BM114" s="231" t="s">
        <v>753</v>
      </c>
    </row>
    <row r="115" spans="1:65" s="2" customFormat="1" ht="16.5" customHeight="1">
      <c r="A115" s="40"/>
      <c r="B115" s="41"/>
      <c r="C115" s="220" t="s">
        <v>7</v>
      </c>
      <c r="D115" s="220" t="s">
        <v>125</v>
      </c>
      <c r="E115" s="221" t="s">
        <v>754</v>
      </c>
      <c r="F115" s="222" t="s">
        <v>755</v>
      </c>
      <c r="G115" s="223" t="s">
        <v>221</v>
      </c>
      <c r="H115" s="224">
        <v>6</v>
      </c>
      <c r="I115" s="225"/>
      <c r="J115" s="226">
        <f>ROUND(I115*H115,2)</f>
        <v>0</v>
      </c>
      <c r="K115" s="222" t="s">
        <v>129</v>
      </c>
      <c r="L115" s="46"/>
      <c r="M115" s="227" t="s">
        <v>32</v>
      </c>
      <c r="N115" s="228" t="s">
        <v>51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0.02756</v>
      </c>
      <c r="T115" s="230">
        <f>S115*H115</f>
        <v>0.16536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249</v>
      </c>
      <c r="AT115" s="231" t="s">
        <v>125</v>
      </c>
      <c r="AU115" s="231" t="s">
        <v>89</v>
      </c>
      <c r="AY115" s="18" t="s">
        <v>121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21</v>
      </c>
      <c r="BK115" s="232">
        <f>ROUND(I115*H115,2)</f>
        <v>0</v>
      </c>
      <c r="BL115" s="18" t="s">
        <v>249</v>
      </c>
      <c r="BM115" s="231" t="s">
        <v>756</v>
      </c>
    </row>
    <row r="116" spans="1:65" s="2" customFormat="1" ht="16.5" customHeight="1">
      <c r="A116" s="40"/>
      <c r="B116" s="41"/>
      <c r="C116" s="220" t="s">
        <v>279</v>
      </c>
      <c r="D116" s="220" t="s">
        <v>125</v>
      </c>
      <c r="E116" s="221" t="s">
        <v>757</v>
      </c>
      <c r="F116" s="222" t="s">
        <v>758</v>
      </c>
      <c r="G116" s="223" t="s">
        <v>221</v>
      </c>
      <c r="H116" s="224">
        <v>6</v>
      </c>
      <c r="I116" s="225"/>
      <c r="J116" s="226">
        <f>ROUND(I116*H116,2)</f>
        <v>0</v>
      </c>
      <c r="K116" s="222" t="s">
        <v>129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0.00551</v>
      </c>
      <c r="R116" s="229">
        <f>Q116*H116</f>
        <v>0.03306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249</v>
      </c>
      <c r="AT116" s="231" t="s">
        <v>125</v>
      </c>
      <c r="AU116" s="231" t="s">
        <v>89</v>
      </c>
      <c r="AY116" s="18" t="s">
        <v>121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21</v>
      </c>
      <c r="BK116" s="232">
        <f>ROUND(I116*H116,2)</f>
        <v>0</v>
      </c>
      <c r="BL116" s="18" t="s">
        <v>249</v>
      </c>
      <c r="BM116" s="231" t="s">
        <v>759</v>
      </c>
    </row>
    <row r="117" spans="1:65" s="2" customFormat="1" ht="16.5" customHeight="1">
      <c r="A117" s="40"/>
      <c r="B117" s="41"/>
      <c r="C117" s="220" t="s">
        <v>284</v>
      </c>
      <c r="D117" s="220" t="s">
        <v>125</v>
      </c>
      <c r="E117" s="221" t="s">
        <v>760</v>
      </c>
      <c r="F117" s="222" t="s">
        <v>761</v>
      </c>
      <c r="G117" s="223" t="s">
        <v>347</v>
      </c>
      <c r="H117" s="224">
        <v>102</v>
      </c>
      <c r="I117" s="225"/>
      <c r="J117" s="226">
        <f>ROUND(I117*H117,2)</f>
        <v>0</v>
      </c>
      <c r="K117" s="222" t="s">
        <v>129</v>
      </c>
      <c r="L117" s="46"/>
      <c r="M117" s="227" t="s">
        <v>32</v>
      </c>
      <c r="N117" s="228" t="s">
        <v>51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249</v>
      </c>
      <c r="AT117" s="231" t="s">
        <v>125</v>
      </c>
      <c r="AU117" s="231" t="s">
        <v>89</v>
      </c>
      <c r="AY117" s="18" t="s">
        <v>121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21</v>
      </c>
      <c r="BK117" s="232">
        <f>ROUND(I117*H117,2)</f>
        <v>0</v>
      </c>
      <c r="BL117" s="18" t="s">
        <v>249</v>
      </c>
      <c r="BM117" s="231" t="s">
        <v>762</v>
      </c>
    </row>
    <row r="118" spans="1:65" s="2" customFormat="1" ht="21.75" customHeight="1">
      <c r="A118" s="40"/>
      <c r="B118" s="41"/>
      <c r="C118" s="220" t="s">
        <v>290</v>
      </c>
      <c r="D118" s="220" t="s">
        <v>125</v>
      </c>
      <c r="E118" s="221" t="s">
        <v>763</v>
      </c>
      <c r="F118" s="222" t="s">
        <v>764</v>
      </c>
      <c r="G118" s="223" t="s">
        <v>274</v>
      </c>
      <c r="H118" s="224">
        <v>1.11</v>
      </c>
      <c r="I118" s="225"/>
      <c r="J118" s="226">
        <f>ROUND(I118*H118,2)</f>
        <v>0</v>
      </c>
      <c r="K118" s="222" t="s">
        <v>129</v>
      </c>
      <c r="L118" s="46"/>
      <c r="M118" s="227" t="s">
        <v>32</v>
      </c>
      <c r="N118" s="228" t="s">
        <v>51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249</v>
      </c>
      <c r="AT118" s="231" t="s">
        <v>125</v>
      </c>
      <c r="AU118" s="231" t="s">
        <v>89</v>
      </c>
      <c r="AY118" s="18" t="s">
        <v>121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21</v>
      </c>
      <c r="BK118" s="232">
        <f>ROUND(I118*H118,2)</f>
        <v>0</v>
      </c>
      <c r="BL118" s="18" t="s">
        <v>249</v>
      </c>
      <c r="BM118" s="231" t="s">
        <v>765</v>
      </c>
    </row>
    <row r="119" spans="1:65" s="2" customFormat="1" ht="16.5" customHeight="1">
      <c r="A119" s="40"/>
      <c r="B119" s="41"/>
      <c r="C119" s="220" t="s">
        <v>298</v>
      </c>
      <c r="D119" s="220" t="s">
        <v>125</v>
      </c>
      <c r="E119" s="221" t="s">
        <v>766</v>
      </c>
      <c r="F119" s="222" t="s">
        <v>767</v>
      </c>
      <c r="G119" s="223" t="s">
        <v>347</v>
      </c>
      <c r="H119" s="224">
        <v>30</v>
      </c>
      <c r="I119" s="225"/>
      <c r="J119" s="226">
        <f>ROUND(I119*H119,2)</f>
        <v>0</v>
      </c>
      <c r="K119" s="222" t="s">
        <v>129</v>
      </c>
      <c r="L119" s="46"/>
      <c r="M119" s="227" t="s">
        <v>32</v>
      </c>
      <c r="N119" s="228" t="s">
        <v>51</v>
      </c>
      <c r="O119" s="8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249</v>
      </c>
      <c r="AT119" s="231" t="s">
        <v>125</v>
      </c>
      <c r="AU119" s="231" t="s">
        <v>89</v>
      </c>
      <c r="AY119" s="18" t="s">
        <v>121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21</v>
      </c>
      <c r="BK119" s="232">
        <f>ROUND(I119*H119,2)</f>
        <v>0</v>
      </c>
      <c r="BL119" s="18" t="s">
        <v>249</v>
      </c>
      <c r="BM119" s="231" t="s">
        <v>768</v>
      </c>
    </row>
    <row r="120" spans="1:65" s="2" customFormat="1" ht="21.75" customHeight="1">
      <c r="A120" s="40"/>
      <c r="B120" s="41"/>
      <c r="C120" s="220" t="s">
        <v>304</v>
      </c>
      <c r="D120" s="220" t="s">
        <v>125</v>
      </c>
      <c r="E120" s="221" t="s">
        <v>769</v>
      </c>
      <c r="F120" s="222" t="s">
        <v>770</v>
      </c>
      <c r="G120" s="223" t="s">
        <v>274</v>
      </c>
      <c r="H120" s="224">
        <v>0.149</v>
      </c>
      <c r="I120" s="225"/>
      <c r="J120" s="226">
        <f>ROUND(I120*H120,2)</f>
        <v>0</v>
      </c>
      <c r="K120" s="222" t="s">
        <v>129</v>
      </c>
      <c r="L120" s="46"/>
      <c r="M120" s="227" t="s">
        <v>32</v>
      </c>
      <c r="N120" s="228" t="s">
        <v>51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249</v>
      </c>
      <c r="AT120" s="231" t="s">
        <v>125</v>
      </c>
      <c r="AU120" s="231" t="s">
        <v>89</v>
      </c>
      <c r="AY120" s="18" t="s">
        <v>121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21</v>
      </c>
      <c r="BK120" s="232">
        <f>ROUND(I120*H120,2)</f>
        <v>0</v>
      </c>
      <c r="BL120" s="18" t="s">
        <v>249</v>
      </c>
      <c r="BM120" s="231" t="s">
        <v>771</v>
      </c>
    </row>
    <row r="121" spans="1:63" s="12" customFormat="1" ht="22.8" customHeight="1">
      <c r="A121" s="12"/>
      <c r="B121" s="204"/>
      <c r="C121" s="205"/>
      <c r="D121" s="206" t="s">
        <v>79</v>
      </c>
      <c r="E121" s="218" t="s">
        <v>772</v>
      </c>
      <c r="F121" s="218" t="s">
        <v>773</v>
      </c>
      <c r="G121" s="205"/>
      <c r="H121" s="205"/>
      <c r="I121" s="208"/>
      <c r="J121" s="219">
        <f>BK121</f>
        <v>0</v>
      </c>
      <c r="K121" s="205"/>
      <c r="L121" s="210"/>
      <c r="M121" s="211"/>
      <c r="N121" s="212"/>
      <c r="O121" s="212"/>
      <c r="P121" s="213">
        <f>SUM(P122:P156)</f>
        <v>0</v>
      </c>
      <c r="Q121" s="212"/>
      <c r="R121" s="213">
        <f>SUM(R122:R156)</f>
        <v>0.39696000000000004</v>
      </c>
      <c r="S121" s="212"/>
      <c r="T121" s="214">
        <f>SUM(T122:T156)</f>
        <v>0.83182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89</v>
      </c>
      <c r="AT121" s="216" t="s">
        <v>79</v>
      </c>
      <c r="AU121" s="216" t="s">
        <v>21</v>
      </c>
      <c r="AY121" s="215" t="s">
        <v>121</v>
      </c>
      <c r="BK121" s="217">
        <f>SUM(BK122:BK156)</f>
        <v>0</v>
      </c>
    </row>
    <row r="122" spans="1:65" s="2" customFormat="1" ht="16.5" customHeight="1">
      <c r="A122" s="40"/>
      <c r="B122" s="41"/>
      <c r="C122" s="220" t="s">
        <v>312</v>
      </c>
      <c r="D122" s="220" t="s">
        <v>125</v>
      </c>
      <c r="E122" s="221" t="s">
        <v>774</v>
      </c>
      <c r="F122" s="222" t="s">
        <v>775</v>
      </c>
      <c r="G122" s="223" t="s">
        <v>347</v>
      </c>
      <c r="H122" s="224">
        <v>190</v>
      </c>
      <c r="I122" s="225"/>
      <c r="J122" s="226">
        <f>ROUND(I122*H122,2)</f>
        <v>0</v>
      </c>
      <c r="K122" s="222" t="s">
        <v>129</v>
      </c>
      <c r="L122" s="46"/>
      <c r="M122" s="227" t="s">
        <v>32</v>
      </c>
      <c r="N122" s="228" t="s">
        <v>51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0.00213</v>
      </c>
      <c r="T122" s="230">
        <f>S122*H122</f>
        <v>0.4047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249</v>
      </c>
      <c r="AT122" s="231" t="s">
        <v>125</v>
      </c>
      <c r="AU122" s="231" t="s">
        <v>89</v>
      </c>
      <c r="AY122" s="18" t="s">
        <v>121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21</v>
      </c>
      <c r="BK122" s="232">
        <f>ROUND(I122*H122,2)</f>
        <v>0</v>
      </c>
      <c r="BL122" s="18" t="s">
        <v>249</v>
      </c>
      <c r="BM122" s="231" t="s">
        <v>776</v>
      </c>
    </row>
    <row r="123" spans="1:65" s="2" customFormat="1" ht="16.5" customHeight="1">
      <c r="A123" s="40"/>
      <c r="B123" s="41"/>
      <c r="C123" s="220" t="s">
        <v>318</v>
      </c>
      <c r="D123" s="220" t="s">
        <v>125</v>
      </c>
      <c r="E123" s="221" t="s">
        <v>777</v>
      </c>
      <c r="F123" s="222" t="s">
        <v>778</v>
      </c>
      <c r="G123" s="223" t="s">
        <v>347</v>
      </c>
      <c r="H123" s="224">
        <v>80</v>
      </c>
      <c r="I123" s="225"/>
      <c r="J123" s="226">
        <f>ROUND(I123*H123,2)</f>
        <v>0</v>
      </c>
      <c r="K123" s="222" t="s">
        <v>129</v>
      </c>
      <c r="L123" s="46"/>
      <c r="M123" s="227" t="s">
        <v>32</v>
      </c>
      <c r="N123" s="228" t="s">
        <v>51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0.00497</v>
      </c>
      <c r="T123" s="230">
        <f>S123*H123</f>
        <v>0.39759999999999995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249</v>
      </c>
      <c r="AT123" s="231" t="s">
        <v>125</v>
      </c>
      <c r="AU123" s="231" t="s">
        <v>89</v>
      </c>
      <c r="AY123" s="18" t="s">
        <v>121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21</v>
      </c>
      <c r="BK123" s="232">
        <f>ROUND(I123*H123,2)</f>
        <v>0</v>
      </c>
      <c r="BL123" s="18" t="s">
        <v>249</v>
      </c>
      <c r="BM123" s="231" t="s">
        <v>779</v>
      </c>
    </row>
    <row r="124" spans="1:65" s="2" customFormat="1" ht="16.5" customHeight="1">
      <c r="A124" s="40"/>
      <c r="B124" s="41"/>
      <c r="C124" s="220" t="s">
        <v>322</v>
      </c>
      <c r="D124" s="220" t="s">
        <v>125</v>
      </c>
      <c r="E124" s="221" t="s">
        <v>780</v>
      </c>
      <c r="F124" s="222" t="s">
        <v>781</v>
      </c>
      <c r="G124" s="223" t="s">
        <v>347</v>
      </c>
      <c r="H124" s="224">
        <v>14</v>
      </c>
      <c r="I124" s="225"/>
      <c r="J124" s="226">
        <f>ROUND(I124*H124,2)</f>
        <v>0</v>
      </c>
      <c r="K124" s="222" t="s">
        <v>129</v>
      </c>
      <c r="L124" s="46"/>
      <c r="M124" s="227" t="s">
        <v>32</v>
      </c>
      <c r="N124" s="228" t="s">
        <v>51</v>
      </c>
      <c r="O124" s="86"/>
      <c r="P124" s="229">
        <f>O124*H124</f>
        <v>0</v>
      </c>
      <c r="Q124" s="229">
        <v>0.00066</v>
      </c>
      <c r="R124" s="229">
        <f>Q124*H124</f>
        <v>0.00924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249</v>
      </c>
      <c r="AT124" s="231" t="s">
        <v>125</v>
      </c>
      <c r="AU124" s="231" t="s">
        <v>89</v>
      </c>
      <c r="AY124" s="18" t="s">
        <v>121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21</v>
      </c>
      <c r="BK124" s="232">
        <f>ROUND(I124*H124,2)</f>
        <v>0</v>
      </c>
      <c r="BL124" s="18" t="s">
        <v>249</v>
      </c>
      <c r="BM124" s="231" t="s">
        <v>782</v>
      </c>
    </row>
    <row r="125" spans="1:65" s="2" customFormat="1" ht="16.5" customHeight="1">
      <c r="A125" s="40"/>
      <c r="B125" s="41"/>
      <c r="C125" s="220" t="s">
        <v>326</v>
      </c>
      <c r="D125" s="220" t="s">
        <v>125</v>
      </c>
      <c r="E125" s="221" t="s">
        <v>780</v>
      </c>
      <c r="F125" s="222" t="s">
        <v>781</v>
      </c>
      <c r="G125" s="223" t="s">
        <v>347</v>
      </c>
      <c r="H125" s="224">
        <v>120</v>
      </c>
      <c r="I125" s="225"/>
      <c r="J125" s="226">
        <f>ROUND(I125*H125,2)</f>
        <v>0</v>
      </c>
      <c r="K125" s="222" t="s">
        <v>129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0.00066</v>
      </c>
      <c r="R125" s="229">
        <f>Q125*H125</f>
        <v>0.07919999999999999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249</v>
      </c>
      <c r="AT125" s="231" t="s">
        <v>125</v>
      </c>
      <c r="AU125" s="231" t="s">
        <v>89</v>
      </c>
      <c r="AY125" s="18" t="s">
        <v>121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21</v>
      </c>
      <c r="BK125" s="232">
        <f>ROUND(I125*H125,2)</f>
        <v>0</v>
      </c>
      <c r="BL125" s="18" t="s">
        <v>249</v>
      </c>
      <c r="BM125" s="231" t="s">
        <v>783</v>
      </c>
    </row>
    <row r="126" spans="1:65" s="2" customFormat="1" ht="16.5" customHeight="1">
      <c r="A126" s="40"/>
      <c r="B126" s="41"/>
      <c r="C126" s="220" t="s">
        <v>330</v>
      </c>
      <c r="D126" s="220" t="s">
        <v>125</v>
      </c>
      <c r="E126" s="221" t="s">
        <v>784</v>
      </c>
      <c r="F126" s="222" t="s">
        <v>785</v>
      </c>
      <c r="G126" s="223" t="s">
        <v>347</v>
      </c>
      <c r="H126" s="224">
        <v>20</v>
      </c>
      <c r="I126" s="225"/>
      <c r="J126" s="226">
        <f>ROUND(I126*H126,2)</f>
        <v>0</v>
      </c>
      <c r="K126" s="222" t="s">
        <v>129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0.00091</v>
      </c>
      <c r="R126" s="229">
        <f>Q126*H126</f>
        <v>0.0182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249</v>
      </c>
      <c r="AT126" s="231" t="s">
        <v>125</v>
      </c>
      <c r="AU126" s="231" t="s">
        <v>89</v>
      </c>
      <c r="AY126" s="18" t="s">
        <v>121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21</v>
      </c>
      <c r="BK126" s="232">
        <f>ROUND(I126*H126,2)</f>
        <v>0</v>
      </c>
      <c r="BL126" s="18" t="s">
        <v>249</v>
      </c>
      <c r="BM126" s="231" t="s">
        <v>786</v>
      </c>
    </row>
    <row r="127" spans="1:65" s="2" customFormat="1" ht="16.5" customHeight="1">
      <c r="A127" s="40"/>
      <c r="B127" s="41"/>
      <c r="C127" s="220" t="s">
        <v>336</v>
      </c>
      <c r="D127" s="220" t="s">
        <v>125</v>
      </c>
      <c r="E127" s="221" t="s">
        <v>784</v>
      </c>
      <c r="F127" s="222" t="s">
        <v>785</v>
      </c>
      <c r="G127" s="223" t="s">
        <v>347</v>
      </c>
      <c r="H127" s="224">
        <v>6</v>
      </c>
      <c r="I127" s="225"/>
      <c r="J127" s="226">
        <f>ROUND(I127*H127,2)</f>
        <v>0</v>
      </c>
      <c r="K127" s="222" t="s">
        <v>129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0.00091</v>
      </c>
      <c r="R127" s="229">
        <f>Q127*H127</f>
        <v>0.00546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249</v>
      </c>
      <c r="AT127" s="231" t="s">
        <v>125</v>
      </c>
      <c r="AU127" s="231" t="s">
        <v>89</v>
      </c>
      <c r="AY127" s="18" t="s">
        <v>121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21</v>
      </c>
      <c r="BK127" s="232">
        <f>ROUND(I127*H127,2)</f>
        <v>0</v>
      </c>
      <c r="BL127" s="18" t="s">
        <v>249</v>
      </c>
      <c r="BM127" s="231" t="s">
        <v>787</v>
      </c>
    </row>
    <row r="128" spans="1:65" s="2" customFormat="1" ht="16.5" customHeight="1">
      <c r="A128" s="40"/>
      <c r="B128" s="41"/>
      <c r="C128" s="220" t="s">
        <v>344</v>
      </c>
      <c r="D128" s="220" t="s">
        <v>125</v>
      </c>
      <c r="E128" s="221" t="s">
        <v>788</v>
      </c>
      <c r="F128" s="222" t="s">
        <v>789</v>
      </c>
      <c r="G128" s="223" t="s">
        <v>347</v>
      </c>
      <c r="H128" s="224">
        <v>12</v>
      </c>
      <c r="I128" s="225"/>
      <c r="J128" s="226">
        <f>ROUND(I128*H128,2)</f>
        <v>0</v>
      </c>
      <c r="K128" s="222" t="s">
        <v>129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0.00119</v>
      </c>
      <c r="R128" s="229">
        <f>Q128*H128</f>
        <v>0.014280000000000001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249</v>
      </c>
      <c r="AT128" s="231" t="s">
        <v>125</v>
      </c>
      <c r="AU128" s="231" t="s">
        <v>89</v>
      </c>
      <c r="AY128" s="18" t="s">
        <v>121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21</v>
      </c>
      <c r="BK128" s="232">
        <f>ROUND(I128*H128,2)</f>
        <v>0</v>
      </c>
      <c r="BL128" s="18" t="s">
        <v>249</v>
      </c>
      <c r="BM128" s="231" t="s">
        <v>790</v>
      </c>
    </row>
    <row r="129" spans="1:65" s="2" customFormat="1" ht="16.5" customHeight="1">
      <c r="A129" s="40"/>
      <c r="B129" s="41"/>
      <c r="C129" s="220" t="s">
        <v>350</v>
      </c>
      <c r="D129" s="220" t="s">
        <v>125</v>
      </c>
      <c r="E129" s="221" t="s">
        <v>791</v>
      </c>
      <c r="F129" s="222" t="s">
        <v>792</v>
      </c>
      <c r="G129" s="223" t="s">
        <v>347</v>
      </c>
      <c r="H129" s="224">
        <v>6</v>
      </c>
      <c r="I129" s="225"/>
      <c r="J129" s="226">
        <f>ROUND(I129*H129,2)</f>
        <v>0</v>
      </c>
      <c r="K129" s="222" t="s">
        <v>129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0.00078</v>
      </c>
      <c r="R129" s="229">
        <f>Q129*H129</f>
        <v>0.00468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249</v>
      </c>
      <c r="AT129" s="231" t="s">
        <v>125</v>
      </c>
      <c r="AU129" s="231" t="s">
        <v>89</v>
      </c>
      <c r="AY129" s="18" t="s">
        <v>121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21</v>
      </c>
      <c r="BK129" s="232">
        <f>ROUND(I129*H129,2)</f>
        <v>0</v>
      </c>
      <c r="BL129" s="18" t="s">
        <v>249</v>
      </c>
      <c r="BM129" s="231" t="s">
        <v>793</v>
      </c>
    </row>
    <row r="130" spans="1:65" s="2" customFormat="1" ht="16.5" customHeight="1">
      <c r="A130" s="40"/>
      <c r="B130" s="41"/>
      <c r="C130" s="220" t="s">
        <v>354</v>
      </c>
      <c r="D130" s="220" t="s">
        <v>125</v>
      </c>
      <c r="E130" s="221" t="s">
        <v>794</v>
      </c>
      <c r="F130" s="222" t="s">
        <v>795</v>
      </c>
      <c r="G130" s="223" t="s">
        <v>347</v>
      </c>
      <c r="H130" s="224">
        <v>24</v>
      </c>
      <c r="I130" s="225"/>
      <c r="J130" s="226">
        <f>ROUND(I130*H130,2)</f>
        <v>0</v>
      </c>
      <c r="K130" s="222" t="s">
        <v>129</v>
      </c>
      <c r="L130" s="46"/>
      <c r="M130" s="227" t="s">
        <v>32</v>
      </c>
      <c r="N130" s="228" t="s">
        <v>51</v>
      </c>
      <c r="O130" s="86"/>
      <c r="P130" s="229">
        <f>O130*H130</f>
        <v>0</v>
      </c>
      <c r="Q130" s="229">
        <v>0.00096</v>
      </c>
      <c r="R130" s="229">
        <f>Q130*H130</f>
        <v>0.02304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249</v>
      </c>
      <c r="AT130" s="231" t="s">
        <v>125</v>
      </c>
      <c r="AU130" s="231" t="s">
        <v>89</v>
      </c>
      <c r="AY130" s="18" t="s">
        <v>121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21</v>
      </c>
      <c r="BK130" s="232">
        <f>ROUND(I130*H130,2)</f>
        <v>0</v>
      </c>
      <c r="BL130" s="18" t="s">
        <v>249</v>
      </c>
      <c r="BM130" s="231" t="s">
        <v>796</v>
      </c>
    </row>
    <row r="131" spans="1:65" s="2" customFormat="1" ht="16.5" customHeight="1">
      <c r="A131" s="40"/>
      <c r="B131" s="41"/>
      <c r="C131" s="220" t="s">
        <v>361</v>
      </c>
      <c r="D131" s="220" t="s">
        <v>125</v>
      </c>
      <c r="E131" s="221" t="s">
        <v>797</v>
      </c>
      <c r="F131" s="222" t="s">
        <v>798</v>
      </c>
      <c r="G131" s="223" t="s">
        <v>347</v>
      </c>
      <c r="H131" s="224">
        <v>40</v>
      </c>
      <c r="I131" s="225"/>
      <c r="J131" s="226">
        <f>ROUND(I131*H131,2)</f>
        <v>0</v>
      </c>
      <c r="K131" s="222" t="s">
        <v>129</v>
      </c>
      <c r="L131" s="46"/>
      <c r="M131" s="227" t="s">
        <v>32</v>
      </c>
      <c r="N131" s="228" t="s">
        <v>51</v>
      </c>
      <c r="O131" s="86"/>
      <c r="P131" s="229">
        <f>O131*H131</f>
        <v>0</v>
      </c>
      <c r="Q131" s="229">
        <v>0.00125</v>
      </c>
      <c r="R131" s="229">
        <f>Q131*H131</f>
        <v>0.05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249</v>
      </c>
      <c r="AT131" s="231" t="s">
        <v>125</v>
      </c>
      <c r="AU131" s="231" t="s">
        <v>89</v>
      </c>
      <c r="AY131" s="18" t="s">
        <v>121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21</v>
      </c>
      <c r="BK131" s="232">
        <f>ROUND(I131*H131,2)</f>
        <v>0</v>
      </c>
      <c r="BL131" s="18" t="s">
        <v>249</v>
      </c>
      <c r="BM131" s="231" t="s">
        <v>799</v>
      </c>
    </row>
    <row r="132" spans="1:65" s="2" customFormat="1" ht="16.5" customHeight="1">
      <c r="A132" s="40"/>
      <c r="B132" s="41"/>
      <c r="C132" s="220" t="s">
        <v>365</v>
      </c>
      <c r="D132" s="220" t="s">
        <v>125</v>
      </c>
      <c r="E132" s="221" t="s">
        <v>800</v>
      </c>
      <c r="F132" s="222" t="s">
        <v>801</v>
      </c>
      <c r="G132" s="223" t="s">
        <v>347</v>
      </c>
      <c r="H132" s="224">
        <v>20</v>
      </c>
      <c r="I132" s="225"/>
      <c r="J132" s="226">
        <f>ROUND(I132*H132,2)</f>
        <v>0</v>
      </c>
      <c r="K132" s="222" t="s">
        <v>129</v>
      </c>
      <c r="L132" s="46"/>
      <c r="M132" s="227" t="s">
        <v>32</v>
      </c>
      <c r="N132" s="228" t="s">
        <v>51</v>
      </c>
      <c r="O132" s="86"/>
      <c r="P132" s="229">
        <f>O132*H132</f>
        <v>0</v>
      </c>
      <c r="Q132" s="229">
        <v>0.00256</v>
      </c>
      <c r="R132" s="229">
        <f>Q132*H132</f>
        <v>0.0512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249</v>
      </c>
      <c r="AT132" s="231" t="s">
        <v>125</v>
      </c>
      <c r="AU132" s="231" t="s">
        <v>89</v>
      </c>
      <c r="AY132" s="18" t="s">
        <v>121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21</v>
      </c>
      <c r="BK132" s="232">
        <f>ROUND(I132*H132,2)</f>
        <v>0</v>
      </c>
      <c r="BL132" s="18" t="s">
        <v>249</v>
      </c>
      <c r="BM132" s="231" t="s">
        <v>802</v>
      </c>
    </row>
    <row r="133" spans="1:65" s="2" customFormat="1" ht="21.75" customHeight="1">
      <c r="A133" s="40"/>
      <c r="B133" s="41"/>
      <c r="C133" s="220" t="s">
        <v>369</v>
      </c>
      <c r="D133" s="220" t="s">
        <v>125</v>
      </c>
      <c r="E133" s="221" t="s">
        <v>803</v>
      </c>
      <c r="F133" s="222" t="s">
        <v>804</v>
      </c>
      <c r="G133" s="223" t="s">
        <v>347</v>
      </c>
      <c r="H133" s="224">
        <v>60</v>
      </c>
      <c r="I133" s="225"/>
      <c r="J133" s="226">
        <f>ROUND(I133*H133,2)</f>
        <v>0</v>
      </c>
      <c r="K133" s="222" t="s">
        <v>129</v>
      </c>
      <c r="L133" s="46"/>
      <c r="M133" s="227" t="s">
        <v>32</v>
      </c>
      <c r="N133" s="228" t="s">
        <v>51</v>
      </c>
      <c r="O133" s="86"/>
      <c r="P133" s="229">
        <f>O133*H133</f>
        <v>0</v>
      </c>
      <c r="Q133" s="229">
        <v>5E-05</v>
      </c>
      <c r="R133" s="229">
        <f>Q133*H133</f>
        <v>0.003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249</v>
      </c>
      <c r="AT133" s="231" t="s">
        <v>125</v>
      </c>
      <c r="AU133" s="231" t="s">
        <v>89</v>
      </c>
      <c r="AY133" s="18" t="s">
        <v>121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21</v>
      </c>
      <c r="BK133" s="232">
        <f>ROUND(I133*H133,2)</f>
        <v>0</v>
      </c>
      <c r="BL133" s="18" t="s">
        <v>249</v>
      </c>
      <c r="BM133" s="231" t="s">
        <v>805</v>
      </c>
    </row>
    <row r="134" spans="1:65" s="2" customFormat="1" ht="21.75" customHeight="1">
      <c r="A134" s="40"/>
      <c r="B134" s="41"/>
      <c r="C134" s="220" t="s">
        <v>375</v>
      </c>
      <c r="D134" s="220" t="s">
        <v>125</v>
      </c>
      <c r="E134" s="221" t="s">
        <v>806</v>
      </c>
      <c r="F134" s="222" t="s">
        <v>807</v>
      </c>
      <c r="G134" s="223" t="s">
        <v>347</v>
      </c>
      <c r="H134" s="224">
        <v>6</v>
      </c>
      <c r="I134" s="225"/>
      <c r="J134" s="226">
        <f>ROUND(I134*H134,2)</f>
        <v>0</v>
      </c>
      <c r="K134" s="222" t="s">
        <v>129</v>
      </c>
      <c r="L134" s="46"/>
      <c r="M134" s="227" t="s">
        <v>32</v>
      </c>
      <c r="N134" s="228" t="s">
        <v>51</v>
      </c>
      <c r="O134" s="86"/>
      <c r="P134" s="229">
        <f>O134*H134</f>
        <v>0</v>
      </c>
      <c r="Q134" s="229">
        <v>7E-05</v>
      </c>
      <c r="R134" s="229">
        <f>Q134*H134</f>
        <v>0.00041999999999999996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249</v>
      </c>
      <c r="AT134" s="231" t="s">
        <v>125</v>
      </c>
      <c r="AU134" s="231" t="s">
        <v>89</v>
      </c>
      <c r="AY134" s="18" t="s">
        <v>121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21</v>
      </c>
      <c r="BK134" s="232">
        <f>ROUND(I134*H134,2)</f>
        <v>0</v>
      </c>
      <c r="BL134" s="18" t="s">
        <v>249</v>
      </c>
      <c r="BM134" s="231" t="s">
        <v>808</v>
      </c>
    </row>
    <row r="135" spans="1:65" s="2" customFormat="1" ht="21.75" customHeight="1">
      <c r="A135" s="40"/>
      <c r="B135" s="41"/>
      <c r="C135" s="220" t="s">
        <v>379</v>
      </c>
      <c r="D135" s="220" t="s">
        <v>125</v>
      </c>
      <c r="E135" s="221" t="s">
        <v>809</v>
      </c>
      <c r="F135" s="222" t="s">
        <v>810</v>
      </c>
      <c r="G135" s="223" t="s">
        <v>347</v>
      </c>
      <c r="H135" s="224">
        <v>60</v>
      </c>
      <c r="I135" s="225"/>
      <c r="J135" s="226">
        <f>ROUND(I135*H135,2)</f>
        <v>0</v>
      </c>
      <c r="K135" s="222" t="s">
        <v>129</v>
      </c>
      <c r="L135" s="46"/>
      <c r="M135" s="227" t="s">
        <v>32</v>
      </c>
      <c r="N135" s="228" t="s">
        <v>51</v>
      </c>
      <c r="O135" s="86"/>
      <c r="P135" s="229">
        <f>O135*H135</f>
        <v>0</v>
      </c>
      <c r="Q135" s="229">
        <v>0.00012</v>
      </c>
      <c r="R135" s="229">
        <f>Q135*H135</f>
        <v>0.0072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249</v>
      </c>
      <c r="AT135" s="231" t="s">
        <v>125</v>
      </c>
      <c r="AU135" s="231" t="s">
        <v>89</v>
      </c>
      <c r="AY135" s="18" t="s">
        <v>121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21</v>
      </c>
      <c r="BK135" s="232">
        <f>ROUND(I135*H135,2)</f>
        <v>0</v>
      </c>
      <c r="BL135" s="18" t="s">
        <v>249</v>
      </c>
      <c r="BM135" s="231" t="s">
        <v>811</v>
      </c>
    </row>
    <row r="136" spans="1:65" s="2" customFormat="1" ht="21.75" customHeight="1">
      <c r="A136" s="40"/>
      <c r="B136" s="41"/>
      <c r="C136" s="220" t="s">
        <v>29</v>
      </c>
      <c r="D136" s="220" t="s">
        <v>125</v>
      </c>
      <c r="E136" s="221" t="s">
        <v>812</v>
      </c>
      <c r="F136" s="222" t="s">
        <v>813</v>
      </c>
      <c r="G136" s="223" t="s">
        <v>347</v>
      </c>
      <c r="H136" s="224">
        <v>16</v>
      </c>
      <c r="I136" s="225"/>
      <c r="J136" s="226">
        <f>ROUND(I136*H136,2)</f>
        <v>0</v>
      </c>
      <c r="K136" s="222" t="s">
        <v>129</v>
      </c>
      <c r="L136" s="46"/>
      <c r="M136" s="227" t="s">
        <v>32</v>
      </c>
      <c r="N136" s="228" t="s">
        <v>51</v>
      </c>
      <c r="O136" s="86"/>
      <c r="P136" s="229">
        <f>O136*H136</f>
        <v>0</v>
      </c>
      <c r="Q136" s="229">
        <v>0.00016</v>
      </c>
      <c r="R136" s="229">
        <f>Q136*H136</f>
        <v>0.00256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249</v>
      </c>
      <c r="AT136" s="231" t="s">
        <v>125</v>
      </c>
      <c r="AU136" s="231" t="s">
        <v>89</v>
      </c>
      <c r="AY136" s="18" t="s">
        <v>121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21</v>
      </c>
      <c r="BK136" s="232">
        <f>ROUND(I136*H136,2)</f>
        <v>0</v>
      </c>
      <c r="BL136" s="18" t="s">
        <v>249</v>
      </c>
      <c r="BM136" s="231" t="s">
        <v>814</v>
      </c>
    </row>
    <row r="137" spans="1:65" s="2" customFormat="1" ht="21.75" customHeight="1">
      <c r="A137" s="40"/>
      <c r="B137" s="41"/>
      <c r="C137" s="220" t="s">
        <v>386</v>
      </c>
      <c r="D137" s="220" t="s">
        <v>125</v>
      </c>
      <c r="E137" s="221" t="s">
        <v>815</v>
      </c>
      <c r="F137" s="222" t="s">
        <v>816</v>
      </c>
      <c r="G137" s="223" t="s">
        <v>347</v>
      </c>
      <c r="H137" s="224">
        <v>14</v>
      </c>
      <c r="I137" s="225"/>
      <c r="J137" s="226">
        <f>ROUND(I137*H137,2)</f>
        <v>0</v>
      </c>
      <c r="K137" s="222" t="s">
        <v>129</v>
      </c>
      <c r="L137" s="46"/>
      <c r="M137" s="227" t="s">
        <v>32</v>
      </c>
      <c r="N137" s="228" t="s">
        <v>51</v>
      </c>
      <c r="O137" s="86"/>
      <c r="P137" s="229">
        <f>O137*H137</f>
        <v>0</v>
      </c>
      <c r="Q137" s="229">
        <v>0.0002</v>
      </c>
      <c r="R137" s="229">
        <f>Q137*H137</f>
        <v>0.0028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249</v>
      </c>
      <c r="AT137" s="231" t="s">
        <v>125</v>
      </c>
      <c r="AU137" s="231" t="s">
        <v>89</v>
      </c>
      <c r="AY137" s="18" t="s">
        <v>121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21</v>
      </c>
      <c r="BK137" s="232">
        <f>ROUND(I137*H137,2)</f>
        <v>0</v>
      </c>
      <c r="BL137" s="18" t="s">
        <v>249</v>
      </c>
      <c r="BM137" s="231" t="s">
        <v>817</v>
      </c>
    </row>
    <row r="138" spans="1:65" s="2" customFormat="1" ht="21.75" customHeight="1">
      <c r="A138" s="40"/>
      <c r="B138" s="41"/>
      <c r="C138" s="220" t="s">
        <v>390</v>
      </c>
      <c r="D138" s="220" t="s">
        <v>125</v>
      </c>
      <c r="E138" s="221" t="s">
        <v>818</v>
      </c>
      <c r="F138" s="222" t="s">
        <v>819</v>
      </c>
      <c r="G138" s="223" t="s">
        <v>347</v>
      </c>
      <c r="H138" s="224">
        <v>30</v>
      </c>
      <c r="I138" s="225"/>
      <c r="J138" s="226">
        <f>ROUND(I138*H138,2)</f>
        <v>0</v>
      </c>
      <c r="K138" s="222" t="s">
        <v>129</v>
      </c>
      <c r="L138" s="46"/>
      <c r="M138" s="227" t="s">
        <v>32</v>
      </c>
      <c r="N138" s="228" t="s">
        <v>51</v>
      </c>
      <c r="O138" s="86"/>
      <c r="P138" s="229">
        <f>O138*H138</f>
        <v>0</v>
      </c>
      <c r="Q138" s="229">
        <v>0.00024</v>
      </c>
      <c r="R138" s="229">
        <f>Q138*H138</f>
        <v>0.0072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249</v>
      </c>
      <c r="AT138" s="231" t="s">
        <v>125</v>
      </c>
      <c r="AU138" s="231" t="s">
        <v>89</v>
      </c>
      <c r="AY138" s="18" t="s">
        <v>121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21</v>
      </c>
      <c r="BK138" s="232">
        <f>ROUND(I138*H138,2)</f>
        <v>0</v>
      </c>
      <c r="BL138" s="18" t="s">
        <v>249</v>
      </c>
      <c r="BM138" s="231" t="s">
        <v>820</v>
      </c>
    </row>
    <row r="139" spans="1:65" s="2" customFormat="1" ht="21.75" customHeight="1">
      <c r="A139" s="40"/>
      <c r="B139" s="41"/>
      <c r="C139" s="220" t="s">
        <v>394</v>
      </c>
      <c r="D139" s="220" t="s">
        <v>125</v>
      </c>
      <c r="E139" s="221" t="s">
        <v>818</v>
      </c>
      <c r="F139" s="222" t="s">
        <v>819</v>
      </c>
      <c r="G139" s="223" t="s">
        <v>347</v>
      </c>
      <c r="H139" s="224">
        <v>16</v>
      </c>
      <c r="I139" s="225"/>
      <c r="J139" s="226">
        <f>ROUND(I139*H139,2)</f>
        <v>0</v>
      </c>
      <c r="K139" s="222" t="s">
        <v>129</v>
      </c>
      <c r="L139" s="46"/>
      <c r="M139" s="227" t="s">
        <v>32</v>
      </c>
      <c r="N139" s="228" t="s">
        <v>51</v>
      </c>
      <c r="O139" s="86"/>
      <c r="P139" s="229">
        <f>O139*H139</f>
        <v>0</v>
      </c>
      <c r="Q139" s="229">
        <v>0.00024</v>
      </c>
      <c r="R139" s="229">
        <f>Q139*H139</f>
        <v>0.00384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249</v>
      </c>
      <c r="AT139" s="231" t="s">
        <v>125</v>
      </c>
      <c r="AU139" s="231" t="s">
        <v>89</v>
      </c>
      <c r="AY139" s="18" t="s">
        <v>121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21</v>
      </c>
      <c r="BK139" s="232">
        <f>ROUND(I139*H139,2)</f>
        <v>0</v>
      </c>
      <c r="BL139" s="18" t="s">
        <v>249</v>
      </c>
      <c r="BM139" s="231" t="s">
        <v>821</v>
      </c>
    </row>
    <row r="140" spans="1:65" s="2" customFormat="1" ht="16.5" customHeight="1">
      <c r="A140" s="40"/>
      <c r="B140" s="41"/>
      <c r="C140" s="220" t="s">
        <v>398</v>
      </c>
      <c r="D140" s="220" t="s">
        <v>125</v>
      </c>
      <c r="E140" s="221" t="s">
        <v>822</v>
      </c>
      <c r="F140" s="222" t="s">
        <v>823</v>
      </c>
      <c r="G140" s="223" t="s">
        <v>347</v>
      </c>
      <c r="H140" s="224">
        <v>6</v>
      </c>
      <c r="I140" s="225"/>
      <c r="J140" s="226">
        <f>ROUND(I140*H140,2)</f>
        <v>0</v>
      </c>
      <c r="K140" s="222" t="s">
        <v>129</v>
      </c>
      <c r="L140" s="46"/>
      <c r="M140" s="227" t="s">
        <v>32</v>
      </c>
      <c r="N140" s="228" t="s">
        <v>51</v>
      </c>
      <c r="O140" s="86"/>
      <c r="P140" s="229">
        <f>O140*H140</f>
        <v>0</v>
      </c>
      <c r="Q140" s="229">
        <v>0.00018</v>
      </c>
      <c r="R140" s="229">
        <f>Q140*H140</f>
        <v>0.00108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249</v>
      </c>
      <c r="AT140" s="231" t="s">
        <v>125</v>
      </c>
      <c r="AU140" s="231" t="s">
        <v>89</v>
      </c>
      <c r="AY140" s="18" t="s">
        <v>121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21</v>
      </c>
      <c r="BK140" s="232">
        <f>ROUND(I140*H140,2)</f>
        <v>0</v>
      </c>
      <c r="BL140" s="18" t="s">
        <v>249</v>
      </c>
      <c r="BM140" s="231" t="s">
        <v>824</v>
      </c>
    </row>
    <row r="141" spans="1:65" s="2" customFormat="1" ht="16.5" customHeight="1">
      <c r="A141" s="40"/>
      <c r="B141" s="41"/>
      <c r="C141" s="220" t="s">
        <v>402</v>
      </c>
      <c r="D141" s="220" t="s">
        <v>125</v>
      </c>
      <c r="E141" s="221" t="s">
        <v>825</v>
      </c>
      <c r="F141" s="222" t="s">
        <v>826</v>
      </c>
      <c r="G141" s="223" t="s">
        <v>347</v>
      </c>
      <c r="H141" s="224">
        <v>24</v>
      </c>
      <c r="I141" s="225"/>
      <c r="J141" s="226">
        <f>ROUND(I141*H141,2)</f>
        <v>0</v>
      </c>
      <c r="K141" s="222" t="s">
        <v>129</v>
      </c>
      <c r="L141" s="46"/>
      <c r="M141" s="227" t="s">
        <v>32</v>
      </c>
      <c r="N141" s="228" t="s">
        <v>51</v>
      </c>
      <c r="O141" s="86"/>
      <c r="P141" s="229">
        <f>O141*H141</f>
        <v>0</v>
      </c>
      <c r="Q141" s="229">
        <v>0.00021</v>
      </c>
      <c r="R141" s="229">
        <f>Q141*H141</f>
        <v>0.00504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249</v>
      </c>
      <c r="AT141" s="231" t="s">
        <v>125</v>
      </c>
      <c r="AU141" s="231" t="s">
        <v>89</v>
      </c>
      <c r="AY141" s="18" t="s">
        <v>121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21</v>
      </c>
      <c r="BK141" s="232">
        <f>ROUND(I141*H141,2)</f>
        <v>0</v>
      </c>
      <c r="BL141" s="18" t="s">
        <v>249</v>
      </c>
      <c r="BM141" s="231" t="s">
        <v>827</v>
      </c>
    </row>
    <row r="142" spans="1:65" s="2" customFormat="1" ht="16.5" customHeight="1">
      <c r="A142" s="40"/>
      <c r="B142" s="41"/>
      <c r="C142" s="220" t="s">
        <v>406</v>
      </c>
      <c r="D142" s="220" t="s">
        <v>125</v>
      </c>
      <c r="E142" s="221" t="s">
        <v>828</v>
      </c>
      <c r="F142" s="222" t="s">
        <v>829</v>
      </c>
      <c r="G142" s="223" t="s">
        <v>347</v>
      </c>
      <c r="H142" s="224">
        <v>40</v>
      </c>
      <c r="I142" s="225"/>
      <c r="J142" s="226">
        <f>ROUND(I142*H142,2)</f>
        <v>0</v>
      </c>
      <c r="K142" s="222" t="s">
        <v>129</v>
      </c>
      <c r="L142" s="46"/>
      <c r="M142" s="227" t="s">
        <v>32</v>
      </c>
      <c r="N142" s="228" t="s">
        <v>51</v>
      </c>
      <c r="O142" s="86"/>
      <c r="P142" s="229">
        <f>O142*H142</f>
        <v>0</v>
      </c>
      <c r="Q142" s="229">
        <v>0.00026</v>
      </c>
      <c r="R142" s="229">
        <f>Q142*H142</f>
        <v>0.0104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249</v>
      </c>
      <c r="AT142" s="231" t="s">
        <v>125</v>
      </c>
      <c r="AU142" s="231" t="s">
        <v>89</v>
      </c>
      <c r="AY142" s="18" t="s">
        <v>121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21</v>
      </c>
      <c r="BK142" s="232">
        <f>ROUND(I142*H142,2)</f>
        <v>0</v>
      </c>
      <c r="BL142" s="18" t="s">
        <v>249</v>
      </c>
      <c r="BM142" s="231" t="s">
        <v>830</v>
      </c>
    </row>
    <row r="143" spans="1:65" s="2" customFormat="1" ht="16.5" customHeight="1">
      <c r="A143" s="40"/>
      <c r="B143" s="41"/>
      <c r="C143" s="220" t="s">
        <v>411</v>
      </c>
      <c r="D143" s="220" t="s">
        <v>125</v>
      </c>
      <c r="E143" s="221" t="s">
        <v>831</v>
      </c>
      <c r="F143" s="222" t="s">
        <v>832</v>
      </c>
      <c r="G143" s="223" t="s">
        <v>347</v>
      </c>
      <c r="H143" s="224">
        <v>20</v>
      </c>
      <c r="I143" s="225"/>
      <c r="J143" s="226">
        <f>ROUND(I143*H143,2)</f>
        <v>0</v>
      </c>
      <c r="K143" s="222" t="s">
        <v>129</v>
      </c>
      <c r="L143" s="46"/>
      <c r="M143" s="227" t="s">
        <v>32</v>
      </c>
      <c r="N143" s="228" t="s">
        <v>51</v>
      </c>
      <c r="O143" s="86"/>
      <c r="P143" s="229">
        <f>O143*H143</f>
        <v>0</v>
      </c>
      <c r="Q143" s="229">
        <v>0.00029</v>
      </c>
      <c r="R143" s="229">
        <f>Q143*H143</f>
        <v>0.0058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249</v>
      </c>
      <c r="AT143" s="231" t="s">
        <v>125</v>
      </c>
      <c r="AU143" s="231" t="s">
        <v>89</v>
      </c>
      <c r="AY143" s="18" t="s">
        <v>121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21</v>
      </c>
      <c r="BK143" s="232">
        <f>ROUND(I143*H143,2)</f>
        <v>0</v>
      </c>
      <c r="BL143" s="18" t="s">
        <v>249</v>
      </c>
      <c r="BM143" s="231" t="s">
        <v>833</v>
      </c>
    </row>
    <row r="144" spans="1:65" s="2" customFormat="1" ht="16.5" customHeight="1">
      <c r="A144" s="40"/>
      <c r="B144" s="41"/>
      <c r="C144" s="220" t="s">
        <v>415</v>
      </c>
      <c r="D144" s="220" t="s">
        <v>125</v>
      </c>
      <c r="E144" s="221" t="s">
        <v>834</v>
      </c>
      <c r="F144" s="222" t="s">
        <v>835</v>
      </c>
      <c r="G144" s="223" t="s">
        <v>221</v>
      </c>
      <c r="H144" s="224">
        <v>120</v>
      </c>
      <c r="I144" s="225"/>
      <c r="J144" s="226">
        <f>ROUND(I144*H144,2)</f>
        <v>0</v>
      </c>
      <c r="K144" s="222" t="s">
        <v>129</v>
      </c>
      <c r="L144" s="46"/>
      <c r="M144" s="227" t="s">
        <v>32</v>
      </c>
      <c r="N144" s="228" t="s">
        <v>51</v>
      </c>
      <c r="O144" s="8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249</v>
      </c>
      <c r="AT144" s="231" t="s">
        <v>125</v>
      </c>
      <c r="AU144" s="231" t="s">
        <v>89</v>
      </c>
      <c r="AY144" s="18" t="s">
        <v>121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21</v>
      </c>
      <c r="BK144" s="232">
        <f>ROUND(I144*H144,2)</f>
        <v>0</v>
      </c>
      <c r="BL144" s="18" t="s">
        <v>249</v>
      </c>
      <c r="BM144" s="231" t="s">
        <v>836</v>
      </c>
    </row>
    <row r="145" spans="1:65" s="2" customFormat="1" ht="16.5" customHeight="1">
      <c r="A145" s="40"/>
      <c r="B145" s="41"/>
      <c r="C145" s="220" t="s">
        <v>419</v>
      </c>
      <c r="D145" s="220" t="s">
        <v>125</v>
      </c>
      <c r="E145" s="221" t="s">
        <v>837</v>
      </c>
      <c r="F145" s="222" t="s">
        <v>838</v>
      </c>
      <c r="G145" s="223" t="s">
        <v>221</v>
      </c>
      <c r="H145" s="224">
        <v>84</v>
      </c>
      <c r="I145" s="225"/>
      <c r="J145" s="226">
        <f>ROUND(I145*H145,2)</f>
        <v>0</v>
      </c>
      <c r="K145" s="222" t="s">
        <v>129</v>
      </c>
      <c r="L145" s="46"/>
      <c r="M145" s="227" t="s">
        <v>32</v>
      </c>
      <c r="N145" s="228" t="s">
        <v>51</v>
      </c>
      <c r="O145" s="86"/>
      <c r="P145" s="229">
        <f>O145*H145</f>
        <v>0</v>
      </c>
      <c r="Q145" s="229">
        <v>0.00013</v>
      </c>
      <c r="R145" s="229">
        <f>Q145*H145</f>
        <v>0.01092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249</v>
      </c>
      <c r="AT145" s="231" t="s">
        <v>125</v>
      </c>
      <c r="AU145" s="231" t="s">
        <v>89</v>
      </c>
      <c r="AY145" s="18" t="s">
        <v>121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21</v>
      </c>
      <c r="BK145" s="232">
        <f>ROUND(I145*H145,2)</f>
        <v>0</v>
      </c>
      <c r="BL145" s="18" t="s">
        <v>249</v>
      </c>
      <c r="BM145" s="231" t="s">
        <v>839</v>
      </c>
    </row>
    <row r="146" spans="1:65" s="2" customFormat="1" ht="16.5" customHeight="1">
      <c r="A146" s="40"/>
      <c r="B146" s="41"/>
      <c r="C146" s="220" t="s">
        <v>423</v>
      </c>
      <c r="D146" s="220" t="s">
        <v>125</v>
      </c>
      <c r="E146" s="221" t="s">
        <v>840</v>
      </c>
      <c r="F146" s="222" t="s">
        <v>841</v>
      </c>
      <c r="G146" s="223" t="s">
        <v>842</v>
      </c>
      <c r="H146" s="224">
        <v>18</v>
      </c>
      <c r="I146" s="225"/>
      <c r="J146" s="226">
        <f>ROUND(I146*H146,2)</f>
        <v>0</v>
      </c>
      <c r="K146" s="222" t="s">
        <v>129</v>
      </c>
      <c r="L146" s="46"/>
      <c r="M146" s="227" t="s">
        <v>32</v>
      </c>
      <c r="N146" s="228" t="s">
        <v>51</v>
      </c>
      <c r="O146" s="86"/>
      <c r="P146" s="229">
        <f>O146*H146</f>
        <v>0</v>
      </c>
      <c r="Q146" s="229">
        <v>0.00025</v>
      </c>
      <c r="R146" s="229">
        <f>Q146*H146</f>
        <v>0.0045000000000000005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249</v>
      </c>
      <c r="AT146" s="231" t="s">
        <v>125</v>
      </c>
      <c r="AU146" s="231" t="s">
        <v>89</v>
      </c>
      <c r="AY146" s="18" t="s">
        <v>121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21</v>
      </c>
      <c r="BK146" s="232">
        <f>ROUND(I146*H146,2)</f>
        <v>0</v>
      </c>
      <c r="BL146" s="18" t="s">
        <v>249</v>
      </c>
      <c r="BM146" s="231" t="s">
        <v>843</v>
      </c>
    </row>
    <row r="147" spans="1:65" s="2" customFormat="1" ht="16.5" customHeight="1">
      <c r="A147" s="40"/>
      <c r="B147" s="41"/>
      <c r="C147" s="220" t="s">
        <v>428</v>
      </c>
      <c r="D147" s="220" t="s">
        <v>125</v>
      </c>
      <c r="E147" s="221" t="s">
        <v>844</v>
      </c>
      <c r="F147" s="222" t="s">
        <v>845</v>
      </c>
      <c r="G147" s="223" t="s">
        <v>221</v>
      </c>
      <c r="H147" s="224">
        <v>24</v>
      </c>
      <c r="I147" s="225"/>
      <c r="J147" s="226">
        <f>ROUND(I147*H147,2)</f>
        <v>0</v>
      </c>
      <c r="K147" s="222" t="s">
        <v>129</v>
      </c>
      <c r="L147" s="46"/>
      <c r="M147" s="227" t="s">
        <v>32</v>
      </c>
      <c r="N147" s="228" t="s">
        <v>51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0.00123</v>
      </c>
      <c r="T147" s="230">
        <f>S147*H147</f>
        <v>0.029519999999999998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249</v>
      </c>
      <c r="AT147" s="231" t="s">
        <v>125</v>
      </c>
      <c r="AU147" s="231" t="s">
        <v>89</v>
      </c>
      <c r="AY147" s="18" t="s">
        <v>121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21</v>
      </c>
      <c r="BK147" s="232">
        <f>ROUND(I147*H147,2)</f>
        <v>0</v>
      </c>
      <c r="BL147" s="18" t="s">
        <v>249</v>
      </c>
      <c r="BM147" s="231" t="s">
        <v>846</v>
      </c>
    </row>
    <row r="148" spans="1:65" s="2" customFormat="1" ht="16.5" customHeight="1">
      <c r="A148" s="40"/>
      <c r="B148" s="41"/>
      <c r="C148" s="220" t="s">
        <v>432</v>
      </c>
      <c r="D148" s="220" t="s">
        <v>125</v>
      </c>
      <c r="E148" s="221" t="s">
        <v>847</v>
      </c>
      <c r="F148" s="222" t="s">
        <v>848</v>
      </c>
      <c r="G148" s="223" t="s">
        <v>221</v>
      </c>
      <c r="H148" s="224">
        <v>2</v>
      </c>
      <c r="I148" s="225"/>
      <c r="J148" s="226">
        <f>ROUND(I148*H148,2)</f>
        <v>0</v>
      </c>
      <c r="K148" s="222" t="s">
        <v>129</v>
      </c>
      <c r="L148" s="46"/>
      <c r="M148" s="227" t="s">
        <v>32</v>
      </c>
      <c r="N148" s="228" t="s">
        <v>51</v>
      </c>
      <c r="O148" s="86"/>
      <c r="P148" s="229">
        <f>O148*H148</f>
        <v>0</v>
      </c>
      <c r="Q148" s="229">
        <v>0.00027</v>
      </c>
      <c r="R148" s="229">
        <f>Q148*H148</f>
        <v>0.00054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249</v>
      </c>
      <c r="AT148" s="231" t="s">
        <v>125</v>
      </c>
      <c r="AU148" s="231" t="s">
        <v>89</v>
      </c>
      <c r="AY148" s="18" t="s">
        <v>121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21</v>
      </c>
      <c r="BK148" s="232">
        <f>ROUND(I148*H148,2)</f>
        <v>0</v>
      </c>
      <c r="BL148" s="18" t="s">
        <v>249</v>
      </c>
      <c r="BM148" s="231" t="s">
        <v>849</v>
      </c>
    </row>
    <row r="149" spans="1:65" s="2" customFormat="1" ht="16.5" customHeight="1">
      <c r="A149" s="40"/>
      <c r="B149" s="41"/>
      <c r="C149" s="220" t="s">
        <v>440</v>
      </c>
      <c r="D149" s="220" t="s">
        <v>125</v>
      </c>
      <c r="E149" s="221" t="s">
        <v>850</v>
      </c>
      <c r="F149" s="222" t="s">
        <v>851</v>
      </c>
      <c r="G149" s="223" t="s">
        <v>221</v>
      </c>
      <c r="H149" s="224">
        <v>2</v>
      </c>
      <c r="I149" s="225"/>
      <c r="J149" s="226">
        <f>ROUND(I149*H149,2)</f>
        <v>0</v>
      </c>
      <c r="K149" s="222" t="s">
        <v>129</v>
      </c>
      <c r="L149" s="46"/>
      <c r="M149" s="227" t="s">
        <v>32</v>
      </c>
      <c r="N149" s="228" t="s">
        <v>51</v>
      </c>
      <c r="O149" s="86"/>
      <c r="P149" s="229">
        <f>O149*H149</f>
        <v>0</v>
      </c>
      <c r="Q149" s="229">
        <v>0.0004</v>
      </c>
      <c r="R149" s="229">
        <f>Q149*H149</f>
        <v>0.0008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249</v>
      </c>
      <c r="AT149" s="231" t="s">
        <v>125</v>
      </c>
      <c r="AU149" s="231" t="s">
        <v>89</v>
      </c>
      <c r="AY149" s="18" t="s">
        <v>121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21</v>
      </c>
      <c r="BK149" s="232">
        <f>ROUND(I149*H149,2)</f>
        <v>0</v>
      </c>
      <c r="BL149" s="18" t="s">
        <v>249</v>
      </c>
      <c r="BM149" s="231" t="s">
        <v>852</v>
      </c>
    </row>
    <row r="150" spans="1:65" s="2" customFormat="1" ht="16.5" customHeight="1">
      <c r="A150" s="40"/>
      <c r="B150" s="41"/>
      <c r="C150" s="220" t="s">
        <v>444</v>
      </c>
      <c r="D150" s="220" t="s">
        <v>125</v>
      </c>
      <c r="E150" s="221" t="s">
        <v>853</v>
      </c>
      <c r="F150" s="222" t="s">
        <v>854</v>
      </c>
      <c r="G150" s="223" t="s">
        <v>221</v>
      </c>
      <c r="H150" s="224">
        <v>8</v>
      </c>
      <c r="I150" s="225"/>
      <c r="J150" s="226">
        <f>ROUND(I150*H150,2)</f>
        <v>0</v>
      </c>
      <c r="K150" s="222" t="s">
        <v>129</v>
      </c>
      <c r="L150" s="46"/>
      <c r="M150" s="227" t="s">
        <v>32</v>
      </c>
      <c r="N150" s="228" t="s">
        <v>51</v>
      </c>
      <c r="O150" s="86"/>
      <c r="P150" s="229">
        <f>O150*H150</f>
        <v>0</v>
      </c>
      <c r="Q150" s="229">
        <v>0.00057</v>
      </c>
      <c r="R150" s="229">
        <f>Q150*H150</f>
        <v>0.00456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249</v>
      </c>
      <c r="AT150" s="231" t="s">
        <v>125</v>
      </c>
      <c r="AU150" s="231" t="s">
        <v>89</v>
      </c>
      <c r="AY150" s="18" t="s">
        <v>121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21</v>
      </c>
      <c r="BK150" s="232">
        <f>ROUND(I150*H150,2)</f>
        <v>0</v>
      </c>
      <c r="BL150" s="18" t="s">
        <v>249</v>
      </c>
      <c r="BM150" s="231" t="s">
        <v>855</v>
      </c>
    </row>
    <row r="151" spans="1:65" s="2" customFormat="1" ht="16.5" customHeight="1">
      <c r="A151" s="40"/>
      <c r="B151" s="41"/>
      <c r="C151" s="220" t="s">
        <v>448</v>
      </c>
      <c r="D151" s="220" t="s">
        <v>125</v>
      </c>
      <c r="E151" s="221" t="s">
        <v>856</v>
      </c>
      <c r="F151" s="222" t="s">
        <v>857</v>
      </c>
      <c r="G151" s="223" t="s">
        <v>221</v>
      </c>
      <c r="H151" s="224">
        <v>12</v>
      </c>
      <c r="I151" s="225"/>
      <c r="J151" s="226">
        <f>ROUND(I151*H151,2)</f>
        <v>0</v>
      </c>
      <c r="K151" s="222" t="s">
        <v>129</v>
      </c>
      <c r="L151" s="46"/>
      <c r="M151" s="227" t="s">
        <v>32</v>
      </c>
      <c r="N151" s="228" t="s">
        <v>51</v>
      </c>
      <c r="O151" s="86"/>
      <c r="P151" s="229">
        <f>O151*H151</f>
        <v>0</v>
      </c>
      <c r="Q151" s="229">
        <v>0.00035</v>
      </c>
      <c r="R151" s="229">
        <f>Q151*H151</f>
        <v>0.0042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249</v>
      </c>
      <c r="AT151" s="231" t="s">
        <v>125</v>
      </c>
      <c r="AU151" s="231" t="s">
        <v>89</v>
      </c>
      <c r="AY151" s="18" t="s">
        <v>121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21</v>
      </c>
      <c r="BK151" s="232">
        <f>ROUND(I151*H151,2)</f>
        <v>0</v>
      </c>
      <c r="BL151" s="18" t="s">
        <v>249</v>
      </c>
      <c r="BM151" s="231" t="s">
        <v>858</v>
      </c>
    </row>
    <row r="152" spans="1:65" s="2" customFormat="1" ht="16.5" customHeight="1">
      <c r="A152" s="40"/>
      <c r="B152" s="41"/>
      <c r="C152" s="220" t="s">
        <v>452</v>
      </c>
      <c r="D152" s="220" t="s">
        <v>125</v>
      </c>
      <c r="E152" s="221" t="s">
        <v>859</v>
      </c>
      <c r="F152" s="222" t="s">
        <v>860</v>
      </c>
      <c r="G152" s="223" t="s">
        <v>221</v>
      </c>
      <c r="H152" s="224">
        <v>6</v>
      </c>
      <c r="I152" s="225"/>
      <c r="J152" s="226">
        <f>ROUND(I152*H152,2)</f>
        <v>0</v>
      </c>
      <c r="K152" s="222" t="s">
        <v>129</v>
      </c>
      <c r="L152" s="46"/>
      <c r="M152" s="227" t="s">
        <v>32</v>
      </c>
      <c r="N152" s="228" t="s">
        <v>51</v>
      </c>
      <c r="O152" s="86"/>
      <c r="P152" s="229">
        <f>O152*H152</f>
        <v>0</v>
      </c>
      <c r="Q152" s="229">
        <v>0.0024</v>
      </c>
      <c r="R152" s="229">
        <f>Q152*H152</f>
        <v>0.0144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249</v>
      </c>
      <c r="AT152" s="231" t="s">
        <v>125</v>
      </c>
      <c r="AU152" s="231" t="s">
        <v>89</v>
      </c>
      <c r="AY152" s="18" t="s">
        <v>121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21</v>
      </c>
      <c r="BK152" s="232">
        <f>ROUND(I152*H152,2)</f>
        <v>0</v>
      </c>
      <c r="BL152" s="18" t="s">
        <v>249</v>
      </c>
      <c r="BM152" s="231" t="s">
        <v>861</v>
      </c>
    </row>
    <row r="153" spans="1:65" s="2" customFormat="1" ht="21.75" customHeight="1">
      <c r="A153" s="40"/>
      <c r="B153" s="41"/>
      <c r="C153" s="220" t="s">
        <v>456</v>
      </c>
      <c r="D153" s="220" t="s">
        <v>125</v>
      </c>
      <c r="E153" s="221" t="s">
        <v>862</v>
      </c>
      <c r="F153" s="222" t="s">
        <v>863</v>
      </c>
      <c r="G153" s="223" t="s">
        <v>347</v>
      </c>
      <c r="H153" s="224">
        <v>262</v>
      </c>
      <c r="I153" s="225"/>
      <c r="J153" s="226">
        <f>ROUND(I153*H153,2)</f>
        <v>0</v>
      </c>
      <c r="K153" s="222" t="s">
        <v>129</v>
      </c>
      <c r="L153" s="46"/>
      <c r="M153" s="227" t="s">
        <v>32</v>
      </c>
      <c r="N153" s="228" t="s">
        <v>51</v>
      </c>
      <c r="O153" s="86"/>
      <c r="P153" s="229">
        <f>O153*H153</f>
        <v>0</v>
      </c>
      <c r="Q153" s="229">
        <v>0.00019</v>
      </c>
      <c r="R153" s="229">
        <f>Q153*H153</f>
        <v>0.049780000000000005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249</v>
      </c>
      <c r="AT153" s="231" t="s">
        <v>125</v>
      </c>
      <c r="AU153" s="231" t="s">
        <v>89</v>
      </c>
      <c r="AY153" s="18" t="s">
        <v>121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21</v>
      </c>
      <c r="BK153" s="232">
        <f>ROUND(I153*H153,2)</f>
        <v>0</v>
      </c>
      <c r="BL153" s="18" t="s">
        <v>249</v>
      </c>
      <c r="BM153" s="231" t="s">
        <v>864</v>
      </c>
    </row>
    <row r="154" spans="1:65" s="2" customFormat="1" ht="16.5" customHeight="1">
      <c r="A154" s="40"/>
      <c r="B154" s="41"/>
      <c r="C154" s="220" t="s">
        <v>460</v>
      </c>
      <c r="D154" s="220" t="s">
        <v>125</v>
      </c>
      <c r="E154" s="221" t="s">
        <v>865</v>
      </c>
      <c r="F154" s="222" t="s">
        <v>866</v>
      </c>
      <c r="G154" s="223" t="s">
        <v>347</v>
      </c>
      <c r="H154" s="224">
        <v>262</v>
      </c>
      <c r="I154" s="225"/>
      <c r="J154" s="226">
        <f>ROUND(I154*H154,2)</f>
        <v>0</v>
      </c>
      <c r="K154" s="222" t="s">
        <v>129</v>
      </c>
      <c r="L154" s="46"/>
      <c r="M154" s="227" t="s">
        <v>32</v>
      </c>
      <c r="N154" s="228" t="s">
        <v>51</v>
      </c>
      <c r="O154" s="86"/>
      <c r="P154" s="229">
        <f>O154*H154</f>
        <v>0</v>
      </c>
      <c r="Q154" s="229">
        <v>1E-05</v>
      </c>
      <c r="R154" s="229">
        <f>Q154*H154</f>
        <v>0.0026200000000000004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249</v>
      </c>
      <c r="AT154" s="231" t="s">
        <v>125</v>
      </c>
      <c r="AU154" s="231" t="s">
        <v>89</v>
      </c>
      <c r="AY154" s="18" t="s">
        <v>121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21</v>
      </c>
      <c r="BK154" s="232">
        <f>ROUND(I154*H154,2)</f>
        <v>0</v>
      </c>
      <c r="BL154" s="18" t="s">
        <v>249</v>
      </c>
      <c r="BM154" s="231" t="s">
        <v>867</v>
      </c>
    </row>
    <row r="155" spans="1:65" s="2" customFormat="1" ht="21.75" customHeight="1">
      <c r="A155" s="40"/>
      <c r="B155" s="41"/>
      <c r="C155" s="220" t="s">
        <v>464</v>
      </c>
      <c r="D155" s="220" t="s">
        <v>125</v>
      </c>
      <c r="E155" s="221" t="s">
        <v>868</v>
      </c>
      <c r="F155" s="222" t="s">
        <v>869</v>
      </c>
      <c r="G155" s="223" t="s">
        <v>274</v>
      </c>
      <c r="H155" s="224">
        <v>0.832</v>
      </c>
      <c r="I155" s="225"/>
      <c r="J155" s="226">
        <f>ROUND(I155*H155,2)</f>
        <v>0</v>
      </c>
      <c r="K155" s="222" t="s">
        <v>129</v>
      </c>
      <c r="L155" s="46"/>
      <c r="M155" s="227" t="s">
        <v>32</v>
      </c>
      <c r="N155" s="228" t="s">
        <v>51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249</v>
      </c>
      <c r="AT155" s="231" t="s">
        <v>125</v>
      </c>
      <c r="AU155" s="231" t="s">
        <v>89</v>
      </c>
      <c r="AY155" s="18" t="s">
        <v>121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21</v>
      </c>
      <c r="BK155" s="232">
        <f>ROUND(I155*H155,2)</f>
        <v>0</v>
      </c>
      <c r="BL155" s="18" t="s">
        <v>249</v>
      </c>
      <c r="BM155" s="231" t="s">
        <v>870</v>
      </c>
    </row>
    <row r="156" spans="1:65" s="2" customFormat="1" ht="21.75" customHeight="1">
      <c r="A156" s="40"/>
      <c r="B156" s="41"/>
      <c r="C156" s="220" t="s">
        <v>468</v>
      </c>
      <c r="D156" s="220" t="s">
        <v>125</v>
      </c>
      <c r="E156" s="221" t="s">
        <v>871</v>
      </c>
      <c r="F156" s="222" t="s">
        <v>872</v>
      </c>
      <c r="G156" s="223" t="s">
        <v>274</v>
      </c>
      <c r="H156" s="224">
        <v>0.397</v>
      </c>
      <c r="I156" s="225"/>
      <c r="J156" s="226">
        <f>ROUND(I156*H156,2)</f>
        <v>0</v>
      </c>
      <c r="K156" s="222" t="s">
        <v>129</v>
      </c>
      <c r="L156" s="46"/>
      <c r="M156" s="227" t="s">
        <v>32</v>
      </c>
      <c r="N156" s="228" t="s">
        <v>51</v>
      </c>
      <c r="O156" s="8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249</v>
      </c>
      <c r="AT156" s="231" t="s">
        <v>125</v>
      </c>
      <c r="AU156" s="231" t="s">
        <v>89</v>
      </c>
      <c r="AY156" s="18" t="s">
        <v>121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21</v>
      </c>
      <c r="BK156" s="232">
        <f>ROUND(I156*H156,2)</f>
        <v>0</v>
      </c>
      <c r="BL156" s="18" t="s">
        <v>249</v>
      </c>
      <c r="BM156" s="231" t="s">
        <v>873</v>
      </c>
    </row>
    <row r="157" spans="1:63" s="12" customFormat="1" ht="22.8" customHeight="1">
      <c r="A157" s="12"/>
      <c r="B157" s="204"/>
      <c r="C157" s="205"/>
      <c r="D157" s="206" t="s">
        <v>79</v>
      </c>
      <c r="E157" s="218" t="s">
        <v>874</v>
      </c>
      <c r="F157" s="218" t="s">
        <v>875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SUM(P158:P189)</f>
        <v>0</v>
      </c>
      <c r="Q157" s="212"/>
      <c r="R157" s="213">
        <f>SUM(R158:R189)</f>
        <v>1.2669599999999999</v>
      </c>
      <c r="S157" s="212"/>
      <c r="T157" s="214">
        <f>SUM(T158:T189)</f>
        <v>2.22186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89</v>
      </c>
      <c r="AT157" s="216" t="s">
        <v>79</v>
      </c>
      <c r="AU157" s="216" t="s">
        <v>21</v>
      </c>
      <c r="AY157" s="215" t="s">
        <v>121</v>
      </c>
      <c r="BK157" s="217">
        <f>SUM(BK158:BK189)</f>
        <v>0</v>
      </c>
    </row>
    <row r="158" spans="1:65" s="2" customFormat="1" ht="16.5" customHeight="1">
      <c r="A158" s="40"/>
      <c r="B158" s="41"/>
      <c r="C158" s="220" t="s">
        <v>472</v>
      </c>
      <c r="D158" s="220" t="s">
        <v>125</v>
      </c>
      <c r="E158" s="221" t="s">
        <v>876</v>
      </c>
      <c r="F158" s="222" t="s">
        <v>877</v>
      </c>
      <c r="G158" s="223" t="s">
        <v>145</v>
      </c>
      <c r="H158" s="224">
        <v>34</v>
      </c>
      <c r="I158" s="225"/>
      <c r="J158" s="226">
        <f>ROUND(I158*H158,2)</f>
        <v>0</v>
      </c>
      <c r="K158" s="222" t="s">
        <v>129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</v>
      </c>
      <c r="R158" s="229">
        <f>Q158*H158</f>
        <v>0</v>
      </c>
      <c r="S158" s="229">
        <v>0.01933</v>
      </c>
      <c r="T158" s="230">
        <f>S158*H158</f>
        <v>0.65722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249</v>
      </c>
      <c r="AT158" s="231" t="s">
        <v>125</v>
      </c>
      <c r="AU158" s="231" t="s">
        <v>89</v>
      </c>
      <c r="AY158" s="18" t="s">
        <v>121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21</v>
      </c>
      <c r="BK158" s="232">
        <f>ROUND(I158*H158,2)</f>
        <v>0</v>
      </c>
      <c r="BL158" s="18" t="s">
        <v>249</v>
      </c>
      <c r="BM158" s="231" t="s">
        <v>878</v>
      </c>
    </row>
    <row r="159" spans="1:65" s="2" customFormat="1" ht="16.5" customHeight="1">
      <c r="A159" s="40"/>
      <c r="B159" s="41"/>
      <c r="C159" s="220" t="s">
        <v>476</v>
      </c>
      <c r="D159" s="220" t="s">
        <v>125</v>
      </c>
      <c r="E159" s="221" t="s">
        <v>879</v>
      </c>
      <c r="F159" s="222" t="s">
        <v>880</v>
      </c>
      <c r="G159" s="223" t="s">
        <v>145</v>
      </c>
      <c r="H159" s="224">
        <v>26</v>
      </c>
      <c r="I159" s="225"/>
      <c r="J159" s="226">
        <f>ROUND(I159*H159,2)</f>
        <v>0</v>
      </c>
      <c r="K159" s="222" t="s">
        <v>129</v>
      </c>
      <c r="L159" s="46"/>
      <c r="M159" s="227" t="s">
        <v>32</v>
      </c>
      <c r="N159" s="228" t="s">
        <v>51</v>
      </c>
      <c r="O159" s="86"/>
      <c r="P159" s="229">
        <f>O159*H159</f>
        <v>0</v>
      </c>
      <c r="Q159" s="229">
        <v>0.00382</v>
      </c>
      <c r="R159" s="229">
        <f>Q159*H159</f>
        <v>0.09932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249</v>
      </c>
      <c r="AT159" s="231" t="s">
        <v>125</v>
      </c>
      <c r="AU159" s="231" t="s">
        <v>89</v>
      </c>
      <c r="AY159" s="18" t="s">
        <v>121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21</v>
      </c>
      <c r="BK159" s="232">
        <f>ROUND(I159*H159,2)</f>
        <v>0</v>
      </c>
      <c r="BL159" s="18" t="s">
        <v>249</v>
      </c>
      <c r="BM159" s="231" t="s">
        <v>881</v>
      </c>
    </row>
    <row r="160" spans="1:65" s="2" customFormat="1" ht="16.5" customHeight="1">
      <c r="A160" s="40"/>
      <c r="B160" s="41"/>
      <c r="C160" s="220" t="s">
        <v>480</v>
      </c>
      <c r="D160" s="220" t="s">
        <v>125</v>
      </c>
      <c r="E160" s="221" t="s">
        <v>882</v>
      </c>
      <c r="F160" s="222" t="s">
        <v>883</v>
      </c>
      <c r="G160" s="223" t="s">
        <v>145</v>
      </c>
      <c r="H160" s="224">
        <v>6</v>
      </c>
      <c r="I160" s="225"/>
      <c r="J160" s="226">
        <f>ROUND(I160*H160,2)</f>
        <v>0</v>
      </c>
      <c r="K160" s="222" t="s">
        <v>129</v>
      </c>
      <c r="L160" s="46"/>
      <c r="M160" s="227" t="s">
        <v>32</v>
      </c>
      <c r="N160" s="228" t="s">
        <v>51</v>
      </c>
      <c r="O160" s="86"/>
      <c r="P160" s="229">
        <f>O160*H160</f>
        <v>0</v>
      </c>
      <c r="Q160" s="229">
        <v>0.0232</v>
      </c>
      <c r="R160" s="229">
        <f>Q160*H160</f>
        <v>0.1392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249</v>
      </c>
      <c r="AT160" s="231" t="s">
        <v>125</v>
      </c>
      <c r="AU160" s="231" t="s">
        <v>89</v>
      </c>
      <c r="AY160" s="18" t="s">
        <v>121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21</v>
      </c>
      <c r="BK160" s="232">
        <f>ROUND(I160*H160,2)</f>
        <v>0</v>
      </c>
      <c r="BL160" s="18" t="s">
        <v>249</v>
      </c>
      <c r="BM160" s="231" t="s">
        <v>884</v>
      </c>
    </row>
    <row r="161" spans="1:65" s="2" customFormat="1" ht="16.5" customHeight="1">
      <c r="A161" s="40"/>
      <c r="B161" s="41"/>
      <c r="C161" s="220" t="s">
        <v>487</v>
      </c>
      <c r="D161" s="220" t="s">
        <v>125</v>
      </c>
      <c r="E161" s="221" t="s">
        <v>885</v>
      </c>
      <c r="F161" s="222" t="s">
        <v>886</v>
      </c>
      <c r="G161" s="223" t="s">
        <v>221</v>
      </c>
      <c r="H161" s="224">
        <v>24</v>
      </c>
      <c r="I161" s="225"/>
      <c r="J161" s="226">
        <f>ROUND(I161*H161,2)</f>
        <v>0</v>
      </c>
      <c r="K161" s="222" t="s">
        <v>129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0.00182</v>
      </c>
      <c r="R161" s="229">
        <f>Q161*H161</f>
        <v>0.04368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249</v>
      </c>
      <c r="AT161" s="231" t="s">
        <v>125</v>
      </c>
      <c r="AU161" s="231" t="s">
        <v>89</v>
      </c>
      <c r="AY161" s="18" t="s">
        <v>121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21</v>
      </c>
      <c r="BK161" s="232">
        <f>ROUND(I161*H161,2)</f>
        <v>0</v>
      </c>
      <c r="BL161" s="18" t="s">
        <v>249</v>
      </c>
      <c r="BM161" s="231" t="s">
        <v>887</v>
      </c>
    </row>
    <row r="162" spans="1:65" s="2" customFormat="1" ht="16.5" customHeight="1">
      <c r="A162" s="40"/>
      <c r="B162" s="41"/>
      <c r="C162" s="273" t="s">
        <v>492</v>
      </c>
      <c r="D162" s="273" t="s">
        <v>224</v>
      </c>
      <c r="E162" s="274" t="s">
        <v>888</v>
      </c>
      <c r="F162" s="275" t="s">
        <v>889</v>
      </c>
      <c r="G162" s="276" t="s">
        <v>221</v>
      </c>
      <c r="H162" s="277">
        <v>24</v>
      </c>
      <c r="I162" s="278"/>
      <c r="J162" s="279">
        <f>ROUND(I162*H162,2)</f>
        <v>0</v>
      </c>
      <c r="K162" s="275" t="s">
        <v>129</v>
      </c>
      <c r="L162" s="280"/>
      <c r="M162" s="281" t="s">
        <v>32</v>
      </c>
      <c r="N162" s="282" t="s">
        <v>51</v>
      </c>
      <c r="O162" s="86"/>
      <c r="P162" s="229">
        <f>O162*H162</f>
        <v>0</v>
      </c>
      <c r="Q162" s="229">
        <v>0.0013</v>
      </c>
      <c r="R162" s="229">
        <f>Q162*H162</f>
        <v>0.0312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336</v>
      </c>
      <c r="AT162" s="231" t="s">
        <v>224</v>
      </c>
      <c r="AU162" s="231" t="s">
        <v>89</v>
      </c>
      <c r="AY162" s="18" t="s">
        <v>121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21</v>
      </c>
      <c r="BK162" s="232">
        <f>ROUND(I162*H162,2)</f>
        <v>0</v>
      </c>
      <c r="BL162" s="18" t="s">
        <v>249</v>
      </c>
      <c r="BM162" s="231" t="s">
        <v>890</v>
      </c>
    </row>
    <row r="163" spans="1:65" s="2" customFormat="1" ht="16.5" customHeight="1">
      <c r="A163" s="40"/>
      <c r="B163" s="41"/>
      <c r="C163" s="273" t="s">
        <v>498</v>
      </c>
      <c r="D163" s="273" t="s">
        <v>224</v>
      </c>
      <c r="E163" s="274" t="s">
        <v>891</v>
      </c>
      <c r="F163" s="275" t="s">
        <v>892</v>
      </c>
      <c r="G163" s="276" t="s">
        <v>221</v>
      </c>
      <c r="H163" s="277">
        <v>4</v>
      </c>
      <c r="I163" s="278"/>
      <c r="J163" s="279">
        <f>ROUND(I163*H163,2)</f>
        <v>0</v>
      </c>
      <c r="K163" s="275" t="s">
        <v>129</v>
      </c>
      <c r="L163" s="280"/>
      <c r="M163" s="281" t="s">
        <v>32</v>
      </c>
      <c r="N163" s="282" t="s">
        <v>51</v>
      </c>
      <c r="O163" s="86"/>
      <c r="P163" s="229">
        <f>O163*H163</f>
        <v>0</v>
      </c>
      <c r="Q163" s="229">
        <v>0.0085</v>
      </c>
      <c r="R163" s="229">
        <f>Q163*H163</f>
        <v>0.034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336</v>
      </c>
      <c r="AT163" s="231" t="s">
        <v>224</v>
      </c>
      <c r="AU163" s="231" t="s">
        <v>89</v>
      </c>
      <c r="AY163" s="18" t="s">
        <v>121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21</v>
      </c>
      <c r="BK163" s="232">
        <f>ROUND(I163*H163,2)</f>
        <v>0</v>
      </c>
      <c r="BL163" s="18" t="s">
        <v>249</v>
      </c>
      <c r="BM163" s="231" t="s">
        <v>893</v>
      </c>
    </row>
    <row r="164" spans="1:65" s="2" customFormat="1" ht="16.5" customHeight="1">
      <c r="A164" s="40"/>
      <c r="B164" s="41"/>
      <c r="C164" s="273" t="s">
        <v>502</v>
      </c>
      <c r="D164" s="273" t="s">
        <v>224</v>
      </c>
      <c r="E164" s="274" t="s">
        <v>894</v>
      </c>
      <c r="F164" s="275" t="s">
        <v>895</v>
      </c>
      <c r="G164" s="276" t="s">
        <v>221</v>
      </c>
      <c r="H164" s="277">
        <v>16</v>
      </c>
      <c r="I164" s="278"/>
      <c r="J164" s="279">
        <f>ROUND(I164*H164,2)</f>
        <v>0</v>
      </c>
      <c r="K164" s="275" t="s">
        <v>129</v>
      </c>
      <c r="L164" s="280"/>
      <c r="M164" s="281" t="s">
        <v>32</v>
      </c>
      <c r="N164" s="282" t="s">
        <v>51</v>
      </c>
      <c r="O164" s="86"/>
      <c r="P164" s="229">
        <f>O164*H164</f>
        <v>0</v>
      </c>
      <c r="Q164" s="229">
        <v>0.0085</v>
      </c>
      <c r="R164" s="229">
        <f>Q164*H164</f>
        <v>0.136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336</v>
      </c>
      <c r="AT164" s="231" t="s">
        <v>224</v>
      </c>
      <c r="AU164" s="231" t="s">
        <v>89</v>
      </c>
      <c r="AY164" s="18" t="s">
        <v>121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21</v>
      </c>
      <c r="BK164" s="232">
        <f>ROUND(I164*H164,2)</f>
        <v>0</v>
      </c>
      <c r="BL164" s="18" t="s">
        <v>249</v>
      </c>
      <c r="BM164" s="231" t="s">
        <v>896</v>
      </c>
    </row>
    <row r="165" spans="1:65" s="2" customFormat="1" ht="16.5" customHeight="1">
      <c r="A165" s="40"/>
      <c r="B165" s="41"/>
      <c r="C165" s="220" t="s">
        <v>506</v>
      </c>
      <c r="D165" s="220" t="s">
        <v>125</v>
      </c>
      <c r="E165" s="221" t="s">
        <v>897</v>
      </c>
      <c r="F165" s="222" t="s">
        <v>898</v>
      </c>
      <c r="G165" s="223" t="s">
        <v>145</v>
      </c>
      <c r="H165" s="224">
        <v>6</v>
      </c>
      <c r="I165" s="225"/>
      <c r="J165" s="226">
        <f>ROUND(I165*H165,2)</f>
        <v>0</v>
      </c>
      <c r="K165" s="222" t="s">
        <v>129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0.01908</v>
      </c>
      <c r="R165" s="229">
        <f>Q165*H165</f>
        <v>0.11448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249</v>
      </c>
      <c r="AT165" s="231" t="s">
        <v>125</v>
      </c>
      <c r="AU165" s="231" t="s">
        <v>89</v>
      </c>
      <c r="AY165" s="18" t="s">
        <v>121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21</v>
      </c>
      <c r="BK165" s="232">
        <f>ROUND(I165*H165,2)</f>
        <v>0</v>
      </c>
      <c r="BL165" s="18" t="s">
        <v>249</v>
      </c>
      <c r="BM165" s="231" t="s">
        <v>899</v>
      </c>
    </row>
    <row r="166" spans="1:65" s="2" customFormat="1" ht="16.5" customHeight="1">
      <c r="A166" s="40"/>
      <c r="B166" s="41"/>
      <c r="C166" s="220" t="s">
        <v>510</v>
      </c>
      <c r="D166" s="220" t="s">
        <v>125</v>
      </c>
      <c r="E166" s="221" t="s">
        <v>900</v>
      </c>
      <c r="F166" s="222" t="s">
        <v>901</v>
      </c>
      <c r="G166" s="223" t="s">
        <v>145</v>
      </c>
      <c r="H166" s="224">
        <v>1</v>
      </c>
      <c r="I166" s="225"/>
      <c r="J166" s="226">
        <f>ROUND(I166*H166,2)</f>
        <v>0</v>
      </c>
      <c r="K166" s="222" t="s">
        <v>129</v>
      </c>
      <c r="L166" s="46"/>
      <c r="M166" s="227" t="s">
        <v>32</v>
      </c>
      <c r="N166" s="228" t="s">
        <v>51</v>
      </c>
      <c r="O166" s="86"/>
      <c r="P166" s="229">
        <f>O166*H166</f>
        <v>0</v>
      </c>
      <c r="Q166" s="229">
        <v>0</v>
      </c>
      <c r="R166" s="229">
        <f>Q166*H166</f>
        <v>0</v>
      </c>
      <c r="S166" s="229">
        <v>0.0284</v>
      </c>
      <c r="T166" s="230">
        <f>S166*H166</f>
        <v>0.0284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249</v>
      </c>
      <c r="AT166" s="231" t="s">
        <v>125</v>
      </c>
      <c r="AU166" s="231" t="s">
        <v>89</v>
      </c>
      <c r="AY166" s="18" t="s">
        <v>121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21</v>
      </c>
      <c r="BK166" s="232">
        <f>ROUND(I166*H166,2)</f>
        <v>0</v>
      </c>
      <c r="BL166" s="18" t="s">
        <v>249</v>
      </c>
      <c r="BM166" s="231" t="s">
        <v>902</v>
      </c>
    </row>
    <row r="167" spans="1:65" s="2" customFormat="1" ht="16.5" customHeight="1">
      <c r="A167" s="40"/>
      <c r="B167" s="41"/>
      <c r="C167" s="220" t="s">
        <v>514</v>
      </c>
      <c r="D167" s="220" t="s">
        <v>125</v>
      </c>
      <c r="E167" s="221" t="s">
        <v>903</v>
      </c>
      <c r="F167" s="222" t="s">
        <v>904</v>
      </c>
      <c r="G167" s="223" t="s">
        <v>145</v>
      </c>
      <c r="H167" s="224">
        <v>36</v>
      </c>
      <c r="I167" s="225"/>
      <c r="J167" s="226">
        <f>ROUND(I167*H167,2)</f>
        <v>0</v>
      </c>
      <c r="K167" s="222" t="s">
        <v>129</v>
      </c>
      <c r="L167" s="46"/>
      <c r="M167" s="227" t="s">
        <v>32</v>
      </c>
      <c r="N167" s="228" t="s">
        <v>51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0.01946</v>
      </c>
      <c r="T167" s="230">
        <f>S167*H167</f>
        <v>0.7005600000000001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249</v>
      </c>
      <c r="AT167" s="231" t="s">
        <v>125</v>
      </c>
      <c r="AU167" s="231" t="s">
        <v>89</v>
      </c>
      <c r="AY167" s="18" t="s">
        <v>121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21</v>
      </c>
      <c r="BK167" s="232">
        <f>ROUND(I167*H167,2)</f>
        <v>0</v>
      </c>
      <c r="BL167" s="18" t="s">
        <v>249</v>
      </c>
      <c r="BM167" s="231" t="s">
        <v>905</v>
      </c>
    </row>
    <row r="168" spans="1:65" s="2" customFormat="1" ht="21.75" customHeight="1">
      <c r="A168" s="40"/>
      <c r="B168" s="41"/>
      <c r="C168" s="220" t="s">
        <v>518</v>
      </c>
      <c r="D168" s="220" t="s">
        <v>125</v>
      </c>
      <c r="E168" s="221" t="s">
        <v>906</v>
      </c>
      <c r="F168" s="222" t="s">
        <v>907</v>
      </c>
      <c r="G168" s="223" t="s">
        <v>145</v>
      </c>
      <c r="H168" s="224">
        <v>6</v>
      </c>
      <c r="I168" s="225"/>
      <c r="J168" s="226">
        <f>ROUND(I168*H168,2)</f>
        <v>0</v>
      </c>
      <c r="K168" s="222" t="s">
        <v>129</v>
      </c>
      <c r="L168" s="46"/>
      <c r="M168" s="227" t="s">
        <v>32</v>
      </c>
      <c r="N168" s="228" t="s">
        <v>51</v>
      </c>
      <c r="O168" s="86"/>
      <c r="P168" s="229">
        <f>O168*H168</f>
        <v>0</v>
      </c>
      <c r="Q168" s="229">
        <v>0.02218</v>
      </c>
      <c r="R168" s="229">
        <f>Q168*H168</f>
        <v>0.13307999999999998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249</v>
      </c>
      <c r="AT168" s="231" t="s">
        <v>125</v>
      </c>
      <c r="AU168" s="231" t="s">
        <v>89</v>
      </c>
      <c r="AY168" s="18" t="s">
        <v>121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21</v>
      </c>
      <c r="BK168" s="232">
        <f>ROUND(I168*H168,2)</f>
        <v>0</v>
      </c>
      <c r="BL168" s="18" t="s">
        <v>249</v>
      </c>
      <c r="BM168" s="231" t="s">
        <v>908</v>
      </c>
    </row>
    <row r="169" spans="1:65" s="2" customFormat="1" ht="16.5" customHeight="1">
      <c r="A169" s="40"/>
      <c r="B169" s="41"/>
      <c r="C169" s="220" t="s">
        <v>522</v>
      </c>
      <c r="D169" s="220" t="s">
        <v>125</v>
      </c>
      <c r="E169" s="221" t="s">
        <v>909</v>
      </c>
      <c r="F169" s="222" t="s">
        <v>910</v>
      </c>
      <c r="G169" s="223" t="s">
        <v>145</v>
      </c>
      <c r="H169" s="224">
        <v>36</v>
      </c>
      <c r="I169" s="225"/>
      <c r="J169" s="226">
        <f>ROUND(I169*H169,2)</f>
        <v>0</v>
      </c>
      <c r="K169" s="222" t="s">
        <v>129</v>
      </c>
      <c r="L169" s="46"/>
      <c r="M169" s="227" t="s">
        <v>32</v>
      </c>
      <c r="N169" s="228" t="s">
        <v>51</v>
      </c>
      <c r="O169" s="86"/>
      <c r="P169" s="229">
        <f>O169*H169</f>
        <v>0</v>
      </c>
      <c r="Q169" s="229">
        <v>0.00185</v>
      </c>
      <c r="R169" s="229">
        <f>Q169*H169</f>
        <v>0.0666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249</v>
      </c>
      <c r="AT169" s="231" t="s">
        <v>125</v>
      </c>
      <c r="AU169" s="231" t="s">
        <v>89</v>
      </c>
      <c r="AY169" s="18" t="s">
        <v>121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21</v>
      </c>
      <c r="BK169" s="232">
        <f>ROUND(I169*H169,2)</f>
        <v>0</v>
      </c>
      <c r="BL169" s="18" t="s">
        <v>249</v>
      </c>
      <c r="BM169" s="231" t="s">
        <v>911</v>
      </c>
    </row>
    <row r="170" spans="1:65" s="2" customFormat="1" ht="16.5" customHeight="1">
      <c r="A170" s="40"/>
      <c r="B170" s="41"/>
      <c r="C170" s="273" t="s">
        <v>528</v>
      </c>
      <c r="D170" s="273" t="s">
        <v>224</v>
      </c>
      <c r="E170" s="274" t="s">
        <v>912</v>
      </c>
      <c r="F170" s="275" t="s">
        <v>913</v>
      </c>
      <c r="G170" s="276" t="s">
        <v>221</v>
      </c>
      <c r="H170" s="277">
        <v>32</v>
      </c>
      <c r="I170" s="278"/>
      <c r="J170" s="279">
        <f>ROUND(I170*H170,2)</f>
        <v>0</v>
      </c>
      <c r="K170" s="275" t="s">
        <v>129</v>
      </c>
      <c r="L170" s="280"/>
      <c r="M170" s="281" t="s">
        <v>32</v>
      </c>
      <c r="N170" s="282" t="s">
        <v>51</v>
      </c>
      <c r="O170" s="86"/>
      <c r="P170" s="229">
        <f>O170*H170</f>
        <v>0</v>
      </c>
      <c r="Q170" s="229">
        <v>0.006</v>
      </c>
      <c r="R170" s="229">
        <f>Q170*H170</f>
        <v>0.192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336</v>
      </c>
      <c r="AT170" s="231" t="s">
        <v>224</v>
      </c>
      <c r="AU170" s="231" t="s">
        <v>89</v>
      </c>
      <c r="AY170" s="18" t="s">
        <v>121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21</v>
      </c>
      <c r="BK170" s="232">
        <f>ROUND(I170*H170,2)</f>
        <v>0</v>
      </c>
      <c r="BL170" s="18" t="s">
        <v>249</v>
      </c>
      <c r="BM170" s="231" t="s">
        <v>914</v>
      </c>
    </row>
    <row r="171" spans="1:65" s="2" customFormat="1" ht="16.5" customHeight="1">
      <c r="A171" s="40"/>
      <c r="B171" s="41"/>
      <c r="C171" s="220" t="s">
        <v>534</v>
      </c>
      <c r="D171" s="220" t="s">
        <v>125</v>
      </c>
      <c r="E171" s="221" t="s">
        <v>915</v>
      </c>
      <c r="F171" s="222" t="s">
        <v>916</v>
      </c>
      <c r="G171" s="223" t="s">
        <v>145</v>
      </c>
      <c r="H171" s="224">
        <v>5</v>
      </c>
      <c r="I171" s="225"/>
      <c r="J171" s="226">
        <f>ROUND(I171*H171,2)</f>
        <v>0</v>
      </c>
      <c r="K171" s="222" t="s">
        <v>129</v>
      </c>
      <c r="L171" s="46"/>
      <c r="M171" s="227" t="s">
        <v>32</v>
      </c>
      <c r="N171" s="228" t="s">
        <v>51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0.0245</v>
      </c>
      <c r="T171" s="230">
        <f>S171*H171</f>
        <v>0.1225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249</v>
      </c>
      <c r="AT171" s="231" t="s">
        <v>125</v>
      </c>
      <c r="AU171" s="231" t="s">
        <v>89</v>
      </c>
      <c r="AY171" s="18" t="s">
        <v>121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21</v>
      </c>
      <c r="BK171" s="232">
        <f>ROUND(I171*H171,2)</f>
        <v>0</v>
      </c>
      <c r="BL171" s="18" t="s">
        <v>249</v>
      </c>
      <c r="BM171" s="231" t="s">
        <v>917</v>
      </c>
    </row>
    <row r="172" spans="1:65" s="2" customFormat="1" ht="16.5" customHeight="1">
      <c r="A172" s="40"/>
      <c r="B172" s="41"/>
      <c r="C172" s="220" t="s">
        <v>540</v>
      </c>
      <c r="D172" s="220" t="s">
        <v>125</v>
      </c>
      <c r="E172" s="221" t="s">
        <v>918</v>
      </c>
      <c r="F172" s="222" t="s">
        <v>919</v>
      </c>
      <c r="G172" s="223" t="s">
        <v>145</v>
      </c>
      <c r="H172" s="224">
        <v>5</v>
      </c>
      <c r="I172" s="225"/>
      <c r="J172" s="226">
        <f>ROUND(I172*H172,2)</f>
        <v>0</v>
      </c>
      <c r="K172" s="222" t="s">
        <v>129</v>
      </c>
      <c r="L172" s="46"/>
      <c r="M172" s="227" t="s">
        <v>32</v>
      </c>
      <c r="N172" s="228" t="s">
        <v>51</v>
      </c>
      <c r="O172" s="86"/>
      <c r="P172" s="229">
        <f>O172*H172</f>
        <v>0</v>
      </c>
      <c r="Q172" s="229">
        <v>0.01234</v>
      </c>
      <c r="R172" s="229">
        <f>Q172*H172</f>
        <v>0.061700000000000005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249</v>
      </c>
      <c r="AT172" s="231" t="s">
        <v>125</v>
      </c>
      <c r="AU172" s="231" t="s">
        <v>89</v>
      </c>
      <c r="AY172" s="18" t="s">
        <v>121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21</v>
      </c>
      <c r="BK172" s="232">
        <f>ROUND(I172*H172,2)</f>
        <v>0</v>
      </c>
      <c r="BL172" s="18" t="s">
        <v>249</v>
      </c>
      <c r="BM172" s="231" t="s">
        <v>920</v>
      </c>
    </row>
    <row r="173" spans="1:65" s="2" customFormat="1" ht="16.5" customHeight="1">
      <c r="A173" s="40"/>
      <c r="B173" s="41"/>
      <c r="C173" s="220" t="s">
        <v>545</v>
      </c>
      <c r="D173" s="220" t="s">
        <v>125</v>
      </c>
      <c r="E173" s="221" t="s">
        <v>921</v>
      </c>
      <c r="F173" s="222" t="s">
        <v>922</v>
      </c>
      <c r="G173" s="223" t="s">
        <v>145</v>
      </c>
      <c r="H173" s="224">
        <v>6</v>
      </c>
      <c r="I173" s="225"/>
      <c r="J173" s="226">
        <f>ROUND(I173*H173,2)</f>
        <v>0</v>
      </c>
      <c r="K173" s="222" t="s">
        <v>129</v>
      </c>
      <c r="L173" s="46"/>
      <c r="M173" s="227" t="s">
        <v>32</v>
      </c>
      <c r="N173" s="228" t="s">
        <v>51</v>
      </c>
      <c r="O173" s="86"/>
      <c r="P173" s="229">
        <f>O173*H173</f>
        <v>0</v>
      </c>
      <c r="Q173" s="229">
        <v>0.0008</v>
      </c>
      <c r="R173" s="229">
        <f>Q173*H173</f>
        <v>0.0048000000000000004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249</v>
      </c>
      <c r="AT173" s="231" t="s">
        <v>125</v>
      </c>
      <c r="AU173" s="231" t="s">
        <v>89</v>
      </c>
      <c r="AY173" s="18" t="s">
        <v>121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21</v>
      </c>
      <c r="BK173" s="232">
        <f>ROUND(I173*H173,2)</f>
        <v>0</v>
      </c>
      <c r="BL173" s="18" t="s">
        <v>249</v>
      </c>
      <c r="BM173" s="231" t="s">
        <v>923</v>
      </c>
    </row>
    <row r="174" spans="1:65" s="2" customFormat="1" ht="16.5" customHeight="1">
      <c r="A174" s="40"/>
      <c r="B174" s="41"/>
      <c r="C174" s="220" t="s">
        <v>550</v>
      </c>
      <c r="D174" s="220" t="s">
        <v>125</v>
      </c>
      <c r="E174" s="221" t="s">
        <v>924</v>
      </c>
      <c r="F174" s="222" t="s">
        <v>925</v>
      </c>
      <c r="G174" s="223" t="s">
        <v>145</v>
      </c>
      <c r="H174" s="224">
        <v>6</v>
      </c>
      <c r="I174" s="225"/>
      <c r="J174" s="226">
        <f>ROUND(I174*H174,2)</f>
        <v>0</v>
      </c>
      <c r="K174" s="222" t="s">
        <v>129</v>
      </c>
      <c r="L174" s="46"/>
      <c r="M174" s="227" t="s">
        <v>32</v>
      </c>
      <c r="N174" s="228" t="s">
        <v>51</v>
      </c>
      <c r="O174" s="86"/>
      <c r="P174" s="229">
        <f>O174*H174</f>
        <v>0</v>
      </c>
      <c r="Q174" s="229">
        <v>0.0147</v>
      </c>
      <c r="R174" s="229">
        <f>Q174*H174</f>
        <v>0.0882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249</v>
      </c>
      <c r="AT174" s="231" t="s">
        <v>125</v>
      </c>
      <c r="AU174" s="231" t="s">
        <v>89</v>
      </c>
      <c r="AY174" s="18" t="s">
        <v>121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21</v>
      </c>
      <c r="BK174" s="232">
        <f>ROUND(I174*H174,2)</f>
        <v>0</v>
      </c>
      <c r="BL174" s="18" t="s">
        <v>249</v>
      </c>
      <c r="BM174" s="231" t="s">
        <v>926</v>
      </c>
    </row>
    <row r="175" spans="1:65" s="2" customFormat="1" ht="16.5" customHeight="1">
      <c r="A175" s="40"/>
      <c r="B175" s="41"/>
      <c r="C175" s="220" t="s">
        <v>559</v>
      </c>
      <c r="D175" s="220" t="s">
        <v>125</v>
      </c>
      <c r="E175" s="221" t="s">
        <v>927</v>
      </c>
      <c r="F175" s="222" t="s">
        <v>928</v>
      </c>
      <c r="G175" s="223" t="s">
        <v>145</v>
      </c>
      <c r="H175" s="224">
        <v>4</v>
      </c>
      <c r="I175" s="225"/>
      <c r="J175" s="226">
        <f>ROUND(I175*H175,2)</f>
        <v>0</v>
      </c>
      <c r="K175" s="222" t="s">
        <v>129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0.155</v>
      </c>
      <c r="T175" s="230">
        <f>S175*H175</f>
        <v>0.62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249</v>
      </c>
      <c r="AT175" s="231" t="s">
        <v>125</v>
      </c>
      <c r="AU175" s="231" t="s">
        <v>89</v>
      </c>
      <c r="AY175" s="18" t="s">
        <v>121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21</v>
      </c>
      <c r="BK175" s="232">
        <f>ROUND(I175*H175,2)</f>
        <v>0</v>
      </c>
      <c r="BL175" s="18" t="s">
        <v>249</v>
      </c>
      <c r="BM175" s="231" t="s">
        <v>929</v>
      </c>
    </row>
    <row r="176" spans="1:65" s="2" customFormat="1" ht="21.75" customHeight="1">
      <c r="A176" s="40"/>
      <c r="B176" s="41"/>
      <c r="C176" s="220" t="s">
        <v>564</v>
      </c>
      <c r="D176" s="220" t="s">
        <v>125</v>
      </c>
      <c r="E176" s="221" t="s">
        <v>930</v>
      </c>
      <c r="F176" s="222" t="s">
        <v>931</v>
      </c>
      <c r="G176" s="223" t="s">
        <v>274</v>
      </c>
      <c r="H176" s="224">
        <v>2.222</v>
      </c>
      <c r="I176" s="225"/>
      <c r="J176" s="226">
        <f>ROUND(I176*H176,2)</f>
        <v>0</v>
      </c>
      <c r="K176" s="222" t="s">
        <v>129</v>
      </c>
      <c r="L176" s="46"/>
      <c r="M176" s="227" t="s">
        <v>32</v>
      </c>
      <c r="N176" s="228" t="s">
        <v>51</v>
      </c>
      <c r="O176" s="8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249</v>
      </c>
      <c r="AT176" s="231" t="s">
        <v>125</v>
      </c>
      <c r="AU176" s="231" t="s">
        <v>89</v>
      </c>
      <c r="AY176" s="18" t="s">
        <v>121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21</v>
      </c>
      <c r="BK176" s="232">
        <f>ROUND(I176*H176,2)</f>
        <v>0</v>
      </c>
      <c r="BL176" s="18" t="s">
        <v>249</v>
      </c>
      <c r="BM176" s="231" t="s">
        <v>932</v>
      </c>
    </row>
    <row r="177" spans="1:65" s="2" customFormat="1" ht="16.5" customHeight="1">
      <c r="A177" s="40"/>
      <c r="B177" s="41"/>
      <c r="C177" s="220" t="s">
        <v>570</v>
      </c>
      <c r="D177" s="220" t="s">
        <v>125</v>
      </c>
      <c r="E177" s="221" t="s">
        <v>933</v>
      </c>
      <c r="F177" s="222" t="s">
        <v>934</v>
      </c>
      <c r="G177" s="223" t="s">
        <v>221</v>
      </c>
      <c r="H177" s="224">
        <v>60</v>
      </c>
      <c r="I177" s="225"/>
      <c r="J177" s="226">
        <f>ROUND(I177*H177,2)</f>
        <v>0</v>
      </c>
      <c r="K177" s="222" t="s">
        <v>129</v>
      </c>
      <c r="L177" s="46"/>
      <c r="M177" s="227" t="s">
        <v>32</v>
      </c>
      <c r="N177" s="228" t="s">
        <v>51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0.00049</v>
      </c>
      <c r="T177" s="230">
        <f>S177*H177</f>
        <v>0.0294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249</v>
      </c>
      <c r="AT177" s="231" t="s">
        <v>125</v>
      </c>
      <c r="AU177" s="231" t="s">
        <v>89</v>
      </c>
      <c r="AY177" s="18" t="s">
        <v>121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21</v>
      </c>
      <c r="BK177" s="232">
        <f>ROUND(I177*H177,2)</f>
        <v>0</v>
      </c>
      <c r="BL177" s="18" t="s">
        <v>249</v>
      </c>
      <c r="BM177" s="231" t="s">
        <v>935</v>
      </c>
    </row>
    <row r="178" spans="1:65" s="2" customFormat="1" ht="16.5" customHeight="1">
      <c r="A178" s="40"/>
      <c r="B178" s="41"/>
      <c r="C178" s="220" t="s">
        <v>574</v>
      </c>
      <c r="D178" s="220" t="s">
        <v>125</v>
      </c>
      <c r="E178" s="221" t="s">
        <v>936</v>
      </c>
      <c r="F178" s="222" t="s">
        <v>937</v>
      </c>
      <c r="G178" s="223" t="s">
        <v>145</v>
      </c>
      <c r="H178" s="224">
        <v>30</v>
      </c>
      <c r="I178" s="225"/>
      <c r="J178" s="226">
        <f>ROUND(I178*H178,2)</f>
        <v>0</v>
      </c>
      <c r="K178" s="222" t="s">
        <v>129</v>
      </c>
      <c r="L178" s="46"/>
      <c r="M178" s="227" t="s">
        <v>32</v>
      </c>
      <c r="N178" s="228" t="s">
        <v>51</v>
      </c>
      <c r="O178" s="86"/>
      <c r="P178" s="229">
        <f>O178*H178</f>
        <v>0</v>
      </c>
      <c r="Q178" s="229">
        <v>0.00189</v>
      </c>
      <c r="R178" s="229">
        <f>Q178*H178</f>
        <v>0.0567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249</v>
      </c>
      <c r="AT178" s="231" t="s">
        <v>125</v>
      </c>
      <c r="AU178" s="231" t="s">
        <v>89</v>
      </c>
      <c r="AY178" s="18" t="s">
        <v>121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21</v>
      </c>
      <c r="BK178" s="232">
        <f>ROUND(I178*H178,2)</f>
        <v>0</v>
      </c>
      <c r="BL178" s="18" t="s">
        <v>249</v>
      </c>
      <c r="BM178" s="231" t="s">
        <v>938</v>
      </c>
    </row>
    <row r="179" spans="1:65" s="2" customFormat="1" ht="16.5" customHeight="1">
      <c r="A179" s="40"/>
      <c r="B179" s="41"/>
      <c r="C179" s="220" t="s">
        <v>584</v>
      </c>
      <c r="D179" s="220" t="s">
        <v>125</v>
      </c>
      <c r="E179" s="221" t="s">
        <v>939</v>
      </c>
      <c r="F179" s="222" t="s">
        <v>940</v>
      </c>
      <c r="G179" s="223" t="s">
        <v>145</v>
      </c>
      <c r="H179" s="224">
        <v>18</v>
      </c>
      <c r="I179" s="225"/>
      <c r="J179" s="226">
        <f>ROUND(I179*H179,2)</f>
        <v>0</v>
      </c>
      <c r="K179" s="222" t="s">
        <v>129</v>
      </c>
      <c r="L179" s="46"/>
      <c r="M179" s="227" t="s">
        <v>32</v>
      </c>
      <c r="N179" s="228" t="s">
        <v>51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0.00156</v>
      </c>
      <c r="T179" s="230">
        <f>S179*H179</f>
        <v>0.02808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249</v>
      </c>
      <c r="AT179" s="231" t="s">
        <v>125</v>
      </c>
      <c r="AU179" s="231" t="s">
        <v>89</v>
      </c>
      <c r="AY179" s="18" t="s">
        <v>121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21</v>
      </c>
      <c r="BK179" s="232">
        <f>ROUND(I179*H179,2)</f>
        <v>0</v>
      </c>
      <c r="BL179" s="18" t="s">
        <v>249</v>
      </c>
      <c r="BM179" s="231" t="s">
        <v>941</v>
      </c>
    </row>
    <row r="180" spans="1:65" s="2" customFormat="1" ht="16.5" customHeight="1">
      <c r="A180" s="40"/>
      <c r="B180" s="41"/>
      <c r="C180" s="220" t="s">
        <v>589</v>
      </c>
      <c r="D180" s="220" t="s">
        <v>125</v>
      </c>
      <c r="E180" s="221" t="s">
        <v>942</v>
      </c>
      <c r="F180" s="222" t="s">
        <v>943</v>
      </c>
      <c r="G180" s="223" t="s">
        <v>145</v>
      </c>
      <c r="H180" s="224">
        <v>6</v>
      </c>
      <c r="I180" s="225"/>
      <c r="J180" s="226">
        <f>ROUND(I180*H180,2)</f>
        <v>0</v>
      </c>
      <c r="K180" s="222" t="s">
        <v>129</v>
      </c>
      <c r="L180" s="46"/>
      <c r="M180" s="227" t="s">
        <v>32</v>
      </c>
      <c r="N180" s="228" t="s">
        <v>51</v>
      </c>
      <c r="O180" s="86"/>
      <c r="P180" s="229">
        <f>O180*H180</f>
        <v>0</v>
      </c>
      <c r="Q180" s="229">
        <v>0.00196</v>
      </c>
      <c r="R180" s="229">
        <f>Q180*H180</f>
        <v>0.01176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249</v>
      </c>
      <c r="AT180" s="231" t="s">
        <v>125</v>
      </c>
      <c r="AU180" s="231" t="s">
        <v>89</v>
      </c>
      <c r="AY180" s="18" t="s">
        <v>121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21</v>
      </c>
      <c r="BK180" s="232">
        <f>ROUND(I180*H180,2)</f>
        <v>0</v>
      </c>
      <c r="BL180" s="18" t="s">
        <v>249</v>
      </c>
      <c r="BM180" s="231" t="s">
        <v>944</v>
      </c>
    </row>
    <row r="181" spans="1:65" s="2" customFormat="1" ht="16.5" customHeight="1">
      <c r="A181" s="40"/>
      <c r="B181" s="41"/>
      <c r="C181" s="220" t="s">
        <v>597</v>
      </c>
      <c r="D181" s="220" t="s">
        <v>125</v>
      </c>
      <c r="E181" s="221" t="s">
        <v>945</v>
      </c>
      <c r="F181" s="222" t="s">
        <v>946</v>
      </c>
      <c r="G181" s="223" t="s">
        <v>145</v>
      </c>
      <c r="H181" s="224">
        <v>6</v>
      </c>
      <c r="I181" s="225"/>
      <c r="J181" s="226">
        <f>ROUND(I181*H181,2)</f>
        <v>0</v>
      </c>
      <c r="K181" s="222" t="s">
        <v>129</v>
      </c>
      <c r="L181" s="46"/>
      <c r="M181" s="227" t="s">
        <v>32</v>
      </c>
      <c r="N181" s="228" t="s">
        <v>51</v>
      </c>
      <c r="O181" s="86"/>
      <c r="P181" s="229">
        <f>O181*H181</f>
        <v>0</v>
      </c>
      <c r="Q181" s="229">
        <v>0.0018</v>
      </c>
      <c r="R181" s="229">
        <f>Q181*H181</f>
        <v>0.0108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249</v>
      </c>
      <c r="AT181" s="231" t="s">
        <v>125</v>
      </c>
      <c r="AU181" s="231" t="s">
        <v>89</v>
      </c>
      <c r="AY181" s="18" t="s">
        <v>121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21</v>
      </c>
      <c r="BK181" s="232">
        <f>ROUND(I181*H181,2)</f>
        <v>0</v>
      </c>
      <c r="BL181" s="18" t="s">
        <v>249</v>
      </c>
      <c r="BM181" s="231" t="s">
        <v>947</v>
      </c>
    </row>
    <row r="182" spans="1:65" s="2" customFormat="1" ht="16.5" customHeight="1">
      <c r="A182" s="40"/>
      <c r="B182" s="41"/>
      <c r="C182" s="220" t="s">
        <v>601</v>
      </c>
      <c r="D182" s="220" t="s">
        <v>125</v>
      </c>
      <c r="E182" s="221" t="s">
        <v>948</v>
      </c>
      <c r="F182" s="222" t="s">
        <v>949</v>
      </c>
      <c r="G182" s="223" t="s">
        <v>145</v>
      </c>
      <c r="H182" s="224">
        <v>12</v>
      </c>
      <c r="I182" s="225"/>
      <c r="J182" s="226">
        <f>ROUND(I182*H182,2)</f>
        <v>0</v>
      </c>
      <c r="K182" s="222" t="s">
        <v>129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0.00196</v>
      </c>
      <c r="R182" s="229">
        <f>Q182*H182</f>
        <v>0.02352</v>
      </c>
      <c r="S182" s="229">
        <v>0</v>
      </c>
      <c r="T182" s="23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249</v>
      </c>
      <c r="AT182" s="231" t="s">
        <v>125</v>
      </c>
      <c r="AU182" s="231" t="s">
        <v>89</v>
      </c>
      <c r="AY182" s="18" t="s">
        <v>121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21</v>
      </c>
      <c r="BK182" s="232">
        <f>ROUND(I182*H182,2)</f>
        <v>0</v>
      </c>
      <c r="BL182" s="18" t="s">
        <v>249</v>
      </c>
      <c r="BM182" s="231" t="s">
        <v>950</v>
      </c>
    </row>
    <row r="183" spans="1:65" s="2" customFormat="1" ht="16.5" customHeight="1">
      <c r="A183" s="40"/>
      <c r="B183" s="41"/>
      <c r="C183" s="220" t="s">
        <v>605</v>
      </c>
      <c r="D183" s="220" t="s">
        <v>125</v>
      </c>
      <c r="E183" s="221" t="s">
        <v>951</v>
      </c>
      <c r="F183" s="222" t="s">
        <v>952</v>
      </c>
      <c r="G183" s="223" t="s">
        <v>221</v>
      </c>
      <c r="H183" s="224">
        <v>42</v>
      </c>
      <c r="I183" s="225"/>
      <c r="J183" s="226">
        <f>ROUND(I183*H183,2)</f>
        <v>0</v>
      </c>
      <c r="K183" s="222" t="s">
        <v>129</v>
      </c>
      <c r="L183" s="46"/>
      <c r="M183" s="227" t="s">
        <v>32</v>
      </c>
      <c r="N183" s="228" t="s">
        <v>51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0.00085</v>
      </c>
      <c r="T183" s="230">
        <f>S183*H183</f>
        <v>0.035699999999999996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249</v>
      </c>
      <c r="AT183" s="231" t="s">
        <v>125</v>
      </c>
      <c r="AU183" s="231" t="s">
        <v>89</v>
      </c>
      <c r="AY183" s="18" t="s">
        <v>121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21</v>
      </c>
      <c r="BK183" s="232">
        <f>ROUND(I183*H183,2)</f>
        <v>0</v>
      </c>
      <c r="BL183" s="18" t="s">
        <v>249</v>
      </c>
      <c r="BM183" s="231" t="s">
        <v>953</v>
      </c>
    </row>
    <row r="184" spans="1:65" s="2" customFormat="1" ht="16.5" customHeight="1">
      <c r="A184" s="40"/>
      <c r="B184" s="41"/>
      <c r="C184" s="220" t="s">
        <v>609</v>
      </c>
      <c r="D184" s="220" t="s">
        <v>125</v>
      </c>
      <c r="E184" s="221" t="s">
        <v>954</v>
      </c>
      <c r="F184" s="222" t="s">
        <v>955</v>
      </c>
      <c r="G184" s="223" t="s">
        <v>221</v>
      </c>
      <c r="H184" s="224">
        <v>42</v>
      </c>
      <c r="I184" s="225"/>
      <c r="J184" s="226">
        <f>ROUND(I184*H184,2)</f>
        <v>0</v>
      </c>
      <c r="K184" s="222" t="s">
        <v>129</v>
      </c>
      <c r="L184" s="46"/>
      <c r="M184" s="227" t="s">
        <v>32</v>
      </c>
      <c r="N184" s="228" t="s">
        <v>51</v>
      </c>
      <c r="O184" s="86"/>
      <c r="P184" s="229">
        <f>O184*H184</f>
        <v>0</v>
      </c>
      <c r="Q184" s="229">
        <v>0.00023</v>
      </c>
      <c r="R184" s="229">
        <f>Q184*H184</f>
        <v>0.00966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249</v>
      </c>
      <c r="AT184" s="231" t="s">
        <v>125</v>
      </c>
      <c r="AU184" s="231" t="s">
        <v>89</v>
      </c>
      <c r="AY184" s="18" t="s">
        <v>121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21</v>
      </c>
      <c r="BK184" s="232">
        <f>ROUND(I184*H184,2)</f>
        <v>0</v>
      </c>
      <c r="BL184" s="18" t="s">
        <v>249</v>
      </c>
      <c r="BM184" s="231" t="s">
        <v>956</v>
      </c>
    </row>
    <row r="185" spans="1:65" s="2" customFormat="1" ht="16.5" customHeight="1">
      <c r="A185" s="40"/>
      <c r="B185" s="41"/>
      <c r="C185" s="220" t="s">
        <v>613</v>
      </c>
      <c r="D185" s="220" t="s">
        <v>125</v>
      </c>
      <c r="E185" s="221" t="s">
        <v>957</v>
      </c>
      <c r="F185" s="222" t="s">
        <v>958</v>
      </c>
      <c r="G185" s="223" t="s">
        <v>221</v>
      </c>
      <c r="H185" s="224">
        <v>6</v>
      </c>
      <c r="I185" s="225"/>
      <c r="J185" s="226">
        <f>ROUND(I185*H185,2)</f>
        <v>0</v>
      </c>
      <c r="K185" s="222" t="s">
        <v>129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0.00075</v>
      </c>
      <c r="R185" s="229">
        <f>Q185*H185</f>
        <v>0.0045000000000000005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249</v>
      </c>
      <c r="AT185" s="231" t="s">
        <v>125</v>
      </c>
      <c r="AU185" s="231" t="s">
        <v>89</v>
      </c>
      <c r="AY185" s="18" t="s">
        <v>121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21</v>
      </c>
      <c r="BK185" s="232">
        <f>ROUND(I185*H185,2)</f>
        <v>0</v>
      </c>
      <c r="BL185" s="18" t="s">
        <v>249</v>
      </c>
      <c r="BM185" s="231" t="s">
        <v>959</v>
      </c>
    </row>
    <row r="186" spans="1:65" s="2" customFormat="1" ht="16.5" customHeight="1">
      <c r="A186" s="40"/>
      <c r="B186" s="41"/>
      <c r="C186" s="220" t="s">
        <v>619</v>
      </c>
      <c r="D186" s="220" t="s">
        <v>125</v>
      </c>
      <c r="E186" s="221" t="s">
        <v>960</v>
      </c>
      <c r="F186" s="222" t="s">
        <v>961</v>
      </c>
      <c r="G186" s="223" t="s">
        <v>221</v>
      </c>
      <c r="H186" s="224">
        <v>6</v>
      </c>
      <c r="I186" s="225"/>
      <c r="J186" s="226">
        <f>ROUND(I186*H186,2)</f>
        <v>0</v>
      </c>
      <c r="K186" s="222" t="s">
        <v>129</v>
      </c>
      <c r="L186" s="46"/>
      <c r="M186" s="227" t="s">
        <v>32</v>
      </c>
      <c r="N186" s="228" t="s">
        <v>51</v>
      </c>
      <c r="O186" s="86"/>
      <c r="P186" s="229">
        <f>O186*H186</f>
        <v>0</v>
      </c>
      <c r="Q186" s="229">
        <v>0.00028</v>
      </c>
      <c r="R186" s="229">
        <f>Q186*H186</f>
        <v>0.0016799999999999999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249</v>
      </c>
      <c r="AT186" s="231" t="s">
        <v>125</v>
      </c>
      <c r="AU186" s="231" t="s">
        <v>89</v>
      </c>
      <c r="AY186" s="18" t="s">
        <v>121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21</v>
      </c>
      <c r="BK186" s="232">
        <f>ROUND(I186*H186,2)</f>
        <v>0</v>
      </c>
      <c r="BL186" s="18" t="s">
        <v>249</v>
      </c>
      <c r="BM186" s="231" t="s">
        <v>962</v>
      </c>
    </row>
    <row r="187" spans="1:65" s="2" customFormat="1" ht="16.5" customHeight="1">
      <c r="A187" s="40"/>
      <c r="B187" s="41"/>
      <c r="C187" s="220" t="s">
        <v>623</v>
      </c>
      <c r="D187" s="220" t="s">
        <v>125</v>
      </c>
      <c r="E187" s="221" t="s">
        <v>963</v>
      </c>
      <c r="F187" s="222" t="s">
        <v>964</v>
      </c>
      <c r="G187" s="223" t="s">
        <v>221</v>
      </c>
      <c r="H187" s="224">
        <v>4</v>
      </c>
      <c r="I187" s="225"/>
      <c r="J187" s="226">
        <f>ROUND(I187*H187,2)</f>
        <v>0</v>
      </c>
      <c r="K187" s="222" t="s">
        <v>129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9E-05</v>
      </c>
      <c r="R187" s="229">
        <f>Q187*H187</f>
        <v>0.00036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249</v>
      </c>
      <c r="AT187" s="231" t="s">
        <v>125</v>
      </c>
      <c r="AU187" s="231" t="s">
        <v>89</v>
      </c>
      <c r="AY187" s="18" t="s">
        <v>121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21</v>
      </c>
      <c r="BK187" s="232">
        <f>ROUND(I187*H187,2)</f>
        <v>0</v>
      </c>
      <c r="BL187" s="18" t="s">
        <v>249</v>
      </c>
      <c r="BM187" s="231" t="s">
        <v>965</v>
      </c>
    </row>
    <row r="188" spans="1:65" s="2" customFormat="1" ht="16.5" customHeight="1">
      <c r="A188" s="40"/>
      <c r="B188" s="41"/>
      <c r="C188" s="220" t="s">
        <v>627</v>
      </c>
      <c r="D188" s="220" t="s">
        <v>125</v>
      </c>
      <c r="E188" s="221" t="s">
        <v>966</v>
      </c>
      <c r="F188" s="222" t="s">
        <v>967</v>
      </c>
      <c r="G188" s="223" t="s">
        <v>221</v>
      </c>
      <c r="H188" s="224">
        <v>12</v>
      </c>
      <c r="I188" s="225"/>
      <c r="J188" s="226">
        <f>ROUND(I188*H188,2)</f>
        <v>0</v>
      </c>
      <c r="K188" s="222" t="s">
        <v>129</v>
      </c>
      <c r="L188" s="46"/>
      <c r="M188" s="227" t="s">
        <v>32</v>
      </c>
      <c r="N188" s="228" t="s">
        <v>51</v>
      </c>
      <c r="O188" s="86"/>
      <c r="P188" s="229">
        <f>O188*H188</f>
        <v>0</v>
      </c>
      <c r="Q188" s="229">
        <v>0.00031</v>
      </c>
      <c r="R188" s="229">
        <f>Q188*H188</f>
        <v>0.00372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249</v>
      </c>
      <c r="AT188" s="231" t="s">
        <v>125</v>
      </c>
      <c r="AU188" s="231" t="s">
        <v>89</v>
      </c>
      <c r="AY188" s="18" t="s">
        <v>121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21</v>
      </c>
      <c r="BK188" s="232">
        <f>ROUND(I188*H188,2)</f>
        <v>0</v>
      </c>
      <c r="BL188" s="18" t="s">
        <v>249</v>
      </c>
      <c r="BM188" s="231" t="s">
        <v>968</v>
      </c>
    </row>
    <row r="189" spans="1:65" s="2" customFormat="1" ht="21.75" customHeight="1">
      <c r="A189" s="40"/>
      <c r="B189" s="41"/>
      <c r="C189" s="220" t="s">
        <v>631</v>
      </c>
      <c r="D189" s="220" t="s">
        <v>125</v>
      </c>
      <c r="E189" s="221" t="s">
        <v>969</v>
      </c>
      <c r="F189" s="222" t="s">
        <v>970</v>
      </c>
      <c r="G189" s="223" t="s">
        <v>274</v>
      </c>
      <c r="H189" s="224">
        <v>1.267</v>
      </c>
      <c r="I189" s="225"/>
      <c r="J189" s="226">
        <f>ROUND(I189*H189,2)</f>
        <v>0</v>
      </c>
      <c r="K189" s="222" t="s">
        <v>129</v>
      </c>
      <c r="L189" s="46"/>
      <c r="M189" s="227" t="s">
        <v>32</v>
      </c>
      <c r="N189" s="228" t="s">
        <v>51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249</v>
      </c>
      <c r="AT189" s="231" t="s">
        <v>125</v>
      </c>
      <c r="AU189" s="231" t="s">
        <v>89</v>
      </c>
      <c r="AY189" s="18" t="s">
        <v>121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21</v>
      </c>
      <c r="BK189" s="232">
        <f>ROUND(I189*H189,2)</f>
        <v>0</v>
      </c>
      <c r="BL189" s="18" t="s">
        <v>249</v>
      </c>
      <c r="BM189" s="231" t="s">
        <v>971</v>
      </c>
    </row>
    <row r="190" spans="1:63" s="12" customFormat="1" ht="22.8" customHeight="1">
      <c r="A190" s="12"/>
      <c r="B190" s="204"/>
      <c r="C190" s="205"/>
      <c r="D190" s="206" t="s">
        <v>79</v>
      </c>
      <c r="E190" s="218" t="s">
        <v>972</v>
      </c>
      <c r="F190" s="218" t="s">
        <v>973</v>
      </c>
      <c r="G190" s="205"/>
      <c r="H190" s="205"/>
      <c r="I190" s="208"/>
      <c r="J190" s="219">
        <f>BK190</f>
        <v>0</v>
      </c>
      <c r="K190" s="205"/>
      <c r="L190" s="210"/>
      <c r="M190" s="211"/>
      <c r="N190" s="212"/>
      <c r="O190" s="212"/>
      <c r="P190" s="213">
        <f>SUM(P191:P196)</f>
        <v>0</v>
      </c>
      <c r="Q190" s="212"/>
      <c r="R190" s="213">
        <f>SUM(R191:R196)</f>
        <v>0.0366</v>
      </c>
      <c r="S190" s="212"/>
      <c r="T190" s="214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89</v>
      </c>
      <c r="AT190" s="216" t="s">
        <v>79</v>
      </c>
      <c r="AU190" s="216" t="s">
        <v>21</v>
      </c>
      <c r="AY190" s="215" t="s">
        <v>121</v>
      </c>
      <c r="BK190" s="217">
        <f>SUM(BK191:BK196)</f>
        <v>0</v>
      </c>
    </row>
    <row r="191" spans="1:65" s="2" customFormat="1" ht="16.5" customHeight="1">
      <c r="A191" s="40"/>
      <c r="B191" s="41"/>
      <c r="C191" s="220" t="s">
        <v>637</v>
      </c>
      <c r="D191" s="220" t="s">
        <v>125</v>
      </c>
      <c r="E191" s="221" t="s">
        <v>974</v>
      </c>
      <c r="F191" s="222" t="s">
        <v>975</v>
      </c>
      <c r="G191" s="223" t="s">
        <v>221</v>
      </c>
      <c r="H191" s="224">
        <v>18</v>
      </c>
      <c r="I191" s="225"/>
      <c r="J191" s="226">
        <f>ROUND(I191*H191,2)</f>
        <v>0</v>
      </c>
      <c r="K191" s="222" t="s">
        <v>129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249</v>
      </c>
      <c r="AT191" s="231" t="s">
        <v>125</v>
      </c>
      <c r="AU191" s="231" t="s">
        <v>89</v>
      </c>
      <c r="AY191" s="18" t="s">
        <v>121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21</v>
      </c>
      <c r="BK191" s="232">
        <f>ROUND(I191*H191,2)</f>
        <v>0</v>
      </c>
      <c r="BL191" s="18" t="s">
        <v>249</v>
      </c>
      <c r="BM191" s="231" t="s">
        <v>976</v>
      </c>
    </row>
    <row r="192" spans="1:65" s="2" customFormat="1" ht="16.5" customHeight="1">
      <c r="A192" s="40"/>
      <c r="B192" s="41"/>
      <c r="C192" s="273" t="s">
        <v>641</v>
      </c>
      <c r="D192" s="273" t="s">
        <v>224</v>
      </c>
      <c r="E192" s="274" t="s">
        <v>977</v>
      </c>
      <c r="F192" s="275" t="s">
        <v>978</v>
      </c>
      <c r="G192" s="276" t="s">
        <v>221</v>
      </c>
      <c r="H192" s="277">
        <v>6</v>
      </c>
      <c r="I192" s="278"/>
      <c r="J192" s="279">
        <f>ROUND(I192*H192,2)</f>
        <v>0</v>
      </c>
      <c r="K192" s="275" t="s">
        <v>129</v>
      </c>
      <c r="L192" s="280"/>
      <c r="M192" s="281" t="s">
        <v>32</v>
      </c>
      <c r="N192" s="282" t="s">
        <v>51</v>
      </c>
      <c r="O192" s="86"/>
      <c r="P192" s="229">
        <f>O192*H192</f>
        <v>0</v>
      </c>
      <c r="Q192" s="229">
        <v>0.0011</v>
      </c>
      <c r="R192" s="229">
        <f>Q192*H192</f>
        <v>0.0066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336</v>
      </c>
      <c r="AT192" s="231" t="s">
        <v>224</v>
      </c>
      <c r="AU192" s="231" t="s">
        <v>89</v>
      </c>
      <c r="AY192" s="18" t="s">
        <v>121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21</v>
      </c>
      <c r="BK192" s="232">
        <f>ROUND(I192*H192,2)</f>
        <v>0</v>
      </c>
      <c r="BL192" s="18" t="s">
        <v>249</v>
      </c>
      <c r="BM192" s="231" t="s">
        <v>979</v>
      </c>
    </row>
    <row r="193" spans="1:65" s="2" customFormat="1" ht="21.75" customHeight="1">
      <c r="A193" s="40"/>
      <c r="B193" s="41"/>
      <c r="C193" s="273" t="s">
        <v>647</v>
      </c>
      <c r="D193" s="273" t="s">
        <v>224</v>
      </c>
      <c r="E193" s="274" t="s">
        <v>980</v>
      </c>
      <c r="F193" s="275" t="s">
        <v>981</v>
      </c>
      <c r="G193" s="276" t="s">
        <v>221</v>
      </c>
      <c r="H193" s="277">
        <v>6</v>
      </c>
      <c r="I193" s="278"/>
      <c r="J193" s="279">
        <f>ROUND(I193*H193,2)</f>
        <v>0</v>
      </c>
      <c r="K193" s="275" t="s">
        <v>129</v>
      </c>
      <c r="L193" s="280"/>
      <c r="M193" s="281" t="s">
        <v>32</v>
      </c>
      <c r="N193" s="282" t="s">
        <v>51</v>
      </c>
      <c r="O193" s="86"/>
      <c r="P193" s="229">
        <f>O193*H193</f>
        <v>0</v>
      </c>
      <c r="Q193" s="229">
        <v>0.0022</v>
      </c>
      <c r="R193" s="229">
        <f>Q193*H193</f>
        <v>0.0132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336</v>
      </c>
      <c r="AT193" s="231" t="s">
        <v>224</v>
      </c>
      <c r="AU193" s="231" t="s">
        <v>89</v>
      </c>
      <c r="AY193" s="18" t="s">
        <v>121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21</v>
      </c>
      <c r="BK193" s="232">
        <f>ROUND(I193*H193,2)</f>
        <v>0</v>
      </c>
      <c r="BL193" s="18" t="s">
        <v>249</v>
      </c>
      <c r="BM193" s="231" t="s">
        <v>982</v>
      </c>
    </row>
    <row r="194" spans="1:65" s="2" customFormat="1" ht="21.75" customHeight="1">
      <c r="A194" s="40"/>
      <c r="B194" s="41"/>
      <c r="C194" s="273" t="s">
        <v>651</v>
      </c>
      <c r="D194" s="273" t="s">
        <v>224</v>
      </c>
      <c r="E194" s="274" t="s">
        <v>983</v>
      </c>
      <c r="F194" s="275" t="s">
        <v>984</v>
      </c>
      <c r="G194" s="276" t="s">
        <v>221</v>
      </c>
      <c r="H194" s="277">
        <v>6</v>
      </c>
      <c r="I194" s="278"/>
      <c r="J194" s="279">
        <f>ROUND(I194*H194,2)</f>
        <v>0</v>
      </c>
      <c r="K194" s="275" t="s">
        <v>129</v>
      </c>
      <c r="L194" s="280"/>
      <c r="M194" s="281" t="s">
        <v>32</v>
      </c>
      <c r="N194" s="282" t="s">
        <v>51</v>
      </c>
      <c r="O194" s="86"/>
      <c r="P194" s="229">
        <f>O194*H194</f>
        <v>0</v>
      </c>
      <c r="Q194" s="229">
        <v>0.0022</v>
      </c>
      <c r="R194" s="229">
        <f>Q194*H194</f>
        <v>0.0132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336</v>
      </c>
      <c r="AT194" s="231" t="s">
        <v>224</v>
      </c>
      <c r="AU194" s="231" t="s">
        <v>89</v>
      </c>
      <c r="AY194" s="18" t="s">
        <v>121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21</v>
      </c>
      <c r="BK194" s="232">
        <f>ROUND(I194*H194,2)</f>
        <v>0</v>
      </c>
      <c r="BL194" s="18" t="s">
        <v>249</v>
      </c>
      <c r="BM194" s="231" t="s">
        <v>985</v>
      </c>
    </row>
    <row r="195" spans="1:65" s="2" customFormat="1" ht="16.5" customHeight="1">
      <c r="A195" s="40"/>
      <c r="B195" s="41"/>
      <c r="C195" s="220" t="s">
        <v>655</v>
      </c>
      <c r="D195" s="220" t="s">
        <v>125</v>
      </c>
      <c r="E195" s="221" t="s">
        <v>986</v>
      </c>
      <c r="F195" s="222" t="s">
        <v>987</v>
      </c>
      <c r="G195" s="223" t="s">
        <v>221</v>
      </c>
      <c r="H195" s="224">
        <v>18</v>
      </c>
      <c r="I195" s="225"/>
      <c r="J195" s="226">
        <f>ROUND(I195*H195,2)</f>
        <v>0</v>
      </c>
      <c r="K195" s="222" t="s">
        <v>129</v>
      </c>
      <c r="L195" s="46"/>
      <c r="M195" s="227" t="s">
        <v>32</v>
      </c>
      <c r="N195" s="228" t="s">
        <v>51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249</v>
      </c>
      <c r="AT195" s="231" t="s">
        <v>125</v>
      </c>
      <c r="AU195" s="231" t="s">
        <v>89</v>
      </c>
      <c r="AY195" s="18" t="s">
        <v>121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21</v>
      </c>
      <c r="BK195" s="232">
        <f>ROUND(I195*H195,2)</f>
        <v>0</v>
      </c>
      <c r="BL195" s="18" t="s">
        <v>249</v>
      </c>
      <c r="BM195" s="231" t="s">
        <v>988</v>
      </c>
    </row>
    <row r="196" spans="1:65" s="2" customFormat="1" ht="16.5" customHeight="1">
      <c r="A196" s="40"/>
      <c r="B196" s="41"/>
      <c r="C196" s="273" t="s">
        <v>659</v>
      </c>
      <c r="D196" s="273" t="s">
        <v>224</v>
      </c>
      <c r="E196" s="274" t="s">
        <v>989</v>
      </c>
      <c r="F196" s="275" t="s">
        <v>990</v>
      </c>
      <c r="G196" s="276" t="s">
        <v>221</v>
      </c>
      <c r="H196" s="277">
        <v>18</v>
      </c>
      <c r="I196" s="278"/>
      <c r="J196" s="279">
        <f>ROUND(I196*H196,2)</f>
        <v>0</v>
      </c>
      <c r="K196" s="275" t="s">
        <v>129</v>
      </c>
      <c r="L196" s="280"/>
      <c r="M196" s="281" t="s">
        <v>32</v>
      </c>
      <c r="N196" s="282" t="s">
        <v>51</v>
      </c>
      <c r="O196" s="86"/>
      <c r="P196" s="229">
        <f>O196*H196</f>
        <v>0</v>
      </c>
      <c r="Q196" s="229">
        <v>0.0002</v>
      </c>
      <c r="R196" s="229">
        <f>Q196*H196</f>
        <v>0.0036000000000000003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336</v>
      </c>
      <c r="AT196" s="231" t="s">
        <v>224</v>
      </c>
      <c r="AU196" s="231" t="s">
        <v>89</v>
      </c>
      <c r="AY196" s="18" t="s">
        <v>121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21</v>
      </c>
      <c r="BK196" s="232">
        <f>ROUND(I196*H196,2)</f>
        <v>0</v>
      </c>
      <c r="BL196" s="18" t="s">
        <v>249</v>
      </c>
      <c r="BM196" s="231" t="s">
        <v>991</v>
      </c>
    </row>
    <row r="197" spans="1:63" s="12" customFormat="1" ht="25.9" customHeight="1">
      <c r="A197" s="12"/>
      <c r="B197" s="204"/>
      <c r="C197" s="205"/>
      <c r="D197" s="206" t="s">
        <v>79</v>
      </c>
      <c r="E197" s="207" t="s">
        <v>681</v>
      </c>
      <c r="F197" s="207" t="s">
        <v>682</v>
      </c>
      <c r="G197" s="205"/>
      <c r="H197" s="205"/>
      <c r="I197" s="208"/>
      <c r="J197" s="209">
        <f>BK197</f>
        <v>0</v>
      </c>
      <c r="K197" s="205"/>
      <c r="L197" s="210"/>
      <c r="M197" s="211"/>
      <c r="N197" s="212"/>
      <c r="O197" s="212"/>
      <c r="P197" s="213">
        <f>SUM(P198:P199)</f>
        <v>0</v>
      </c>
      <c r="Q197" s="212"/>
      <c r="R197" s="213">
        <f>SUM(R198:R199)</f>
        <v>0</v>
      </c>
      <c r="S197" s="212"/>
      <c r="T197" s="214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5" t="s">
        <v>124</v>
      </c>
      <c r="AT197" s="216" t="s">
        <v>79</v>
      </c>
      <c r="AU197" s="216" t="s">
        <v>80</v>
      </c>
      <c r="AY197" s="215" t="s">
        <v>121</v>
      </c>
      <c r="BK197" s="217">
        <f>SUM(BK198:BK199)</f>
        <v>0</v>
      </c>
    </row>
    <row r="198" spans="1:65" s="2" customFormat="1" ht="16.5" customHeight="1">
      <c r="A198" s="40"/>
      <c r="B198" s="41"/>
      <c r="C198" s="220" t="s">
        <v>667</v>
      </c>
      <c r="D198" s="220" t="s">
        <v>125</v>
      </c>
      <c r="E198" s="221" t="s">
        <v>684</v>
      </c>
      <c r="F198" s="222" t="s">
        <v>992</v>
      </c>
      <c r="G198" s="223" t="s">
        <v>140</v>
      </c>
      <c r="H198" s="224">
        <v>20</v>
      </c>
      <c r="I198" s="225"/>
      <c r="J198" s="226">
        <f>ROUND(I198*H198,2)</f>
        <v>0</v>
      </c>
      <c r="K198" s="222" t="s">
        <v>348</v>
      </c>
      <c r="L198" s="46"/>
      <c r="M198" s="227" t="s">
        <v>32</v>
      </c>
      <c r="N198" s="228" t="s">
        <v>51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686</v>
      </c>
      <c r="AT198" s="231" t="s">
        <v>125</v>
      </c>
      <c r="AU198" s="231" t="s">
        <v>21</v>
      </c>
      <c r="AY198" s="18" t="s">
        <v>121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21</v>
      </c>
      <c r="BK198" s="232">
        <f>ROUND(I198*H198,2)</f>
        <v>0</v>
      </c>
      <c r="BL198" s="18" t="s">
        <v>686</v>
      </c>
      <c r="BM198" s="231" t="s">
        <v>993</v>
      </c>
    </row>
    <row r="199" spans="1:65" s="2" customFormat="1" ht="21.75" customHeight="1">
      <c r="A199" s="40"/>
      <c r="B199" s="41"/>
      <c r="C199" s="220" t="s">
        <v>673</v>
      </c>
      <c r="D199" s="220" t="s">
        <v>125</v>
      </c>
      <c r="E199" s="221" t="s">
        <v>994</v>
      </c>
      <c r="F199" s="222" t="s">
        <v>995</v>
      </c>
      <c r="G199" s="223" t="s">
        <v>140</v>
      </c>
      <c r="H199" s="224">
        <v>8</v>
      </c>
      <c r="I199" s="225"/>
      <c r="J199" s="226">
        <f>ROUND(I199*H199,2)</f>
        <v>0</v>
      </c>
      <c r="K199" s="222" t="s">
        <v>348</v>
      </c>
      <c r="L199" s="46"/>
      <c r="M199" s="233" t="s">
        <v>32</v>
      </c>
      <c r="N199" s="234" t="s">
        <v>51</v>
      </c>
      <c r="O199" s="235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686</v>
      </c>
      <c r="AT199" s="231" t="s">
        <v>125</v>
      </c>
      <c r="AU199" s="231" t="s">
        <v>21</v>
      </c>
      <c r="AY199" s="18" t="s">
        <v>121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21</v>
      </c>
      <c r="BK199" s="232">
        <f>ROUND(I199*H199,2)</f>
        <v>0</v>
      </c>
      <c r="BL199" s="18" t="s">
        <v>686</v>
      </c>
      <c r="BM199" s="231" t="s">
        <v>996</v>
      </c>
    </row>
    <row r="200" spans="1:31" s="2" customFormat="1" ht="6.95" customHeight="1">
      <c r="A200" s="40"/>
      <c r="B200" s="61"/>
      <c r="C200" s="62"/>
      <c r="D200" s="62"/>
      <c r="E200" s="62"/>
      <c r="F200" s="62"/>
      <c r="G200" s="62"/>
      <c r="H200" s="62"/>
      <c r="I200" s="169"/>
      <c r="J200" s="62"/>
      <c r="K200" s="62"/>
      <c r="L200" s="46"/>
      <c r="M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</row>
  </sheetData>
  <sheetProtection password="CC35" sheet="1" objects="1" scenarios="1" formatColumns="0" formatRows="0" autoFilter="0"/>
  <autoFilter ref="C87:K19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89</v>
      </c>
    </row>
    <row r="4" spans="2:46" s="1" customFormat="1" ht="24.95" customHeight="1">
      <c r="B4" s="21"/>
      <c r="D4" s="133" t="s">
        <v>96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238" t="str">
        <f>'Rekapitulace stavby'!K6</f>
        <v>Oprava sociálního zařízení v MŠ B.Dvorského 2</v>
      </c>
      <c r="F7" s="135"/>
      <c r="G7" s="135"/>
      <c r="H7" s="135"/>
      <c r="I7" s="129"/>
      <c r="L7" s="21"/>
    </row>
    <row r="8" spans="1:31" s="2" customFormat="1" ht="12" customHeight="1">
      <c r="A8" s="40"/>
      <c r="B8" s="46"/>
      <c r="C8" s="40"/>
      <c r="D8" s="135" t="s">
        <v>151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997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689</v>
      </c>
      <c r="G12" s="40"/>
      <c r="H12" s="40"/>
      <c r="I12" s="140" t="s">
        <v>24</v>
      </c>
      <c r="J12" s="141" t="str">
        <f>'Rekapitulace stavby'!AN8</f>
        <v>3. 4. 2019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6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33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34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33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36</v>
      </c>
      <c r="E20" s="40"/>
      <c r="F20" s="40"/>
      <c r="G20" s="40"/>
      <c r="H20" s="40"/>
      <c r="I20" s="140" t="s">
        <v>31</v>
      </c>
      <c r="J20" s="139" t="s">
        <v>32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998</v>
      </c>
      <c r="F21" s="40"/>
      <c r="G21" s="40"/>
      <c r="H21" s="40"/>
      <c r="I21" s="140" t="s">
        <v>33</v>
      </c>
      <c r="J21" s="139" t="s">
        <v>32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40</v>
      </c>
      <c r="E23" s="40"/>
      <c r="F23" s="40"/>
      <c r="G23" s="40"/>
      <c r="H23" s="40"/>
      <c r="I23" s="140" t="s">
        <v>31</v>
      </c>
      <c r="J23" s="139" t="s">
        <v>32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998</v>
      </c>
      <c r="F24" s="40"/>
      <c r="G24" s="40"/>
      <c r="H24" s="40"/>
      <c r="I24" s="140" t="s">
        <v>33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44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46</v>
      </c>
      <c r="E30" s="40"/>
      <c r="F30" s="40"/>
      <c r="G30" s="40"/>
      <c r="H30" s="40"/>
      <c r="I30" s="136"/>
      <c r="J30" s="153">
        <f>ROUND(J81,2)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48</v>
      </c>
      <c r="G32" s="40"/>
      <c r="H32" s="40"/>
      <c r="I32" s="155" t="s">
        <v>47</v>
      </c>
      <c r="J32" s="154" t="s">
        <v>49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6" t="s">
        <v>50</v>
      </c>
      <c r="E33" s="135" t="s">
        <v>51</v>
      </c>
      <c r="F33" s="157">
        <f>ROUND((SUM(BE81:BE88)),2)</f>
        <v>0</v>
      </c>
      <c r="G33" s="40"/>
      <c r="H33" s="40"/>
      <c r="I33" s="158">
        <v>0.21</v>
      </c>
      <c r="J33" s="157">
        <f>ROUND(((SUM(BE81:BE88))*I33),2)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52</v>
      </c>
      <c r="F34" s="157">
        <f>ROUND((SUM(BF81:BF88)),2)</f>
        <v>0</v>
      </c>
      <c r="G34" s="40"/>
      <c r="H34" s="40"/>
      <c r="I34" s="158">
        <v>0.15</v>
      </c>
      <c r="J34" s="157">
        <f>ROUND(((SUM(BF81:BF88))*I34),2)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53</v>
      </c>
      <c r="F35" s="157">
        <f>ROUND((SUM(BG81:BG88)),2)</f>
        <v>0</v>
      </c>
      <c r="G35" s="40"/>
      <c r="H35" s="40"/>
      <c r="I35" s="158">
        <v>0.21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54</v>
      </c>
      <c r="F36" s="157">
        <f>ROUND((SUM(BH81:BH88)),2)</f>
        <v>0</v>
      </c>
      <c r="G36" s="40"/>
      <c r="H36" s="40"/>
      <c r="I36" s="158">
        <v>0.15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55</v>
      </c>
      <c r="F37" s="157">
        <f>ROUND((SUM(BI81:BI88)),2)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9"/>
      <c r="D39" s="160" t="s">
        <v>56</v>
      </c>
      <c r="E39" s="161"/>
      <c r="F39" s="161"/>
      <c r="G39" s="162" t="s">
        <v>57</v>
      </c>
      <c r="H39" s="163" t="s">
        <v>58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97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239" t="str">
        <f>E7</f>
        <v>Oprava sociálního zařízení v MŠ B.Dvorského 2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151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D.1.4.2 - Silnoproudá elektrotechnika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Ostrava </v>
      </c>
      <c r="G52" s="42"/>
      <c r="H52" s="42"/>
      <c r="I52" s="140" t="s">
        <v>24</v>
      </c>
      <c r="J52" s="74" t="str">
        <f>IF(J12="","",J12)</f>
        <v>3. 4. 2019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36</v>
      </c>
      <c r="J54" s="38" t="str">
        <f>E21</f>
        <v xml:space="preserve">Marek Seifert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34</v>
      </c>
      <c r="D55" s="42"/>
      <c r="E55" s="42"/>
      <c r="F55" s="28" t="str">
        <f>IF(E18="","",E18)</f>
        <v>Vyplň údaj</v>
      </c>
      <c r="G55" s="42"/>
      <c r="H55" s="42"/>
      <c r="I55" s="140" t="s">
        <v>40</v>
      </c>
      <c r="J55" s="38" t="str">
        <f>E24</f>
        <v xml:space="preserve">Marek Seifert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98</v>
      </c>
      <c r="D57" s="174"/>
      <c r="E57" s="174"/>
      <c r="F57" s="174"/>
      <c r="G57" s="174"/>
      <c r="H57" s="174"/>
      <c r="I57" s="175"/>
      <c r="J57" s="176" t="s">
        <v>99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78</v>
      </c>
      <c r="D59" s="42"/>
      <c r="E59" s="42"/>
      <c r="F59" s="42"/>
      <c r="G59" s="42"/>
      <c r="H59" s="42"/>
      <c r="I59" s="136"/>
      <c r="J59" s="104">
        <f>J81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100</v>
      </c>
    </row>
    <row r="60" spans="1:31" s="9" customFormat="1" ht="24.95" customHeight="1">
      <c r="A60" s="9"/>
      <c r="B60" s="178"/>
      <c r="C60" s="179"/>
      <c r="D60" s="180" t="s">
        <v>159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999</v>
      </c>
      <c r="E61" s="188"/>
      <c r="F61" s="188"/>
      <c r="G61" s="188"/>
      <c r="H61" s="188"/>
      <c r="I61" s="189"/>
      <c r="J61" s="190">
        <f>J83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136"/>
      <c r="J62" s="42"/>
      <c r="K62" s="42"/>
      <c r="L62" s="13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169"/>
      <c r="J63" s="62"/>
      <c r="K63" s="6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172"/>
      <c r="J67" s="64"/>
      <c r="K67" s="64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4" t="s">
        <v>105</v>
      </c>
      <c r="D68" s="42"/>
      <c r="E68" s="42"/>
      <c r="F68" s="42"/>
      <c r="G68" s="42"/>
      <c r="H68" s="42"/>
      <c r="I68" s="136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136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3" t="s">
        <v>16</v>
      </c>
      <c r="D70" s="42"/>
      <c r="E70" s="42"/>
      <c r="F70" s="42"/>
      <c r="G70" s="42"/>
      <c r="H70" s="42"/>
      <c r="I70" s="136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239" t="str">
        <f>E7</f>
        <v>Oprava sociálního zařízení v MŠ B.Dvorského 2</v>
      </c>
      <c r="F71" s="33"/>
      <c r="G71" s="33"/>
      <c r="H71" s="33"/>
      <c r="I71" s="136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3" t="s">
        <v>151</v>
      </c>
      <c r="D72" s="42"/>
      <c r="E72" s="42"/>
      <c r="F72" s="42"/>
      <c r="G72" s="42"/>
      <c r="H72" s="42"/>
      <c r="I72" s="136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 xml:space="preserve">D.1.4.2 - Silnoproudá elektrotechnika </v>
      </c>
      <c r="F73" s="42"/>
      <c r="G73" s="42"/>
      <c r="H73" s="42"/>
      <c r="I73" s="136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6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22</v>
      </c>
      <c r="D75" s="42"/>
      <c r="E75" s="42"/>
      <c r="F75" s="28" t="str">
        <f>F12</f>
        <v xml:space="preserve">Ostrava </v>
      </c>
      <c r="G75" s="42"/>
      <c r="H75" s="42"/>
      <c r="I75" s="140" t="s">
        <v>24</v>
      </c>
      <c r="J75" s="74" t="str">
        <f>IF(J12="","",J12)</f>
        <v>3. 4. 2019</v>
      </c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6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3" t="s">
        <v>30</v>
      </c>
      <c r="D77" s="42"/>
      <c r="E77" s="42"/>
      <c r="F77" s="28" t="str">
        <f>E15</f>
        <v xml:space="preserve"> </v>
      </c>
      <c r="G77" s="42"/>
      <c r="H77" s="42"/>
      <c r="I77" s="140" t="s">
        <v>36</v>
      </c>
      <c r="J77" s="38" t="str">
        <f>E21</f>
        <v xml:space="preserve">Marek Seifert 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3" t="s">
        <v>34</v>
      </c>
      <c r="D78" s="42"/>
      <c r="E78" s="42"/>
      <c r="F78" s="28" t="str">
        <f>IF(E18="","",E18)</f>
        <v>Vyplň údaj</v>
      </c>
      <c r="G78" s="42"/>
      <c r="H78" s="42"/>
      <c r="I78" s="140" t="s">
        <v>40</v>
      </c>
      <c r="J78" s="38" t="str">
        <f>E24</f>
        <v xml:space="preserve">Marek Seifert 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136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92"/>
      <c r="B80" s="193"/>
      <c r="C80" s="194" t="s">
        <v>106</v>
      </c>
      <c r="D80" s="195" t="s">
        <v>65</v>
      </c>
      <c r="E80" s="195" t="s">
        <v>61</v>
      </c>
      <c r="F80" s="195" t="s">
        <v>62</v>
      </c>
      <c r="G80" s="195" t="s">
        <v>107</v>
      </c>
      <c r="H80" s="195" t="s">
        <v>108</v>
      </c>
      <c r="I80" s="196" t="s">
        <v>109</v>
      </c>
      <c r="J80" s="195" t="s">
        <v>99</v>
      </c>
      <c r="K80" s="197" t="s">
        <v>110</v>
      </c>
      <c r="L80" s="198"/>
      <c r="M80" s="94" t="s">
        <v>32</v>
      </c>
      <c r="N80" s="95" t="s">
        <v>50</v>
      </c>
      <c r="O80" s="95" t="s">
        <v>111</v>
      </c>
      <c r="P80" s="95" t="s">
        <v>112</v>
      </c>
      <c r="Q80" s="95" t="s">
        <v>113</v>
      </c>
      <c r="R80" s="95" t="s">
        <v>114</v>
      </c>
      <c r="S80" s="95" t="s">
        <v>115</v>
      </c>
      <c r="T80" s="96" t="s">
        <v>116</v>
      </c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</row>
    <row r="81" spans="1:63" s="2" customFormat="1" ht="22.8" customHeight="1">
      <c r="A81" s="40"/>
      <c r="B81" s="41"/>
      <c r="C81" s="101" t="s">
        <v>117</v>
      </c>
      <c r="D81" s="42"/>
      <c r="E81" s="42"/>
      <c r="F81" s="42"/>
      <c r="G81" s="42"/>
      <c r="H81" s="42"/>
      <c r="I81" s="136"/>
      <c r="J81" s="199">
        <f>BK81</f>
        <v>0</v>
      </c>
      <c r="K81" s="42"/>
      <c r="L81" s="46"/>
      <c r="M81" s="97"/>
      <c r="N81" s="200"/>
      <c r="O81" s="98"/>
      <c r="P81" s="201">
        <f>P82</f>
        <v>0</v>
      </c>
      <c r="Q81" s="98"/>
      <c r="R81" s="201">
        <f>R82</f>
        <v>0.00054</v>
      </c>
      <c r="S81" s="98"/>
      <c r="T81" s="202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8" t="s">
        <v>79</v>
      </c>
      <c r="AU81" s="18" t="s">
        <v>100</v>
      </c>
      <c r="BK81" s="203">
        <f>BK82</f>
        <v>0</v>
      </c>
    </row>
    <row r="82" spans="1:63" s="12" customFormat="1" ht="25.9" customHeight="1">
      <c r="A82" s="12"/>
      <c r="B82" s="204"/>
      <c r="C82" s="205"/>
      <c r="D82" s="206" t="s">
        <v>79</v>
      </c>
      <c r="E82" s="207" t="s">
        <v>294</v>
      </c>
      <c r="F82" s="207" t="s">
        <v>295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</f>
        <v>0</v>
      </c>
      <c r="Q82" s="212"/>
      <c r="R82" s="213">
        <f>R83</f>
        <v>0.00054</v>
      </c>
      <c r="S82" s="212"/>
      <c r="T82" s="214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5" t="s">
        <v>89</v>
      </c>
      <c r="AT82" s="216" t="s">
        <v>79</v>
      </c>
      <c r="AU82" s="216" t="s">
        <v>80</v>
      </c>
      <c r="AY82" s="215" t="s">
        <v>121</v>
      </c>
      <c r="BK82" s="217">
        <f>BK83</f>
        <v>0</v>
      </c>
    </row>
    <row r="83" spans="1:63" s="12" customFormat="1" ht="22.8" customHeight="1">
      <c r="A83" s="12"/>
      <c r="B83" s="204"/>
      <c r="C83" s="205"/>
      <c r="D83" s="206" t="s">
        <v>79</v>
      </c>
      <c r="E83" s="218" t="s">
        <v>1000</v>
      </c>
      <c r="F83" s="218" t="s">
        <v>1001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SUM(P84:P88)</f>
        <v>0</v>
      </c>
      <c r="Q83" s="212"/>
      <c r="R83" s="213">
        <f>SUM(R84:R88)</f>
        <v>0.00054</v>
      </c>
      <c r="S83" s="212"/>
      <c r="T83" s="214">
        <f>SUM(T84:T88)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5" t="s">
        <v>89</v>
      </c>
      <c r="AT83" s="216" t="s">
        <v>79</v>
      </c>
      <c r="AU83" s="216" t="s">
        <v>21</v>
      </c>
      <c r="AY83" s="215" t="s">
        <v>121</v>
      </c>
      <c r="BK83" s="217">
        <f>SUM(BK84:BK88)</f>
        <v>0</v>
      </c>
    </row>
    <row r="84" spans="1:65" s="2" customFormat="1" ht="16.5" customHeight="1">
      <c r="A84" s="40"/>
      <c r="B84" s="41"/>
      <c r="C84" s="220" t="s">
        <v>21</v>
      </c>
      <c r="D84" s="220" t="s">
        <v>125</v>
      </c>
      <c r="E84" s="221" t="s">
        <v>1002</v>
      </c>
      <c r="F84" s="222" t="s">
        <v>1003</v>
      </c>
      <c r="G84" s="223" t="s">
        <v>221</v>
      </c>
      <c r="H84" s="224">
        <v>1</v>
      </c>
      <c r="I84" s="225"/>
      <c r="J84" s="226">
        <f>ROUND(I84*H84,2)</f>
        <v>0</v>
      </c>
      <c r="K84" s="222" t="s">
        <v>129</v>
      </c>
      <c r="L84" s="46"/>
      <c r="M84" s="227" t="s">
        <v>32</v>
      </c>
      <c r="N84" s="228" t="s">
        <v>51</v>
      </c>
      <c r="O84" s="8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31" t="s">
        <v>249</v>
      </c>
      <c r="AT84" s="231" t="s">
        <v>125</v>
      </c>
      <c r="AU84" s="231" t="s">
        <v>89</v>
      </c>
      <c r="AY84" s="18" t="s">
        <v>121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18" t="s">
        <v>21</v>
      </c>
      <c r="BK84" s="232">
        <f>ROUND(I84*H84,2)</f>
        <v>0</v>
      </c>
      <c r="BL84" s="18" t="s">
        <v>249</v>
      </c>
      <c r="BM84" s="231" t="s">
        <v>1004</v>
      </c>
    </row>
    <row r="85" spans="1:65" s="2" customFormat="1" ht="16.5" customHeight="1">
      <c r="A85" s="40"/>
      <c r="B85" s="41"/>
      <c r="C85" s="273" t="s">
        <v>89</v>
      </c>
      <c r="D85" s="273" t="s">
        <v>224</v>
      </c>
      <c r="E85" s="274" t="s">
        <v>1005</v>
      </c>
      <c r="F85" s="275" t="s">
        <v>1006</v>
      </c>
      <c r="G85" s="276" t="s">
        <v>221</v>
      </c>
      <c r="H85" s="277">
        <v>1</v>
      </c>
      <c r="I85" s="278"/>
      <c r="J85" s="279">
        <f>ROUND(I85*H85,2)</f>
        <v>0</v>
      </c>
      <c r="K85" s="275" t="s">
        <v>129</v>
      </c>
      <c r="L85" s="280"/>
      <c r="M85" s="281" t="s">
        <v>32</v>
      </c>
      <c r="N85" s="282" t="s">
        <v>51</v>
      </c>
      <c r="O85" s="86"/>
      <c r="P85" s="229">
        <f>O85*H85</f>
        <v>0</v>
      </c>
      <c r="Q85" s="229">
        <v>0.00027</v>
      </c>
      <c r="R85" s="229">
        <f>Q85*H85</f>
        <v>0.00027</v>
      </c>
      <c r="S85" s="229">
        <v>0</v>
      </c>
      <c r="T85" s="230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1" t="s">
        <v>336</v>
      </c>
      <c r="AT85" s="231" t="s">
        <v>224</v>
      </c>
      <c r="AU85" s="231" t="s">
        <v>89</v>
      </c>
      <c r="AY85" s="18" t="s">
        <v>121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8" t="s">
        <v>21</v>
      </c>
      <c r="BK85" s="232">
        <f>ROUND(I85*H85,2)</f>
        <v>0</v>
      </c>
      <c r="BL85" s="18" t="s">
        <v>249</v>
      </c>
      <c r="BM85" s="231" t="s">
        <v>1007</v>
      </c>
    </row>
    <row r="86" spans="1:65" s="2" customFormat="1" ht="16.5" customHeight="1">
      <c r="A86" s="40"/>
      <c r="B86" s="41"/>
      <c r="C86" s="220" t="s">
        <v>147</v>
      </c>
      <c r="D86" s="220" t="s">
        <v>125</v>
      </c>
      <c r="E86" s="221" t="s">
        <v>1008</v>
      </c>
      <c r="F86" s="222" t="s">
        <v>1009</v>
      </c>
      <c r="G86" s="223" t="s">
        <v>221</v>
      </c>
      <c r="H86" s="224">
        <v>1</v>
      </c>
      <c r="I86" s="225"/>
      <c r="J86" s="226">
        <f>ROUND(I86*H86,2)</f>
        <v>0</v>
      </c>
      <c r="K86" s="222" t="s">
        <v>129</v>
      </c>
      <c r="L86" s="46"/>
      <c r="M86" s="227" t="s">
        <v>32</v>
      </c>
      <c r="N86" s="228" t="s">
        <v>51</v>
      </c>
      <c r="O86" s="8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249</v>
      </c>
      <c r="AT86" s="231" t="s">
        <v>125</v>
      </c>
      <c r="AU86" s="231" t="s">
        <v>89</v>
      </c>
      <c r="AY86" s="18" t="s">
        <v>121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8" t="s">
        <v>21</v>
      </c>
      <c r="BK86" s="232">
        <f>ROUND(I86*H86,2)</f>
        <v>0</v>
      </c>
      <c r="BL86" s="18" t="s">
        <v>249</v>
      </c>
      <c r="BM86" s="231" t="s">
        <v>1010</v>
      </c>
    </row>
    <row r="87" spans="1:65" s="2" customFormat="1" ht="16.5" customHeight="1">
      <c r="A87" s="40"/>
      <c r="B87" s="41"/>
      <c r="C87" s="273" t="s">
        <v>124</v>
      </c>
      <c r="D87" s="273" t="s">
        <v>224</v>
      </c>
      <c r="E87" s="274" t="s">
        <v>1011</v>
      </c>
      <c r="F87" s="275" t="s">
        <v>1012</v>
      </c>
      <c r="G87" s="276" t="s">
        <v>221</v>
      </c>
      <c r="H87" s="277">
        <v>1</v>
      </c>
      <c r="I87" s="278"/>
      <c r="J87" s="279">
        <f>ROUND(I87*H87,2)</f>
        <v>0</v>
      </c>
      <c r="K87" s="275" t="s">
        <v>129</v>
      </c>
      <c r="L87" s="280"/>
      <c r="M87" s="281" t="s">
        <v>32</v>
      </c>
      <c r="N87" s="282" t="s">
        <v>51</v>
      </c>
      <c r="O87" s="86"/>
      <c r="P87" s="229">
        <f>O87*H87</f>
        <v>0</v>
      </c>
      <c r="Q87" s="229">
        <v>0.00027</v>
      </c>
      <c r="R87" s="229">
        <f>Q87*H87</f>
        <v>0.00027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336</v>
      </c>
      <c r="AT87" s="231" t="s">
        <v>224</v>
      </c>
      <c r="AU87" s="231" t="s">
        <v>89</v>
      </c>
      <c r="AY87" s="18" t="s">
        <v>121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8" t="s">
        <v>21</v>
      </c>
      <c r="BK87" s="232">
        <f>ROUND(I87*H87,2)</f>
        <v>0</v>
      </c>
      <c r="BL87" s="18" t="s">
        <v>249</v>
      </c>
      <c r="BM87" s="231" t="s">
        <v>1013</v>
      </c>
    </row>
    <row r="88" spans="1:65" s="2" customFormat="1" ht="21.75" customHeight="1">
      <c r="A88" s="40"/>
      <c r="B88" s="41"/>
      <c r="C88" s="220" t="s">
        <v>120</v>
      </c>
      <c r="D88" s="220" t="s">
        <v>125</v>
      </c>
      <c r="E88" s="221" t="s">
        <v>1014</v>
      </c>
      <c r="F88" s="222" t="s">
        <v>1015</v>
      </c>
      <c r="G88" s="223" t="s">
        <v>221</v>
      </c>
      <c r="H88" s="224">
        <v>1</v>
      </c>
      <c r="I88" s="225"/>
      <c r="J88" s="226">
        <f>ROUND(I88*H88,2)</f>
        <v>0</v>
      </c>
      <c r="K88" s="222" t="s">
        <v>129</v>
      </c>
      <c r="L88" s="46"/>
      <c r="M88" s="233" t="s">
        <v>32</v>
      </c>
      <c r="N88" s="234" t="s">
        <v>51</v>
      </c>
      <c r="O88" s="235"/>
      <c r="P88" s="236">
        <f>O88*H88</f>
        <v>0</v>
      </c>
      <c r="Q88" s="236">
        <v>0</v>
      </c>
      <c r="R88" s="236">
        <f>Q88*H88</f>
        <v>0</v>
      </c>
      <c r="S88" s="236">
        <v>0</v>
      </c>
      <c r="T88" s="23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249</v>
      </c>
      <c r="AT88" s="231" t="s">
        <v>125</v>
      </c>
      <c r="AU88" s="231" t="s">
        <v>89</v>
      </c>
      <c r="AY88" s="18" t="s">
        <v>121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8" t="s">
        <v>21</v>
      </c>
      <c r="BK88" s="232">
        <f>ROUND(I88*H88,2)</f>
        <v>0</v>
      </c>
      <c r="BL88" s="18" t="s">
        <v>249</v>
      </c>
      <c r="BM88" s="231" t="s">
        <v>1016</v>
      </c>
    </row>
    <row r="89" spans="1:31" s="2" customFormat="1" ht="6.95" customHeight="1">
      <c r="A89" s="40"/>
      <c r="B89" s="61"/>
      <c r="C89" s="62"/>
      <c r="D89" s="62"/>
      <c r="E89" s="62"/>
      <c r="F89" s="62"/>
      <c r="G89" s="62"/>
      <c r="H89" s="62"/>
      <c r="I89" s="169"/>
      <c r="J89" s="62"/>
      <c r="K89" s="62"/>
      <c r="L89" s="46"/>
      <c r="M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6" customFormat="1" ht="45" customHeight="1">
      <c r="B3" s="288"/>
      <c r="C3" s="289" t="s">
        <v>1017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1018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1019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1020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1021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1022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1023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1024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1025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1026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1027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84</v>
      </c>
      <c r="F18" s="295" t="s">
        <v>1028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1029</v>
      </c>
      <c r="F19" s="295" t="s">
        <v>1030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1031</v>
      </c>
      <c r="F20" s="295" t="s">
        <v>1032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1033</v>
      </c>
      <c r="F21" s="295" t="s">
        <v>1034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1035</v>
      </c>
      <c r="F22" s="295" t="s">
        <v>1036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1037</v>
      </c>
      <c r="F23" s="295" t="s">
        <v>1038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1039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1040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1041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1042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1043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1044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1045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1046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1047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106</v>
      </c>
      <c r="F36" s="295"/>
      <c r="G36" s="295" t="s">
        <v>1048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1049</v>
      </c>
      <c r="F37" s="295"/>
      <c r="G37" s="295" t="s">
        <v>1050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61</v>
      </c>
      <c r="F38" s="295"/>
      <c r="G38" s="295" t="s">
        <v>1051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62</v>
      </c>
      <c r="F39" s="295"/>
      <c r="G39" s="295" t="s">
        <v>1052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107</v>
      </c>
      <c r="F40" s="295"/>
      <c r="G40" s="295" t="s">
        <v>1053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108</v>
      </c>
      <c r="F41" s="295"/>
      <c r="G41" s="295" t="s">
        <v>1054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1055</v>
      </c>
      <c r="F42" s="295"/>
      <c r="G42" s="295" t="s">
        <v>1056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1057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1058</v>
      </c>
      <c r="F44" s="295"/>
      <c r="G44" s="295" t="s">
        <v>1059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110</v>
      </c>
      <c r="F45" s="295"/>
      <c r="G45" s="295" t="s">
        <v>1060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1061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1062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1063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1064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1065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1066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1067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1068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1069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1070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1071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1072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1073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1074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1075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1076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1077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1078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1079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1080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1081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1082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1083</v>
      </c>
      <c r="D76" s="313"/>
      <c r="E76" s="313"/>
      <c r="F76" s="313" t="s">
        <v>1084</v>
      </c>
      <c r="G76" s="314"/>
      <c r="H76" s="313" t="s">
        <v>62</v>
      </c>
      <c r="I76" s="313" t="s">
        <v>65</v>
      </c>
      <c r="J76" s="313" t="s">
        <v>1085</v>
      </c>
      <c r="K76" s="312"/>
    </row>
    <row r="77" spans="2:11" s="1" customFormat="1" ht="17.25" customHeight="1">
      <c r="B77" s="310"/>
      <c r="C77" s="315" t="s">
        <v>1086</v>
      </c>
      <c r="D77" s="315"/>
      <c r="E77" s="315"/>
      <c r="F77" s="316" t="s">
        <v>1087</v>
      </c>
      <c r="G77" s="317"/>
      <c r="H77" s="315"/>
      <c r="I77" s="315"/>
      <c r="J77" s="315" t="s">
        <v>1088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61</v>
      </c>
      <c r="D79" s="318"/>
      <c r="E79" s="318"/>
      <c r="F79" s="320" t="s">
        <v>1089</v>
      </c>
      <c r="G79" s="319"/>
      <c r="H79" s="298" t="s">
        <v>1090</v>
      </c>
      <c r="I79" s="298" t="s">
        <v>1091</v>
      </c>
      <c r="J79" s="298">
        <v>20</v>
      </c>
      <c r="K79" s="312"/>
    </row>
    <row r="80" spans="2:11" s="1" customFormat="1" ht="15" customHeight="1">
      <c r="B80" s="310"/>
      <c r="C80" s="298" t="s">
        <v>1092</v>
      </c>
      <c r="D80" s="298"/>
      <c r="E80" s="298"/>
      <c r="F80" s="320" t="s">
        <v>1089</v>
      </c>
      <c r="G80" s="319"/>
      <c r="H80" s="298" t="s">
        <v>1093</v>
      </c>
      <c r="I80" s="298" t="s">
        <v>1091</v>
      </c>
      <c r="J80" s="298">
        <v>120</v>
      </c>
      <c r="K80" s="312"/>
    </row>
    <row r="81" spans="2:11" s="1" customFormat="1" ht="15" customHeight="1">
      <c r="B81" s="321"/>
      <c r="C81" s="298" t="s">
        <v>1094</v>
      </c>
      <c r="D81" s="298"/>
      <c r="E81" s="298"/>
      <c r="F81" s="320" t="s">
        <v>1095</v>
      </c>
      <c r="G81" s="319"/>
      <c r="H81" s="298" t="s">
        <v>1096</v>
      </c>
      <c r="I81" s="298" t="s">
        <v>1091</v>
      </c>
      <c r="J81" s="298">
        <v>50</v>
      </c>
      <c r="K81" s="312"/>
    </row>
    <row r="82" spans="2:11" s="1" customFormat="1" ht="15" customHeight="1">
      <c r="B82" s="321"/>
      <c r="C82" s="298" t="s">
        <v>1097</v>
      </c>
      <c r="D82" s="298"/>
      <c r="E82" s="298"/>
      <c r="F82" s="320" t="s">
        <v>1089</v>
      </c>
      <c r="G82" s="319"/>
      <c r="H82" s="298" t="s">
        <v>1098</v>
      </c>
      <c r="I82" s="298" t="s">
        <v>1099</v>
      </c>
      <c r="J82" s="298"/>
      <c r="K82" s="312"/>
    </row>
    <row r="83" spans="2:11" s="1" customFormat="1" ht="15" customHeight="1">
      <c r="B83" s="321"/>
      <c r="C83" s="322" t="s">
        <v>1100</v>
      </c>
      <c r="D83" s="322"/>
      <c r="E83" s="322"/>
      <c r="F83" s="323" t="s">
        <v>1095</v>
      </c>
      <c r="G83" s="322"/>
      <c r="H83" s="322" t="s">
        <v>1101</v>
      </c>
      <c r="I83" s="322" t="s">
        <v>1091</v>
      </c>
      <c r="J83" s="322">
        <v>15</v>
      </c>
      <c r="K83" s="312"/>
    </row>
    <row r="84" spans="2:11" s="1" customFormat="1" ht="15" customHeight="1">
      <c r="B84" s="321"/>
      <c r="C84" s="322" t="s">
        <v>1102</v>
      </c>
      <c r="D84" s="322"/>
      <c r="E84" s="322"/>
      <c r="F84" s="323" t="s">
        <v>1095</v>
      </c>
      <c r="G84" s="322"/>
      <c r="H84" s="322" t="s">
        <v>1103</v>
      </c>
      <c r="I84" s="322" t="s">
        <v>1091</v>
      </c>
      <c r="J84" s="322">
        <v>15</v>
      </c>
      <c r="K84" s="312"/>
    </row>
    <row r="85" spans="2:11" s="1" customFormat="1" ht="15" customHeight="1">
      <c r="B85" s="321"/>
      <c r="C85" s="322" t="s">
        <v>1104</v>
      </c>
      <c r="D85" s="322"/>
      <c r="E85" s="322"/>
      <c r="F85" s="323" t="s">
        <v>1095</v>
      </c>
      <c r="G85" s="322"/>
      <c r="H85" s="322" t="s">
        <v>1105</v>
      </c>
      <c r="I85" s="322" t="s">
        <v>1091</v>
      </c>
      <c r="J85" s="322">
        <v>20</v>
      </c>
      <c r="K85" s="312"/>
    </row>
    <row r="86" spans="2:11" s="1" customFormat="1" ht="15" customHeight="1">
      <c r="B86" s="321"/>
      <c r="C86" s="322" t="s">
        <v>1106</v>
      </c>
      <c r="D86" s="322"/>
      <c r="E86" s="322"/>
      <c r="F86" s="323" t="s">
        <v>1095</v>
      </c>
      <c r="G86" s="322"/>
      <c r="H86" s="322" t="s">
        <v>1107</v>
      </c>
      <c r="I86" s="322" t="s">
        <v>1091</v>
      </c>
      <c r="J86" s="322">
        <v>20</v>
      </c>
      <c r="K86" s="312"/>
    </row>
    <row r="87" spans="2:11" s="1" customFormat="1" ht="15" customHeight="1">
      <c r="B87" s="321"/>
      <c r="C87" s="298" t="s">
        <v>1108</v>
      </c>
      <c r="D87" s="298"/>
      <c r="E87" s="298"/>
      <c r="F87" s="320" t="s">
        <v>1095</v>
      </c>
      <c r="G87" s="319"/>
      <c r="H87" s="298" t="s">
        <v>1109</v>
      </c>
      <c r="I87" s="298" t="s">
        <v>1091</v>
      </c>
      <c r="J87" s="298">
        <v>50</v>
      </c>
      <c r="K87" s="312"/>
    </row>
    <row r="88" spans="2:11" s="1" customFormat="1" ht="15" customHeight="1">
      <c r="B88" s="321"/>
      <c r="C88" s="298" t="s">
        <v>1110</v>
      </c>
      <c r="D88" s="298"/>
      <c r="E88" s="298"/>
      <c r="F88" s="320" t="s">
        <v>1095</v>
      </c>
      <c r="G88" s="319"/>
      <c r="H88" s="298" t="s">
        <v>1111</v>
      </c>
      <c r="I88" s="298" t="s">
        <v>1091</v>
      </c>
      <c r="J88" s="298">
        <v>20</v>
      </c>
      <c r="K88" s="312"/>
    </row>
    <row r="89" spans="2:11" s="1" customFormat="1" ht="15" customHeight="1">
      <c r="B89" s="321"/>
      <c r="C89" s="298" t="s">
        <v>1112</v>
      </c>
      <c r="D89" s="298"/>
      <c r="E89" s="298"/>
      <c r="F89" s="320" t="s">
        <v>1095</v>
      </c>
      <c r="G89" s="319"/>
      <c r="H89" s="298" t="s">
        <v>1113</v>
      </c>
      <c r="I89" s="298" t="s">
        <v>1091</v>
      </c>
      <c r="J89" s="298">
        <v>20</v>
      </c>
      <c r="K89" s="312"/>
    </row>
    <row r="90" spans="2:11" s="1" customFormat="1" ht="15" customHeight="1">
      <c r="B90" s="321"/>
      <c r="C90" s="298" t="s">
        <v>1114</v>
      </c>
      <c r="D90" s="298"/>
      <c r="E90" s="298"/>
      <c r="F90" s="320" t="s">
        <v>1095</v>
      </c>
      <c r="G90" s="319"/>
      <c r="H90" s="298" t="s">
        <v>1115</v>
      </c>
      <c r="I90" s="298" t="s">
        <v>1091</v>
      </c>
      <c r="J90" s="298">
        <v>50</v>
      </c>
      <c r="K90" s="312"/>
    </row>
    <row r="91" spans="2:11" s="1" customFormat="1" ht="15" customHeight="1">
      <c r="B91" s="321"/>
      <c r="C91" s="298" t="s">
        <v>1116</v>
      </c>
      <c r="D91" s="298"/>
      <c r="E91" s="298"/>
      <c r="F91" s="320" t="s">
        <v>1095</v>
      </c>
      <c r="G91" s="319"/>
      <c r="H91" s="298" t="s">
        <v>1116</v>
      </c>
      <c r="I91" s="298" t="s">
        <v>1091</v>
      </c>
      <c r="J91" s="298">
        <v>50</v>
      </c>
      <c r="K91" s="312"/>
    </row>
    <row r="92" spans="2:11" s="1" customFormat="1" ht="15" customHeight="1">
      <c r="B92" s="321"/>
      <c r="C92" s="298" t="s">
        <v>1117</v>
      </c>
      <c r="D92" s="298"/>
      <c r="E92" s="298"/>
      <c r="F92" s="320" t="s">
        <v>1095</v>
      </c>
      <c r="G92" s="319"/>
      <c r="H92" s="298" t="s">
        <v>1118</v>
      </c>
      <c r="I92" s="298" t="s">
        <v>1091</v>
      </c>
      <c r="J92" s="298">
        <v>255</v>
      </c>
      <c r="K92" s="312"/>
    </row>
    <row r="93" spans="2:11" s="1" customFormat="1" ht="15" customHeight="1">
      <c r="B93" s="321"/>
      <c r="C93" s="298" t="s">
        <v>1119</v>
      </c>
      <c r="D93" s="298"/>
      <c r="E93" s="298"/>
      <c r="F93" s="320" t="s">
        <v>1089</v>
      </c>
      <c r="G93" s="319"/>
      <c r="H93" s="298" t="s">
        <v>1120</v>
      </c>
      <c r="I93" s="298" t="s">
        <v>1121</v>
      </c>
      <c r="J93" s="298"/>
      <c r="K93" s="312"/>
    </row>
    <row r="94" spans="2:11" s="1" customFormat="1" ht="15" customHeight="1">
      <c r="B94" s="321"/>
      <c r="C94" s="298" t="s">
        <v>1122</v>
      </c>
      <c r="D94" s="298"/>
      <c r="E94" s="298"/>
      <c r="F94" s="320" t="s">
        <v>1089</v>
      </c>
      <c r="G94" s="319"/>
      <c r="H94" s="298" t="s">
        <v>1123</v>
      </c>
      <c r="I94" s="298" t="s">
        <v>1124</v>
      </c>
      <c r="J94" s="298"/>
      <c r="K94" s="312"/>
    </row>
    <row r="95" spans="2:11" s="1" customFormat="1" ht="15" customHeight="1">
      <c r="B95" s="321"/>
      <c r="C95" s="298" t="s">
        <v>1125</v>
      </c>
      <c r="D95" s="298"/>
      <c r="E95" s="298"/>
      <c r="F95" s="320" t="s">
        <v>1089</v>
      </c>
      <c r="G95" s="319"/>
      <c r="H95" s="298" t="s">
        <v>1125</v>
      </c>
      <c r="I95" s="298" t="s">
        <v>1124</v>
      </c>
      <c r="J95" s="298"/>
      <c r="K95" s="312"/>
    </row>
    <row r="96" spans="2:11" s="1" customFormat="1" ht="15" customHeight="1">
      <c r="B96" s="321"/>
      <c r="C96" s="298" t="s">
        <v>46</v>
      </c>
      <c r="D96" s="298"/>
      <c r="E96" s="298"/>
      <c r="F96" s="320" t="s">
        <v>1089</v>
      </c>
      <c r="G96" s="319"/>
      <c r="H96" s="298" t="s">
        <v>1126</v>
      </c>
      <c r="I96" s="298" t="s">
        <v>1124</v>
      </c>
      <c r="J96" s="298"/>
      <c r="K96" s="312"/>
    </row>
    <row r="97" spans="2:11" s="1" customFormat="1" ht="15" customHeight="1">
      <c r="B97" s="321"/>
      <c r="C97" s="298" t="s">
        <v>56</v>
      </c>
      <c r="D97" s="298"/>
      <c r="E97" s="298"/>
      <c r="F97" s="320" t="s">
        <v>1089</v>
      </c>
      <c r="G97" s="319"/>
      <c r="H97" s="298" t="s">
        <v>1127</v>
      </c>
      <c r="I97" s="298" t="s">
        <v>1124</v>
      </c>
      <c r="J97" s="298"/>
      <c r="K97" s="312"/>
    </row>
    <row r="98" spans="2:11" s="1" customFormat="1" ht="15" customHeight="1">
      <c r="B98" s="324"/>
      <c r="C98" s="325"/>
      <c r="D98" s="325"/>
      <c r="E98" s="325"/>
      <c r="F98" s="325"/>
      <c r="G98" s="325"/>
      <c r="H98" s="325"/>
      <c r="I98" s="325"/>
      <c r="J98" s="325"/>
      <c r="K98" s="326"/>
    </row>
    <row r="99" spans="2:11" s="1" customFormat="1" ht="18.75" customHeight="1">
      <c r="B99" s="327"/>
      <c r="C99" s="328"/>
      <c r="D99" s="328"/>
      <c r="E99" s="328"/>
      <c r="F99" s="328"/>
      <c r="G99" s="328"/>
      <c r="H99" s="328"/>
      <c r="I99" s="328"/>
      <c r="J99" s="328"/>
      <c r="K99" s="327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1128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1083</v>
      </c>
      <c r="D103" s="313"/>
      <c r="E103" s="313"/>
      <c r="F103" s="313" t="s">
        <v>1084</v>
      </c>
      <c r="G103" s="314"/>
      <c r="H103" s="313" t="s">
        <v>62</v>
      </c>
      <c r="I103" s="313" t="s">
        <v>65</v>
      </c>
      <c r="J103" s="313" t="s">
        <v>1085</v>
      </c>
      <c r="K103" s="312"/>
    </row>
    <row r="104" spans="2:11" s="1" customFormat="1" ht="17.25" customHeight="1">
      <c r="B104" s="310"/>
      <c r="C104" s="315" t="s">
        <v>1086</v>
      </c>
      <c r="D104" s="315"/>
      <c r="E104" s="315"/>
      <c r="F104" s="316" t="s">
        <v>1087</v>
      </c>
      <c r="G104" s="317"/>
      <c r="H104" s="315"/>
      <c r="I104" s="315"/>
      <c r="J104" s="315" t="s">
        <v>1088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29"/>
      <c r="H105" s="313"/>
      <c r="I105" s="313"/>
      <c r="J105" s="313"/>
      <c r="K105" s="312"/>
    </row>
    <row r="106" spans="2:11" s="1" customFormat="1" ht="15" customHeight="1">
      <c r="B106" s="310"/>
      <c r="C106" s="298" t="s">
        <v>61</v>
      </c>
      <c r="D106" s="318"/>
      <c r="E106" s="318"/>
      <c r="F106" s="320" t="s">
        <v>1089</v>
      </c>
      <c r="G106" s="329"/>
      <c r="H106" s="298" t="s">
        <v>1129</v>
      </c>
      <c r="I106" s="298" t="s">
        <v>1091</v>
      </c>
      <c r="J106" s="298">
        <v>20</v>
      </c>
      <c r="K106" s="312"/>
    </row>
    <row r="107" spans="2:11" s="1" customFormat="1" ht="15" customHeight="1">
      <c r="B107" s="310"/>
      <c r="C107" s="298" t="s">
        <v>1092</v>
      </c>
      <c r="D107" s="298"/>
      <c r="E107" s="298"/>
      <c r="F107" s="320" t="s">
        <v>1089</v>
      </c>
      <c r="G107" s="298"/>
      <c r="H107" s="298" t="s">
        <v>1129</v>
      </c>
      <c r="I107" s="298" t="s">
        <v>1091</v>
      </c>
      <c r="J107" s="298">
        <v>120</v>
      </c>
      <c r="K107" s="312"/>
    </row>
    <row r="108" spans="2:11" s="1" customFormat="1" ht="15" customHeight="1">
      <c r="B108" s="321"/>
      <c r="C108" s="298" t="s">
        <v>1094</v>
      </c>
      <c r="D108" s="298"/>
      <c r="E108" s="298"/>
      <c r="F108" s="320" t="s">
        <v>1095</v>
      </c>
      <c r="G108" s="298"/>
      <c r="H108" s="298" t="s">
        <v>1129</v>
      </c>
      <c r="I108" s="298" t="s">
        <v>1091</v>
      </c>
      <c r="J108" s="298">
        <v>50</v>
      </c>
      <c r="K108" s="312"/>
    </row>
    <row r="109" spans="2:11" s="1" customFormat="1" ht="15" customHeight="1">
      <c r="B109" s="321"/>
      <c r="C109" s="298" t="s">
        <v>1097</v>
      </c>
      <c r="D109" s="298"/>
      <c r="E109" s="298"/>
      <c r="F109" s="320" t="s">
        <v>1089</v>
      </c>
      <c r="G109" s="298"/>
      <c r="H109" s="298" t="s">
        <v>1129</v>
      </c>
      <c r="I109" s="298" t="s">
        <v>1099</v>
      </c>
      <c r="J109" s="298"/>
      <c r="K109" s="312"/>
    </row>
    <row r="110" spans="2:11" s="1" customFormat="1" ht="15" customHeight="1">
      <c r="B110" s="321"/>
      <c r="C110" s="298" t="s">
        <v>1108</v>
      </c>
      <c r="D110" s="298"/>
      <c r="E110" s="298"/>
      <c r="F110" s="320" t="s">
        <v>1095</v>
      </c>
      <c r="G110" s="298"/>
      <c r="H110" s="298" t="s">
        <v>1129</v>
      </c>
      <c r="I110" s="298" t="s">
        <v>1091</v>
      </c>
      <c r="J110" s="298">
        <v>50</v>
      </c>
      <c r="K110" s="312"/>
    </row>
    <row r="111" spans="2:11" s="1" customFormat="1" ht="15" customHeight="1">
      <c r="B111" s="321"/>
      <c r="C111" s="298" t="s">
        <v>1116</v>
      </c>
      <c r="D111" s="298"/>
      <c r="E111" s="298"/>
      <c r="F111" s="320" t="s">
        <v>1095</v>
      </c>
      <c r="G111" s="298"/>
      <c r="H111" s="298" t="s">
        <v>1129</v>
      </c>
      <c r="I111" s="298" t="s">
        <v>1091</v>
      </c>
      <c r="J111" s="298">
        <v>50</v>
      </c>
      <c r="K111" s="312"/>
    </row>
    <row r="112" spans="2:11" s="1" customFormat="1" ht="15" customHeight="1">
      <c r="B112" s="321"/>
      <c r="C112" s="298" t="s">
        <v>1114</v>
      </c>
      <c r="D112" s="298"/>
      <c r="E112" s="298"/>
      <c r="F112" s="320" t="s">
        <v>1095</v>
      </c>
      <c r="G112" s="298"/>
      <c r="H112" s="298" t="s">
        <v>1129</v>
      </c>
      <c r="I112" s="298" t="s">
        <v>1091</v>
      </c>
      <c r="J112" s="298">
        <v>50</v>
      </c>
      <c r="K112" s="312"/>
    </row>
    <row r="113" spans="2:11" s="1" customFormat="1" ht="15" customHeight="1">
      <c r="B113" s="321"/>
      <c r="C113" s="298" t="s">
        <v>61</v>
      </c>
      <c r="D113" s="298"/>
      <c r="E113" s="298"/>
      <c r="F113" s="320" t="s">
        <v>1089</v>
      </c>
      <c r="G113" s="298"/>
      <c r="H113" s="298" t="s">
        <v>1130</v>
      </c>
      <c r="I113" s="298" t="s">
        <v>1091</v>
      </c>
      <c r="J113" s="298">
        <v>20</v>
      </c>
      <c r="K113" s="312"/>
    </row>
    <row r="114" spans="2:11" s="1" customFormat="1" ht="15" customHeight="1">
      <c r="B114" s="321"/>
      <c r="C114" s="298" t="s">
        <v>1131</v>
      </c>
      <c r="D114" s="298"/>
      <c r="E114" s="298"/>
      <c r="F114" s="320" t="s">
        <v>1089</v>
      </c>
      <c r="G114" s="298"/>
      <c r="H114" s="298" t="s">
        <v>1132</v>
      </c>
      <c r="I114" s="298" t="s">
        <v>1091</v>
      </c>
      <c r="J114" s="298">
        <v>120</v>
      </c>
      <c r="K114" s="312"/>
    </row>
    <row r="115" spans="2:11" s="1" customFormat="1" ht="15" customHeight="1">
      <c r="B115" s="321"/>
      <c r="C115" s="298" t="s">
        <v>46</v>
      </c>
      <c r="D115" s="298"/>
      <c r="E115" s="298"/>
      <c r="F115" s="320" t="s">
        <v>1089</v>
      </c>
      <c r="G115" s="298"/>
      <c r="H115" s="298" t="s">
        <v>1133</v>
      </c>
      <c r="I115" s="298" t="s">
        <v>1124</v>
      </c>
      <c r="J115" s="298"/>
      <c r="K115" s="312"/>
    </row>
    <row r="116" spans="2:11" s="1" customFormat="1" ht="15" customHeight="1">
      <c r="B116" s="321"/>
      <c r="C116" s="298" t="s">
        <v>56</v>
      </c>
      <c r="D116" s="298"/>
      <c r="E116" s="298"/>
      <c r="F116" s="320" t="s">
        <v>1089</v>
      </c>
      <c r="G116" s="298"/>
      <c r="H116" s="298" t="s">
        <v>1134</v>
      </c>
      <c r="I116" s="298" t="s">
        <v>1124</v>
      </c>
      <c r="J116" s="298"/>
      <c r="K116" s="312"/>
    </row>
    <row r="117" spans="2:11" s="1" customFormat="1" ht="15" customHeight="1">
      <c r="B117" s="321"/>
      <c r="C117" s="298" t="s">
        <v>65</v>
      </c>
      <c r="D117" s="298"/>
      <c r="E117" s="298"/>
      <c r="F117" s="320" t="s">
        <v>1089</v>
      </c>
      <c r="G117" s="298"/>
      <c r="H117" s="298" t="s">
        <v>1135</v>
      </c>
      <c r="I117" s="298" t="s">
        <v>1136</v>
      </c>
      <c r="J117" s="298"/>
      <c r="K117" s="312"/>
    </row>
    <row r="118" spans="2:11" s="1" customFormat="1" ht="15" customHeight="1">
      <c r="B118" s="324"/>
      <c r="C118" s="330"/>
      <c r="D118" s="330"/>
      <c r="E118" s="330"/>
      <c r="F118" s="330"/>
      <c r="G118" s="330"/>
      <c r="H118" s="330"/>
      <c r="I118" s="330"/>
      <c r="J118" s="330"/>
      <c r="K118" s="326"/>
    </row>
    <row r="119" spans="2:11" s="1" customFormat="1" ht="18.75" customHeight="1">
      <c r="B119" s="331"/>
      <c r="C119" s="295"/>
      <c r="D119" s="295"/>
      <c r="E119" s="295"/>
      <c r="F119" s="332"/>
      <c r="G119" s="295"/>
      <c r="H119" s="295"/>
      <c r="I119" s="295"/>
      <c r="J119" s="295"/>
      <c r="K119" s="331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9" t="s">
        <v>1137</v>
      </c>
      <c r="D122" s="289"/>
      <c r="E122" s="289"/>
      <c r="F122" s="289"/>
      <c r="G122" s="289"/>
      <c r="H122" s="289"/>
      <c r="I122" s="289"/>
      <c r="J122" s="289"/>
      <c r="K122" s="337"/>
    </row>
    <row r="123" spans="2:11" s="1" customFormat="1" ht="17.25" customHeight="1">
      <c r="B123" s="338"/>
      <c r="C123" s="313" t="s">
        <v>1083</v>
      </c>
      <c r="D123" s="313"/>
      <c r="E123" s="313"/>
      <c r="F123" s="313" t="s">
        <v>1084</v>
      </c>
      <c r="G123" s="314"/>
      <c r="H123" s="313" t="s">
        <v>62</v>
      </c>
      <c r="I123" s="313" t="s">
        <v>65</v>
      </c>
      <c r="J123" s="313" t="s">
        <v>1085</v>
      </c>
      <c r="K123" s="339"/>
    </row>
    <row r="124" spans="2:11" s="1" customFormat="1" ht="17.25" customHeight="1">
      <c r="B124" s="338"/>
      <c r="C124" s="315" t="s">
        <v>1086</v>
      </c>
      <c r="D124" s="315"/>
      <c r="E124" s="315"/>
      <c r="F124" s="316" t="s">
        <v>1087</v>
      </c>
      <c r="G124" s="317"/>
      <c r="H124" s="315"/>
      <c r="I124" s="315"/>
      <c r="J124" s="315" t="s">
        <v>1088</v>
      </c>
      <c r="K124" s="339"/>
    </row>
    <row r="125" spans="2:11" s="1" customFormat="1" ht="5.25" customHeight="1">
      <c r="B125" s="340"/>
      <c r="C125" s="318"/>
      <c r="D125" s="318"/>
      <c r="E125" s="318"/>
      <c r="F125" s="318"/>
      <c r="G125" s="298"/>
      <c r="H125" s="318"/>
      <c r="I125" s="318"/>
      <c r="J125" s="318"/>
      <c r="K125" s="341"/>
    </row>
    <row r="126" spans="2:11" s="1" customFormat="1" ht="15" customHeight="1">
      <c r="B126" s="340"/>
      <c r="C126" s="298" t="s">
        <v>1092</v>
      </c>
      <c r="D126" s="318"/>
      <c r="E126" s="318"/>
      <c r="F126" s="320" t="s">
        <v>1089</v>
      </c>
      <c r="G126" s="298"/>
      <c r="H126" s="298" t="s">
        <v>1129</v>
      </c>
      <c r="I126" s="298" t="s">
        <v>1091</v>
      </c>
      <c r="J126" s="298">
        <v>120</v>
      </c>
      <c r="K126" s="342"/>
    </row>
    <row r="127" spans="2:11" s="1" customFormat="1" ht="15" customHeight="1">
      <c r="B127" s="340"/>
      <c r="C127" s="298" t="s">
        <v>1138</v>
      </c>
      <c r="D127" s="298"/>
      <c r="E127" s="298"/>
      <c r="F127" s="320" t="s">
        <v>1089</v>
      </c>
      <c r="G127" s="298"/>
      <c r="H127" s="298" t="s">
        <v>1139</v>
      </c>
      <c r="I127" s="298" t="s">
        <v>1091</v>
      </c>
      <c r="J127" s="298" t="s">
        <v>1140</v>
      </c>
      <c r="K127" s="342"/>
    </row>
    <row r="128" spans="2:11" s="1" customFormat="1" ht="15" customHeight="1">
      <c r="B128" s="340"/>
      <c r="C128" s="298" t="s">
        <v>1037</v>
      </c>
      <c r="D128" s="298"/>
      <c r="E128" s="298"/>
      <c r="F128" s="320" t="s">
        <v>1089</v>
      </c>
      <c r="G128" s="298"/>
      <c r="H128" s="298" t="s">
        <v>1141</v>
      </c>
      <c r="I128" s="298" t="s">
        <v>1091</v>
      </c>
      <c r="J128" s="298" t="s">
        <v>1140</v>
      </c>
      <c r="K128" s="342"/>
    </row>
    <row r="129" spans="2:11" s="1" customFormat="1" ht="15" customHeight="1">
      <c r="B129" s="340"/>
      <c r="C129" s="298" t="s">
        <v>1100</v>
      </c>
      <c r="D129" s="298"/>
      <c r="E129" s="298"/>
      <c r="F129" s="320" t="s">
        <v>1095</v>
      </c>
      <c r="G129" s="298"/>
      <c r="H129" s="298" t="s">
        <v>1101</v>
      </c>
      <c r="I129" s="298" t="s">
        <v>1091</v>
      </c>
      <c r="J129" s="298">
        <v>15</v>
      </c>
      <c r="K129" s="342"/>
    </row>
    <row r="130" spans="2:11" s="1" customFormat="1" ht="15" customHeight="1">
      <c r="B130" s="340"/>
      <c r="C130" s="322" t="s">
        <v>1102</v>
      </c>
      <c r="D130" s="322"/>
      <c r="E130" s="322"/>
      <c r="F130" s="323" t="s">
        <v>1095</v>
      </c>
      <c r="G130" s="322"/>
      <c r="H130" s="322" t="s">
        <v>1103</v>
      </c>
      <c r="I130" s="322" t="s">
        <v>1091</v>
      </c>
      <c r="J130" s="322">
        <v>15</v>
      </c>
      <c r="K130" s="342"/>
    </row>
    <row r="131" spans="2:11" s="1" customFormat="1" ht="15" customHeight="1">
      <c r="B131" s="340"/>
      <c r="C131" s="322" t="s">
        <v>1104</v>
      </c>
      <c r="D131" s="322"/>
      <c r="E131" s="322"/>
      <c r="F131" s="323" t="s">
        <v>1095</v>
      </c>
      <c r="G131" s="322"/>
      <c r="H131" s="322" t="s">
        <v>1105</v>
      </c>
      <c r="I131" s="322" t="s">
        <v>1091</v>
      </c>
      <c r="J131" s="322">
        <v>20</v>
      </c>
      <c r="K131" s="342"/>
    </row>
    <row r="132" spans="2:11" s="1" customFormat="1" ht="15" customHeight="1">
      <c r="B132" s="340"/>
      <c r="C132" s="322" t="s">
        <v>1106</v>
      </c>
      <c r="D132" s="322"/>
      <c r="E132" s="322"/>
      <c r="F132" s="323" t="s">
        <v>1095</v>
      </c>
      <c r="G132" s="322"/>
      <c r="H132" s="322" t="s">
        <v>1107</v>
      </c>
      <c r="I132" s="322" t="s">
        <v>1091</v>
      </c>
      <c r="J132" s="322">
        <v>20</v>
      </c>
      <c r="K132" s="342"/>
    </row>
    <row r="133" spans="2:11" s="1" customFormat="1" ht="15" customHeight="1">
      <c r="B133" s="340"/>
      <c r="C133" s="298" t="s">
        <v>1094</v>
      </c>
      <c r="D133" s="298"/>
      <c r="E133" s="298"/>
      <c r="F133" s="320" t="s">
        <v>1095</v>
      </c>
      <c r="G133" s="298"/>
      <c r="H133" s="298" t="s">
        <v>1129</v>
      </c>
      <c r="I133" s="298" t="s">
        <v>1091</v>
      </c>
      <c r="J133" s="298">
        <v>50</v>
      </c>
      <c r="K133" s="342"/>
    </row>
    <row r="134" spans="2:11" s="1" customFormat="1" ht="15" customHeight="1">
      <c r="B134" s="340"/>
      <c r="C134" s="298" t="s">
        <v>1108</v>
      </c>
      <c r="D134" s="298"/>
      <c r="E134" s="298"/>
      <c r="F134" s="320" t="s">
        <v>1095</v>
      </c>
      <c r="G134" s="298"/>
      <c r="H134" s="298" t="s">
        <v>1129</v>
      </c>
      <c r="I134" s="298" t="s">
        <v>1091</v>
      </c>
      <c r="J134" s="298">
        <v>50</v>
      </c>
      <c r="K134" s="342"/>
    </row>
    <row r="135" spans="2:11" s="1" customFormat="1" ht="15" customHeight="1">
      <c r="B135" s="340"/>
      <c r="C135" s="298" t="s">
        <v>1114</v>
      </c>
      <c r="D135" s="298"/>
      <c r="E135" s="298"/>
      <c r="F135" s="320" t="s">
        <v>1095</v>
      </c>
      <c r="G135" s="298"/>
      <c r="H135" s="298" t="s">
        <v>1129</v>
      </c>
      <c r="I135" s="298" t="s">
        <v>1091</v>
      </c>
      <c r="J135" s="298">
        <v>50</v>
      </c>
      <c r="K135" s="342"/>
    </row>
    <row r="136" spans="2:11" s="1" customFormat="1" ht="15" customHeight="1">
      <c r="B136" s="340"/>
      <c r="C136" s="298" t="s">
        <v>1116</v>
      </c>
      <c r="D136" s="298"/>
      <c r="E136" s="298"/>
      <c r="F136" s="320" t="s">
        <v>1095</v>
      </c>
      <c r="G136" s="298"/>
      <c r="H136" s="298" t="s">
        <v>1129</v>
      </c>
      <c r="I136" s="298" t="s">
        <v>1091</v>
      </c>
      <c r="J136" s="298">
        <v>50</v>
      </c>
      <c r="K136" s="342"/>
    </row>
    <row r="137" spans="2:11" s="1" customFormat="1" ht="15" customHeight="1">
      <c r="B137" s="340"/>
      <c r="C137" s="298" t="s">
        <v>1117</v>
      </c>
      <c r="D137" s="298"/>
      <c r="E137" s="298"/>
      <c r="F137" s="320" t="s">
        <v>1095</v>
      </c>
      <c r="G137" s="298"/>
      <c r="H137" s="298" t="s">
        <v>1142</v>
      </c>
      <c r="I137" s="298" t="s">
        <v>1091</v>
      </c>
      <c r="J137" s="298">
        <v>255</v>
      </c>
      <c r="K137" s="342"/>
    </row>
    <row r="138" spans="2:11" s="1" customFormat="1" ht="15" customHeight="1">
      <c r="B138" s="340"/>
      <c r="C138" s="298" t="s">
        <v>1119</v>
      </c>
      <c r="D138" s="298"/>
      <c r="E138" s="298"/>
      <c r="F138" s="320" t="s">
        <v>1089</v>
      </c>
      <c r="G138" s="298"/>
      <c r="H138" s="298" t="s">
        <v>1143</v>
      </c>
      <c r="I138" s="298" t="s">
        <v>1121</v>
      </c>
      <c r="J138" s="298"/>
      <c r="K138" s="342"/>
    </row>
    <row r="139" spans="2:11" s="1" customFormat="1" ht="15" customHeight="1">
      <c r="B139" s="340"/>
      <c r="C139" s="298" t="s">
        <v>1122</v>
      </c>
      <c r="D139" s="298"/>
      <c r="E139" s="298"/>
      <c r="F139" s="320" t="s">
        <v>1089</v>
      </c>
      <c r="G139" s="298"/>
      <c r="H139" s="298" t="s">
        <v>1144</v>
      </c>
      <c r="I139" s="298" t="s">
        <v>1124</v>
      </c>
      <c r="J139" s="298"/>
      <c r="K139" s="342"/>
    </row>
    <row r="140" spans="2:11" s="1" customFormat="1" ht="15" customHeight="1">
      <c r="B140" s="340"/>
      <c r="C140" s="298" t="s">
        <v>1125</v>
      </c>
      <c r="D140" s="298"/>
      <c r="E140" s="298"/>
      <c r="F140" s="320" t="s">
        <v>1089</v>
      </c>
      <c r="G140" s="298"/>
      <c r="H140" s="298" t="s">
        <v>1125</v>
      </c>
      <c r="I140" s="298" t="s">
        <v>1124</v>
      </c>
      <c r="J140" s="298"/>
      <c r="K140" s="342"/>
    </row>
    <row r="141" spans="2:11" s="1" customFormat="1" ht="15" customHeight="1">
      <c r="B141" s="340"/>
      <c r="C141" s="298" t="s">
        <v>46</v>
      </c>
      <c r="D141" s="298"/>
      <c r="E141" s="298"/>
      <c r="F141" s="320" t="s">
        <v>1089</v>
      </c>
      <c r="G141" s="298"/>
      <c r="H141" s="298" t="s">
        <v>1145</v>
      </c>
      <c r="I141" s="298" t="s">
        <v>1124</v>
      </c>
      <c r="J141" s="298"/>
      <c r="K141" s="342"/>
    </row>
    <row r="142" spans="2:11" s="1" customFormat="1" ht="15" customHeight="1">
      <c r="B142" s="340"/>
      <c r="C142" s="298" t="s">
        <v>1146</v>
      </c>
      <c r="D142" s="298"/>
      <c r="E142" s="298"/>
      <c r="F142" s="320" t="s">
        <v>1089</v>
      </c>
      <c r="G142" s="298"/>
      <c r="H142" s="298" t="s">
        <v>1147</v>
      </c>
      <c r="I142" s="298" t="s">
        <v>1124</v>
      </c>
      <c r="J142" s="298"/>
      <c r="K142" s="342"/>
    </row>
    <row r="143" spans="2:11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pans="2:11" s="1" customFormat="1" ht="18.75" customHeight="1">
      <c r="B144" s="295"/>
      <c r="C144" s="295"/>
      <c r="D144" s="295"/>
      <c r="E144" s="295"/>
      <c r="F144" s="332"/>
      <c r="G144" s="295"/>
      <c r="H144" s="295"/>
      <c r="I144" s="295"/>
      <c r="J144" s="295"/>
      <c r="K144" s="295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1148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1083</v>
      </c>
      <c r="D148" s="313"/>
      <c r="E148" s="313"/>
      <c r="F148" s="313" t="s">
        <v>1084</v>
      </c>
      <c r="G148" s="314"/>
      <c r="H148" s="313" t="s">
        <v>62</v>
      </c>
      <c r="I148" s="313" t="s">
        <v>65</v>
      </c>
      <c r="J148" s="313" t="s">
        <v>1085</v>
      </c>
      <c r="K148" s="312"/>
    </row>
    <row r="149" spans="2:11" s="1" customFormat="1" ht="17.25" customHeight="1">
      <c r="B149" s="310"/>
      <c r="C149" s="315" t="s">
        <v>1086</v>
      </c>
      <c r="D149" s="315"/>
      <c r="E149" s="315"/>
      <c r="F149" s="316" t="s">
        <v>1087</v>
      </c>
      <c r="G149" s="317"/>
      <c r="H149" s="315"/>
      <c r="I149" s="315"/>
      <c r="J149" s="315" t="s">
        <v>1088</v>
      </c>
      <c r="K149" s="312"/>
    </row>
    <row r="150" spans="2:11" s="1" customFormat="1" ht="5.25" customHeight="1">
      <c r="B150" s="321"/>
      <c r="C150" s="318"/>
      <c r="D150" s="318"/>
      <c r="E150" s="318"/>
      <c r="F150" s="318"/>
      <c r="G150" s="319"/>
      <c r="H150" s="318"/>
      <c r="I150" s="318"/>
      <c r="J150" s="318"/>
      <c r="K150" s="342"/>
    </row>
    <row r="151" spans="2:11" s="1" customFormat="1" ht="15" customHeight="1">
      <c r="B151" s="321"/>
      <c r="C151" s="346" t="s">
        <v>1092</v>
      </c>
      <c r="D151" s="298"/>
      <c r="E151" s="298"/>
      <c r="F151" s="347" t="s">
        <v>1089</v>
      </c>
      <c r="G151" s="298"/>
      <c r="H151" s="346" t="s">
        <v>1129</v>
      </c>
      <c r="I151" s="346" t="s">
        <v>1091</v>
      </c>
      <c r="J151" s="346">
        <v>120</v>
      </c>
      <c r="K151" s="342"/>
    </row>
    <row r="152" spans="2:11" s="1" customFormat="1" ht="15" customHeight="1">
      <c r="B152" s="321"/>
      <c r="C152" s="346" t="s">
        <v>1138</v>
      </c>
      <c r="D152" s="298"/>
      <c r="E152" s="298"/>
      <c r="F152" s="347" t="s">
        <v>1089</v>
      </c>
      <c r="G152" s="298"/>
      <c r="H152" s="346" t="s">
        <v>1149</v>
      </c>
      <c r="I152" s="346" t="s">
        <v>1091</v>
      </c>
      <c r="J152" s="346" t="s">
        <v>1140</v>
      </c>
      <c r="K152" s="342"/>
    </row>
    <row r="153" spans="2:11" s="1" customFormat="1" ht="15" customHeight="1">
      <c r="B153" s="321"/>
      <c r="C153" s="346" t="s">
        <v>1037</v>
      </c>
      <c r="D153" s="298"/>
      <c r="E153" s="298"/>
      <c r="F153" s="347" t="s">
        <v>1089</v>
      </c>
      <c r="G153" s="298"/>
      <c r="H153" s="346" t="s">
        <v>1150</v>
      </c>
      <c r="I153" s="346" t="s">
        <v>1091</v>
      </c>
      <c r="J153" s="346" t="s">
        <v>1140</v>
      </c>
      <c r="K153" s="342"/>
    </row>
    <row r="154" spans="2:11" s="1" customFormat="1" ht="15" customHeight="1">
      <c r="B154" s="321"/>
      <c r="C154" s="346" t="s">
        <v>1094</v>
      </c>
      <c r="D154" s="298"/>
      <c r="E154" s="298"/>
      <c r="F154" s="347" t="s">
        <v>1095</v>
      </c>
      <c r="G154" s="298"/>
      <c r="H154" s="346" t="s">
        <v>1129</v>
      </c>
      <c r="I154" s="346" t="s">
        <v>1091</v>
      </c>
      <c r="J154" s="346">
        <v>50</v>
      </c>
      <c r="K154" s="342"/>
    </row>
    <row r="155" spans="2:11" s="1" customFormat="1" ht="15" customHeight="1">
      <c r="B155" s="321"/>
      <c r="C155" s="346" t="s">
        <v>1097</v>
      </c>
      <c r="D155" s="298"/>
      <c r="E155" s="298"/>
      <c r="F155" s="347" t="s">
        <v>1089</v>
      </c>
      <c r="G155" s="298"/>
      <c r="H155" s="346" t="s">
        <v>1129</v>
      </c>
      <c r="I155" s="346" t="s">
        <v>1099</v>
      </c>
      <c r="J155" s="346"/>
      <c r="K155" s="342"/>
    </row>
    <row r="156" spans="2:11" s="1" customFormat="1" ht="15" customHeight="1">
      <c r="B156" s="321"/>
      <c r="C156" s="346" t="s">
        <v>1108</v>
      </c>
      <c r="D156" s="298"/>
      <c r="E156" s="298"/>
      <c r="F156" s="347" t="s">
        <v>1095</v>
      </c>
      <c r="G156" s="298"/>
      <c r="H156" s="346" t="s">
        <v>1129</v>
      </c>
      <c r="I156" s="346" t="s">
        <v>1091</v>
      </c>
      <c r="J156" s="346">
        <v>50</v>
      </c>
      <c r="K156" s="342"/>
    </row>
    <row r="157" spans="2:11" s="1" customFormat="1" ht="15" customHeight="1">
      <c r="B157" s="321"/>
      <c r="C157" s="346" t="s">
        <v>1116</v>
      </c>
      <c r="D157" s="298"/>
      <c r="E157" s="298"/>
      <c r="F157" s="347" t="s">
        <v>1095</v>
      </c>
      <c r="G157" s="298"/>
      <c r="H157" s="346" t="s">
        <v>1129</v>
      </c>
      <c r="I157" s="346" t="s">
        <v>1091</v>
      </c>
      <c r="J157" s="346">
        <v>50</v>
      </c>
      <c r="K157" s="342"/>
    </row>
    <row r="158" spans="2:11" s="1" customFormat="1" ht="15" customHeight="1">
      <c r="B158" s="321"/>
      <c r="C158" s="346" t="s">
        <v>1114</v>
      </c>
      <c r="D158" s="298"/>
      <c r="E158" s="298"/>
      <c r="F158" s="347" t="s">
        <v>1095</v>
      </c>
      <c r="G158" s="298"/>
      <c r="H158" s="346" t="s">
        <v>1129</v>
      </c>
      <c r="I158" s="346" t="s">
        <v>1091</v>
      </c>
      <c r="J158" s="346">
        <v>50</v>
      </c>
      <c r="K158" s="342"/>
    </row>
    <row r="159" spans="2:11" s="1" customFormat="1" ht="15" customHeight="1">
      <c r="B159" s="321"/>
      <c r="C159" s="346" t="s">
        <v>98</v>
      </c>
      <c r="D159" s="298"/>
      <c r="E159" s="298"/>
      <c r="F159" s="347" t="s">
        <v>1089</v>
      </c>
      <c r="G159" s="298"/>
      <c r="H159" s="346" t="s">
        <v>1151</v>
      </c>
      <c r="I159" s="346" t="s">
        <v>1091</v>
      </c>
      <c r="J159" s="346" t="s">
        <v>1152</v>
      </c>
      <c r="K159" s="342"/>
    </row>
    <row r="160" spans="2:11" s="1" customFormat="1" ht="15" customHeight="1">
      <c r="B160" s="321"/>
      <c r="C160" s="346" t="s">
        <v>1153</v>
      </c>
      <c r="D160" s="298"/>
      <c r="E160" s="298"/>
      <c r="F160" s="347" t="s">
        <v>1089</v>
      </c>
      <c r="G160" s="298"/>
      <c r="H160" s="346" t="s">
        <v>1154</v>
      </c>
      <c r="I160" s="346" t="s">
        <v>1124</v>
      </c>
      <c r="J160" s="346"/>
      <c r="K160" s="342"/>
    </row>
    <row r="161" spans="2:11" s="1" customFormat="1" ht="15" customHeight="1">
      <c r="B161" s="348"/>
      <c r="C161" s="330"/>
      <c r="D161" s="330"/>
      <c r="E161" s="330"/>
      <c r="F161" s="330"/>
      <c r="G161" s="330"/>
      <c r="H161" s="330"/>
      <c r="I161" s="330"/>
      <c r="J161" s="330"/>
      <c r="K161" s="349"/>
    </row>
    <row r="162" spans="2:11" s="1" customFormat="1" ht="18.75" customHeight="1">
      <c r="B162" s="295"/>
      <c r="C162" s="298"/>
      <c r="D162" s="298"/>
      <c r="E162" s="298"/>
      <c r="F162" s="320"/>
      <c r="G162" s="298"/>
      <c r="H162" s="298"/>
      <c r="I162" s="298"/>
      <c r="J162" s="298"/>
      <c r="K162" s="295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1155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1083</v>
      </c>
      <c r="D166" s="313"/>
      <c r="E166" s="313"/>
      <c r="F166" s="313" t="s">
        <v>1084</v>
      </c>
      <c r="G166" s="350"/>
      <c r="H166" s="351" t="s">
        <v>62</v>
      </c>
      <c r="I166" s="351" t="s">
        <v>65</v>
      </c>
      <c r="J166" s="313" t="s">
        <v>1085</v>
      </c>
      <c r="K166" s="290"/>
    </row>
    <row r="167" spans="2:11" s="1" customFormat="1" ht="17.25" customHeight="1">
      <c r="B167" s="291"/>
      <c r="C167" s="315" t="s">
        <v>1086</v>
      </c>
      <c r="D167" s="315"/>
      <c r="E167" s="315"/>
      <c r="F167" s="316" t="s">
        <v>1087</v>
      </c>
      <c r="G167" s="352"/>
      <c r="H167" s="353"/>
      <c r="I167" s="353"/>
      <c r="J167" s="315" t="s">
        <v>1088</v>
      </c>
      <c r="K167" s="293"/>
    </row>
    <row r="168" spans="2:11" s="1" customFormat="1" ht="5.25" customHeight="1">
      <c r="B168" s="321"/>
      <c r="C168" s="318"/>
      <c r="D168" s="318"/>
      <c r="E168" s="318"/>
      <c r="F168" s="318"/>
      <c r="G168" s="319"/>
      <c r="H168" s="318"/>
      <c r="I168" s="318"/>
      <c r="J168" s="318"/>
      <c r="K168" s="342"/>
    </row>
    <row r="169" spans="2:11" s="1" customFormat="1" ht="15" customHeight="1">
      <c r="B169" s="321"/>
      <c r="C169" s="298" t="s">
        <v>1092</v>
      </c>
      <c r="D169" s="298"/>
      <c r="E169" s="298"/>
      <c r="F169" s="320" t="s">
        <v>1089</v>
      </c>
      <c r="G169" s="298"/>
      <c r="H169" s="298" t="s">
        <v>1129</v>
      </c>
      <c r="I169" s="298" t="s">
        <v>1091</v>
      </c>
      <c r="J169" s="298">
        <v>120</v>
      </c>
      <c r="K169" s="342"/>
    </row>
    <row r="170" spans="2:11" s="1" customFormat="1" ht="15" customHeight="1">
      <c r="B170" s="321"/>
      <c r="C170" s="298" t="s">
        <v>1138</v>
      </c>
      <c r="D170" s="298"/>
      <c r="E170" s="298"/>
      <c r="F170" s="320" t="s">
        <v>1089</v>
      </c>
      <c r="G170" s="298"/>
      <c r="H170" s="298" t="s">
        <v>1139</v>
      </c>
      <c r="I170" s="298" t="s">
        <v>1091</v>
      </c>
      <c r="J170" s="298" t="s">
        <v>1140</v>
      </c>
      <c r="K170" s="342"/>
    </row>
    <row r="171" spans="2:11" s="1" customFormat="1" ht="15" customHeight="1">
      <c r="B171" s="321"/>
      <c r="C171" s="298" t="s">
        <v>1037</v>
      </c>
      <c r="D171" s="298"/>
      <c r="E171" s="298"/>
      <c r="F171" s="320" t="s">
        <v>1089</v>
      </c>
      <c r="G171" s="298"/>
      <c r="H171" s="298" t="s">
        <v>1156</v>
      </c>
      <c r="I171" s="298" t="s">
        <v>1091</v>
      </c>
      <c r="J171" s="298" t="s">
        <v>1140</v>
      </c>
      <c r="K171" s="342"/>
    </row>
    <row r="172" spans="2:11" s="1" customFormat="1" ht="15" customHeight="1">
      <c r="B172" s="321"/>
      <c r="C172" s="298" t="s">
        <v>1094</v>
      </c>
      <c r="D172" s="298"/>
      <c r="E172" s="298"/>
      <c r="F172" s="320" t="s">
        <v>1095</v>
      </c>
      <c r="G172" s="298"/>
      <c r="H172" s="298" t="s">
        <v>1156</v>
      </c>
      <c r="I172" s="298" t="s">
        <v>1091</v>
      </c>
      <c r="J172" s="298">
        <v>50</v>
      </c>
      <c r="K172" s="342"/>
    </row>
    <row r="173" spans="2:11" s="1" customFormat="1" ht="15" customHeight="1">
      <c r="B173" s="321"/>
      <c r="C173" s="298" t="s">
        <v>1097</v>
      </c>
      <c r="D173" s="298"/>
      <c r="E173" s="298"/>
      <c r="F173" s="320" t="s">
        <v>1089</v>
      </c>
      <c r="G173" s="298"/>
      <c r="H173" s="298" t="s">
        <v>1156</v>
      </c>
      <c r="I173" s="298" t="s">
        <v>1099</v>
      </c>
      <c r="J173" s="298"/>
      <c r="K173" s="342"/>
    </row>
    <row r="174" spans="2:11" s="1" customFormat="1" ht="15" customHeight="1">
      <c r="B174" s="321"/>
      <c r="C174" s="298" t="s">
        <v>1108</v>
      </c>
      <c r="D174" s="298"/>
      <c r="E174" s="298"/>
      <c r="F174" s="320" t="s">
        <v>1095</v>
      </c>
      <c r="G174" s="298"/>
      <c r="H174" s="298" t="s">
        <v>1156</v>
      </c>
      <c r="I174" s="298" t="s">
        <v>1091</v>
      </c>
      <c r="J174" s="298">
        <v>50</v>
      </c>
      <c r="K174" s="342"/>
    </row>
    <row r="175" spans="2:11" s="1" customFormat="1" ht="15" customHeight="1">
      <c r="B175" s="321"/>
      <c r="C175" s="298" t="s">
        <v>1116</v>
      </c>
      <c r="D175" s="298"/>
      <c r="E175" s="298"/>
      <c r="F175" s="320" t="s">
        <v>1095</v>
      </c>
      <c r="G175" s="298"/>
      <c r="H175" s="298" t="s">
        <v>1156</v>
      </c>
      <c r="I175" s="298" t="s">
        <v>1091</v>
      </c>
      <c r="J175" s="298">
        <v>50</v>
      </c>
      <c r="K175" s="342"/>
    </row>
    <row r="176" spans="2:11" s="1" customFormat="1" ht="15" customHeight="1">
      <c r="B176" s="321"/>
      <c r="C176" s="298" t="s">
        <v>1114</v>
      </c>
      <c r="D176" s="298"/>
      <c r="E176" s="298"/>
      <c r="F176" s="320" t="s">
        <v>1095</v>
      </c>
      <c r="G176" s="298"/>
      <c r="H176" s="298" t="s">
        <v>1156</v>
      </c>
      <c r="I176" s="298" t="s">
        <v>1091</v>
      </c>
      <c r="J176" s="298">
        <v>50</v>
      </c>
      <c r="K176" s="342"/>
    </row>
    <row r="177" spans="2:11" s="1" customFormat="1" ht="15" customHeight="1">
      <c r="B177" s="321"/>
      <c r="C177" s="298" t="s">
        <v>106</v>
      </c>
      <c r="D177" s="298"/>
      <c r="E177" s="298"/>
      <c r="F177" s="320" t="s">
        <v>1089</v>
      </c>
      <c r="G177" s="298"/>
      <c r="H177" s="298" t="s">
        <v>1157</v>
      </c>
      <c r="I177" s="298" t="s">
        <v>1158</v>
      </c>
      <c r="J177" s="298"/>
      <c r="K177" s="342"/>
    </row>
    <row r="178" spans="2:11" s="1" customFormat="1" ht="15" customHeight="1">
      <c r="B178" s="321"/>
      <c r="C178" s="298" t="s">
        <v>65</v>
      </c>
      <c r="D178" s="298"/>
      <c r="E178" s="298"/>
      <c r="F178" s="320" t="s">
        <v>1089</v>
      </c>
      <c r="G178" s="298"/>
      <c r="H178" s="298" t="s">
        <v>1159</v>
      </c>
      <c r="I178" s="298" t="s">
        <v>1160</v>
      </c>
      <c r="J178" s="298">
        <v>1</v>
      </c>
      <c r="K178" s="342"/>
    </row>
    <row r="179" spans="2:11" s="1" customFormat="1" ht="15" customHeight="1">
      <c r="B179" s="321"/>
      <c r="C179" s="298" t="s">
        <v>61</v>
      </c>
      <c r="D179" s="298"/>
      <c r="E179" s="298"/>
      <c r="F179" s="320" t="s">
        <v>1089</v>
      </c>
      <c r="G179" s="298"/>
      <c r="H179" s="298" t="s">
        <v>1161</v>
      </c>
      <c r="I179" s="298" t="s">
        <v>1091</v>
      </c>
      <c r="J179" s="298">
        <v>20</v>
      </c>
      <c r="K179" s="342"/>
    </row>
    <row r="180" spans="2:11" s="1" customFormat="1" ht="15" customHeight="1">
      <c r="B180" s="321"/>
      <c r="C180" s="298" t="s">
        <v>62</v>
      </c>
      <c r="D180" s="298"/>
      <c r="E180" s="298"/>
      <c r="F180" s="320" t="s">
        <v>1089</v>
      </c>
      <c r="G180" s="298"/>
      <c r="H180" s="298" t="s">
        <v>1162</v>
      </c>
      <c r="I180" s="298" t="s">
        <v>1091</v>
      </c>
      <c r="J180" s="298">
        <v>255</v>
      </c>
      <c r="K180" s="342"/>
    </row>
    <row r="181" spans="2:11" s="1" customFormat="1" ht="15" customHeight="1">
      <c r="B181" s="321"/>
      <c r="C181" s="298" t="s">
        <v>107</v>
      </c>
      <c r="D181" s="298"/>
      <c r="E181" s="298"/>
      <c r="F181" s="320" t="s">
        <v>1089</v>
      </c>
      <c r="G181" s="298"/>
      <c r="H181" s="298" t="s">
        <v>1053</v>
      </c>
      <c r="I181" s="298" t="s">
        <v>1091</v>
      </c>
      <c r="J181" s="298">
        <v>10</v>
      </c>
      <c r="K181" s="342"/>
    </row>
    <row r="182" spans="2:11" s="1" customFormat="1" ht="15" customHeight="1">
      <c r="B182" s="321"/>
      <c r="C182" s="298" t="s">
        <v>108</v>
      </c>
      <c r="D182" s="298"/>
      <c r="E182" s="298"/>
      <c r="F182" s="320" t="s">
        <v>1089</v>
      </c>
      <c r="G182" s="298"/>
      <c r="H182" s="298" t="s">
        <v>1163</v>
      </c>
      <c r="I182" s="298" t="s">
        <v>1124</v>
      </c>
      <c r="J182" s="298"/>
      <c r="K182" s="342"/>
    </row>
    <row r="183" spans="2:11" s="1" customFormat="1" ht="15" customHeight="1">
      <c r="B183" s="321"/>
      <c r="C183" s="298" t="s">
        <v>1164</v>
      </c>
      <c r="D183" s="298"/>
      <c r="E183" s="298"/>
      <c r="F183" s="320" t="s">
        <v>1089</v>
      </c>
      <c r="G183" s="298"/>
      <c r="H183" s="298" t="s">
        <v>1165</v>
      </c>
      <c r="I183" s="298" t="s">
        <v>1124</v>
      </c>
      <c r="J183" s="298"/>
      <c r="K183" s="342"/>
    </row>
    <row r="184" spans="2:11" s="1" customFormat="1" ht="15" customHeight="1">
      <c r="B184" s="321"/>
      <c r="C184" s="298" t="s">
        <v>1153</v>
      </c>
      <c r="D184" s="298"/>
      <c r="E184" s="298"/>
      <c r="F184" s="320" t="s">
        <v>1089</v>
      </c>
      <c r="G184" s="298"/>
      <c r="H184" s="298" t="s">
        <v>1166</v>
      </c>
      <c r="I184" s="298" t="s">
        <v>1124</v>
      </c>
      <c r="J184" s="298"/>
      <c r="K184" s="342"/>
    </row>
    <row r="185" spans="2:11" s="1" customFormat="1" ht="15" customHeight="1">
      <c r="B185" s="321"/>
      <c r="C185" s="298" t="s">
        <v>110</v>
      </c>
      <c r="D185" s="298"/>
      <c r="E185" s="298"/>
      <c r="F185" s="320" t="s">
        <v>1095</v>
      </c>
      <c r="G185" s="298"/>
      <c r="H185" s="298" t="s">
        <v>1167</v>
      </c>
      <c r="I185" s="298" t="s">
        <v>1091</v>
      </c>
      <c r="J185" s="298">
        <v>50</v>
      </c>
      <c r="K185" s="342"/>
    </row>
    <row r="186" spans="2:11" s="1" customFormat="1" ht="15" customHeight="1">
      <c r="B186" s="321"/>
      <c r="C186" s="298" t="s">
        <v>1168</v>
      </c>
      <c r="D186" s="298"/>
      <c r="E186" s="298"/>
      <c r="F186" s="320" t="s">
        <v>1095</v>
      </c>
      <c r="G186" s="298"/>
      <c r="H186" s="298" t="s">
        <v>1169</v>
      </c>
      <c r="I186" s="298" t="s">
        <v>1170</v>
      </c>
      <c r="J186" s="298"/>
      <c r="K186" s="342"/>
    </row>
    <row r="187" spans="2:11" s="1" customFormat="1" ht="15" customHeight="1">
      <c r="B187" s="321"/>
      <c r="C187" s="298" t="s">
        <v>1171</v>
      </c>
      <c r="D187" s="298"/>
      <c r="E187" s="298"/>
      <c r="F187" s="320" t="s">
        <v>1095</v>
      </c>
      <c r="G187" s="298"/>
      <c r="H187" s="298" t="s">
        <v>1172</v>
      </c>
      <c r="I187" s="298" t="s">
        <v>1170</v>
      </c>
      <c r="J187" s="298"/>
      <c r="K187" s="342"/>
    </row>
    <row r="188" spans="2:11" s="1" customFormat="1" ht="15" customHeight="1">
      <c r="B188" s="321"/>
      <c r="C188" s="298" t="s">
        <v>1173</v>
      </c>
      <c r="D188" s="298"/>
      <c r="E188" s="298"/>
      <c r="F188" s="320" t="s">
        <v>1095</v>
      </c>
      <c r="G188" s="298"/>
      <c r="H188" s="298" t="s">
        <v>1174</v>
      </c>
      <c r="I188" s="298" t="s">
        <v>1170</v>
      </c>
      <c r="J188" s="298"/>
      <c r="K188" s="342"/>
    </row>
    <row r="189" spans="2:11" s="1" customFormat="1" ht="15" customHeight="1">
      <c r="B189" s="321"/>
      <c r="C189" s="354" t="s">
        <v>1175</v>
      </c>
      <c r="D189" s="298"/>
      <c r="E189" s="298"/>
      <c r="F189" s="320" t="s">
        <v>1095</v>
      </c>
      <c r="G189" s="298"/>
      <c r="H189" s="298" t="s">
        <v>1176</v>
      </c>
      <c r="I189" s="298" t="s">
        <v>1177</v>
      </c>
      <c r="J189" s="355" t="s">
        <v>1178</v>
      </c>
      <c r="K189" s="342"/>
    </row>
    <row r="190" spans="2:11" s="1" customFormat="1" ht="15" customHeight="1">
      <c r="B190" s="321"/>
      <c r="C190" s="305" t="s">
        <v>50</v>
      </c>
      <c r="D190" s="298"/>
      <c r="E190" s="298"/>
      <c r="F190" s="320" t="s">
        <v>1089</v>
      </c>
      <c r="G190" s="298"/>
      <c r="H190" s="295" t="s">
        <v>1179</v>
      </c>
      <c r="I190" s="298" t="s">
        <v>1180</v>
      </c>
      <c r="J190" s="298"/>
      <c r="K190" s="342"/>
    </row>
    <row r="191" spans="2:11" s="1" customFormat="1" ht="15" customHeight="1">
      <c r="B191" s="321"/>
      <c r="C191" s="305" t="s">
        <v>1181</v>
      </c>
      <c r="D191" s="298"/>
      <c r="E191" s="298"/>
      <c r="F191" s="320" t="s">
        <v>1089</v>
      </c>
      <c r="G191" s="298"/>
      <c r="H191" s="298" t="s">
        <v>1182</v>
      </c>
      <c r="I191" s="298" t="s">
        <v>1124</v>
      </c>
      <c r="J191" s="298"/>
      <c r="K191" s="342"/>
    </row>
    <row r="192" spans="2:11" s="1" customFormat="1" ht="15" customHeight="1">
      <c r="B192" s="321"/>
      <c r="C192" s="305" t="s">
        <v>1183</v>
      </c>
      <c r="D192" s="298"/>
      <c r="E192" s="298"/>
      <c r="F192" s="320" t="s">
        <v>1089</v>
      </c>
      <c r="G192" s="298"/>
      <c r="H192" s="298" t="s">
        <v>1184</v>
      </c>
      <c r="I192" s="298" t="s">
        <v>1124</v>
      </c>
      <c r="J192" s="298"/>
      <c r="K192" s="342"/>
    </row>
    <row r="193" spans="2:11" s="1" customFormat="1" ht="15" customHeight="1">
      <c r="B193" s="321"/>
      <c r="C193" s="305" t="s">
        <v>1185</v>
      </c>
      <c r="D193" s="298"/>
      <c r="E193" s="298"/>
      <c r="F193" s="320" t="s">
        <v>1095</v>
      </c>
      <c r="G193" s="298"/>
      <c r="H193" s="298" t="s">
        <v>1186</v>
      </c>
      <c r="I193" s="298" t="s">
        <v>1124</v>
      </c>
      <c r="J193" s="298"/>
      <c r="K193" s="342"/>
    </row>
    <row r="194" spans="2:11" s="1" customFormat="1" ht="15" customHeight="1">
      <c r="B194" s="348"/>
      <c r="C194" s="356"/>
      <c r="D194" s="330"/>
      <c r="E194" s="330"/>
      <c r="F194" s="330"/>
      <c r="G194" s="330"/>
      <c r="H194" s="330"/>
      <c r="I194" s="330"/>
      <c r="J194" s="330"/>
      <c r="K194" s="349"/>
    </row>
    <row r="195" spans="2:11" s="1" customFormat="1" ht="18.75" customHeight="1">
      <c r="B195" s="295"/>
      <c r="C195" s="298"/>
      <c r="D195" s="298"/>
      <c r="E195" s="298"/>
      <c r="F195" s="320"/>
      <c r="G195" s="298"/>
      <c r="H195" s="298"/>
      <c r="I195" s="298"/>
      <c r="J195" s="298"/>
      <c r="K195" s="295"/>
    </row>
    <row r="196" spans="2:11" s="1" customFormat="1" ht="18.75" customHeight="1">
      <c r="B196" s="295"/>
      <c r="C196" s="298"/>
      <c r="D196" s="298"/>
      <c r="E196" s="298"/>
      <c r="F196" s="320"/>
      <c r="G196" s="298"/>
      <c r="H196" s="298"/>
      <c r="I196" s="298"/>
      <c r="J196" s="298"/>
      <c r="K196" s="295"/>
    </row>
    <row r="197" spans="2:11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289" t="s">
        <v>1187</v>
      </c>
      <c r="D199" s="289"/>
      <c r="E199" s="289"/>
      <c r="F199" s="289"/>
      <c r="G199" s="289"/>
      <c r="H199" s="289"/>
      <c r="I199" s="289"/>
      <c r="J199" s="289"/>
      <c r="K199" s="290"/>
    </row>
    <row r="200" spans="2:11" s="1" customFormat="1" ht="25.5" customHeight="1">
      <c r="B200" s="288"/>
      <c r="C200" s="357" t="s">
        <v>1188</v>
      </c>
      <c r="D200" s="357"/>
      <c r="E200" s="357"/>
      <c r="F200" s="357" t="s">
        <v>1189</v>
      </c>
      <c r="G200" s="358"/>
      <c r="H200" s="357" t="s">
        <v>1190</v>
      </c>
      <c r="I200" s="357"/>
      <c r="J200" s="357"/>
      <c r="K200" s="290"/>
    </row>
    <row r="201" spans="2:11" s="1" customFormat="1" ht="5.25" customHeight="1">
      <c r="B201" s="321"/>
      <c r="C201" s="318"/>
      <c r="D201" s="318"/>
      <c r="E201" s="318"/>
      <c r="F201" s="318"/>
      <c r="G201" s="298"/>
      <c r="H201" s="318"/>
      <c r="I201" s="318"/>
      <c r="J201" s="318"/>
      <c r="K201" s="342"/>
    </row>
    <row r="202" spans="2:11" s="1" customFormat="1" ht="15" customHeight="1">
      <c r="B202" s="321"/>
      <c r="C202" s="298" t="s">
        <v>1180</v>
      </c>
      <c r="D202" s="298"/>
      <c r="E202" s="298"/>
      <c r="F202" s="320" t="s">
        <v>51</v>
      </c>
      <c r="G202" s="298"/>
      <c r="H202" s="298" t="s">
        <v>1191</v>
      </c>
      <c r="I202" s="298"/>
      <c r="J202" s="298"/>
      <c r="K202" s="342"/>
    </row>
    <row r="203" spans="2:11" s="1" customFormat="1" ht="15" customHeight="1">
      <c r="B203" s="321"/>
      <c r="C203" s="327"/>
      <c r="D203" s="298"/>
      <c r="E203" s="298"/>
      <c r="F203" s="320" t="s">
        <v>52</v>
      </c>
      <c r="G203" s="298"/>
      <c r="H203" s="298" t="s">
        <v>1192</v>
      </c>
      <c r="I203" s="298"/>
      <c r="J203" s="298"/>
      <c r="K203" s="342"/>
    </row>
    <row r="204" spans="2:11" s="1" customFormat="1" ht="15" customHeight="1">
      <c r="B204" s="321"/>
      <c r="C204" s="327"/>
      <c r="D204" s="298"/>
      <c r="E204" s="298"/>
      <c r="F204" s="320" t="s">
        <v>55</v>
      </c>
      <c r="G204" s="298"/>
      <c r="H204" s="298" t="s">
        <v>1193</v>
      </c>
      <c r="I204" s="298"/>
      <c r="J204" s="298"/>
      <c r="K204" s="342"/>
    </row>
    <row r="205" spans="2:11" s="1" customFormat="1" ht="15" customHeight="1">
      <c r="B205" s="321"/>
      <c r="C205" s="298"/>
      <c r="D205" s="298"/>
      <c r="E205" s="298"/>
      <c r="F205" s="320" t="s">
        <v>53</v>
      </c>
      <c r="G205" s="298"/>
      <c r="H205" s="298" t="s">
        <v>1194</v>
      </c>
      <c r="I205" s="298"/>
      <c r="J205" s="298"/>
      <c r="K205" s="342"/>
    </row>
    <row r="206" spans="2:11" s="1" customFormat="1" ht="15" customHeight="1">
      <c r="B206" s="321"/>
      <c r="C206" s="298"/>
      <c r="D206" s="298"/>
      <c r="E206" s="298"/>
      <c r="F206" s="320" t="s">
        <v>54</v>
      </c>
      <c r="G206" s="298"/>
      <c r="H206" s="298" t="s">
        <v>1195</v>
      </c>
      <c r="I206" s="298"/>
      <c r="J206" s="298"/>
      <c r="K206" s="342"/>
    </row>
    <row r="207" spans="2:11" s="1" customFormat="1" ht="15" customHeight="1">
      <c r="B207" s="321"/>
      <c r="C207" s="298"/>
      <c r="D207" s="298"/>
      <c r="E207" s="298"/>
      <c r="F207" s="320"/>
      <c r="G207" s="298"/>
      <c r="H207" s="298"/>
      <c r="I207" s="298"/>
      <c r="J207" s="298"/>
      <c r="K207" s="342"/>
    </row>
    <row r="208" spans="2:11" s="1" customFormat="1" ht="15" customHeight="1">
      <c r="B208" s="321"/>
      <c r="C208" s="298" t="s">
        <v>1136</v>
      </c>
      <c r="D208" s="298"/>
      <c r="E208" s="298"/>
      <c r="F208" s="320" t="s">
        <v>84</v>
      </c>
      <c r="G208" s="298"/>
      <c r="H208" s="298" t="s">
        <v>1196</v>
      </c>
      <c r="I208" s="298"/>
      <c r="J208" s="298"/>
      <c r="K208" s="342"/>
    </row>
    <row r="209" spans="2:11" s="1" customFormat="1" ht="15" customHeight="1">
      <c r="B209" s="321"/>
      <c r="C209" s="327"/>
      <c r="D209" s="298"/>
      <c r="E209" s="298"/>
      <c r="F209" s="320" t="s">
        <v>1031</v>
      </c>
      <c r="G209" s="298"/>
      <c r="H209" s="298" t="s">
        <v>1032</v>
      </c>
      <c r="I209" s="298"/>
      <c r="J209" s="298"/>
      <c r="K209" s="342"/>
    </row>
    <row r="210" spans="2:11" s="1" customFormat="1" ht="15" customHeight="1">
      <c r="B210" s="321"/>
      <c r="C210" s="298"/>
      <c r="D210" s="298"/>
      <c r="E210" s="298"/>
      <c r="F210" s="320" t="s">
        <v>1029</v>
      </c>
      <c r="G210" s="298"/>
      <c r="H210" s="298" t="s">
        <v>1197</v>
      </c>
      <c r="I210" s="298"/>
      <c r="J210" s="298"/>
      <c r="K210" s="342"/>
    </row>
    <row r="211" spans="2:11" s="1" customFormat="1" ht="15" customHeight="1">
      <c r="B211" s="359"/>
      <c r="C211" s="327"/>
      <c r="D211" s="327"/>
      <c r="E211" s="327"/>
      <c r="F211" s="320" t="s">
        <v>1033</v>
      </c>
      <c r="G211" s="305"/>
      <c r="H211" s="346" t="s">
        <v>1034</v>
      </c>
      <c r="I211" s="346"/>
      <c r="J211" s="346"/>
      <c r="K211" s="360"/>
    </row>
    <row r="212" spans="2:11" s="1" customFormat="1" ht="15" customHeight="1">
      <c r="B212" s="359"/>
      <c r="C212" s="327"/>
      <c r="D212" s="327"/>
      <c r="E212" s="327"/>
      <c r="F212" s="320" t="s">
        <v>1035</v>
      </c>
      <c r="G212" s="305"/>
      <c r="H212" s="346" t="s">
        <v>1198</v>
      </c>
      <c r="I212" s="346"/>
      <c r="J212" s="346"/>
      <c r="K212" s="360"/>
    </row>
    <row r="213" spans="2:11" s="1" customFormat="1" ht="15" customHeight="1">
      <c r="B213" s="359"/>
      <c r="C213" s="327"/>
      <c r="D213" s="327"/>
      <c r="E213" s="327"/>
      <c r="F213" s="361"/>
      <c r="G213" s="305"/>
      <c r="H213" s="362"/>
      <c r="I213" s="362"/>
      <c r="J213" s="362"/>
      <c r="K213" s="360"/>
    </row>
    <row r="214" spans="2:11" s="1" customFormat="1" ht="15" customHeight="1">
      <c r="B214" s="359"/>
      <c r="C214" s="298" t="s">
        <v>1160</v>
      </c>
      <c r="D214" s="327"/>
      <c r="E214" s="327"/>
      <c r="F214" s="320">
        <v>1</v>
      </c>
      <c r="G214" s="305"/>
      <c r="H214" s="346" t="s">
        <v>1199</v>
      </c>
      <c r="I214" s="346"/>
      <c r="J214" s="346"/>
      <c r="K214" s="360"/>
    </row>
    <row r="215" spans="2:11" s="1" customFormat="1" ht="15" customHeight="1">
      <c r="B215" s="359"/>
      <c r="C215" s="327"/>
      <c r="D215" s="327"/>
      <c r="E215" s="327"/>
      <c r="F215" s="320">
        <v>2</v>
      </c>
      <c r="G215" s="305"/>
      <c r="H215" s="346" t="s">
        <v>1200</v>
      </c>
      <c r="I215" s="346"/>
      <c r="J215" s="346"/>
      <c r="K215" s="360"/>
    </row>
    <row r="216" spans="2:11" s="1" customFormat="1" ht="15" customHeight="1">
      <c r="B216" s="359"/>
      <c r="C216" s="327"/>
      <c r="D216" s="327"/>
      <c r="E216" s="327"/>
      <c r="F216" s="320">
        <v>3</v>
      </c>
      <c r="G216" s="305"/>
      <c r="H216" s="346" t="s">
        <v>1201</v>
      </c>
      <c r="I216" s="346"/>
      <c r="J216" s="346"/>
      <c r="K216" s="360"/>
    </row>
    <row r="217" spans="2:11" s="1" customFormat="1" ht="15" customHeight="1">
      <c r="B217" s="359"/>
      <c r="C217" s="327"/>
      <c r="D217" s="327"/>
      <c r="E217" s="327"/>
      <c r="F217" s="320">
        <v>4</v>
      </c>
      <c r="G217" s="305"/>
      <c r="H217" s="346" t="s">
        <v>1202</v>
      </c>
      <c r="I217" s="346"/>
      <c r="J217" s="346"/>
      <c r="K217" s="360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</dc:creator>
  <cp:keywords/>
  <dc:description/>
  <cp:lastModifiedBy>LENKA\lenka</cp:lastModifiedBy>
  <dcterms:created xsi:type="dcterms:W3CDTF">2020-02-11T10:39:26Z</dcterms:created>
  <dcterms:modified xsi:type="dcterms:W3CDTF">2020-02-11T10:39:39Z</dcterms:modified>
  <cp:category/>
  <cp:version/>
  <cp:contentType/>
  <cp:contentStatus/>
</cp:coreProperties>
</file>