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č.2'!$C$101:$K$395</definedName>
    <definedName name="_xlnm.Print_Area" localSheetId="1">'2 - Bytová jednotka č.2'!$C$4:$J$36,'2 - Bytová jednotka č.2'!$C$42:$J$83,'2 - Bytová jednotka č.2'!$C$89:$K$395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<sst xmlns="http://schemas.openxmlformats.org/spreadsheetml/2006/main" count="4281" uniqueCount="1082">
  <si>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</si>
  <si>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</si>
  <si>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</si>
  <si>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</si>
  <si>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</si>
  <si>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</si>
  <si>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</si>
  <si>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{3b8a73ee-6c6b-4f96-b198-16e40fb1496b}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</si>
  <si>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</si>
  <si>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</si>
  <si>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</si>
  <si>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</si>
  <si>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</si>
  <si>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</si>
  <si>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</si>
  <si>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</si>
  <si>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</si>
  <si>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</si>
  <si>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</si>
  <si>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Výškovická 447/153</t>
  </si>
  <si>
    <t>KSO:</t>
  </si>
  <si>
    <t/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</si>
  <si>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</si>
  <si>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</si>
  <si>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</si>
  <si>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</si>
  <si>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</si>
  <si>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</si>
  <si>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</si>
  <si>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</si>
  <si>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</si>
  <si>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</si>
  <si>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</si>
  <si>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</si>
  <si>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</si>
  <si>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</si>
  <si>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</si>
  <si>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</si>
  <si>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</si>
  <si>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</si>
  <si>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</si>
  <si>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</si>
  <si>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</si>
  <si>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</si>
  <si>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</si>
  <si>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</si>
  <si>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</si>
  <si>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</si>
  <si>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</si>
  <si>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</si>
  <si>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</si>
  <si>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</si>
  <si>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</si>
  <si>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</si>
  <si>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</si>
  <si>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</si>
  <si>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</si>
  <si>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</si>
  <si>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</si>
  <si>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</si>
  <si>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</si>
  <si>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</si>
  <si>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</si>
  <si>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</si>
  <si>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</si>
  <si>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</si>
  <si>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</si>
  <si>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</si>
  <si>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</si>
  <si>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</si>
  <si>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</si>
  <si>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</si>
  <si>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</si>
  <si>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</si>
  <si>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</si>
  <si>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</si>
  <si>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</si>
  <si>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</si>
  <si>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</si>
  <si>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</si>
  <si>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</si>
  <si>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</si>
  <si>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</si>
  <si>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</si>
  <si>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</si>
  <si>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</si>
  <si>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</si>
  <si>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</si>
  <si>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</si>
  <si>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</si>
  <si>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</si>
  <si>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</si>
  <si>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</si>
  <si>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</si>
  <si>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</si>
  <si>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</si>
  <si>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</si>
  <si>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</si>
  <si>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</si>
  <si>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</si>
  <si>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</si>
  <si>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</si>
  <si>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</si>
  <si>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</si>
  <si>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</si>
  <si>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</si>
  <si>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</si>
  <si>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</si>
  <si>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</si>
  <si>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</si>
  <si>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</si>
  <si>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</si>
  <si>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</si>
  <si>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</si>
  <si>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</si>
  <si>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</si>
  <si>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</si>
  <si>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</si>
  <si>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</si>
  <si>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</si>
  <si>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</si>
  <si>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</si>
  <si>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</si>
  <si>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</si>
  <si>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</si>
  <si>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</si>
  <si>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</si>
  <si>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</si>
  <si>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</si>
  <si>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</si>
  <si>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</si>
  <si>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</si>
  <si>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</si>
  <si>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</si>
  <si>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</si>
  <si>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</si>
  <si>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</si>
  <si>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</si>
  <si>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</si>
  <si>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</si>
  <si>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</si>
  <si>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</si>
  <si>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</si>
  <si>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</si>
  <si>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</si>
  <si>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</si>
  <si>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</si>
  <si>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</si>
  <si>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</si>
  <si>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</si>
  <si>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</si>
  <si>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</si>
  <si>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</si>
  <si>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2111841618</t>
  </si>
  <si>
    <t>611142001</t>
  </si>
  <si>
    <t>Potažení vnitřních ploch pletivem  v ploše nebo pruzích, na plném podkladu sklovláknitým vtlačením do tmelu stropů</t>
  </si>
  <si>
    <t>-2109634197</t>
  </si>
  <si>
    <t>611311131</t>
  </si>
  <si>
    <t>Potažení vnitřních ploch štukem tloušťky do 3 mm vodorovných konstrukcí stropů rovných</t>
  </si>
  <si>
    <t>-45937530</t>
  </si>
  <si>
    <t>5</t>
  </si>
  <si>
    <t>611321111</t>
  </si>
  <si>
    <t>Omítka vápenocementová vnitřních ploch  nanášená ručně jednovrstvá, tloušťky do 10 mm hrubá zatřená vodorovných konstrukcí stropů rovných</t>
  </si>
  <si>
    <t>445854235</t>
  </si>
  <si>
    <t>612131121</t>
  </si>
  <si>
    <t>Podkladní a spojovací vrstva vnitřních omítaných ploch  penetrace akrylát-silikonová nanášená ručně stěn</t>
  </si>
  <si>
    <t>-1795257465</t>
  </si>
  <si>
    <t>7</t>
  </si>
  <si>
    <t>612142001</t>
  </si>
  <si>
    <t>Potažení vnitřních ploch pletivem  v ploše nebo pruzích, na plném podkladu sklovláknitým vtlačením do tmelu stěn</t>
  </si>
  <si>
    <t>213361303</t>
  </si>
  <si>
    <t>8</t>
  </si>
  <si>
    <t>612311131</t>
  </si>
  <si>
    <t>Potažení vnitřních ploch štukem tloušťky do 3 mm svislých konstrukcí stěn</t>
  </si>
  <si>
    <t>-1448014673</t>
  </si>
  <si>
    <t>(1,14+2,435+1,92)*0,6</t>
  </si>
  <si>
    <t>9</t>
  </si>
  <si>
    <t>612321111</t>
  </si>
  <si>
    <t>Omítka vápenocementová vnitřních ploch  nanášená ručně jednovrstvá, tloušťky do 10 mm hrubá zatřená svislých konstrukcí stěn</t>
  </si>
  <si>
    <t>-1676787832</t>
  </si>
  <si>
    <t>(1,14+2,435+1,92)*2,6</t>
  </si>
  <si>
    <t>10</t>
  </si>
  <si>
    <t>619991001</t>
  </si>
  <si>
    <t>Zakrytí vnitřních ploch před znečištěním  včetně pozdějšího odkrytí podlah fólií přilepenou lepící páskou</t>
  </si>
  <si>
    <t>-952582421</t>
  </si>
  <si>
    <t>3,5*5</t>
  </si>
  <si>
    <t>11</t>
  </si>
  <si>
    <t>619991011</t>
  </si>
  <si>
    <t>Zakrytí vnitřních ploch před znečištěním  včetně pozdějšího odkrytí konstrukcí a prvků obalením fólií a přelepením páskou</t>
  </si>
  <si>
    <t>-1667509146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</si>
  <si>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</si>
  <si>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</si>
  <si>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</si>
  <si>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</si>
  <si>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</si>
  <si>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-1971062767</t>
  </si>
  <si>
    <t>13</t>
  </si>
  <si>
    <t>642944121</t>
  </si>
  <si>
    <t>Osazení ocelových dveřních zárubní lisovaných nebo z úhelníků dodatečně  s vybetonováním prahu, plochy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</si>
  <si>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</si>
  <si>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</si>
  <si>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</si>
  <si>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</si>
  <si>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</si>
  <si>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</si>
  <si>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</si>
  <si>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</si>
  <si>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</si>
  <si>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</si>
  <si>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</si>
  <si>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</si>
  <si>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</si>
  <si>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</si>
  <si>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</si>
  <si>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</si>
  <si>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</si>
  <si>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</si>
  <si>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</si>
  <si>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omítky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</si>
  <si>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</si>
  <si>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</si>
  <si>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</si>
  <si>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</si>
  <si>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</si>
  <si>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nebo objektů před předáním do užívání  budov bytové nebo občanské výstavby, světlé výšky podlaží do 4 m</t>
  </si>
  <si>
    <t>-1083550949</t>
  </si>
  <si>
    <t>3,4*5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</si>
  <si>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</si>
  <si>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</si>
  <si>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</si>
  <si>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</si>
  <si>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</si>
  <si>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</si>
  <si>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</si>
  <si>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</si>
  <si>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</si>
  <si>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</si>
  <si>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</si>
  <si>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</si>
  <si>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</si>
  <si>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</si>
  <si>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</si>
  <si>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</si>
  <si>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</si>
  <si>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</si>
  <si>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1993411850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</si>
  <si>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</si>
  <si>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</si>
  <si>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-2010451829</t>
  </si>
  <si>
    <t>2,956*50 'Přepočtené koeficientem množství</t>
  </si>
  <si>
    <t>22</t>
  </si>
  <si>
    <t>997013501</t>
  </si>
  <si>
    <t>Odvoz suti a vybouraných hmot na skládku nebo meziskládku  se složením, na vzdálenost do 1 km</t>
  </si>
  <si>
    <t>1420637494</t>
  </si>
  <si>
    <t>23</t>
  </si>
  <si>
    <t>997013509</t>
  </si>
  <si>
    <t>Odvoz suti a vybouraných hmot na skládku nebo meziskládku  se složením, na vzdálenost Příplatek k ceně za každý další i započatý 1 km přes 1 km</t>
  </si>
  <si>
    <t>-1738001795</t>
  </si>
  <si>
    <t>2,956*9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</si>
  <si>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</si>
  <si>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</si>
  <si>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</si>
  <si>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1408046528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</si>
  <si>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</si>
  <si>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</si>
  <si>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</si>
  <si>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</si>
  <si>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</si>
  <si>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1472167821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</si>
  <si>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</si>
  <si>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</si>
  <si>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</si>
  <si>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1737784560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</si>
  <si>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</si>
  <si>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</si>
  <si>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</si>
  <si>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</si>
  <si>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</si>
  <si>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</si>
  <si>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</si>
  <si>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</si>
  <si>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</si>
  <si>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</si>
  <si>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</si>
  <si>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1432368495</t>
  </si>
  <si>
    <t>1+4,67</t>
  </si>
  <si>
    <t>29</t>
  </si>
  <si>
    <t>711192201</t>
  </si>
  <si>
    <t>Provedení izolace proti zemní vlhkosti hydroizolační stěrkou na ploše svislé S dvouvrstvá na betonu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</si>
  <si>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</si>
  <si>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</si>
  <si>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</si>
  <si>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</si>
  <si>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</si>
  <si>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</si>
  <si>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</si>
  <si>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</si>
  <si>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</si>
  <si>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</si>
  <si>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</si>
  <si>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</si>
  <si>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</si>
  <si>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</si>
  <si>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</si>
  <si>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</si>
  <si>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cenám provedení izolace proti zemní vlhkosti za plochu do 10 m2  natěradly za studena nebo za horka</t>
  </si>
  <si>
    <t>-418950247</t>
  </si>
  <si>
    <t>5,67+8,354</t>
  </si>
  <si>
    <t>711199101</t>
  </si>
  <si>
    <t>Provedení izolace proti zemní vlhkosti hydroizolační stěrkou doplňků vodotěsné těsnící pásky pro dilatační a styčné spáry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</si>
  <si>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</si>
  <si>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</si>
  <si>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</si>
  <si>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</si>
  <si>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</si>
  <si>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</si>
  <si>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</si>
  <si>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</si>
  <si>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izolace proti zemní vlhkosti hydroizolační stěrkou doplňků vodotěsné těsnící pásky pro vnější a vnitřní roh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</si>
  <si>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</si>
  <si>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</si>
  <si>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</si>
  <si>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</si>
  <si>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</si>
  <si>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</si>
  <si>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</si>
  <si>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</si>
  <si>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</si>
  <si>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-122108780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</si>
  <si>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</si>
  <si>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</si>
  <si>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</si>
  <si>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1964433778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</si>
  <si>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</si>
  <si>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</si>
  <si>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</si>
  <si>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</si>
  <si>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</si>
  <si>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394638111</t>
  </si>
  <si>
    <t>38</t>
  </si>
  <si>
    <t>721173706</t>
  </si>
  <si>
    <t>Potrubí z plastových trub polyetylenové svařované odpadní (svislé) DN 100</t>
  </si>
  <si>
    <t>-1644440966</t>
  </si>
  <si>
    <t>39</t>
  </si>
  <si>
    <t>721173722</t>
  </si>
  <si>
    <t>Potrubí z plastových trub polyetylenové svařované připojovací DN 40</t>
  </si>
  <si>
    <t>226056303</t>
  </si>
  <si>
    <t>40</t>
  </si>
  <si>
    <t>721173724</t>
  </si>
  <si>
    <t>Potrubí z plastových trub polyetylenové svařované připojovací DN 70</t>
  </si>
  <si>
    <t>-1056241991</t>
  </si>
  <si>
    <t>41</t>
  </si>
  <si>
    <t>721220801</t>
  </si>
  <si>
    <t>Demontáž zápachových uzávěrek  do DN 70</t>
  </si>
  <si>
    <t>-1797482896</t>
  </si>
  <si>
    <t>vana,umyvadlo,pračka:</t>
  </si>
  <si>
    <t>42</t>
  </si>
  <si>
    <t>721290111</t>
  </si>
  <si>
    <t>Zkouška těsnosti kanalizace  v objektech vodou do DN 125</t>
  </si>
  <si>
    <t>-1817632863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</si>
  <si>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</si>
  <si>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</si>
  <si>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</si>
  <si>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-990735936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</si>
  <si>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</si>
  <si>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</si>
  <si>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</si>
  <si>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1913111437</t>
  </si>
  <si>
    <t>722</t>
  </si>
  <si>
    <t>Zdravotechnika - vnitřní vodovod</t>
  </si>
  <si>
    <t>45</t>
  </si>
  <si>
    <t>722170801</t>
  </si>
  <si>
    <t>Demontáž rozvodů vody z plastů  do Ø 25 mm</t>
  </si>
  <si>
    <t>1385927092</t>
  </si>
  <si>
    <t>46</t>
  </si>
  <si>
    <t>722176113</t>
  </si>
  <si>
    <t>Montáž potrubí z plastových trub  svařovaných polyfuzně D přes 20 do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</si>
  <si>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</si>
  <si>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</si>
  <si>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</si>
  <si>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</si>
  <si>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</si>
  <si>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</si>
  <si>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</si>
  <si>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</si>
  <si>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</si>
  <si>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</si>
  <si>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</si>
  <si>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</si>
  <si>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</si>
  <si>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</si>
  <si>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 ceně rozvody vody z plastů  za práce malého rozsahu na zakázce do 20 m rozvodu</t>
  </si>
  <si>
    <t>soubor</t>
  </si>
  <si>
    <t>2045595680</t>
  </si>
  <si>
    <t>51</t>
  </si>
  <si>
    <t>722179192</t>
  </si>
  <si>
    <t>Příplatek k ceně rozvody vody z plastů  za práce malého rozsahu na zakázce při průměru trubek do 32 mm, do 15 svarů</t>
  </si>
  <si>
    <t>404839008</t>
  </si>
  <si>
    <t>52</t>
  </si>
  <si>
    <t>722290215</t>
  </si>
  <si>
    <t>Zkoušky, proplach a desinfekce vodovodního potrubí  zkoušky těsnosti vodovodního potrubí hrdlového nebo přírubového do DN 100</t>
  </si>
  <si>
    <t>1889455036</t>
  </si>
  <si>
    <t>53</t>
  </si>
  <si>
    <t>722290234</t>
  </si>
  <si>
    <t>Zkoušky, proplach a desinfekce vodovodního potrubí  proplach a desinfekce vodovodního potrubí do DN 80</t>
  </si>
  <si>
    <t>-1731951982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</si>
  <si>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</si>
  <si>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</si>
  <si>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</si>
  <si>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2044856512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</si>
  <si>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</si>
  <si>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</si>
  <si>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</si>
  <si>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-982352846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</si>
  <si>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</si>
  <si>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</si>
  <si>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</si>
  <si>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</si>
  <si>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</si>
  <si>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1251150248</t>
  </si>
  <si>
    <t>57</t>
  </si>
  <si>
    <t>723150402</t>
  </si>
  <si>
    <t>Potrubí z ocelových trubek hladkých  chráničky z ušlechtilé oceli spojované lisováním DN 15</t>
  </si>
  <si>
    <t>336204575</t>
  </si>
  <si>
    <t>chránička:</t>
  </si>
  <si>
    <t>58</t>
  </si>
  <si>
    <t>723181002</t>
  </si>
  <si>
    <t>Potrubí z měděných trubek měkkých, spojovaných lisováním DN 15</t>
  </si>
  <si>
    <t>-994553999</t>
  </si>
  <si>
    <t>59</t>
  </si>
  <si>
    <t>723190105</t>
  </si>
  <si>
    <t>Přípojky plynovodní ke spotřebičům z hadic nerezových vnitřní závit G 1/2 FF, délky 100 cm</t>
  </si>
  <si>
    <t>205323582</t>
  </si>
  <si>
    <t>60</t>
  </si>
  <si>
    <t>723190901</t>
  </si>
  <si>
    <t>Opravy plynovodního potrubí  uzavření nebo otevření potrubí</t>
  </si>
  <si>
    <t>-25142696</t>
  </si>
  <si>
    <t>61</t>
  </si>
  <si>
    <t>723190907</t>
  </si>
  <si>
    <t>Opravy plynovodního potrubí  odvzdušnění a napuštění potrubí</t>
  </si>
  <si>
    <t>310040420</t>
  </si>
  <si>
    <t>62</t>
  </si>
  <si>
    <t>723190909</t>
  </si>
  <si>
    <t>Opravy plynovodního potrubí  neúřední zkouška těsnosti dosavadního potrubí</t>
  </si>
  <si>
    <t>900327813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</si>
  <si>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</si>
  <si>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</si>
  <si>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</si>
  <si>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-1200939448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</si>
  <si>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</si>
  <si>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</si>
  <si>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</si>
  <si>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-1148644141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</si>
  <si>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</si>
  <si>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</si>
  <si>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</si>
  <si>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</si>
  <si>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</si>
  <si>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1236505636</t>
  </si>
  <si>
    <t>66</t>
  </si>
  <si>
    <t>725112001</t>
  </si>
  <si>
    <t>Zařízení záchodů klozety keramické standardní samostatně stojící s hlubokým splachováním odpad vodorovný</t>
  </si>
  <si>
    <t>-630316972</t>
  </si>
  <si>
    <t>67</t>
  </si>
  <si>
    <t>725210821</t>
  </si>
  <si>
    <t>Demontáž umyvadel  bez výtokových armatur umyvadel</t>
  </si>
  <si>
    <t>-1175482558</t>
  </si>
  <si>
    <t>68</t>
  </si>
  <si>
    <t>725211602</t>
  </si>
  <si>
    <t>Umyvadla keramická bez výtokových armatur se zápachovou uzávěrkou připevněná na stěnu šrouby bílá bez sloupu nebo krytu na sifon 550 mm</t>
  </si>
  <si>
    <t>-627608152</t>
  </si>
  <si>
    <t>69</t>
  </si>
  <si>
    <t>725220841</t>
  </si>
  <si>
    <t>Demontáž van  ocelových rohových</t>
  </si>
  <si>
    <t>599674243</t>
  </si>
  <si>
    <t>70</t>
  </si>
  <si>
    <t>725222116</t>
  </si>
  <si>
    <t>Vany bez výtokových armatur akrylátové se zápachovou uzávěrkou klasické 1700x700 mm</t>
  </si>
  <si>
    <t>32363844</t>
  </si>
  <si>
    <t>71</t>
  </si>
  <si>
    <t>725810811</t>
  </si>
  <si>
    <t>Demontáž výtokových ventilů  nástěnných</t>
  </si>
  <si>
    <t>-760777956</t>
  </si>
  <si>
    <t>72</t>
  </si>
  <si>
    <t>725811115</t>
  </si>
  <si>
    <t>Ventily nástěnné s pevným výtokem G 1/2 x 80 mm</t>
  </si>
  <si>
    <t>-1913338495</t>
  </si>
  <si>
    <t>73</t>
  </si>
  <si>
    <t>725820801</t>
  </si>
  <si>
    <t>Demontáž baterií  nástěnných do G 3/4</t>
  </si>
  <si>
    <t>280106902</t>
  </si>
  <si>
    <t>74</t>
  </si>
  <si>
    <t>725822611</t>
  </si>
  <si>
    <t>Baterie umyvadlové stojánkové pákové bez výpusti</t>
  </si>
  <si>
    <t>126318904</t>
  </si>
  <si>
    <t>75</t>
  </si>
  <si>
    <t>725831313</t>
  </si>
  <si>
    <t>Baterie vanové nástěnné pákové s příslušenstvím a pohyblivým držákem</t>
  </si>
  <si>
    <t>-2543315</t>
  </si>
  <si>
    <t>76</t>
  </si>
  <si>
    <t>725865501</t>
  </si>
  <si>
    <t>Zápachové uzávěrky zařizovacích předmětů odpadní soupravy se zápachovou uzávěrkou DN 40/50</t>
  </si>
  <si>
    <t>-689760369</t>
  </si>
  <si>
    <t>77</t>
  </si>
  <si>
    <t>725869101</t>
  </si>
  <si>
    <t>Zápachové uzávěrky zařizovacích předmětů montáž zápachových uzávěrek umyvadlových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</si>
  <si>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</si>
  <si>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</si>
  <si>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</si>
  <si>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</si>
  <si>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</si>
  <si>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</si>
  <si>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</si>
  <si>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</si>
  <si>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</si>
  <si>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</si>
  <si>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</si>
  <si>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 30/30</t>
  </si>
  <si>
    <t>-908628885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</si>
  <si>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</si>
  <si>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</si>
  <si>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</si>
  <si>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705881063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</si>
  <si>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</si>
  <si>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</si>
  <si>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</si>
  <si>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</si>
  <si>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</si>
  <si>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</si>
  <si>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</si>
  <si>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</si>
  <si>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</si>
  <si>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</si>
  <si>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</si>
  <si>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</si>
  <si>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</si>
  <si>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</si>
  <si>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180124095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</si>
  <si>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</si>
  <si>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</si>
  <si>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</si>
  <si>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845025732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</si>
  <si>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</si>
  <si>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</si>
  <si>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</si>
  <si>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9440527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</si>
  <si>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</si>
  <si>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</si>
  <si>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</si>
  <si>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</si>
  <si>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</si>
  <si>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</si>
  <si>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</si>
  <si>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</si>
  <si>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</si>
  <si>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</si>
  <si>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</si>
  <si>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</si>
  <si>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vodičů izolovaných měděných bez ukončení uložených pod omítku plných a laněných (CY), průřezu žíly 0,35 až 6 mm2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</si>
  <si>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</si>
  <si>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</si>
  <si>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</si>
  <si>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</si>
  <si>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</si>
  <si>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</si>
  <si>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</si>
  <si>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1 kV 2x6mm2</t>
  </si>
  <si>
    <t>-615298217</t>
  </si>
  <si>
    <t>92</t>
  </si>
  <si>
    <t>741210001</t>
  </si>
  <si>
    <t>Montáž rozvodnic oceloplechových nebo plastových bez zapojení vodičů běžných, hmotnosti do 20 kg</t>
  </si>
  <si>
    <t>-1151915266</t>
  </si>
  <si>
    <t>93</t>
  </si>
  <si>
    <t>35713850</t>
  </si>
  <si>
    <t>rozvodnice elektroměrové s jedním 1 fázovým místem bez požární úpravy</t>
  </si>
  <si>
    <t>-542558969</t>
  </si>
  <si>
    <t>94</t>
  </si>
  <si>
    <t>741310001</t>
  </si>
  <si>
    <t>Montáž spínačů jedno nebo dvoupólových nástěnných se zapojením vodičů, pro prostředí normální vypínačů, řazení 1-jednopólových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</si>
  <si>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</si>
  <si>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</si>
  <si>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</si>
  <si>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</si>
  <si>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</si>
  <si>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</si>
  <si>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</si>
  <si>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zásuvek domovních se zapojením vodičů bezšroubové připojení polozapuštěných nebo zapuštěných 10/16 A, provedení 2P + PE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</si>
  <si>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</si>
  <si>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</si>
  <si>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</si>
  <si>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</si>
  <si>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</si>
  <si>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</si>
  <si>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</si>
  <si>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svítidel žárovkových se zapojením vodičů bytových nebo společenských místností stropních přisazených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</si>
  <si>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</si>
  <si>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</si>
  <si>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</si>
  <si>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</si>
  <si>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</si>
  <si>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</si>
  <si>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</si>
  <si>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</si>
  <si>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</si>
  <si>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</si>
  <si>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</si>
  <si>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Zkoušky a prohlídky elektrických rozvodů a zařízení celková prohlídka a vyhotovení revizní zprávy pro objem montážních prací do 100 tis. Kč</t>
  </si>
  <si>
    <t>478821002</t>
  </si>
  <si>
    <t>102</t>
  </si>
  <si>
    <t>998741103</t>
  </si>
  <si>
    <t>Přesun hmot pro silnoproud stanovený z hmotnosti přesunovaného materiálu vodorovná dopravní vzdálenost do 50 m v objektech výšky přes 12 do 24 m</t>
  </si>
  <si>
    <t>-1220630759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</si>
  <si>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</si>
  <si>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</si>
  <si>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</si>
  <si>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431512998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</si>
  <si>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</si>
  <si>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</si>
  <si>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</si>
  <si>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</si>
  <si>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</si>
  <si>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</si>
  <si>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</si>
  <si>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</si>
  <si>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</si>
  <si>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</si>
  <si>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</si>
  <si>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</si>
  <si>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potrubí, průměru do 200 mm</t>
  </si>
  <si>
    <t>-319759185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</si>
  <si>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</si>
  <si>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</si>
  <si>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</si>
  <si>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877157900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</si>
  <si>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</si>
  <si>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</si>
  <si>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</si>
  <si>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-754966990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</si>
  <si>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</si>
  <si>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</si>
  <si>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</si>
  <si>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</si>
  <si>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</si>
  <si>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227490067</t>
  </si>
  <si>
    <t>(0,46+1,49+1,45)*2,6</t>
  </si>
  <si>
    <t>(1,92+0,9)*2,6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</si>
  <si>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</si>
  <si>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</si>
  <si>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</si>
  <si>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-948199866</t>
  </si>
  <si>
    <t>(0,885+1,14)*2</t>
  </si>
  <si>
    <t>(2,435+1,92)*2</t>
  </si>
  <si>
    <t>2,6*8</t>
  </si>
  <si>
    <t>111</t>
  </si>
  <si>
    <t>763111751</t>
  </si>
  <si>
    <t>Příčka ze sádrokartonových desek  Příplatek k cenám za plochu do 6 m2 jednotlivě</t>
  </si>
  <si>
    <t>-429895531</t>
  </si>
  <si>
    <t>112</t>
  </si>
  <si>
    <t>763111762</t>
  </si>
  <si>
    <t>Příčka ze sádrokartonových desek  Příplatek k cenám za zahuštění profilů u příček s nosnou konstrukcí z jednoduchých profilů na vzdálenost 41 cm</t>
  </si>
  <si>
    <t>-50231719</t>
  </si>
  <si>
    <t>113</t>
  </si>
  <si>
    <t>763111771</t>
  </si>
  <si>
    <t>Příčka ze sádrokartonových desek  Příplatek k cenám za rovinnost kvality speciální tmelení kvality Q3</t>
  </si>
  <si>
    <t>1983866819</t>
  </si>
  <si>
    <t>16,172*2</t>
  </si>
  <si>
    <t>114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</si>
  <si>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</si>
  <si>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</si>
  <si>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1260862611</t>
  </si>
  <si>
    <t>115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</si>
  <si>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</si>
  <si>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</si>
  <si>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1956061969</t>
  </si>
  <si>
    <t>766</t>
  </si>
  <si>
    <t>Konstrukce truhlářské</t>
  </si>
  <si>
    <t>116</t>
  </si>
  <si>
    <t>766421812</t>
  </si>
  <si>
    <t>Demontáž obložení podhledů  panely,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</si>
  <si>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</si>
  <si>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</si>
  <si>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</si>
  <si>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</si>
  <si>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</si>
  <si>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dřevěných nebo plastových  otevíravých do ocelové zárubně povrchově upravených jednokřídlových, šířky do 800 mm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</si>
  <si>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</si>
  <si>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</si>
  <si>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</si>
  <si>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</si>
  <si>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</si>
  <si>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</si>
  <si>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</si>
  <si>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materiálu R BB nerez PK</t>
  </si>
  <si>
    <t>-141603953</t>
  </si>
  <si>
    <t>120</t>
  </si>
  <si>
    <t>766660722</t>
  </si>
  <si>
    <t>Montáž dveřních doplňků dveřního kování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</si>
  <si>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</si>
  <si>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</si>
  <si>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</si>
  <si>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</si>
  <si>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</si>
  <si>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</si>
  <si>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</si>
  <si>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ostatních truhlářských konstrukcí  prahů dveří jednokřídlových, šířky do 100 mm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</si>
  <si>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</si>
  <si>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</si>
  <si>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</si>
  <si>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</si>
  <si>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</si>
  <si>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</si>
  <si>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</si>
  <si>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pro konstrukce truhlářské stanovený z hmotnosti přesunovaného materiálu vodorovná dopravní vzdálenost do 50 m v objektech výšky přes 12 do 24 m</t>
  </si>
  <si>
    <t>-1789755992</t>
  </si>
  <si>
    <t>125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</si>
  <si>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</si>
  <si>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</si>
  <si>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-258521344</t>
  </si>
  <si>
    <t>126</t>
  </si>
  <si>
    <t>DV</t>
  </si>
  <si>
    <t>Dodávka a osazení laminátových dvířek za wc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</si>
  <si>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</si>
  <si>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</si>
  <si>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</si>
  <si>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</si>
  <si>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</si>
  <si>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</si>
  <si>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</si>
  <si>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</si>
  <si>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</si>
  <si>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dlaždic keramických  kladených do malty režných nebo glazovaných hladkých přes 9 do 12 ks/ m2</t>
  </si>
  <si>
    <t>1156502611</t>
  </si>
  <si>
    <t>4,67</t>
  </si>
  <si>
    <t>129</t>
  </si>
  <si>
    <t>771591111</t>
  </si>
  <si>
    <t>Podlahy - ostatní práce  penetrace podkladu</t>
  </si>
  <si>
    <t>1058198711</t>
  </si>
  <si>
    <t>130</t>
  </si>
  <si>
    <t>59761408</t>
  </si>
  <si>
    <t>dlaždice keramické slinuté neglazované mrazuvzdorné barevná přes 9 do 12 ks/m2</t>
  </si>
  <si>
    <t>-301433994</t>
  </si>
  <si>
    <t>5,67*1,1</t>
  </si>
  <si>
    <t>131</t>
  </si>
  <si>
    <t>998771103</t>
  </si>
  <si>
    <t>Přesun hmot pro podlahy z dlaždic stanovený z hmotnosti přesunovaného materiálu vodorovná dopravní vzdálenost do 50 m v objektech výšky přes 12 do 24 m</t>
  </si>
  <si>
    <t>-1950198867</t>
  </si>
  <si>
    <t>132</t>
  </si>
  <si>
    <t>998771181</t>
  </si>
  <si>
    <t>Přesun hmot pro podlahy z dlaždic stanovený z hmotnosti přesunovaného materiálu Příplatek k ceně za přesun prováděný bez použití mechanizace pro jakoukoliv výšku objektu</t>
  </si>
  <si>
    <t>1862005868</t>
  </si>
  <si>
    <t>776</t>
  </si>
  <si>
    <t>Podlahy povlakové</t>
  </si>
  <si>
    <t>133</t>
  </si>
  <si>
    <t>776201812</t>
  </si>
  <si>
    <t>Demontáž povlakových podlahovin lepených ručně s podložkou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</si>
  <si>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</si>
  <si>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</si>
  <si>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</si>
  <si>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</si>
  <si>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</si>
  <si>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</si>
  <si>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</si>
  <si>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lišt obvodových lepených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</si>
  <si>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</si>
  <si>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</si>
  <si>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</si>
  <si>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</si>
  <si>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</si>
  <si>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</si>
  <si>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</si>
  <si>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</si>
  <si>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</si>
  <si>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pro podlahy povlakové  stanovený z hmotnosti přesunovaného materiálu vodorovná dopravní vzdálenost do 50 m v objektech výšky přes 12 do 24 m</t>
  </si>
  <si>
    <t>1053293450</t>
  </si>
  <si>
    <t>137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</si>
  <si>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</si>
  <si>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</si>
  <si>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-312591752</t>
  </si>
  <si>
    <t>781</t>
  </si>
  <si>
    <t>Dokončovací práce - obklady</t>
  </si>
  <si>
    <t>138</t>
  </si>
  <si>
    <t>781413212</t>
  </si>
  <si>
    <t>Montáž obkladů vnitřních stěn z obkladaček a dekorů (listel) pórovinových  lepených standardním lepidlem z dekorů, výšky přes 65 do 75 mm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</si>
  <si>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</si>
  <si>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</si>
  <si>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</si>
  <si>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</si>
  <si>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</si>
  <si>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</si>
  <si>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</si>
  <si>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</si>
  <si>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</si>
  <si>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stěn z dlaždic keramických  kladených do malty režných nebo glazovaných hladkých přes 12 do 19 ks/m2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</si>
  <si>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</si>
  <si>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</si>
  <si>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</si>
  <si>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</si>
  <si>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</si>
  <si>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</si>
  <si>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</si>
  <si>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</si>
  <si>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</si>
  <si>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</si>
  <si>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Ostatní prvky  ostatní práce penetrace podkladu</t>
  </si>
  <si>
    <t>1407816380</t>
  </si>
  <si>
    <t>143</t>
  </si>
  <si>
    <t>998781103</t>
  </si>
  <si>
    <t>Přesun hmot pro obklady keramické  stanovený z hmotnosti přesunovaného materiálu vodorovná dopravní vzdálenost do 50 m v objektech výšky přes 12 do 24 m</t>
  </si>
  <si>
    <t>399135691</t>
  </si>
  <si>
    <t>144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</si>
  <si>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</si>
  <si>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</si>
  <si>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</si>
  <si>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</si>
  <si>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</si>
  <si>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</si>
  <si>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</si>
  <si>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</si>
  <si>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</si>
  <si>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</si>
  <si>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</si>
  <si>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Příprava podkladu zámečnických konstrukcí před provedením nátěru odmaštění odmašťovačem ředidlovým</t>
  </si>
  <si>
    <t>-801275155</t>
  </si>
  <si>
    <t>147</t>
  </si>
  <si>
    <t>783314101</t>
  </si>
  <si>
    <t>Základní nátěr zámečnických konstrukcí jednonásobný syntetický</t>
  </si>
  <si>
    <t>1697118350</t>
  </si>
  <si>
    <t>zárubně:</t>
  </si>
  <si>
    <t>(2*2+0,9)*2*0,5</t>
  </si>
  <si>
    <t>148</t>
  </si>
  <si>
    <t>783317101</t>
  </si>
  <si>
    <t>Krycí nátěr (email) zámečnických konstrukcí jednonásobný syntetický standardní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</si>
  <si>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</si>
  <si>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</si>
  <si>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</si>
  <si>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</si>
  <si>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</si>
  <si>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</si>
  <si>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</si>
  <si>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</si>
  <si>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</si>
  <si>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</si>
  <si>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</si>
  <si>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místnostech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</si>
  <si>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</si>
  <si>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</si>
  <si>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</si>
  <si>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</si>
  <si>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</si>
  <si>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</si>
  <si>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</si>
  <si>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Penetrace podkladu jednonásobná základní silikátová v místnostech výšky do 3,80 m</t>
  </si>
  <si>
    <t>-221287476</t>
  </si>
  <si>
    <t>152</t>
  </si>
  <si>
    <t>784321001</t>
  </si>
  <si>
    <t>Malby silikátové jednonásobné, bílé v místnostech výšky do 3,80 m</t>
  </si>
  <si>
    <t>-1804694032</t>
  </si>
  <si>
    <t>HZS</t>
  </si>
  <si>
    <t>Hodinové zúčtovací sazby</t>
  </si>
  <si>
    <t>153</t>
  </si>
  <si>
    <t>HZS1292</t>
  </si>
  <si>
    <t>Hodinové zúčtovací sazby profesí HSV  zemní a pomocné práce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</si>
  <si>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</si>
  <si>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</si>
  <si>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</si>
  <si>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</si>
  <si>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</si>
  <si>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</si>
  <si>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</si>
  <si>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</si>
  <si>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</si>
  <si>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</si>
  <si>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</si>
  <si>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Hodinové zúčtovací sazby profesí PSV  provádění stavebních instalací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</si>
  <si>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</si>
  <si>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</si>
  <si>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</si>
  <si>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</si>
  <si>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Hodinové zúčtovací sazby montáží technologických zařízení  při externích montážích montér potrubí</t>
  </si>
  <si>
    <t>-1434380165</t>
  </si>
  <si>
    <t>dopojení nového ventilátoru na stávající potrubí:</t>
  </si>
  <si>
    <t>156</t>
  </si>
  <si>
    <t>HZS4212</t>
  </si>
  <si>
    <t>Hodinové zúčtovací sazby ostatních profesí  revizní a kontrolní činnost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</si>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</sst>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5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5"/>
      <c r="BS13" s="23" t="s">
        <v>8</v>
      </c>
    </row>
    <row r="14" spans="2:71" ht="13.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5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ROUND(AG51,2)</f>
        <v>0</v>
      </c>
      <c r="AL23" s="359"/>
      <c r="AM23" s="359"/>
      <c r="AN23" s="359"/>
      <c r="AO23" s="359"/>
      <c r="AP23" s="41"/>
      <c r="AQ23" s="44"/>
      <c r="BE23" s="32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ROUND(AV51,2)</f>
        <v>0</v>
      </c>
      <c r="AL26" s="327"/>
      <c r="AM26" s="327"/>
      <c r="AN26" s="327"/>
      <c r="AO26" s="327"/>
      <c r="AP26" s="47"/>
      <c r="AQ26" s="49"/>
      <c r="BE26" s="32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ROUND(AW51,2)</f>
        <v>0</v>
      </c>
      <c r="AL27" s="327"/>
      <c r="AM27" s="327"/>
      <c r="AN27" s="327"/>
      <c r="AO27" s="327"/>
      <c r="AP27" s="47"/>
      <c r="AQ27" s="49"/>
      <c r="BE27" s="32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P1911/5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Výškovická 447/153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IF(AN8="","",AN8)</f>
        <v>28. 8. 2019</v>
      </c>
      <c r="AN44" s="33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0" t="str">
        <f>IF(E17="","",E17)</f>
        <v>Ing. Vladimír Slonka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'2 - Bytová jednotka č.2'!J27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'2 - Bytová jednotka č.2'!P102</f>
        <v>0</v>
      </c>
      <c r="AV52" s="102">
        <f>'2 - Bytová jednotka č.2'!J30</f>
        <v>0</v>
      </c>
      <c r="AW52" s="102">
        <f>'2 - Bytová jednotka č.2'!J31</f>
        <v>0</v>
      </c>
      <c r="AX52" s="102">
        <f>'2 - Bytová jednotka č.2'!J32</f>
        <v>0</v>
      </c>
      <c r="AY52" s="102">
        <f>'2 - Bytová jednotka č.2'!J33</f>
        <v>0</v>
      </c>
      <c r="AZ52" s="102">
        <f>'2 - Bytová jednotka č.2'!F30</f>
        <v>0</v>
      </c>
      <c r="BA52" s="102">
        <f>'2 - Bytová jednotka č.2'!F31</f>
        <v>0</v>
      </c>
      <c r="BB52" s="102">
        <f>'2 - Bytová jednotka č.2'!F32</f>
        <v>0</v>
      </c>
      <c r="BC52" s="102">
        <f>'2 - Bytová jednotka č.2'!F33</f>
        <v>0</v>
      </c>
      <c r="BD52" s="104">
        <f>'2 - Bytová jednotka č.2'!F34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80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noShDjo3EJB/iOwci0QmnJU+epheXxIMVBmqlK6RgF5dUAXrB2CTm0EU097Q5yxnyHqJuRcZKE9s11gljSuUjg==" saltValue="i2SRNIFeYnjNnD1Zm7jcfs3a26LbjNZgbgcrI6XHsOPQ014Ei31bG+O8WjDlypfUj3A15mCBINGS3Ffh6mdD3g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6"/>
  <sheetViews>
    <sheetView showGridLines="0" tabSelected="1" workbookViewId="0" topLeftCell="A1">
      <pane ySplit="1" topLeftCell="A42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82</v>
      </c>
      <c r="G1" s="370" t="s">
        <v>83</v>
      </c>
      <c r="H1" s="370"/>
      <c r="I1" s="110"/>
      <c r="J1" s="109" t="s">
        <v>84</v>
      </c>
      <c r="K1" s="108" t="s">
        <v>85</v>
      </c>
      <c r="L1" s="109" t="s">
        <v>86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2" t="str">
        <f>'Rekapitulace stavby'!K6</f>
        <v>Výškovická 447/153</v>
      </c>
      <c r="F7" s="363"/>
      <c r="G7" s="363"/>
      <c r="H7" s="363"/>
      <c r="I7" s="112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4" t="s">
        <v>89</v>
      </c>
      <c r="F9" s="365"/>
      <c r="G9" s="365"/>
      <c r="H9" s="36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28. 8. 2019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4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4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ROUND(J102,2)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ROUND(SUM(BE102:BE395),2)</f>
        <v>0</v>
      </c>
      <c r="G30" s="41"/>
      <c r="H30" s="41"/>
      <c r="I30" s="126">
        <v>0.21</v>
      </c>
      <c r="J30" s="125">
        <f>ROUND(ROUND((SUM(BE102:BE395)),2)*I30,2)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ROUND(SUM(BF102:BF395),2)</f>
        <v>0</v>
      </c>
      <c r="G31" s="41"/>
      <c r="H31" s="41"/>
      <c r="I31" s="126">
        <v>0.15</v>
      </c>
      <c r="J31" s="125">
        <f>ROUND(ROUND((SUM(BF102:BF395)),2)*I31,2)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ROUND(SUM(BG102:BG395),2)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ROUND(SUM(BH102:BH395),2)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ROUND(SUM(BI102:BI395),2)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Výškovická 447/153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2 - Bytová jednotka č.2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28. 8. 2019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4" t="s">
        <v>32</v>
      </c>
      <c r="J51" s="357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91</v>
      </c>
      <c r="D54" s="127"/>
      <c r="E54" s="127"/>
      <c r="F54" s="127"/>
      <c r="G54" s="127"/>
      <c r="H54" s="127"/>
      <c r="I54" s="140"/>
      <c r="J54" s="141" t="s">
        <v>92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93</v>
      </c>
      <c r="D56" s="41"/>
      <c r="E56" s="41"/>
      <c r="F56" s="41"/>
      <c r="G56" s="41"/>
      <c r="H56" s="41"/>
      <c r="I56" s="113"/>
      <c r="J56" s="123">
        <f>J102</f>
        <v>0</v>
      </c>
      <c r="K56" s="44"/>
      <c r="AU56" s="23" t="s">
        <v>94</v>
      </c>
    </row>
    <row r="57" spans="2:11" s="7" customFormat="1" ht="24.95" customHeight="1">
      <c r="B57" s="144"/>
      <c r="C57" s="145"/>
      <c r="D57" s="146" t="s">
        <v>95</v>
      </c>
      <c r="E57" s="147"/>
      <c r="F57" s="147"/>
      <c r="G57" s="147"/>
      <c r="H57" s="147"/>
      <c r="I57" s="148"/>
      <c r="J57" s="149">
        <f>J103</f>
        <v>0</v>
      </c>
      <c r="K57" s="150"/>
    </row>
    <row r="58" spans="2:11" s="8" customFormat="1" ht="19.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J104</f>
        <v>0</v>
      </c>
      <c r="K58" s="157"/>
    </row>
    <row r="59" spans="2:11" s="8" customFormat="1" ht="19.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8" customFormat="1" ht="19.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J126</f>
        <v>0</v>
      </c>
      <c r="K60" s="157"/>
    </row>
    <row r="61" spans="2:11" s="8" customFormat="1" ht="19.9" customHeight="1">
      <c r="B61" s="151"/>
      <c r="C61" s="152"/>
      <c r="D61" s="153" t="s">
        <v>99</v>
      </c>
      <c r="E61" s="154"/>
      <c r="F61" s="154"/>
      <c r="G61" s="154"/>
      <c r="H61" s="154"/>
      <c r="I61" s="155"/>
      <c r="J61" s="156">
        <f>J148</f>
        <v>0</v>
      </c>
      <c r="K61" s="157"/>
    </row>
    <row r="62" spans="2:11" s="8" customFormat="1" ht="19.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J156</f>
        <v>0</v>
      </c>
      <c r="K62" s="157"/>
    </row>
    <row r="63" spans="2:11" s="7" customFormat="1" ht="24.95" customHeight="1">
      <c r="B63" s="144"/>
      <c r="C63" s="145"/>
      <c r="D63" s="146" t="s">
        <v>101</v>
      </c>
      <c r="E63" s="147"/>
      <c r="F63" s="147"/>
      <c r="G63" s="147"/>
      <c r="H63" s="147"/>
      <c r="I63" s="148"/>
      <c r="J63" s="149">
        <f>J160</f>
        <v>0</v>
      </c>
      <c r="K63" s="150"/>
    </row>
    <row r="64" spans="2:11" s="8" customFormat="1" ht="19.9" customHeight="1">
      <c r="B64" s="151"/>
      <c r="C64" s="152"/>
      <c r="D64" s="153" t="s">
        <v>102</v>
      </c>
      <c r="E64" s="154"/>
      <c r="F64" s="154"/>
      <c r="G64" s="154"/>
      <c r="H64" s="154"/>
      <c r="I64" s="155"/>
      <c r="J64" s="156">
        <f>J161</f>
        <v>0</v>
      </c>
      <c r="K64" s="157"/>
    </row>
    <row r="65" spans="2:11" s="8" customFormat="1" ht="19.9" customHeight="1">
      <c r="B65" s="151"/>
      <c r="C65" s="152"/>
      <c r="D65" s="153" t="s">
        <v>103</v>
      </c>
      <c r="E65" s="154"/>
      <c r="F65" s="154"/>
      <c r="G65" s="154"/>
      <c r="H65" s="154"/>
      <c r="I65" s="155"/>
      <c r="J65" s="156">
        <f>J188</f>
        <v>0</v>
      </c>
      <c r="K65" s="157"/>
    </row>
    <row r="66" spans="2:11" s="8" customFormat="1" ht="19.9" customHeight="1">
      <c r="B66" s="151"/>
      <c r="C66" s="152"/>
      <c r="D66" s="153" t="s">
        <v>104</v>
      </c>
      <c r="E66" s="154"/>
      <c r="F66" s="154"/>
      <c r="G66" s="154"/>
      <c r="H66" s="154"/>
      <c r="I66" s="155"/>
      <c r="J66" s="156">
        <f>J199</f>
        <v>0</v>
      </c>
      <c r="K66" s="157"/>
    </row>
    <row r="67" spans="2:11" s="8" customFormat="1" ht="19.9" customHeight="1">
      <c r="B67" s="151"/>
      <c r="C67" s="152"/>
      <c r="D67" s="153" t="s">
        <v>105</v>
      </c>
      <c r="E67" s="154"/>
      <c r="F67" s="154"/>
      <c r="G67" s="154"/>
      <c r="H67" s="154"/>
      <c r="I67" s="155"/>
      <c r="J67" s="156">
        <f>J211</f>
        <v>0</v>
      </c>
      <c r="K67" s="157"/>
    </row>
    <row r="68" spans="2:11" s="8" customFormat="1" ht="19.9" customHeight="1">
      <c r="B68" s="151"/>
      <c r="C68" s="152"/>
      <c r="D68" s="153" t="s">
        <v>106</v>
      </c>
      <c r="E68" s="154"/>
      <c r="F68" s="154"/>
      <c r="G68" s="154"/>
      <c r="H68" s="154"/>
      <c r="I68" s="155"/>
      <c r="J68" s="156">
        <f>J223</f>
        <v>0</v>
      </c>
      <c r="K68" s="157"/>
    </row>
    <row r="69" spans="2:11" s="8" customFormat="1" ht="19.9" customHeight="1">
      <c r="B69" s="151"/>
      <c r="C69" s="152"/>
      <c r="D69" s="153" t="s">
        <v>107</v>
      </c>
      <c r="E69" s="154"/>
      <c r="F69" s="154"/>
      <c r="G69" s="154"/>
      <c r="H69" s="154"/>
      <c r="I69" s="155"/>
      <c r="J69" s="156">
        <f>J243</f>
        <v>0</v>
      </c>
      <c r="K69" s="157"/>
    </row>
    <row r="70" spans="2:11" s="8" customFormat="1" ht="19.9" customHeight="1">
      <c r="B70" s="151"/>
      <c r="C70" s="152"/>
      <c r="D70" s="153" t="s">
        <v>108</v>
      </c>
      <c r="E70" s="154"/>
      <c r="F70" s="154"/>
      <c r="G70" s="154"/>
      <c r="H70" s="154"/>
      <c r="I70" s="155"/>
      <c r="J70" s="156">
        <f>J247</f>
        <v>0</v>
      </c>
      <c r="K70" s="157"/>
    </row>
    <row r="71" spans="2:11" s="8" customFormat="1" ht="19.9" customHeight="1">
      <c r="B71" s="151"/>
      <c r="C71" s="152"/>
      <c r="D71" s="153" t="s">
        <v>109</v>
      </c>
      <c r="E71" s="154"/>
      <c r="F71" s="154"/>
      <c r="G71" s="154"/>
      <c r="H71" s="154"/>
      <c r="I71" s="155"/>
      <c r="J71" s="156">
        <f>J265</f>
        <v>0</v>
      </c>
      <c r="K71" s="157"/>
    </row>
    <row r="72" spans="2:11" s="8" customFormat="1" ht="19.9" customHeight="1">
      <c r="B72" s="151"/>
      <c r="C72" s="152"/>
      <c r="D72" s="153" t="s">
        <v>110</v>
      </c>
      <c r="E72" s="154"/>
      <c r="F72" s="154"/>
      <c r="G72" s="154"/>
      <c r="H72" s="154"/>
      <c r="I72" s="155"/>
      <c r="J72" s="156">
        <f>J271</f>
        <v>0</v>
      </c>
      <c r="K72" s="157"/>
    </row>
    <row r="73" spans="2:11" s="8" customFormat="1" ht="19.9" customHeight="1">
      <c r="B73" s="151"/>
      <c r="C73" s="152"/>
      <c r="D73" s="153" t="s">
        <v>111</v>
      </c>
      <c r="E73" s="154"/>
      <c r="F73" s="154"/>
      <c r="G73" s="154"/>
      <c r="H73" s="154"/>
      <c r="I73" s="155"/>
      <c r="J73" s="156">
        <f>J288</f>
        <v>0</v>
      </c>
      <c r="K73" s="157"/>
    </row>
    <row r="74" spans="2:11" s="8" customFormat="1" ht="19.9" customHeight="1">
      <c r="B74" s="151"/>
      <c r="C74" s="152"/>
      <c r="D74" s="153" t="s">
        <v>112</v>
      </c>
      <c r="E74" s="154"/>
      <c r="F74" s="154"/>
      <c r="G74" s="154"/>
      <c r="H74" s="154"/>
      <c r="I74" s="155"/>
      <c r="J74" s="156">
        <f>J304</f>
        <v>0</v>
      </c>
      <c r="K74" s="157"/>
    </row>
    <row r="75" spans="2:11" s="8" customFormat="1" ht="19.9" customHeight="1">
      <c r="B75" s="151"/>
      <c r="C75" s="152"/>
      <c r="D75" s="153" t="s">
        <v>113</v>
      </c>
      <c r="E75" s="154"/>
      <c r="F75" s="154"/>
      <c r="G75" s="154"/>
      <c r="H75" s="154"/>
      <c r="I75" s="155"/>
      <c r="J75" s="156">
        <f>J314</f>
        <v>0</v>
      </c>
      <c r="K75" s="157"/>
    </row>
    <row r="76" spans="2:11" s="8" customFormat="1" ht="19.9" customHeight="1">
      <c r="B76" s="151"/>
      <c r="C76" s="152"/>
      <c r="D76" s="153" t="s">
        <v>114</v>
      </c>
      <c r="E76" s="154"/>
      <c r="F76" s="154"/>
      <c r="G76" s="154"/>
      <c r="H76" s="154"/>
      <c r="I76" s="155"/>
      <c r="J76" s="156">
        <f>J327</f>
        <v>0</v>
      </c>
      <c r="K76" s="157"/>
    </row>
    <row r="77" spans="2:11" s="8" customFormat="1" ht="19.9" customHeight="1">
      <c r="B77" s="151"/>
      <c r="C77" s="152"/>
      <c r="D77" s="153" t="s">
        <v>115</v>
      </c>
      <c r="E77" s="154"/>
      <c r="F77" s="154"/>
      <c r="G77" s="154"/>
      <c r="H77" s="154"/>
      <c r="I77" s="155"/>
      <c r="J77" s="156">
        <f>J344</f>
        <v>0</v>
      </c>
      <c r="K77" s="157"/>
    </row>
    <row r="78" spans="2:11" s="8" customFormat="1" ht="19.9" customHeight="1">
      <c r="B78" s="151"/>
      <c r="C78" s="152"/>
      <c r="D78" s="153" t="s">
        <v>116</v>
      </c>
      <c r="E78" s="154"/>
      <c r="F78" s="154"/>
      <c r="G78" s="154"/>
      <c r="H78" s="154"/>
      <c r="I78" s="155"/>
      <c r="J78" s="156">
        <f>J350</f>
        <v>0</v>
      </c>
      <c r="K78" s="157"/>
    </row>
    <row r="79" spans="2:11" s="7" customFormat="1" ht="24.95" customHeight="1">
      <c r="B79" s="144"/>
      <c r="C79" s="145"/>
      <c r="D79" s="146" t="s">
        <v>117</v>
      </c>
      <c r="E79" s="147"/>
      <c r="F79" s="147"/>
      <c r="G79" s="147"/>
      <c r="H79" s="147"/>
      <c r="I79" s="148"/>
      <c r="J79" s="149">
        <f>J368</f>
        <v>0</v>
      </c>
      <c r="K79" s="150"/>
    </row>
    <row r="80" spans="2:11" s="7" customFormat="1" ht="24.95" customHeight="1">
      <c r="B80" s="144"/>
      <c r="C80" s="145"/>
      <c r="D80" s="146" t="s">
        <v>118</v>
      </c>
      <c r="E80" s="147"/>
      <c r="F80" s="147"/>
      <c r="G80" s="147"/>
      <c r="H80" s="147"/>
      <c r="I80" s="148"/>
      <c r="J80" s="149">
        <f>J391</f>
        <v>0</v>
      </c>
      <c r="K80" s="150"/>
    </row>
    <row r="81" spans="2:11" s="8" customFormat="1" ht="19.9" customHeight="1">
      <c r="B81" s="151"/>
      <c r="C81" s="152"/>
      <c r="D81" s="153" t="s">
        <v>119</v>
      </c>
      <c r="E81" s="154"/>
      <c r="F81" s="154"/>
      <c r="G81" s="154"/>
      <c r="H81" s="154"/>
      <c r="I81" s="155"/>
      <c r="J81" s="156">
        <f>J392</f>
        <v>0</v>
      </c>
      <c r="K81" s="157"/>
    </row>
    <row r="82" spans="2:11" s="8" customFormat="1" ht="19.9" customHeight="1">
      <c r="B82" s="151"/>
      <c r="C82" s="152"/>
      <c r="D82" s="153" t="s">
        <v>120</v>
      </c>
      <c r="E82" s="154"/>
      <c r="F82" s="154"/>
      <c r="G82" s="154"/>
      <c r="H82" s="154"/>
      <c r="I82" s="155"/>
      <c r="J82" s="156">
        <f>J394</f>
        <v>0</v>
      </c>
      <c r="K82" s="157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3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4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7"/>
      <c r="J88" s="59"/>
      <c r="K88" s="59"/>
      <c r="L88" s="60"/>
    </row>
    <row r="89" spans="2:12" s="1" customFormat="1" ht="36.95" customHeight="1">
      <c r="B89" s="40"/>
      <c r="C89" s="61" t="s">
        <v>121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4.45" customHeight="1">
      <c r="B91" s="40"/>
      <c r="C91" s="64" t="s">
        <v>18</v>
      </c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6.5" customHeight="1">
      <c r="B92" s="40"/>
      <c r="C92" s="62"/>
      <c r="D92" s="62"/>
      <c r="E92" s="367" t="str">
        <f>E7</f>
        <v>Výškovická 447/153</v>
      </c>
      <c r="F92" s="368"/>
      <c r="G92" s="368"/>
      <c r="H92" s="368"/>
      <c r="I92" s="158"/>
      <c r="J92" s="62"/>
      <c r="K92" s="62"/>
      <c r="L92" s="60"/>
    </row>
    <row r="93" spans="2:12" s="1" customFormat="1" ht="14.45" customHeight="1">
      <c r="B93" s="40"/>
      <c r="C93" s="64" t="s">
        <v>88</v>
      </c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 ht="17.25" customHeight="1">
      <c r="B94" s="40"/>
      <c r="C94" s="62"/>
      <c r="D94" s="62"/>
      <c r="E94" s="337" t="str">
        <f>E9</f>
        <v>2 - Bytová jednotka č.2</v>
      </c>
      <c r="F94" s="369"/>
      <c r="G94" s="369"/>
      <c r="H94" s="369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59" t="str">
        <f>F12</f>
        <v xml:space="preserve"> </v>
      </c>
      <c r="G96" s="62"/>
      <c r="H96" s="62"/>
      <c r="I96" s="160" t="s">
        <v>25</v>
      </c>
      <c r="J96" s="72" t="str">
        <f>IF(J12="","",J12)</f>
        <v>28. 8. 2019</v>
      </c>
      <c r="K96" s="62"/>
      <c r="L96" s="60"/>
    </row>
    <row r="97" spans="2:12" s="1" customFormat="1" ht="6.9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12" s="1" customFormat="1" ht="13.5">
      <c r="B98" s="40"/>
      <c r="C98" s="64" t="s">
        <v>27</v>
      </c>
      <c r="D98" s="62"/>
      <c r="E98" s="62"/>
      <c r="F98" s="159" t="str">
        <f>E15</f>
        <v xml:space="preserve"> </v>
      </c>
      <c r="G98" s="62"/>
      <c r="H98" s="62"/>
      <c r="I98" s="160" t="s">
        <v>32</v>
      </c>
      <c r="J98" s="159" t="str">
        <f>E21</f>
        <v>Ing. Vladimír Slonka</v>
      </c>
      <c r="K98" s="62"/>
      <c r="L98" s="60"/>
    </row>
    <row r="99" spans="2:12" s="1" customFormat="1" ht="14.45" customHeight="1">
      <c r="B99" s="40"/>
      <c r="C99" s="64" t="s">
        <v>30</v>
      </c>
      <c r="D99" s="62"/>
      <c r="E99" s="62"/>
      <c r="F99" s="159" t="str">
        <f>IF(E18="","",E18)</f>
        <v/>
      </c>
      <c r="G99" s="62"/>
      <c r="H99" s="62"/>
      <c r="I99" s="158"/>
      <c r="J99" s="62"/>
      <c r="K99" s="62"/>
      <c r="L99" s="60"/>
    </row>
    <row r="100" spans="2:12" s="1" customFormat="1" ht="10.3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20" s="9" customFormat="1" ht="29.25" customHeight="1">
      <c r="B101" s="161"/>
      <c r="C101" s="162" t="s">
        <v>122</v>
      </c>
      <c r="D101" s="163" t="s">
        <v>57</v>
      </c>
      <c r="E101" s="163" t="s">
        <v>53</v>
      </c>
      <c r="F101" s="163" t="s">
        <v>123</v>
      </c>
      <c r="G101" s="163" t="s">
        <v>124</v>
      </c>
      <c r="H101" s="163" t="s">
        <v>125</v>
      </c>
      <c r="I101" s="164" t="s">
        <v>126</v>
      </c>
      <c r="J101" s="163" t="s">
        <v>92</v>
      </c>
      <c r="K101" s="165" t="s">
        <v>127</v>
      </c>
      <c r="L101" s="166"/>
      <c r="M101" s="80" t="s">
        <v>128</v>
      </c>
      <c r="N101" s="81" t="s">
        <v>42</v>
      </c>
      <c r="O101" s="81" t="s">
        <v>129</v>
      </c>
      <c r="P101" s="81" t="s">
        <v>130</v>
      </c>
      <c r="Q101" s="81" t="s">
        <v>131</v>
      </c>
      <c r="R101" s="81" t="s">
        <v>132</v>
      </c>
      <c r="S101" s="81" t="s">
        <v>133</v>
      </c>
      <c r="T101" s="82" t="s">
        <v>134</v>
      </c>
    </row>
    <row r="102" spans="2:63" s="1" customFormat="1" ht="29.25" customHeight="1">
      <c r="B102" s="40"/>
      <c r="C102" s="86" t="s">
        <v>93</v>
      </c>
      <c r="D102" s="62"/>
      <c r="E102" s="62"/>
      <c r="F102" s="62"/>
      <c r="G102" s="62"/>
      <c r="H102" s="62"/>
      <c r="I102" s="158"/>
      <c r="J102" s="167">
        <f>BK102</f>
        <v>0</v>
      </c>
      <c r="K102" s="62"/>
      <c r="L102" s="60"/>
      <c r="M102" s="83"/>
      <c r="N102" s="84"/>
      <c r="O102" s="84"/>
      <c r="P102" s="168">
        <f>P103+P160+P368+P391</f>
        <v>0</v>
      </c>
      <c r="Q102" s="84"/>
      <c r="R102" s="168">
        <f>R103+R160+R368+R391</f>
        <v>3.3786369400000007</v>
      </c>
      <c r="S102" s="84"/>
      <c r="T102" s="169">
        <f>T103+T160+T368+T391</f>
        <v>2.9559160000000007</v>
      </c>
      <c r="AT102" s="23" t="s">
        <v>71</v>
      </c>
      <c r="AU102" s="23" t="s">
        <v>94</v>
      </c>
      <c r="BK102" s="170">
        <f>BK103+BK160+BK368+BK391</f>
        <v>0</v>
      </c>
    </row>
    <row r="103" spans="2:63" s="10" customFormat="1" ht="37.35" customHeight="1">
      <c r="B103" s="171"/>
      <c r="C103" s="172"/>
      <c r="D103" s="173" t="s">
        <v>71</v>
      </c>
      <c r="E103" s="174" t="s">
        <v>135</v>
      </c>
      <c r="F103" s="174" t="s">
        <v>136</v>
      </c>
      <c r="G103" s="172"/>
      <c r="H103" s="172"/>
      <c r="I103" s="175"/>
      <c r="J103" s="176">
        <f>BK103</f>
        <v>0</v>
      </c>
      <c r="K103" s="172"/>
      <c r="L103" s="177"/>
      <c r="M103" s="178"/>
      <c r="N103" s="179"/>
      <c r="O103" s="179"/>
      <c r="P103" s="180">
        <f>P104+P107+P126+P148+P156</f>
        <v>0</v>
      </c>
      <c r="Q103" s="179"/>
      <c r="R103" s="180">
        <f>R104+R107+R126+R148+R156</f>
        <v>1.05599178</v>
      </c>
      <c r="S103" s="179"/>
      <c r="T103" s="181">
        <f>T104+T107+T126+T148+T156</f>
        <v>2.7200579000000005</v>
      </c>
      <c r="AR103" s="182" t="s">
        <v>80</v>
      </c>
      <c r="AT103" s="183" t="s">
        <v>71</v>
      </c>
      <c r="AU103" s="183" t="s">
        <v>72</v>
      </c>
      <c r="AY103" s="182" t="s">
        <v>137</v>
      </c>
      <c r="BK103" s="184">
        <f>BK104+BK107+BK126+BK148+BK156</f>
        <v>0</v>
      </c>
    </row>
    <row r="104" spans="2:63" s="10" customFormat="1" ht="19.9" customHeight="1">
      <c r="B104" s="171"/>
      <c r="C104" s="172"/>
      <c r="D104" s="173" t="s">
        <v>71</v>
      </c>
      <c r="E104" s="185" t="s">
        <v>138</v>
      </c>
      <c r="F104" s="185" t="s">
        <v>139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SUM(P105:P106)</f>
        <v>0</v>
      </c>
      <c r="Q104" s="179"/>
      <c r="R104" s="180">
        <f>SUM(R105:R106)</f>
        <v>0.12297599999999999</v>
      </c>
      <c r="S104" s="179"/>
      <c r="T104" s="181">
        <f>SUM(T105:T106)</f>
        <v>0</v>
      </c>
      <c r="AR104" s="182" t="s">
        <v>80</v>
      </c>
      <c r="AT104" s="183" t="s">
        <v>71</v>
      </c>
      <c r="AU104" s="183" t="s">
        <v>80</v>
      </c>
      <c r="AY104" s="182" t="s">
        <v>137</v>
      </c>
      <c r="BK104" s="184">
        <f>SUM(BK105:BK106)</f>
        <v>0</v>
      </c>
    </row>
    <row r="105" spans="2:65" s="1" customFormat="1" ht="25.5" customHeight="1">
      <c r="B105" s="40"/>
      <c r="C105" s="187" t="s">
        <v>80</v>
      </c>
      <c r="D105" s="187" t="s">
        <v>140</v>
      </c>
      <c r="E105" s="188" t="s">
        <v>141</v>
      </c>
      <c r="F105" s="189" t="s">
        <v>142</v>
      </c>
      <c r="G105" s="190" t="s">
        <v>143</v>
      </c>
      <c r="H105" s="191">
        <v>1.92</v>
      </c>
      <c r="I105" s="192"/>
      <c r="J105" s="193">
        <f>ROUND(I105*H105,2)</f>
        <v>0</v>
      </c>
      <c r="K105" s="189" t="s">
        <v>144</v>
      </c>
      <c r="L105" s="60"/>
      <c r="M105" s="194" t="s">
        <v>21</v>
      </c>
      <c r="N105" s="195" t="s">
        <v>44</v>
      </c>
      <c r="O105" s="41"/>
      <c r="P105" s="196">
        <f>O105*H105</f>
        <v>0</v>
      </c>
      <c r="Q105" s="196">
        <v>0.06405</v>
      </c>
      <c r="R105" s="196">
        <f>Q105*H105</f>
        <v>0.12297599999999999</v>
      </c>
      <c r="S105" s="196">
        <v>0</v>
      </c>
      <c r="T105" s="197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77</v>
      </c>
      <c r="BK105" s="198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99"/>
      <c r="C106" s="200"/>
      <c r="D106" s="201" t="s">
        <v>147</v>
      </c>
      <c r="E106" s="202" t="s">
        <v>21</v>
      </c>
      <c r="F106" s="203" t="s">
        <v>148</v>
      </c>
      <c r="G106" s="200"/>
      <c r="H106" s="204">
        <v>1.92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147</v>
      </c>
      <c r="AU106" s="210" t="s">
        <v>77</v>
      </c>
      <c r="AV106" s="11" t="s">
        <v>77</v>
      </c>
      <c r="AW106" s="11" t="s">
        <v>36</v>
      </c>
      <c r="AX106" s="11" t="s">
        <v>80</v>
      </c>
      <c r="AY106" s="210" t="s">
        <v>137</v>
      </c>
    </row>
    <row r="107" spans="2:63" s="10" customFormat="1" ht="29.85" customHeight="1">
      <c r="B107" s="171"/>
      <c r="C107" s="172"/>
      <c r="D107" s="173" t="s">
        <v>71</v>
      </c>
      <c r="E107" s="185" t="s">
        <v>149</v>
      </c>
      <c r="F107" s="185" t="s">
        <v>150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SUM(P108:P125)</f>
        <v>0</v>
      </c>
      <c r="Q107" s="179"/>
      <c r="R107" s="180">
        <f>SUM(R108:R125)</f>
        <v>0.93033578</v>
      </c>
      <c r="S107" s="179"/>
      <c r="T107" s="181">
        <f>SUM(T108:T125)</f>
        <v>0</v>
      </c>
      <c r="AR107" s="182" t="s">
        <v>80</v>
      </c>
      <c r="AT107" s="183" t="s">
        <v>71</v>
      </c>
      <c r="AU107" s="183" t="s">
        <v>80</v>
      </c>
      <c r="AY107" s="182" t="s">
        <v>137</v>
      </c>
      <c r="BK107" s="184">
        <f>SUM(BK108:BK125)</f>
        <v>0</v>
      </c>
    </row>
    <row r="108" spans="2:65" s="1" customFormat="1" ht="25.5" customHeight="1">
      <c r="B108" s="40"/>
      <c r="C108" s="187" t="s">
        <v>77</v>
      </c>
      <c r="D108" s="187" t="s">
        <v>140</v>
      </c>
      <c r="E108" s="188" t="s">
        <v>151</v>
      </c>
      <c r="F108" s="189" t="s">
        <v>152</v>
      </c>
      <c r="G108" s="190" t="s">
        <v>143</v>
      </c>
      <c r="H108" s="191">
        <v>6.099</v>
      </c>
      <c r="I108" s="192"/>
      <c r="J108" s="193">
        <f aca="true" t="shared" si="0" ref="J108:J114">ROUND(I108*H108,2)</f>
        <v>0</v>
      </c>
      <c r="K108" s="189" t="s">
        <v>144</v>
      </c>
      <c r="L108" s="60"/>
      <c r="M108" s="194" t="s">
        <v>21</v>
      </c>
      <c r="N108" s="195" t="s">
        <v>44</v>
      </c>
      <c r="O108" s="41"/>
      <c r="P108" s="196">
        <f aca="true" t="shared" si="1" ref="P108:P114">O108*H108</f>
        <v>0</v>
      </c>
      <c r="Q108" s="196">
        <v>0.00026</v>
      </c>
      <c r="R108" s="196">
        <f aca="true" t="shared" si="2" ref="R108:R114">Q108*H108</f>
        <v>0.00158574</v>
      </c>
      <c r="S108" s="196">
        <v>0</v>
      </c>
      <c r="T108" s="197">
        <f aca="true" t="shared" si="3" ref="T108:T114"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98">
        <f aca="true" t="shared" si="4" ref="BE108:BE114">IF(N108="základní",J108,0)</f>
        <v>0</v>
      </c>
      <c r="BF108" s="198">
        <f aca="true" t="shared" si="5" ref="BF108:BF114">IF(N108="snížená",J108,0)</f>
        <v>0</v>
      </c>
      <c r="BG108" s="198">
        <f aca="true" t="shared" si="6" ref="BG108:BG114">IF(N108="zákl. přenesená",J108,0)</f>
        <v>0</v>
      </c>
      <c r="BH108" s="198">
        <f aca="true" t="shared" si="7" ref="BH108:BH114">IF(N108="sníž. přenesená",J108,0)</f>
        <v>0</v>
      </c>
      <c r="BI108" s="198">
        <f aca="true" t="shared" si="8" ref="BI108:BI114">IF(N108="nulová",J108,0)</f>
        <v>0</v>
      </c>
      <c r="BJ108" s="23" t="s">
        <v>77</v>
      </c>
      <c r="BK108" s="198">
        <f aca="true" t="shared" si="9" ref="BK108:BK114">ROUND(I108*H108,2)</f>
        <v>0</v>
      </c>
      <c r="BL108" s="23" t="s">
        <v>145</v>
      </c>
      <c r="BM108" s="23" t="s">
        <v>153</v>
      </c>
    </row>
    <row r="109" spans="2:65" s="1" customFormat="1" ht="25.5" customHeight="1">
      <c r="B109" s="40"/>
      <c r="C109" s="187" t="s">
        <v>138</v>
      </c>
      <c r="D109" s="187" t="s">
        <v>140</v>
      </c>
      <c r="E109" s="188" t="s">
        <v>154</v>
      </c>
      <c r="F109" s="189" t="s">
        <v>155</v>
      </c>
      <c r="G109" s="190" t="s">
        <v>143</v>
      </c>
      <c r="H109" s="191">
        <v>6.099</v>
      </c>
      <c r="I109" s="192"/>
      <c r="J109" s="193">
        <f t="shared" si="0"/>
        <v>0</v>
      </c>
      <c r="K109" s="189" t="s">
        <v>144</v>
      </c>
      <c r="L109" s="60"/>
      <c r="M109" s="194" t="s">
        <v>21</v>
      </c>
      <c r="N109" s="195" t="s">
        <v>44</v>
      </c>
      <c r="O109" s="41"/>
      <c r="P109" s="196">
        <f t="shared" si="1"/>
        <v>0</v>
      </c>
      <c r="Q109" s="196">
        <v>0.00438</v>
      </c>
      <c r="R109" s="196">
        <f t="shared" si="2"/>
        <v>0.026713620000000004</v>
      </c>
      <c r="S109" s="196">
        <v>0</v>
      </c>
      <c r="T109" s="197">
        <f t="shared" si="3"/>
        <v>0</v>
      </c>
      <c r="AR109" s="23" t="s">
        <v>145</v>
      </c>
      <c r="AT109" s="23" t="s">
        <v>140</v>
      </c>
      <c r="AU109" s="23" t="s">
        <v>77</v>
      </c>
      <c r="AY109" s="23" t="s">
        <v>137</v>
      </c>
      <c r="BE109" s="198">
        <f t="shared" si="4"/>
        <v>0</v>
      </c>
      <c r="BF109" s="198">
        <f t="shared" si="5"/>
        <v>0</v>
      </c>
      <c r="BG109" s="198">
        <f t="shared" si="6"/>
        <v>0</v>
      </c>
      <c r="BH109" s="198">
        <f t="shared" si="7"/>
        <v>0</v>
      </c>
      <c r="BI109" s="198">
        <f t="shared" si="8"/>
        <v>0</v>
      </c>
      <c r="BJ109" s="23" t="s">
        <v>77</v>
      </c>
      <c r="BK109" s="198">
        <f t="shared" si="9"/>
        <v>0</v>
      </c>
      <c r="BL109" s="23" t="s">
        <v>145</v>
      </c>
      <c r="BM109" s="23" t="s">
        <v>156</v>
      </c>
    </row>
    <row r="110" spans="2:65" s="1" customFormat="1" ht="25.5" customHeight="1">
      <c r="B110" s="40"/>
      <c r="C110" s="187" t="s">
        <v>145</v>
      </c>
      <c r="D110" s="187" t="s">
        <v>140</v>
      </c>
      <c r="E110" s="188" t="s">
        <v>157</v>
      </c>
      <c r="F110" s="189" t="s">
        <v>158</v>
      </c>
      <c r="G110" s="190" t="s">
        <v>143</v>
      </c>
      <c r="H110" s="191">
        <v>6.099</v>
      </c>
      <c r="I110" s="192"/>
      <c r="J110" s="193">
        <f t="shared" si="0"/>
        <v>0</v>
      </c>
      <c r="K110" s="189" t="s">
        <v>144</v>
      </c>
      <c r="L110" s="60"/>
      <c r="M110" s="194" t="s">
        <v>21</v>
      </c>
      <c r="N110" s="195" t="s">
        <v>44</v>
      </c>
      <c r="O110" s="41"/>
      <c r="P110" s="196">
        <f t="shared" si="1"/>
        <v>0</v>
      </c>
      <c r="Q110" s="196">
        <v>0.003</v>
      </c>
      <c r="R110" s="196">
        <f t="shared" si="2"/>
        <v>0.018297</v>
      </c>
      <c r="S110" s="196">
        <v>0</v>
      </c>
      <c r="T110" s="197">
        <f t="shared" si="3"/>
        <v>0</v>
      </c>
      <c r="AR110" s="23" t="s">
        <v>145</v>
      </c>
      <c r="AT110" s="23" t="s">
        <v>140</v>
      </c>
      <c r="AU110" s="23" t="s">
        <v>77</v>
      </c>
      <c r="AY110" s="23" t="s">
        <v>137</v>
      </c>
      <c r="BE110" s="198">
        <f t="shared" si="4"/>
        <v>0</v>
      </c>
      <c r="BF110" s="198">
        <f t="shared" si="5"/>
        <v>0</v>
      </c>
      <c r="BG110" s="198">
        <f t="shared" si="6"/>
        <v>0</v>
      </c>
      <c r="BH110" s="198">
        <f t="shared" si="7"/>
        <v>0</v>
      </c>
      <c r="BI110" s="198">
        <f t="shared" si="8"/>
        <v>0</v>
      </c>
      <c r="BJ110" s="23" t="s">
        <v>77</v>
      </c>
      <c r="BK110" s="198">
        <f t="shared" si="9"/>
        <v>0</v>
      </c>
      <c r="BL110" s="23" t="s">
        <v>145</v>
      </c>
      <c r="BM110" s="23" t="s">
        <v>159</v>
      </c>
    </row>
    <row r="111" spans="2:65" s="1" customFormat="1" ht="25.5" customHeight="1">
      <c r="B111" s="40"/>
      <c r="C111" s="187" t="s">
        <v>160</v>
      </c>
      <c r="D111" s="187" t="s">
        <v>140</v>
      </c>
      <c r="E111" s="188" t="s">
        <v>161</v>
      </c>
      <c r="F111" s="189" t="s">
        <v>162</v>
      </c>
      <c r="G111" s="190" t="s">
        <v>143</v>
      </c>
      <c r="H111" s="191">
        <v>6.099</v>
      </c>
      <c r="I111" s="192"/>
      <c r="J111" s="193">
        <f t="shared" si="0"/>
        <v>0</v>
      </c>
      <c r="K111" s="189" t="s">
        <v>144</v>
      </c>
      <c r="L111" s="60"/>
      <c r="M111" s="194" t="s">
        <v>21</v>
      </c>
      <c r="N111" s="195" t="s">
        <v>44</v>
      </c>
      <c r="O111" s="41"/>
      <c r="P111" s="196">
        <f t="shared" si="1"/>
        <v>0</v>
      </c>
      <c r="Q111" s="196">
        <v>0.01575</v>
      </c>
      <c r="R111" s="196">
        <f t="shared" si="2"/>
        <v>0.09605925</v>
      </c>
      <c r="S111" s="196">
        <v>0</v>
      </c>
      <c r="T111" s="197">
        <f t="shared" si="3"/>
        <v>0</v>
      </c>
      <c r="AR111" s="23" t="s">
        <v>145</v>
      </c>
      <c r="AT111" s="23" t="s">
        <v>140</v>
      </c>
      <c r="AU111" s="23" t="s">
        <v>77</v>
      </c>
      <c r="AY111" s="23" t="s">
        <v>137</v>
      </c>
      <c r="BE111" s="198">
        <f t="shared" si="4"/>
        <v>0</v>
      </c>
      <c r="BF111" s="198">
        <f t="shared" si="5"/>
        <v>0</v>
      </c>
      <c r="BG111" s="198">
        <f t="shared" si="6"/>
        <v>0</v>
      </c>
      <c r="BH111" s="198">
        <f t="shared" si="7"/>
        <v>0</v>
      </c>
      <c r="BI111" s="198">
        <f t="shared" si="8"/>
        <v>0</v>
      </c>
      <c r="BJ111" s="23" t="s">
        <v>77</v>
      </c>
      <c r="BK111" s="198">
        <f t="shared" si="9"/>
        <v>0</v>
      </c>
      <c r="BL111" s="23" t="s">
        <v>145</v>
      </c>
      <c r="BM111" s="23" t="s">
        <v>163</v>
      </c>
    </row>
    <row r="112" spans="2:65" s="1" customFormat="1" ht="25.5" customHeight="1">
      <c r="B112" s="40"/>
      <c r="C112" s="187" t="s">
        <v>149</v>
      </c>
      <c r="D112" s="187" t="s">
        <v>140</v>
      </c>
      <c r="E112" s="188" t="s">
        <v>164</v>
      </c>
      <c r="F112" s="189" t="s">
        <v>165</v>
      </c>
      <c r="G112" s="190" t="s">
        <v>143</v>
      </c>
      <c r="H112" s="191">
        <v>14.456</v>
      </c>
      <c r="I112" s="192"/>
      <c r="J112" s="193">
        <f t="shared" si="0"/>
        <v>0</v>
      </c>
      <c r="K112" s="189" t="s">
        <v>144</v>
      </c>
      <c r="L112" s="60"/>
      <c r="M112" s="194" t="s">
        <v>21</v>
      </c>
      <c r="N112" s="195" t="s">
        <v>44</v>
      </c>
      <c r="O112" s="41"/>
      <c r="P112" s="196">
        <f t="shared" si="1"/>
        <v>0</v>
      </c>
      <c r="Q112" s="196">
        <v>0.00026</v>
      </c>
      <c r="R112" s="196">
        <f t="shared" si="2"/>
        <v>0.0037585599999999993</v>
      </c>
      <c r="S112" s="196">
        <v>0</v>
      </c>
      <c r="T112" s="197">
        <f t="shared" si="3"/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98">
        <f t="shared" si="4"/>
        <v>0</v>
      </c>
      <c r="BF112" s="198">
        <f t="shared" si="5"/>
        <v>0</v>
      </c>
      <c r="BG112" s="198">
        <f t="shared" si="6"/>
        <v>0</v>
      </c>
      <c r="BH112" s="198">
        <f t="shared" si="7"/>
        <v>0</v>
      </c>
      <c r="BI112" s="198">
        <f t="shared" si="8"/>
        <v>0</v>
      </c>
      <c r="BJ112" s="23" t="s">
        <v>77</v>
      </c>
      <c r="BK112" s="198">
        <f t="shared" si="9"/>
        <v>0</v>
      </c>
      <c r="BL112" s="23" t="s">
        <v>145</v>
      </c>
      <c r="BM112" s="23" t="s">
        <v>166</v>
      </c>
    </row>
    <row r="113" spans="2:65" s="1" customFormat="1" ht="25.5" customHeight="1">
      <c r="B113" s="40"/>
      <c r="C113" s="187" t="s">
        <v>167</v>
      </c>
      <c r="D113" s="187" t="s">
        <v>140</v>
      </c>
      <c r="E113" s="188" t="s">
        <v>168</v>
      </c>
      <c r="F113" s="189" t="s">
        <v>169</v>
      </c>
      <c r="G113" s="190" t="s">
        <v>143</v>
      </c>
      <c r="H113" s="191">
        <v>14.287</v>
      </c>
      <c r="I113" s="192"/>
      <c r="J113" s="193">
        <f t="shared" si="0"/>
        <v>0</v>
      </c>
      <c r="K113" s="189" t="s">
        <v>144</v>
      </c>
      <c r="L113" s="60"/>
      <c r="M113" s="194" t="s">
        <v>21</v>
      </c>
      <c r="N113" s="195" t="s">
        <v>44</v>
      </c>
      <c r="O113" s="41"/>
      <c r="P113" s="196">
        <f t="shared" si="1"/>
        <v>0</v>
      </c>
      <c r="Q113" s="196">
        <v>0.00438</v>
      </c>
      <c r="R113" s="196">
        <f t="shared" si="2"/>
        <v>0.06257706</v>
      </c>
      <c r="S113" s="196">
        <v>0</v>
      </c>
      <c r="T113" s="197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98">
        <f t="shared" si="4"/>
        <v>0</v>
      </c>
      <c r="BF113" s="198">
        <f t="shared" si="5"/>
        <v>0</v>
      </c>
      <c r="BG113" s="198">
        <f t="shared" si="6"/>
        <v>0</v>
      </c>
      <c r="BH113" s="198">
        <f t="shared" si="7"/>
        <v>0</v>
      </c>
      <c r="BI113" s="198">
        <f t="shared" si="8"/>
        <v>0</v>
      </c>
      <c r="BJ113" s="23" t="s">
        <v>77</v>
      </c>
      <c r="BK113" s="198">
        <f t="shared" si="9"/>
        <v>0</v>
      </c>
      <c r="BL113" s="23" t="s">
        <v>145</v>
      </c>
      <c r="BM113" s="23" t="s">
        <v>170</v>
      </c>
    </row>
    <row r="114" spans="2:65" s="1" customFormat="1" ht="16.5" customHeight="1">
      <c r="B114" s="40"/>
      <c r="C114" s="187" t="s">
        <v>171</v>
      </c>
      <c r="D114" s="187" t="s">
        <v>140</v>
      </c>
      <c r="E114" s="188" t="s">
        <v>172</v>
      </c>
      <c r="F114" s="189" t="s">
        <v>173</v>
      </c>
      <c r="G114" s="190" t="s">
        <v>143</v>
      </c>
      <c r="H114" s="191">
        <v>3.297</v>
      </c>
      <c r="I114" s="192"/>
      <c r="J114" s="193">
        <f t="shared" si="0"/>
        <v>0</v>
      </c>
      <c r="K114" s="189" t="s">
        <v>144</v>
      </c>
      <c r="L114" s="60"/>
      <c r="M114" s="194" t="s">
        <v>21</v>
      </c>
      <c r="N114" s="195" t="s">
        <v>44</v>
      </c>
      <c r="O114" s="41"/>
      <c r="P114" s="196">
        <f t="shared" si="1"/>
        <v>0</v>
      </c>
      <c r="Q114" s="196">
        <v>0.003</v>
      </c>
      <c r="R114" s="196">
        <f t="shared" si="2"/>
        <v>0.009891</v>
      </c>
      <c r="S114" s="196">
        <v>0</v>
      </c>
      <c r="T114" s="197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98">
        <f t="shared" si="4"/>
        <v>0</v>
      </c>
      <c r="BF114" s="198">
        <f t="shared" si="5"/>
        <v>0</v>
      </c>
      <c r="BG114" s="198">
        <f t="shared" si="6"/>
        <v>0</v>
      </c>
      <c r="BH114" s="198">
        <f t="shared" si="7"/>
        <v>0</v>
      </c>
      <c r="BI114" s="198">
        <f t="shared" si="8"/>
        <v>0</v>
      </c>
      <c r="BJ114" s="23" t="s">
        <v>77</v>
      </c>
      <c r="BK114" s="198">
        <f t="shared" si="9"/>
        <v>0</v>
      </c>
      <c r="BL114" s="23" t="s">
        <v>145</v>
      </c>
      <c r="BM114" s="23" t="s">
        <v>174</v>
      </c>
    </row>
    <row r="115" spans="2:51" s="11" customFormat="1" ht="13.5">
      <c r="B115" s="199"/>
      <c r="C115" s="200"/>
      <c r="D115" s="201" t="s">
        <v>147</v>
      </c>
      <c r="E115" s="202" t="s">
        <v>21</v>
      </c>
      <c r="F115" s="203" t="s">
        <v>175</v>
      </c>
      <c r="G115" s="200"/>
      <c r="H115" s="204">
        <v>3.297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147</v>
      </c>
      <c r="AU115" s="210" t="s">
        <v>77</v>
      </c>
      <c r="AV115" s="11" t="s">
        <v>77</v>
      </c>
      <c r="AW115" s="11" t="s">
        <v>36</v>
      </c>
      <c r="AX115" s="11" t="s">
        <v>80</v>
      </c>
      <c r="AY115" s="210" t="s">
        <v>137</v>
      </c>
    </row>
    <row r="116" spans="2:65" s="1" customFormat="1" ht="25.5" customHeight="1">
      <c r="B116" s="40"/>
      <c r="C116" s="187" t="s">
        <v>176</v>
      </c>
      <c r="D116" s="187" t="s">
        <v>140</v>
      </c>
      <c r="E116" s="188" t="s">
        <v>177</v>
      </c>
      <c r="F116" s="189" t="s">
        <v>178</v>
      </c>
      <c r="G116" s="190" t="s">
        <v>143</v>
      </c>
      <c r="H116" s="191">
        <v>14.287</v>
      </c>
      <c r="I116" s="192"/>
      <c r="J116" s="193">
        <f>ROUND(I116*H116,2)</f>
        <v>0</v>
      </c>
      <c r="K116" s="189" t="s">
        <v>144</v>
      </c>
      <c r="L116" s="60"/>
      <c r="M116" s="194" t="s">
        <v>21</v>
      </c>
      <c r="N116" s="195" t="s">
        <v>44</v>
      </c>
      <c r="O116" s="41"/>
      <c r="P116" s="196">
        <f>O116*H116</f>
        <v>0</v>
      </c>
      <c r="Q116" s="196">
        <v>0.01575</v>
      </c>
      <c r="R116" s="196">
        <f>Q116*H116</f>
        <v>0.22502025</v>
      </c>
      <c r="S116" s="196">
        <v>0</v>
      </c>
      <c r="T116" s="197">
        <f>S116*H116</f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23" t="s">
        <v>77</v>
      </c>
      <c r="BK116" s="198">
        <f>ROUND(I116*H116,2)</f>
        <v>0</v>
      </c>
      <c r="BL116" s="23" t="s">
        <v>145</v>
      </c>
      <c r="BM116" s="23" t="s">
        <v>179</v>
      </c>
    </row>
    <row r="117" spans="2:51" s="11" customFormat="1" ht="13.5">
      <c r="B117" s="199"/>
      <c r="C117" s="200"/>
      <c r="D117" s="201" t="s">
        <v>147</v>
      </c>
      <c r="E117" s="202" t="s">
        <v>21</v>
      </c>
      <c r="F117" s="203" t="s">
        <v>180</v>
      </c>
      <c r="G117" s="200"/>
      <c r="H117" s="204">
        <v>14.287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147</v>
      </c>
      <c r="AU117" s="210" t="s">
        <v>77</v>
      </c>
      <c r="AV117" s="11" t="s">
        <v>77</v>
      </c>
      <c r="AW117" s="11" t="s">
        <v>36</v>
      </c>
      <c r="AX117" s="11" t="s">
        <v>80</v>
      </c>
      <c r="AY117" s="210" t="s">
        <v>137</v>
      </c>
    </row>
    <row r="118" spans="2:65" s="1" customFormat="1" ht="25.5" customHeight="1">
      <c r="B118" s="40"/>
      <c r="C118" s="187" t="s">
        <v>181</v>
      </c>
      <c r="D118" s="187" t="s">
        <v>140</v>
      </c>
      <c r="E118" s="188" t="s">
        <v>182</v>
      </c>
      <c r="F118" s="189" t="s">
        <v>183</v>
      </c>
      <c r="G118" s="190" t="s">
        <v>143</v>
      </c>
      <c r="H118" s="191">
        <v>17.5</v>
      </c>
      <c r="I118" s="192"/>
      <c r="J118" s="193">
        <f>ROUND(I118*H118,2)</f>
        <v>0</v>
      </c>
      <c r="K118" s="189" t="s">
        <v>144</v>
      </c>
      <c r="L118" s="60"/>
      <c r="M118" s="194" t="s">
        <v>21</v>
      </c>
      <c r="N118" s="195" t="s">
        <v>44</v>
      </c>
      <c r="O118" s="41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23" t="s">
        <v>145</v>
      </c>
      <c r="AT118" s="23" t="s">
        <v>140</v>
      </c>
      <c r="AU118" s="23" t="s">
        <v>77</v>
      </c>
      <c r="AY118" s="23" t="s">
        <v>137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23" t="s">
        <v>77</v>
      </c>
      <c r="BK118" s="198">
        <f>ROUND(I118*H118,2)</f>
        <v>0</v>
      </c>
      <c r="BL118" s="23" t="s">
        <v>145</v>
      </c>
      <c r="BM118" s="23" t="s">
        <v>184</v>
      </c>
    </row>
    <row r="119" spans="2:51" s="11" customFormat="1" ht="13.5">
      <c r="B119" s="199"/>
      <c r="C119" s="200"/>
      <c r="D119" s="201" t="s">
        <v>147</v>
      </c>
      <c r="E119" s="202" t="s">
        <v>21</v>
      </c>
      <c r="F119" s="203" t="s">
        <v>185</v>
      </c>
      <c r="G119" s="200"/>
      <c r="H119" s="204">
        <v>17.5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147</v>
      </c>
      <c r="AU119" s="210" t="s">
        <v>77</v>
      </c>
      <c r="AV119" s="11" t="s">
        <v>77</v>
      </c>
      <c r="AW119" s="11" t="s">
        <v>36</v>
      </c>
      <c r="AX119" s="11" t="s">
        <v>80</v>
      </c>
      <c r="AY119" s="210" t="s">
        <v>137</v>
      </c>
    </row>
    <row r="120" spans="2:65" s="1" customFormat="1" ht="25.5" customHeight="1">
      <c r="B120" s="40"/>
      <c r="C120" s="187" t="s">
        <v>186</v>
      </c>
      <c r="D120" s="187" t="s">
        <v>140</v>
      </c>
      <c r="E120" s="188" t="s">
        <v>187</v>
      </c>
      <c r="F120" s="189" t="s">
        <v>188</v>
      </c>
      <c r="G120" s="190" t="s">
        <v>143</v>
      </c>
      <c r="H120" s="191">
        <v>50</v>
      </c>
      <c r="I120" s="192"/>
      <c r="J120" s="193">
        <f>ROUND(I120*H120,2)</f>
        <v>0</v>
      </c>
      <c r="K120" s="189" t="s">
        <v>144</v>
      </c>
      <c r="L120" s="60"/>
      <c r="M120" s="194" t="s">
        <v>21</v>
      </c>
      <c r="N120" s="195" t="s">
        <v>44</v>
      </c>
      <c r="O120" s="41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AR120" s="23" t="s">
        <v>145</v>
      </c>
      <c r="AT120" s="23" t="s">
        <v>140</v>
      </c>
      <c r="AU120" s="23" t="s">
        <v>77</v>
      </c>
      <c r="AY120" s="23" t="s">
        <v>137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23" t="s">
        <v>77</v>
      </c>
      <c r="BK120" s="198">
        <f>ROUND(I120*H120,2)</f>
        <v>0</v>
      </c>
      <c r="BL120" s="23" t="s">
        <v>145</v>
      </c>
      <c r="BM120" s="23" t="s">
        <v>189</v>
      </c>
    </row>
    <row r="121" spans="2:51" s="12" customFormat="1" ht="13.5">
      <c r="B121" s="211"/>
      <c r="C121" s="212"/>
      <c r="D121" s="201" t="s">
        <v>147</v>
      </c>
      <c r="E121" s="213" t="s">
        <v>21</v>
      </c>
      <c r="F121" s="214" t="s">
        <v>190</v>
      </c>
      <c r="G121" s="212"/>
      <c r="H121" s="213" t="s">
        <v>21</v>
      </c>
      <c r="I121" s="215"/>
      <c r="J121" s="212"/>
      <c r="K121" s="212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147</v>
      </c>
      <c r="AU121" s="220" t="s">
        <v>77</v>
      </c>
      <c r="AV121" s="12" t="s">
        <v>80</v>
      </c>
      <c r="AW121" s="12" t="s">
        <v>36</v>
      </c>
      <c r="AX121" s="12" t="s">
        <v>72</v>
      </c>
      <c r="AY121" s="220" t="s">
        <v>137</v>
      </c>
    </row>
    <row r="122" spans="2:51" s="11" customFormat="1" ht="13.5">
      <c r="B122" s="199"/>
      <c r="C122" s="200"/>
      <c r="D122" s="201" t="s">
        <v>147</v>
      </c>
      <c r="E122" s="202" t="s">
        <v>21</v>
      </c>
      <c r="F122" s="203" t="s">
        <v>191</v>
      </c>
      <c r="G122" s="200"/>
      <c r="H122" s="204">
        <v>50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147</v>
      </c>
      <c r="AU122" s="210" t="s">
        <v>77</v>
      </c>
      <c r="AV122" s="11" t="s">
        <v>77</v>
      </c>
      <c r="AW122" s="11" t="s">
        <v>36</v>
      </c>
      <c r="AX122" s="11" t="s">
        <v>80</v>
      </c>
      <c r="AY122" s="210" t="s">
        <v>137</v>
      </c>
    </row>
    <row r="123" spans="2:65" s="1" customFormat="1" ht="25.5" customHeight="1">
      <c r="B123" s="40"/>
      <c r="C123" s="187" t="s">
        <v>192</v>
      </c>
      <c r="D123" s="187" t="s">
        <v>140</v>
      </c>
      <c r="E123" s="188" t="s">
        <v>193</v>
      </c>
      <c r="F123" s="189" t="s">
        <v>194</v>
      </c>
      <c r="G123" s="190" t="s">
        <v>143</v>
      </c>
      <c r="H123" s="191">
        <v>6.099</v>
      </c>
      <c r="I123" s="192"/>
      <c r="J123" s="193">
        <f>ROUND(I123*H123,2)</f>
        <v>0</v>
      </c>
      <c r="K123" s="189" t="s">
        <v>144</v>
      </c>
      <c r="L123" s="60"/>
      <c r="M123" s="194" t="s">
        <v>21</v>
      </c>
      <c r="N123" s="195" t="s">
        <v>44</v>
      </c>
      <c r="O123" s="41"/>
      <c r="P123" s="196">
        <f>O123*H123</f>
        <v>0</v>
      </c>
      <c r="Q123" s="196">
        <v>0.0567</v>
      </c>
      <c r="R123" s="196">
        <f>Q123*H123</f>
        <v>0.3458133</v>
      </c>
      <c r="S123" s="196">
        <v>0</v>
      </c>
      <c r="T123" s="197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23" t="s">
        <v>77</v>
      </c>
      <c r="BK123" s="198">
        <f>ROUND(I123*H123,2)</f>
        <v>0</v>
      </c>
      <c r="BL123" s="23" t="s">
        <v>145</v>
      </c>
      <c r="BM123" s="23" t="s">
        <v>195</v>
      </c>
    </row>
    <row r="124" spans="2:65" s="1" customFormat="1" ht="25.5" customHeight="1">
      <c r="B124" s="40"/>
      <c r="C124" s="187" t="s">
        <v>196</v>
      </c>
      <c r="D124" s="187" t="s">
        <v>140</v>
      </c>
      <c r="E124" s="188" t="s">
        <v>197</v>
      </c>
      <c r="F124" s="189" t="s">
        <v>198</v>
      </c>
      <c r="G124" s="190" t="s">
        <v>199</v>
      </c>
      <c r="H124" s="191">
        <v>2</v>
      </c>
      <c r="I124" s="192"/>
      <c r="J124" s="193">
        <f>ROUND(I124*H124,2)</f>
        <v>0</v>
      </c>
      <c r="K124" s="189" t="s">
        <v>144</v>
      </c>
      <c r="L124" s="60"/>
      <c r="M124" s="194" t="s">
        <v>21</v>
      </c>
      <c r="N124" s="195" t="s">
        <v>44</v>
      </c>
      <c r="O124" s="41"/>
      <c r="P124" s="196">
        <f>O124*H124</f>
        <v>0</v>
      </c>
      <c r="Q124" s="196">
        <v>0.04684</v>
      </c>
      <c r="R124" s="196">
        <f>Q124*H124</f>
        <v>0.09368</v>
      </c>
      <c r="S124" s="196">
        <v>0</v>
      </c>
      <c r="T124" s="197">
        <f>S124*H124</f>
        <v>0</v>
      </c>
      <c r="AR124" s="23" t="s">
        <v>145</v>
      </c>
      <c r="AT124" s="23" t="s">
        <v>140</v>
      </c>
      <c r="AU124" s="23" t="s">
        <v>77</v>
      </c>
      <c r="AY124" s="23" t="s">
        <v>137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23" t="s">
        <v>77</v>
      </c>
      <c r="BK124" s="198">
        <f>ROUND(I124*H124,2)</f>
        <v>0</v>
      </c>
      <c r="BL124" s="23" t="s">
        <v>145</v>
      </c>
      <c r="BM124" s="23" t="s">
        <v>200</v>
      </c>
    </row>
    <row r="125" spans="2:65" s="1" customFormat="1" ht="16.5" customHeight="1">
      <c r="B125" s="40"/>
      <c r="C125" s="221" t="s">
        <v>201</v>
      </c>
      <c r="D125" s="221" t="s">
        <v>202</v>
      </c>
      <c r="E125" s="222" t="s">
        <v>203</v>
      </c>
      <c r="F125" s="223" t="s">
        <v>204</v>
      </c>
      <c r="G125" s="224" t="s">
        <v>199</v>
      </c>
      <c r="H125" s="225">
        <v>2</v>
      </c>
      <c r="I125" s="226"/>
      <c r="J125" s="227">
        <f>ROUND(I125*H125,2)</f>
        <v>0</v>
      </c>
      <c r="K125" s="223" t="s">
        <v>144</v>
      </c>
      <c r="L125" s="228"/>
      <c r="M125" s="229" t="s">
        <v>21</v>
      </c>
      <c r="N125" s="230" t="s">
        <v>44</v>
      </c>
      <c r="O125" s="41"/>
      <c r="P125" s="196">
        <f>O125*H125</f>
        <v>0</v>
      </c>
      <c r="Q125" s="196">
        <v>0.02347</v>
      </c>
      <c r="R125" s="196">
        <f>Q125*H125</f>
        <v>0.04694</v>
      </c>
      <c r="S125" s="196">
        <v>0</v>
      </c>
      <c r="T125" s="197">
        <f>S125*H125</f>
        <v>0</v>
      </c>
      <c r="AR125" s="23" t="s">
        <v>171</v>
      </c>
      <c r="AT125" s="23" t="s">
        <v>202</v>
      </c>
      <c r="AU125" s="23" t="s">
        <v>77</v>
      </c>
      <c r="AY125" s="23" t="s">
        <v>137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3" t="s">
        <v>77</v>
      </c>
      <c r="BK125" s="198">
        <f>ROUND(I125*H125,2)</f>
        <v>0</v>
      </c>
      <c r="BL125" s="23" t="s">
        <v>145</v>
      </c>
      <c r="BM125" s="23" t="s">
        <v>205</v>
      </c>
    </row>
    <row r="126" spans="2:63" s="10" customFormat="1" ht="29.85" customHeight="1">
      <c r="B126" s="171"/>
      <c r="C126" s="172"/>
      <c r="D126" s="173" t="s">
        <v>71</v>
      </c>
      <c r="E126" s="185" t="s">
        <v>176</v>
      </c>
      <c r="F126" s="185" t="s">
        <v>206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SUM(P127:P147)</f>
        <v>0</v>
      </c>
      <c r="Q126" s="179"/>
      <c r="R126" s="180">
        <f>SUM(R127:R147)</f>
        <v>0.00268</v>
      </c>
      <c r="S126" s="179"/>
      <c r="T126" s="181">
        <f>SUM(T127:T147)</f>
        <v>2.7200579000000005</v>
      </c>
      <c r="AR126" s="182" t="s">
        <v>80</v>
      </c>
      <c r="AT126" s="183" t="s">
        <v>71</v>
      </c>
      <c r="AU126" s="183" t="s">
        <v>80</v>
      </c>
      <c r="AY126" s="182" t="s">
        <v>137</v>
      </c>
      <c r="BK126" s="184">
        <f>SUM(BK127:BK147)</f>
        <v>0</v>
      </c>
    </row>
    <row r="127" spans="2:65" s="1" customFormat="1" ht="16.5" customHeight="1">
      <c r="B127" s="40"/>
      <c r="C127" s="187" t="s">
        <v>10</v>
      </c>
      <c r="D127" s="187" t="s">
        <v>140</v>
      </c>
      <c r="E127" s="188" t="s">
        <v>207</v>
      </c>
      <c r="F127" s="189" t="s">
        <v>208</v>
      </c>
      <c r="G127" s="190" t="s">
        <v>143</v>
      </c>
      <c r="H127" s="191">
        <v>20.756</v>
      </c>
      <c r="I127" s="192"/>
      <c r="J127" s="193">
        <f>ROUND(I127*H127,2)</f>
        <v>0</v>
      </c>
      <c r="K127" s="189" t="s">
        <v>144</v>
      </c>
      <c r="L127" s="60"/>
      <c r="M127" s="194" t="s">
        <v>21</v>
      </c>
      <c r="N127" s="195" t="s">
        <v>44</v>
      </c>
      <c r="O127" s="4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23" t="s">
        <v>209</v>
      </c>
      <c r="AT127" s="23" t="s">
        <v>140</v>
      </c>
      <c r="AU127" s="23" t="s">
        <v>77</v>
      </c>
      <c r="AY127" s="23" t="s">
        <v>137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3" t="s">
        <v>77</v>
      </c>
      <c r="BK127" s="198">
        <f>ROUND(I127*H127,2)</f>
        <v>0</v>
      </c>
      <c r="BL127" s="23" t="s">
        <v>209</v>
      </c>
      <c r="BM127" s="23" t="s">
        <v>210</v>
      </c>
    </row>
    <row r="128" spans="2:51" s="12" customFormat="1" ht="13.5">
      <c r="B128" s="211"/>
      <c r="C128" s="212"/>
      <c r="D128" s="201" t="s">
        <v>147</v>
      </c>
      <c r="E128" s="213" t="s">
        <v>21</v>
      </c>
      <c r="F128" s="214" t="s">
        <v>211</v>
      </c>
      <c r="G128" s="212"/>
      <c r="H128" s="213" t="s">
        <v>21</v>
      </c>
      <c r="I128" s="215"/>
      <c r="J128" s="212"/>
      <c r="K128" s="212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147</v>
      </c>
      <c r="AU128" s="220" t="s">
        <v>77</v>
      </c>
      <c r="AV128" s="12" t="s">
        <v>80</v>
      </c>
      <c r="AW128" s="12" t="s">
        <v>36</v>
      </c>
      <c r="AX128" s="12" t="s">
        <v>72</v>
      </c>
      <c r="AY128" s="220" t="s">
        <v>137</v>
      </c>
    </row>
    <row r="129" spans="2:51" s="11" customFormat="1" ht="13.5">
      <c r="B129" s="199"/>
      <c r="C129" s="200"/>
      <c r="D129" s="201" t="s">
        <v>147</v>
      </c>
      <c r="E129" s="202" t="s">
        <v>21</v>
      </c>
      <c r="F129" s="203" t="s">
        <v>212</v>
      </c>
      <c r="G129" s="200"/>
      <c r="H129" s="204">
        <v>14.911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147</v>
      </c>
      <c r="AU129" s="210" t="s">
        <v>77</v>
      </c>
      <c r="AV129" s="11" t="s">
        <v>77</v>
      </c>
      <c r="AW129" s="11" t="s">
        <v>36</v>
      </c>
      <c r="AX129" s="11" t="s">
        <v>72</v>
      </c>
      <c r="AY129" s="210" t="s">
        <v>137</v>
      </c>
    </row>
    <row r="130" spans="2:51" s="12" customFormat="1" ht="13.5">
      <c r="B130" s="211"/>
      <c r="C130" s="212"/>
      <c r="D130" s="201" t="s">
        <v>147</v>
      </c>
      <c r="E130" s="213" t="s">
        <v>21</v>
      </c>
      <c r="F130" s="214" t="s">
        <v>213</v>
      </c>
      <c r="G130" s="212"/>
      <c r="H130" s="213" t="s">
        <v>21</v>
      </c>
      <c r="I130" s="215"/>
      <c r="J130" s="212"/>
      <c r="K130" s="212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147</v>
      </c>
      <c r="AU130" s="220" t="s">
        <v>77</v>
      </c>
      <c r="AV130" s="12" t="s">
        <v>80</v>
      </c>
      <c r="AW130" s="12" t="s">
        <v>36</v>
      </c>
      <c r="AX130" s="12" t="s">
        <v>72</v>
      </c>
      <c r="AY130" s="220" t="s">
        <v>137</v>
      </c>
    </row>
    <row r="131" spans="2:51" s="11" customFormat="1" ht="13.5">
      <c r="B131" s="199"/>
      <c r="C131" s="200"/>
      <c r="D131" s="201" t="s">
        <v>147</v>
      </c>
      <c r="E131" s="202" t="s">
        <v>21</v>
      </c>
      <c r="F131" s="203" t="s">
        <v>214</v>
      </c>
      <c r="G131" s="200"/>
      <c r="H131" s="204">
        <v>0.975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147</v>
      </c>
      <c r="AU131" s="210" t="s">
        <v>77</v>
      </c>
      <c r="AV131" s="11" t="s">
        <v>77</v>
      </c>
      <c r="AW131" s="11" t="s">
        <v>36</v>
      </c>
      <c r="AX131" s="11" t="s">
        <v>72</v>
      </c>
      <c r="AY131" s="210" t="s">
        <v>137</v>
      </c>
    </row>
    <row r="132" spans="2:51" s="11" customFormat="1" ht="13.5">
      <c r="B132" s="199"/>
      <c r="C132" s="200"/>
      <c r="D132" s="201" t="s">
        <v>147</v>
      </c>
      <c r="E132" s="202" t="s">
        <v>21</v>
      </c>
      <c r="F132" s="203" t="s">
        <v>215</v>
      </c>
      <c r="G132" s="200"/>
      <c r="H132" s="204">
        <v>4.87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147</v>
      </c>
      <c r="AU132" s="210" t="s">
        <v>77</v>
      </c>
      <c r="AV132" s="11" t="s">
        <v>77</v>
      </c>
      <c r="AW132" s="11" t="s">
        <v>36</v>
      </c>
      <c r="AX132" s="11" t="s">
        <v>72</v>
      </c>
      <c r="AY132" s="210" t="s">
        <v>137</v>
      </c>
    </row>
    <row r="133" spans="2:51" s="13" customFormat="1" ht="13.5">
      <c r="B133" s="231"/>
      <c r="C133" s="232"/>
      <c r="D133" s="201" t="s">
        <v>147</v>
      </c>
      <c r="E133" s="233" t="s">
        <v>21</v>
      </c>
      <c r="F133" s="234" t="s">
        <v>216</v>
      </c>
      <c r="G133" s="232"/>
      <c r="H133" s="235">
        <v>20.756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147</v>
      </c>
      <c r="AU133" s="241" t="s">
        <v>77</v>
      </c>
      <c r="AV133" s="13" t="s">
        <v>145</v>
      </c>
      <c r="AW133" s="13" t="s">
        <v>36</v>
      </c>
      <c r="AX133" s="13" t="s">
        <v>80</v>
      </c>
      <c r="AY133" s="241" t="s">
        <v>137</v>
      </c>
    </row>
    <row r="134" spans="2:65" s="1" customFormat="1" ht="16.5" customHeight="1">
      <c r="B134" s="40"/>
      <c r="C134" s="187" t="s">
        <v>209</v>
      </c>
      <c r="D134" s="187" t="s">
        <v>140</v>
      </c>
      <c r="E134" s="188" t="s">
        <v>217</v>
      </c>
      <c r="F134" s="189" t="s">
        <v>218</v>
      </c>
      <c r="G134" s="190" t="s">
        <v>143</v>
      </c>
      <c r="H134" s="191">
        <v>20.386</v>
      </c>
      <c r="I134" s="192"/>
      <c r="J134" s="193">
        <f>ROUND(I134*H134,2)</f>
        <v>0</v>
      </c>
      <c r="K134" s="189" t="s">
        <v>144</v>
      </c>
      <c r="L134" s="60"/>
      <c r="M134" s="194" t="s">
        <v>21</v>
      </c>
      <c r="N134" s="195" t="s">
        <v>44</v>
      </c>
      <c r="O134" s="41"/>
      <c r="P134" s="196">
        <f>O134*H134</f>
        <v>0</v>
      </c>
      <c r="Q134" s="196">
        <v>0</v>
      </c>
      <c r="R134" s="196">
        <f>Q134*H134</f>
        <v>0</v>
      </c>
      <c r="S134" s="196">
        <v>0.00015</v>
      </c>
      <c r="T134" s="197">
        <f>S134*H134</f>
        <v>0.0030578999999999997</v>
      </c>
      <c r="AR134" s="23" t="s">
        <v>209</v>
      </c>
      <c r="AT134" s="23" t="s">
        <v>140</v>
      </c>
      <c r="AU134" s="23" t="s">
        <v>77</v>
      </c>
      <c r="AY134" s="23" t="s">
        <v>137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3" t="s">
        <v>77</v>
      </c>
      <c r="BK134" s="198">
        <f>ROUND(I134*H134,2)</f>
        <v>0</v>
      </c>
      <c r="BL134" s="23" t="s">
        <v>209</v>
      </c>
      <c r="BM134" s="23" t="s">
        <v>219</v>
      </c>
    </row>
    <row r="135" spans="2:51" s="12" customFormat="1" ht="13.5">
      <c r="B135" s="211"/>
      <c r="C135" s="212"/>
      <c r="D135" s="201" t="s">
        <v>147</v>
      </c>
      <c r="E135" s="213" t="s">
        <v>21</v>
      </c>
      <c r="F135" s="214" t="s">
        <v>220</v>
      </c>
      <c r="G135" s="212"/>
      <c r="H135" s="213" t="s">
        <v>21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147</v>
      </c>
      <c r="AU135" s="220" t="s">
        <v>77</v>
      </c>
      <c r="AV135" s="12" t="s">
        <v>80</v>
      </c>
      <c r="AW135" s="12" t="s">
        <v>36</v>
      </c>
      <c r="AX135" s="12" t="s">
        <v>72</v>
      </c>
      <c r="AY135" s="220" t="s">
        <v>137</v>
      </c>
    </row>
    <row r="136" spans="2:51" s="11" customFormat="1" ht="13.5">
      <c r="B136" s="199"/>
      <c r="C136" s="200"/>
      <c r="D136" s="201" t="s">
        <v>147</v>
      </c>
      <c r="E136" s="202" t="s">
        <v>21</v>
      </c>
      <c r="F136" s="203" t="s">
        <v>221</v>
      </c>
      <c r="G136" s="200"/>
      <c r="H136" s="204">
        <v>20.386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147</v>
      </c>
      <c r="AU136" s="210" t="s">
        <v>77</v>
      </c>
      <c r="AV136" s="11" t="s">
        <v>77</v>
      </c>
      <c r="AW136" s="11" t="s">
        <v>36</v>
      </c>
      <c r="AX136" s="11" t="s">
        <v>80</v>
      </c>
      <c r="AY136" s="210" t="s">
        <v>137</v>
      </c>
    </row>
    <row r="137" spans="2:65" s="1" customFormat="1" ht="25.5" customHeight="1">
      <c r="B137" s="40"/>
      <c r="C137" s="187" t="s">
        <v>222</v>
      </c>
      <c r="D137" s="187" t="s">
        <v>140</v>
      </c>
      <c r="E137" s="188" t="s">
        <v>223</v>
      </c>
      <c r="F137" s="189" t="s">
        <v>224</v>
      </c>
      <c r="G137" s="190" t="s">
        <v>143</v>
      </c>
      <c r="H137" s="191">
        <v>67</v>
      </c>
      <c r="I137" s="192"/>
      <c r="J137" s="193">
        <f>ROUND(I137*H137,2)</f>
        <v>0</v>
      </c>
      <c r="K137" s="189" t="s">
        <v>144</v>
      </c>
      <c r="L137" s="60"/>
      <c r="M137" s="194" t="s">
        <v>21</v>
      </c>
      <c r="N137" s="195" t="s">
        <v>44</v>
      </c>
      <c r="O137" s="41"/>
      <c r="P137" s="196">
        <f>O137*H137</f>
        <v>0</v>
      </c>
      <c r="Q137" s="196">
        <v>4E-05</v>
      </c>
      <c r="R137" s="196">
        <f>Q137*H137</f>
        <v>0.00268</v>
      </c>
      <c r="S137" s="196">
        <v>0</v>
      </c>
      <c r="T137" s="197">
        <f>S137*H137</f>
        <v>0</v>
      </c>
      <c r="AR137" s="23" t="s">
        <v>145</v>
      </c>
      <c r="AT137" s="23" t="s">
        <v>140</v>
      </c>
      <c r="AU137" s="23" t="s">
        <v>77</v>
      </c>
      <c r="AY137" s="23" t="s">
        <v>137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3" t="s">
        <v>77</v>
      </c>
      <c r="BK137" s="198">
        <f>ROUND(I137*H137,2)</f>
        <v>0</v>
      </c>
      <c r="BL137" s="23" t="s">
        <v>145</v>
      </c>
      <c r="BM137" s="23" t="s">
        <v>225</v>
      </c>
    </row>
    <row r="138" spans="2:51" s="11" customFormat="1" ht="13.5">
      <c r="B138" s="199"/>
      <c r="C138" s="200"/>
      <c r="D138" s="201" t="s">
        <v>147</v>
      </c>
      <c r="E138" s="202" t="s">
        <v>21</v>
      </c>
      <c r="F138" s="203" t="s">
        <v>226</v>
      </c>
      <c r="G138" s="200"/>
      <c r="H138" s="204">
        <v>17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147</v>
      </c>
      <c r="AU138" s="210" t="s">
        <v>77</v>
      </c>
      <c r="AV138" s="11" t="s">
        <v>77</v>
      </c>
      <c r="AW138" s="11" t="s">
        <v>36</v>
      </c>
      <c r="AX138" s="11" t="s">
        <v>72</v>
      </c>
      <c r="AY138" s="210" t="s">
        <v>137</v>
      </c>
    </row>
    <row r="139" spans="2:51" s="12" customFormat="1" ht="13.5">
      <c r="B139" s="211"/>
      <c r="C139" s="212"/>
      <c r="D139" s="201" t="s">
        <v>147</v>
      </c>
      <c r="E139" s="213" t="s">
        <v>21</v>
      </c>
      <c r="F139" s="214" t="s">
        <v>227</v>
      </c>
      <c r="G139" s="212"/>
      <c r="H139" s="213" t="s">
        <v>21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147</v>
      </c>
      <c r="AU139" s="220" t="s">
        <v>77</v>
      </c>
      <c r="AV139" s="12" t="s">
        <v>80</v>
      </c>
      <c r="AW139" s="12" t="s">
        <v>36</v>
      </c>
      <c r="AX139" s="12" t="s">
        <v>72</v>
      </c>
      <c r="AY139" s="220" t="s">
        <v>137</v>
      </c>
    </row>
    <row r="140" spans="2:51" s="11" customFormat="1" ht="13.5">
      <c r="B140" s="199"/>
      <c r="C140" s="200"/>
      <c r="D140" s="201" t="s">
        <v>147</v>
      </c>
      <c r="E140" s="202" t="s">
        <v>21</v>
      </c>
      <c r="F140" s="203" t="s">
        <v>191</v>
      </c>
      <c r="G140" s="200"/>
      <c r="H140" s="204">
        <v>50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147</v>
      </c>
      <c r="AU140" s="210" t="s">
        <v>77</v>
      </c>
      <c r="AV140" s="11" t="s">
        <v>77</v>
      </c>
      <c r="AW140" s="11" t="s">
        <v>36</v>
      </c>
      <c r="AX140" s="11" t="s">
        <v>72</v>
      </c>
      <c r="AY140" s="210" t="s">
        <v>137</v>
      </c>
    </row>
    <row r="141" spans="2:51" s="13" customFormat="1" ht="13.5">
      <c r="B141" s="231"/>
      <c r="C141" s="232"/>
      <c r="D141" s="201" t="s">
        <v>147</v>
      </c>
      <c r="E141" s="233" t="s">
        <v>21</v>
      </c>
      <c r="F141" s="234" t="s">
        <v>216</v>
      </c>
      <c r="G141" s="232"/>
      <c r="H141" s="235">
        <v>67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147</v>
      </c>
      <c r="AU141" s="241" t="s">
        <v>77</v>
      </c>
      <c r="AV141" s="13" t="s">
        <v>145</v>
      </c>
      <c r="AW141" s="13" t="s">
        <v>36</v>
      </c>
      <c r="AX141" s="13" t="s">
        <v>80</v>
      </c>
      <c r="AY141" s="241" t="s">
        <v>137</v>
      </c>
    </row>
    <row r="142" spans="2:65" s="1" customFormat="1" ht="38.25" customHeight="1">
      <c r="B142" s="40"/>
      <c r="C142" s="187" t="s">
        <v>228</v>
      </c>
      <c r="D142" s="187" t="s">
        <v>140</v>
      </c>
      <c r="E142" s="188" t="s">
        <v>229</v>
      </c>
      <c r="F142" s="189" t="s">
        <v>230</v>
      </c>
      <c r="G142" s="190" t="s">
        <v>143</v>
      </c>
      <c r="H142" s="191">
        <v>27.17</v>
      </c>
      <c r="I142" s="192"/>
      <c r="J142" s="193">
        <f>ROUND(I142*H142,2)</f>
        <v>0</v>
      </c>
      <c r="K142" s="189" t="s">
        <v>144</v>
      </c>
      <c r="L142" s="60"/>
      <c r="M142" s="194" t="s">
        <v>21</v>
      </c>
      <c r="N142" s="195" t="s">
        <v>44</v>
      </c>
      <c r="O142" s="41"/>
      <c r="P142" s="196">
        <f>O142*H142</f>
        <v>0</v>
      </c>
      <c r="Q142" s="196">
        <v>0</v>
      </c>
      <c r="R142" s="196">
        <f>Q142*H142</f>
        <v>0</v>
      </c>
      <c r="S142" s="196">
        <v>0.1</v>
      </c>
      <c r="T142" s="197">
        <f>S142*H142</f>
        <v>2.7170000000000005</v>
      </c>
      <c r="AR142" s="23" t="s">
        <v>145</v>
      </c>
      <c r="AT142" s="23" t="s">
        <v>140</v>
      </c>
      <c r="AU142" s="23" t="s">
        <v>77</v>
      </c>
      <c r="AY142" s="23" t="s">
        <v>137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23" t="s">
        <v>77</v>
      </c>
      <c r="BK142" s="198">
        <f>ROUND(I142*H142,2)</f>
        <v>0</v>
      </c>
      <c r="BL142" s="23" t="s">
        <v>145</v>
      </c>
      <c r="BM142" s="23" t="s">
        <v>231</v>
      </c>
    </row>
    <row r="143" spans="2:51" s="11" customFormat="1" ht="13.5">
      <c r="B143" s="199"/>
      <c r="C143" s="200"/>
      <c r="D143" s="201" t="s">
        <v>147</v>
      </c>
      <c r="E143" s="202" t="s">
        <v>21</v>
      </c>
      <c r="F143" s="203" t="s">
        <v>232</v>
      </c>
      <c r="G143" s="200"/>
      <c r="H143" s="204">
        <v>27.17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147</v>
      </c>
      <c r="AU143" s="210" t="s">
        <v>77</v>
      </c>
      <c r="AV143" s="11" t="s">
        <v>77</v>
      </c>
      <c r="AW143" s="11" t="s">
        <v>36</v>
      </c>
      <c r="AX143" s="11" t="s">
        <v>80</v>
      </c>
      <c r="AY143" s="210" t="s">
        <v>137</v>
      </c>
    </row>
    <row r="144" spans="2:65" s="1" customFormat="1" ht="16.5" customHeight="1">
      <c r="B144" s="40"/>
      <c r="C144" s="187" t="s">
        <v>233</v>
      </c>
      <c r="D144" s="187" t="s">
        <v>140</v>
      </c>
      <c r="E144" s="188" t="s">
        <v>234</v>
      </c>
      <c r="F144" s="189" t="s">
        <v>235</v>
      </c>
      <c r="G144" s="190" t="s">
        <v>143</v>
      </c>
      <c r="H144" s="191">
        <v>6.099</v>
      </c>
      <c r="I144" s="192"/>
      <c r="J144" s="193">
        <f>ROUND(I144*H144,2)</f>
        <v>0</v>
      </c>
      <c r="K144" s="189" t="s">
        <v>144</v>
      </c>
      <c r="L144" s="60"/>
      <c r="M144" s="194" t="s">
        <v>21</v>
      </c>
      <c r="N144" s="195" t="s">
        <v>44</v>
      </c>
      <c r="O144" s="41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AR144" s="23" t="s">
        <v>145</v>
      </c>
      <c r="AT144" s="23" t="s">
        <v>140</v>
      </c>
      <c r="AU144" s="23" t="s">
        <v>77</v>
      </c>
      <c r="AY144" s="23" t="s">
        <v>137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23" t="s">
        <v>77</v>
      </c>
      <c r="BK144" s="198">
        <f>ROUND(I144*H144,2)</f>
        <v>0</v>
      </c>
      <c r="BL144" s="23" t="s">
        <v>145</v>
      </c>
      <c r="BM144" s="23" t="s">
        <v>236</v>
      </c>
    </row>
    <row r="145" spans="2:51" s="11" customFormat="1" ht="13.5">
      <c r="B145" s="199"/>
      <c r="C145" s="200"/>
      <c r="D145" s="201" t="s">
        <v>147</v>
      </c>
      <c r="E145" s="202" t="s">
        <v>21</v>
      </c>
      <c r="F145" s="203" t="s">
        <v>237</v>
      </c>
      <c r="G145" s="200"/>
      <c r="H145" s="204">
        <v>1.099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147</v>
      </c>
      <c r="AU145" s="210" t="s">
        <v>77</v>
      </c>
      <c r="AV145" s="11" t="s">
        <v>77</v>
      </c>
      <c r="AW145" s="11" t="s">
        <v>36</v>
      </c>
      <c r="AX145" s="11" t="s">
        <v>72</v>
      </c>
      <c r="AY145" s="210" t="s">
        <v>137</v>
      </c>
    </row>
    <row r="146" spans="2:51" s="11" customFormat="1" ht="13.5">
      <c r="B146" s="199"/>
      <c r="C146" s="200"/>
      <c r="D146" s="201" t="s">
        <v>147</v>
      </c>
      <c r="E146" s="202" t="s">
        <v>21</v>
      </c>
      <c r="F146" s="203" t="s">
        <v>238</v>
      </c>
      <c r="G146" s="200"/>
      <c r="H146" s="204">
        <v>5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147</v>
      </c>
      <c r="AU146" s="210" t="s">
        <v>77</v>
      </c>
      <c r="AV146" s="11" t="s">
        <v>77</v>
      </c>
      <c r="AW146" s="11" t="s">
        <v>36</v>
      </c>
      <c r="AX146" s="11" t="s">
        <v>72</v>
      </c>
      <c r="AY146" s="210" t="s">
        <v>137</v>
      </c>
    </row>
    <row r="147" spans="2:51" s="13" customFormat="1" ht="13.5">
      <c r="B147" s="231"/>
      <c r="C147" s="232"/>
      <c r="D147" s="201" t="s">
        <v>147</v>
      </c>
      <c r="E147" s="233" t="s">
        <v>21</v>
      </c>
      <c r="F147" s="234" t="s">
        <v>216</v>
      </c>
      <c r="G147" s="232"/>
      <c r="H147" s="235">
        <v>6.099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147</v>
      </c>
      <c r="AU147" s="241" t="s">
        <v>77</v>
      </c>
      <c r="AV147" s="13" t="s">
        <v>145</v>
      </c>
      <c r="AW147" s="13" t="s">
        <v>36</v>
      </c>
      <c r="AX147" s="13" t="s">
        <v>80</v>
      </c>
      <c r="AY147" s="241" t="s">
        <v>137</v>
      </c>
    </row>
    <row r="148" spans="2:63" s="10" customFormat="1" ht="29.85" customHeight="1">
      <c r="B148" s="171"/>
      <c r="C148" s="172"/>
      <c r="D148" s="173" t="s">
        <v>71</v>
      </c>
      <c r="E148" s="185" t="s">
        <v>239</v>
      </c>
      <c r="F148" s="185" t="s">
        <v>240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SUM(P149:P155)</f>
        <v>0</v>
      </c>
      <c r="Q148" s="179"/>
      <c r="R148" s="180">
        <f>SUM(R149:R155)</f>
        <v>0</v>
      </c>
      <c r="S148" s="179"/>
      <c r="T148" s="181">
        <f>SUM(T149:T155)</f>
        <v>0</v>
      </c>
      <c r="AR148" s="182" t="s">
        <v>80</v>
      </c>
      <c r="AT148" s="183" t="s">
        <v>71</v>
      </c>
      <c r="AU148" s="183" t="s">
        <v>80</v>
      </c>
      <c r="AY148" s="182" t="s">
        <v>137</v>
      </c>
      <c r="BK148" s="184">
        <f>SUM(BK149:BK155)</f>
        <v>0</v>
      </c>
    </row>
    <row r="149" spans="2:65" s="1" customFormat="1" ht="25.5" customHeight="1">
      <c r="B149" s="40"/>
      <c r="C149" s="187" t="s">
        <v>241</v>
      </c>
      <c r="D149" s="187" t="s">
        <v>140</v>
      </c>
      <c r="E149" s="188" t="s">
        <v>242</v>
      </c>
      <c r="F149" s="189" t="s">
        <v>243</v>
      </c>
      <c r="G149" s="190" t="s">
        <v>244</v>
      </c>
      <c r="H149" s="191">
        <v>2.956</v>
      </c>
      <c r="I149" s="192"/>
      <c r="J149" s="193">
        <f>ROUND(I149*H149,2)</f>
        <v>0</v>
      </c>
      <c r="K149" s="189" t="s">
        <v>144</v>
      </c>
      <c r="L149" s="60"/>
      <c r="M149" s="194" t="s">
        <v>21</v>
      </c>
      <c r="N149" s="195" t="s">
        <v>44</v>
      </c>
      <c r="O149" s="41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AR149" s="23" t="s">
        <v>145</v>
      </c>
      <c r="AT149" s="23" t="s">
        <v>140</v>
      </c>
      <c r="AU149" s="23" t="s">
        <v>77</v>
      </c>
      <c r="AY149" s="23" t="s">
        <v>137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23" t="s">
        <v>77</v>
      </c>
      <c r="BK149" s="198">
        <f>ROUND(I149*H149,2)</f>
        <v>0</v>
      </c>
      <c r="BL149" s="23" t="s">
        <v>145</v>
      </c>
      <c r="BM149" s="23" t="s">
        <v>245</v>
      </c>
    </row>
    <row r="150" spans="2:65" s="1" customFormat="1" ht="38.25" customHeight="1">
      <c r="B150" s="40"/>
      <c r="C150" s="187" t="s">
        <v>9</v>
      </c>
      <c r="D150" s="187" t="s">
        <v>140</v>
      </c>
      <c r="E150" s="188" t="s">
        <v>246</v>
      </c>
      <c r="F150" s="189" t="s">
        <v>247</v>
      </c>
      <c r="G150" s="190" t="s">
        <v>244</v>
      </c>
      <c r="H150" s="191">
        <v>147.8</v>
      </c>
      <c r="I150" s="192"/>
      <c r="J150" s="193">
        <f>ROUND(I150*H150,2)</f>
        <v>0</v>
      </c>
      <c r="K150" s="189" t="s">
        <v>144</v>
      </c>
      <c r="L150" s="60"/>
      <c r="M150" s="194" t="s">
        <v>21</v>
      </c>
      <c r="N150" s="195" t="s">
        <v>44</v>
      </c>
      <c r="O150" s="4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AR150" s="23" t="s">
        <v>145</v>
      </c>
      <c r="AT150" s="23" t="s">
        <v>140</v>
      </c>
      <c r="AU150" s="23" t="s">
        <v>77</v>
      </c>
      <c r="AY150" s="23" t="s">
        <v>137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23" t="s">
        <v>77</v>
      </c>
      <c r="BK150" s="198">
        <f>ROUND(I150*H150,2)</f>
        <v>0</v>
      </c>
      <c r="BL150" s="23" t="s">
        <v>145</v>
      </c>
      <c r="BM150" s="23" t="s">
        <v>248</v>
      </c>
    </row>
    <row r="151" spans="2:51" s="11" customFormat="1" ht="13.5">
      <c r="B151" s="199"/>
      <c r="C151" s="200"/>
      <c r="D151" s="201" t="s">
        <v>147</v>
      </c>
      <c r="E151" s="200"/>
      <c r="F151" s="203" t="s">
        <v>249</v>
      </c>
      <c r="G151" s="200"/>
      <c r="H151" s="204">
        <v>147.8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147</v>
      </c>
      <c r="AU151" s="210" t="s">
        <v>77</v>
      </c>
      <c r="AV151" s="11" t="s">
        <v>77</v>
      </c>
      <c r="AW151" s="11" t="s">
        <v>6</v>
      </c>
      <c r="AX151" s="11" t="s">
        <v>80</v>
      </c>
      <c r="AY151" s="210" t="s">
        <v>137</v>
      </c>
    </row>
    <row r="152" spans="2:65" s="1" customFormat="1" ht="25.5" customHeight="1">
      <c r="B152" s="40"/>
      <c r="C152" s="187" t="s">
        <v>250</v>
      </c>
      <c r="D152" s="187" t="s">
        <v>140</v>
      </c>
      <c r="E152" s="188" t="s">
        <v>251</v>
      </c>
      <c r="F152" s="189" t="s">
        <v>252</v>
      </c>
      <c r="G152" s="190" t="s">
        <v>244</v>
      </c>
      <c r="H152" s="191">
        <v>2.956</v>
      </c>
      <c r="I152" s="192"/>
      <c r="J152" s="193">
        <f>ROUND(I152*H152,2)</f>
        <v>0</v>
      </c>
      <c r="K152" s="189" t="s">
        <v>144</v>
      </c>
      <c r="L152" s="60"/>
      <c r="M152" s="194" t="s">
        <v>21</v>
      </c>
      <c r="N152" s="195" t="s">
        <v>44</v>
      </c>
      <c r="O152" s="4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AR152" s="23" t="s">
        <v>145</v>
      </c>
      <c r="AT152" s="23" t="s">
        <v>140</v>
      </c>
      <c r="AU152" s="23" t="s">
        <v>77</v>
      </c>
      <c r="AY152" s="23" t="s">
        <v>137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77</v>
      </c>
      <c r="BK152" s="198">
        <f>ROUND(I152*H152,2)</f>
        <v>0</v>
      </c>
      <c r="BL152" s="23" t="s">
        <v>145</v>
      </c>
      <c r="BM152" s="23" t="s">
        <v>253</v>
      </c>
    </row>
    <row r="153" spans="2:65" s="1" customFormat="1" ht="25.5" customHeight="1">
      <c r="B153" s="40"/>
      <c r="C153" s="187" t="s">
        <v>254</v>
      </c>
      <c r="D153" s="187" t="s">
        <v>140</v>
      </c>
      <c r="E153" s="188" t="s">
        <v>255</v>
      </c>
      <c r="F153" s="189" t="s">
        <v>256</v>
      </c>
      <c r="G153" s="190" t="s">
        <v>244</v>
      </c>
      <c r="H153" s="191">
        <v>26.604</v>
      </c>
      <c r="I153" s="192"/>
      <c r="J153" s="193">
        <f>ROUND(I153*H153,2)</f>
        <v>0</v>
      </c>
      <c r="K153" s="189" t="s">
        <v>144</v>
      </c>
      <c r="L153" s="60"/>
      <c r="M153" s="194" t="s">
        <v>21</v>
      </c>
      <c r="N153" s="195" t="s">
        <v>44</v>
      </c>
      <c r="O153" s="4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AR153" s="23" t="s">
        <v>145</v>
      </c>
      <c r="AT153" s="23" t="s">
        <v>140</v>
      </c>
      <c r="AU153" s="23" t="s">
        <v>77</v>
      </c>
      <c r="AY153" s="23" t="s">
        <v>137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23" t="s">
        <v>77</v>
      </c>
      <c r="BK153" s="198">
        <f>ROUND(I153*H153,2)</f>
        <v>0</v>
      </c>
      <c r="BL153" s="23" t="s">
        <v>145</v>
      </c>
      <c r="BM153" s="23" t="s">
        <v>257</v>
      </c>
    </row>
    <row r="154" spans="2:51" s="11" customFormat="1" ht="13.5">
      <c r="B154" s="199"/>
      <c r="C154" s="200"/>
      <c r="D154" s="201" t="s">
        <v>147</v>
      </c>
      <c r="E154" s="200"/>
      <c r="F154" s="203" t="s">
        <v>258</v>
      </c>
      <c r="G154" s="200"/>
      <c r="H154" s="204">
        <v>26.604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147</v>
      </c>
      <c r="AU154" s="210" t="s">
        <v>77</v>
      </c>
      <c r="AV154" s="11" t="s">
        <v>77</v>
      </c>
      <c r="AW154" s="11" t="s">
        <v>6</v>
      </c>
      <c r="AX154" s="11" t="s">
        <v>80</v>
      </c>
      <c r="AY154" s="210" t="s">
        <v>137</v>
      </c>
    </row>
    <row r="155" spans="2:65" s="1" customFormat="1" ht="38.25" customHeight="1">
      <c r="B155" s="40"/>
      <c r="C155" s="187" t="s">
        <v>259</v>
      </c>
      <c r="D155" s="187" t="s">
        <v>140</v>
      </c>
      <c r="E155" s="188" t="s">
        <v>260</v>
      </c>
      <c r="F155" s="189" t="s">
        <v>261</v>
      </c>
      <c r="G155" s="190" t="s">
        <v>244</v>
      </c>
      <c r="H155" s="191">
        <v>2.952</v>
      </c>
      <c r="I155" s="192"/>
      <c r="J155" s="193">
        <f>ROUND(I155*H155,2)</f>
        <v>0</v>
      </c>
      <c r="K155" s="189" t="s">
        <v>144</v>
      </c>
      <c r="L155" s="60"/>
      <c r="M155" s="194" t="s">
        <v>21</v>
      </c>
      <c r="N155" s="195" t="s">
        <v>44</v>
      </c>
      <c r="O155" s="4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AR155" s="23" t="s">
        <v>145</v>
      </c>
      <c r="AT155" s="23" t="s">
        <v>140</v>
      </c>
      <c r="AU155" s="23" t="s">
        <v>77</v>
      </c>
      <c r="AY155" s="23" t="s">
        <v>137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23" t="s">
        <v>77</v>
      </c>
      <c r="BK155" s="198">
        <f>ROUND(I155*H155,2)</f>
        <v>0</v>
      </c>
      <c r="BL155" s="23" t="s">
        <v>145</v>
      </c>
      <c r="BM155" s="23" t="s">
        <v>262</v>
      </c>
    </row>
    <row r="156" spans="2:63" s="10" customFormat="1" ht="29.85" customHeight="1">
      <c r="B156" s="171"/>
      <c r="C156" s="172"/>
      <c r="D156" s="173" t="s">
        <v>71</v>
      </c>
      <c r="E156" s="185" t="s">
        <v>263</v>
      </c>
      <c r="F156" s="185" t="s">
        <v>264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SUM(P157:P159)</f>
        <v>0</v>
      </c>
      <c r="Q156" s="179"/>
      <c r="R156" s="180">
        <f>SUM(R157:R159)</f>
        <v>0</v>
      </c>
      <c r="S156" s="179"/>
      <c r="T156" s="181">
        <f>SUM(T157:T159)</f>
        <v>0</v>
      </c>
      <c r="AR156" s="182" t="s">
        <v>80</v>
      </c>
      <c r="AT156" s="183" t="s">
        <v>71</v>
      </c>
      <c r="AU156" s="183" t="s">
        <v>80</v>
      </c>
      <c r="AY156" s="182" t="s">
        <v>137</v>
      </c>
      <c r="BK156" s="184">
        <f>SUM(BK157:BK159)</f>
        <v>0</v>
      </c>
    </row>
    <row r="157" spans="2:65" s="1" customFormat="1" ht="38.25" customHeight="1">
      <c r="B157" s="40"/>
      <c r="C157" s="187" t="s">
        <v>265</v>
      </c>
      <c r="D157" s="187" t="s">
        <v>140</v>
      </c>
      <c r="E157" s="188" t="s">
        <v>266</v>
      </c>
      <c r="F157" s="189" t="s">
        <v>267</v>
      </c>
      <c r="G157" s="190" t="s">
        <v>244</v>
      </c>
      <c r="H157" s="191">
        <v>1.056</v>
      </c>
      <c r="I157" s="192"/>
      <c r="J157" s="193">
        <f>ROUND(I157*H157,2)</f>
        <v>0</v>
      </c>
      <c r="K157" s="189" t="s">
        <v>144</v>
      </c>
      <c r="L157" s="60"/>
      <c r="M157" s="194" t="s">
        <v>21</v>
      </c>
      <c r="N157" s="195" t="s">
        <v>44</v>
      </c>
      <c r="O157" s="4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23" t="s">
        <v>145</v>
      </c>
      <c r="AT157" s="23" t="s">
        <v>140</v>
      </c>
      <c r="AU157" s="23" t="s">
        <v>77</v>
      </c>
      <c r="AY157" s="23" t="s">
        <v>137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23" t="s">
        <v>77</v>
      </c>
      <c r="BK157" s="198">
        <f>ROUND(I157*H157,2)</f>
        <v>0</v>
      </c>
      <c r="BL157" s="23" t="s">
        <v>145</v>
      </c>
      <c r="BM157" s="23" t="s">
        <v>268</v>
      </c>
    </row>
    <row r="158" spans="2:65" s="1" customFormat="1" ht="51" customHeight="1">
      <c r="B158" s="40"/>
      <c r="C158" s="187" t="s">
        <v>269</v>
      </c>
      <c r="D158" s="187" t="s">
        <v>140</v>
      </c>
      <c r="E158" s="188" t="s">
        <v>270</v>
      </c>
      <c r="F158" s="189" t="s">
        <v>271</v>
      </c>
      <c r="G158" s="190" t="s">
        <v>244</v>
      </c>
      <c r="H158" s="191">
        <v>1.056</v>
      </c>
      <c r="I158" s="192"/>
      <c r="J158" s="193">
        <f>ROUND(I158*H158,2)</f>
        <v>0</v>
      </c>
      <c r="K158" s="189" t="s">
        <v>144</v>
      </c>
      <c r="L158" s="60"/>
      <c r="M158" s="194" t="s">
        <v>21</v>
      </c>
      <c r="N158" s="195" t="s">
        <v>44</v>
      </c>
      <c r="O158" s="41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AR158" s="23" t="s">
        <v>145</v>
      </c>
      <c r="AT158" s="23" t="s">
        <v>140</v>
      </c>
      <c r="AU158" s="23" t="s">
        <v>77</v>
      </c>
      <c r="AY158" s="23" t="s">
        <v>137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23" t="s">
        <v>77</v>
      </c>
      <c r="BK158" s="198">
        <f>ROUND(I158*H158,2)</f>
        <v>0</v>
      </c>
      <c r="BL158" s="23" t="s">
        <v>145</v>
      </c>
      <c r="BM158" s="23" t="s">
        <v>272</v>
      </c>
    </row>
    <row r="159" spans="2:65" s="1" customFormat="1" ht="38.25" customHeight="1">
      <c r="B159" s="40"/>
      <c r="C159" s="187" t="s">
        <v>273</v>
      </c>
      <c r="D159" s="187" t="s">
        <v>140</v>
      </c>
      <c r="E159" s="188" t="s">
        <v>274</v>
      </c>
      <c r="F159" s="189" t="s">
        <v>275</v>
      </c>
      <c r="G159" s="190" t="s">
        <v>244</v>
      </c>
      <c r="H159" s="191">
        <v>1.056</v>
      </c>
      <c r="I159" s="192"/>
      <c r="J159" s="193">
        <f>ROUND(I159*H159,2)</f>
        <v>0</v>
      </c>
      <c r="K159" s="189" t="s">
        <v>144</v>
      </c>
      <c r="L159" s="60"/>
      <c r="M159" s="194" t="s">
        <v>21</v>
      </c>
      <c r="N159" s="195" t="s">
        <v>44</v>
      </c>
      <c r="O159" s="4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3" t="s">
        <v>145</v>
      </c>
      <c r="AT159" s="23" t="s">
        <v>140</v>
      </c>
      <c r="AU159" s="23" t="s">
        <v>77</v>
      </c>
      <c r="AY159" s="23" t="s">
        <v>137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77</v>
      </c>
      <c r="BK159" s="198">
        <f>ROUND(I159*H159,2)</f>
        <v>0</v>
      </c>
      <c r="BL159" s="23" t="s">
        <v>145</v>
      </c>
      <c r="BM159" s="23" t="s">
        <v>276</v>
      </c>
    </row>
    <row r="160" spans="2:63" s="10" customFormat="1" ht="37.35" customHeight="1">
      <c r="B160" s="171"/>
      <c r="C160" s="172"/>
      <c r="D160" s="173" t="s">
        <v>71</v>
      </c>
      <c r="E160" s="174" t="s">
        <v>277</v>
      </c>
      <c r="F160" s="174" t="s">
        <v>278</v>
      </c>
      <c r="G160" s="172"/>
      <c r="H160" s="172"/>
      <c r="I160" s="175"/>
      <c r="J160" s="176">
        <f>BK160</f>
        <v>0</v>
      </c>
      <c r="K160" s="172"/>
      <c r="L160" s="177"/>
      <c r="M160" s="178"/>
      <c r="N160" s="179"/>
      <c r="O160" s="179"/>
      <c r="P160" s="180">
        <f>P161+P188+P199+P211+P223+P243+P247+P265+P271+P288+P304+P314+P327+P344+P350</f>
        <v>0</v>
      </c>
      <c r="Q160" s="179"/>
      <c r="R160" s="180">
        <f>R161+R188+R199+R211+R223+R243+R247+R265+R271+R288+R304+R314+R327+R344+R350</f>
        <v>2.3226451600000004</v>
      </c>
      <c r="S160" s="179"/>
      <c r="T160" s="181">
        <f>T161+T188+T199+T211+T223+T243+T247+T265+T271+T288+T304+T314+T327+T344+T350</f>
        <v>0.23585810000000001</v>
      </c>
      <c r="AR160" s="182" t="s">
        <v>77</v>
      </c>
      <c r="AT160" s="183" t="s">
        <v>71</v>
      </c>
      <c r="AU160" s="183" t="s">
        <v>72</v>
      </c>
      <c r="AY160" s="182" t="s">
        <v>137</v>
      </c>
      <c r="BK160" s="184">
        <f>BK161+BK188+BK199+BK211+BK223+BK243+BK247+BK265+BK271+BK288+BK304+BK314+BK327+BK344+BK350</f>
        <v>0</v>
      </c>
    </row>
    <row r="161" spans="2:63" s="10" customFormat="1" ht="19.9" customHeight="1">
      <c r="B161" s="171"/>
      <c r="C161" s="172"/>
      <c r="D161" s="173" t="s">
        <v>71</v>
      </c>
      <c r="E161" s="185" t="s">
        <v>279</v>
      </c>
      <c r="F161" s="185" t="s">
        <v>280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SUM(P162:P187)</f>
        <v>0</v>
      </c>
      <c r="Q161" s="179"/>
      <c r="R161" s="180">
        <f>SUM(R162:R187)</f>
        <v>0.04348806</v>
      </c>
      <c r="S161" s="179"/>
      <c r="T161" s="181">
        <f>SUM(T162:T187)</f>
        <v>0</v>
      </c>
      <c r="AR161" s="182" t="s">
        <v>77</v>
      </c>
      <c r="AT161" s="183" t="s">
        <v>71</v>
      </c>
      <c r="AU161" s="183" t="s">
        <v>80</v>
      </c>
      <c r="AY161" s="182" t="s">
        <v>137</v>
      </c>
      <c r="BK161" s="184">
        <f>SUM(BK162:BK187)</f>
        <v>0</v>
      </c>
    </row>
    <row r="162" spans="2:65" s="1" customFormat="1" ht="25.5" customHeight="1">
      <c r="B162" s="40"/>
      <c r="C162" s="187" t="s">
        <v>281</v>
      </c>
      <c r="D162" s="187" t="s">
        <v>140</v>
      </c>
      <c r="E162" s="188" t="s">
        <v>282</v>
      </c>
      <c r="F162" s="189" t="s">
        <v>283</v>
      </c>
      <c r="G162" s="190" t="s">
        <v>143</v>
      </c>
      <c r="H162" s="191">
        <v>5.67</v>
      </c>
      <c r="I162" s="192"/>
      <c r="J162" s="193">
        <f>ROUND(I162*H162,2)</f>
        <v>0</v>
      </c>
      <c r="K162" s="189" t="s">
        <v>144</v>
      </c>
      <c r="L162" s="60"/>
      <c r="M162" s="194" t="s">
        <v>21</v>
      </c>
      <c r="N162" s="195" t="s">
        <v>44</v>
      </c>
      <c r="O162" s="4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AR162" s="23" t="s">
        <v>209</v>
      </c>
      <c r="AT162" s="23" t="s">
        <v>140</v>
      </c>
      <c r="AU162" s="23" t="s">
        <v>77</v>
      </c>
      <c r="AY162" s="23" t="s">
        <v>137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3" t="s">
        <v>77</v>
      </c>
      <c r="BK162" s="198">
        <f>ROUND(I162*H162,2)</f>
        <v>0</v>
      </c>
      <c r="BL162" s="23" t="s">
        <v>209</v>
      </c>
      <c r="BM162" s="23" t="s">
        <v>284</v>
      </c>
    </row>
    <row r="163" spans="2:51" s="11" customFormat="1" ht="13.5">
      <c r="B163" s="199"/>
      <c r="C163" s="200"/>
      <c r="D163" s="201" t="s">
        <v>147</v>
      </c>
      <c r="E163" s="202" t="s">
        <v>21</v>
      </c>
      <c r="F163" s="203" t="s">
        <v>285</v>
      </c>
      <c r="G163" s="200"/>
      <c r="H163" s="204">
        <v>5.67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147</v>
      </c>
      <c r="AU163" s="210" t="s">
        <v>77</v>
      </c>
      <c r="AV163" s="11" t="s">
        <v>77</v>
      </c>
      <c r="AW163" s="11" t="s">
        <v>36</v>
      </c>
      <c r="AX163" s="11" t="s">
        <v>72</v>
      </c>
      <c r="AY163" s="210" t="s">
        <v>137</v>
      </c>
    </row>
    <row r="164" spans="2:51" s="13" customFormat="1" ht="13.5">
      <c r="B164" s="231"/>
      <c r="C164" s="232"/>
      <c r="D164" s="201" t="s">
        <v>147</v>
      </c>
      <c r="E164" s="233" t="s">
        <v>21</v>
      </c>
      <c r="F164" s="234" t="s">
        <v>216</v>
      </c>
      <c r="G164" s="232"/>
      <c r="H164" s="235">
        <v>5.67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147</v>
      </c>
      <c r="AU164" s="241" t="s">
        <v>77</v>
      </c>
      <c r="AV164" s="13" t="s">
        <v>145</v>
      </c>
      <c r="AW164" s="13" t="s">
        <v>36</v>
      </c>
      <c r="AX164" s="13" t="s">
        <v>80</v>
      </c>
      <c r="AY164" s="241" t="s">
        <v>137</v>
      </c>
    </row>
    <row r="165" spans="2:65" s="1" customFormat="1" ht="25.5" customHeight="1">
      <c r="B165" s="40"/>
      <c r="C165" s="187" t="s">
        <v>286</v>
      </c>
      <c r="D165" s="187" t="s">
        <v>140</v>
      </c>
      <c r="E165" s="188" t="s">
        <v>287</v>
      </c>
      <c r="F165" s="189" t="s">
        <v>288</v>
      </c>
      <c r="G165" s="190" t="s">
        <v>143</v>
      </c>
      <c r="H165" s="191">
        <v>8.354</v>
      </c>
      <c r="I165" s="192"/>
      <c r="J165" s="193">
        <f>ROUND(I165*H165,2)</f>
        <v>0</v>
      </c>
      <c r="K165" s="189" t="s">
        <v>144</v>
      </c>
      <c r="L165" s="60"/>
      <c r="M165" s="194" t="s">
        <v>21</v>
      </c>
      <c r="N165" s="195" t="s">
        <v>44</v>
      </c>
      <c r="O165" s="4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AR165" s="23" t="s">
        <v>209</v>
      </c>
      <c r="AT165" s="23" t="s">
        <v>140</v>
      </c>
      <c r="AU165" s="23" t="s">
        <v>77</v>
      </c>
      <c r="AY165" s="23" t="s">
        <v>137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3" t="s">
        <v>77</v>
      </c>
      <c r="BK165" s="198">
        <f>ROUND(I165*H165,2)</f>
        <v>0</v>
      </c>
      <c r="BL165" s="23" t="s">
        <v>209</v>
      </c>
      <c r="BM165" s="23" t="s">
        <v>289</v>
      </c>
    </row>
    <row r="166" spans="2:51" s="11" customFormat="1" ht="13.5">
      <c r="B166" s="199"/>
      <c r="C166" s="200"/>
      <c r="D166" s="201" t="s">
        <v>147</v>
      </c>
      <c r="E166" s="202" t="s">
        <v>21</v>
      </c>
      <c r="F166" s="203" t="s">
        <v>290</v>
      </c>
      <c r="G166" s="200"/>
      <c r="H166" s="204">
        <v>0.636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147</v>
      </c>
      <c r="AU166" s="210" t="s">
        <v>77</v>
      </c>
      <c r="AV166" s="11" t="s">
        <v>77</v>
      </c>
      <c r="AW166" s="11" t="s">
        <v>36</v>
      </c>
      <c r="AX166" s="11" t="s">
        <v>72</v>
      </c>
      <c r="AY166" s="210" t="s">
        <v>137</v>
      </c>
    </row>
    <row r="167" spans="2:51" s="11" customFormat="1" ht="13.5">
      <c r="B167" s="199"/>
      <c r="C167" s="200"/>
      <c r="D167" s="201" t="s">
        <v>147</v>
      </c>
      <c r="E167" s="202" t="s">
        <v>21</v>
      </c>
      <c r="F167" s="203" t="s">
        <v>291</v>
      </c>
      <c r="G167" s="200"/>
      <c r="H167" s="204">
        <v>4.6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147</v>
      </c>
      <c r="AU167" s="210" t="s">
        <v>77</v>
      </c>
      <c r="AV167" s="11" t="s">
        <v>77</v>
      </c>
      <c r="AW167" s="11" t="s">
        <v>36</v>
      </c>
      <c r="AX167" s="11" t="s">
        <v>72</v>
      </c>
      <c r="AY167" s="210" t="s">
        <v>137</v>
      </c>
    </row>
    <row r="168" spans="2:51" s="11" customFormat="1" ht="13.5">
      <c r="B168" s="199"/>
      <c r="C168" s="200"/>
      <c r="D168" s="201" t="s">
        <v>147</v>
      </c>
      <c r="E168" s="202" t="s">
        <v>21</v>
      </c>
      <c r="F168" s="203" t="s">
        <v>292</v>
      </c>
      <c r="G168" s="200"/>
      <c r="H168" s="204">
        <v>1.278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147</v>
      </c>
      <c r="AU168" s="210" t="s">
        <v>77</v>
      </c>
      <c r="AV168" s="11" t="s">
        <v>77</v>
      </c>
      <c r="AW168" s="11" t="s">
        <v>36</v>
      </c>
      <c r="AX168" s="11" t="s">
        <v>72</v>
      </c>
      <c r="AY168" s="210" t="s">
        <v>137</v>
      </c>
    </row>
    <row r="169" spans="2:51" s="12" customFormat="1" ht="13.5">
      <c r="B169" s="211"/>
      <c r="C169" s="212"/>
      <c r="D169" s="201" t="s">
        <v>147</v>
      </c>
      <c r="E169" s="213" t="s">
        <v>21</v>
      </c>
      <c r="F169" s="214" t="s">
        <v>293</v>
      </c>
      <c r="G169" s="212"/>
      <c r="H169" s="213" t="s">
        <v>21</v>
      </c>
      <c r="I169" s="215"/>
      <c r="J169" s="212"/>
      <c r="K169" s="212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147</v>
      </c>
      <c r="AU169" s="220" t="s">
        <v>77</v>
      </c>
      <c r="AV169" s="12" t="s">
        <v>80</v>
      </c>
      <c r="AW169" s="12" t="s">
        <v>36</v>
      </c>
      <c r="AX169" s="12" t="s">
        <v>72</v>
      </c>
      <c r="AY169" s="220" t="s">
        <v>137</v>
      </c>
    </row>
    <row r="170" spans="2:51" s="11" customFormat="1" ht="13.5">
      <c r="B170" s="199"/>
      <c r="C170" s="200"/>
      <c r="D170" s="201" t="s">
        <v>147</v>
      </c>
      <c r="E170" s="202" t="s">
        <v>21</v>
      </c>
      <c r="F170" s="203" t="s">
        <v>294</v>
      </c>
      <c r="G170" s="200"/>
      <c r="H170" s="204">
        <v>1.84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147</v>
      </c>
      <c r="AU170" s="210" t="s">
        <v>77</v>
      </c>
      <c r="AV170" s="11" t="s">
        <v>77</v>
      </c>
      <c r="AW170" s="11" t="s">
        <v>36</v>
      </c>
      <c r="AX170" s="11" t="s">
        <v>72</v>
      </c>
      <c r="AY170" s="210" t="s">
        <v>137</v>
      </c>
    </row>
    <row r="171" spans="2:51" s="13" customFormat="1" ht="13.5">
      <c r="B171" s="231"/>
      <c r="C171" s="232"/>
      <c r="D171" s="201" t="s">
        <v>147</v>
      </c>
      <c r="E171" s="233" t="s">
        <v>21</v>
      </c>
      <c r="F171" s="234" t="s">
        <v>216</v>
      </c>
      <c r="G171" s="232"/>
      <c r="H171" s="235">
        <v>8.354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147</v>
      </c>
      <c r="AU171" s="241" t="s">
        <v>77</v>
      </c>
      <c r="AV171" s="13" t="s">
        <v>145</v>
      </c>
      <c r="AW171" s="13" t="s">
        <v>36</v>
      </c>
      <c r="AX171" s="13" t="s">
        <v>80</v>
      </c>
      <c r="AY171" s="241" t="s">
        <v>137</v>
      </c>
    </row>
    <row r="172" spans="2:65" s="1" customFormat="1" ht="16.5" customHeight="1">
      <c r="B172" s="40"/>
      <c r="C172" s="221" t="s">
        <v>295</v>
      </c>
      <c r="D172" s="221" t="s">
        <v>202</v>
      </c>
      <c r="E172" s="222" t="s">
        <v>296</v>
      </c>
      <c r="F172" s="223" t="s">
        <v>297</v>
      </c>
      <c r="G172" s="224" t="s">
        <v>298</v>
      </c>
      <c r="H172" s="225">
        <v>42.072</v>
      </c>
      <c r="I172" s="226"/>
      <c r="J172" s="227">
        <f>ROUND(I172*H172,2)</f>
        <v>0</v>
      </c>
      <c r="K172" s="223" t="s">
        <v>144</v>
      </c>
      <c r="L172" s="228"/>
      <c r="M172" s="229" t="s">
        <v>21</v>
      </c>
      <c r="N172" s="230" t="s">
        <v>44</v>
      </c>
      <c r="O172" s="41"/>
      <c r="P172" s="196">
        <f>O172*H172</f>
        <v>0</v>
      </c>
      <c r="Q172" s="196">
        <v>0.001</v>
      </c>
      <c r="R172" s="196">
        <f>Q172*H172</f>
        <v>0.042072000000000005</v>
      </c>
      <c r="S172" s="196">
        <v>0</v>
      </c>
      <c r="T172" s="197">
        <f>S172*H172</f>
        <v>0</v>
      </c>
      <c r="AR172" s="23" t="s">
        <v>299</v>
      </c>
      <c r="AT172" s="23" t="s">
        <v>202</v>
      </c>
      <c r="AU172" s="23" t="s">
        <v>77</v>
      </c>
      <c r="AY172" s="23" t="s">
        <v>137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77</v>
      </c>
      <c r="BK172" s="198">
        <f>ROUND(I172*H172,2)</f>
        <v>0</v>
      </c>
      <c r="BL172" s="23" t="s">
        <v>209</v>
      </c>
      <c r="BM172" s="23" t="s">
        <v>300</v>
      </c>
    </row>
    <row r="173" spans="2:51" s="12" customFormat="1" ht="13.5">
      <c r="B173" s="211"/>
      <c r="C173" s="212"/>
      <c r="D173" s="201" t="s">
        <v>147</v>
      </c>
      <c r="E173" s="213" t="s">
        <v>21</v>
      </c>
      <c r="F173" s="214" t="s">
        <v>301</v>
      </c>
      <c r="G173" s="212"/>
      <c r="H173" s="213" t="s">
        <v>21</v>
      </c>
      <c r="I173" s="215"/>
      <c r="J173" s="212"/>
      <c r="K173" s="212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147</v>
      </c>
      <c r="AU173" s="220" t="s">
        <v>77</v>
      </c>
      <c r="AV173" s="12" t="s">
        <v>80</v>
      </c>
      <c r="AW173" s="12" t="s">
        <v>36</v>
      </c>
      <c r="AX173" s="12" t="s">
        <v>72</v>
      </c>
      <c r="AY173" s="220" t="s">
        <v>137</v>
      </c>
    </row>
    <row r="174" spans="2:51" s="11" customFormat="1" ht="13.5">
      <c r="B174" s="199"/>
      <c r="C174" s="200"/>
      <c r="D174" s="201" t="s">
        <v>147</v>
      </c>
      <c r="E174" s="202" t="s">
        <v>21</v>
      </c>
      <c r="F174" s="203" t="s">
        <v>302</v>
      </c>
      <c r="G174" s="200"/>
      <c r="H174" s="204">
        <v>42.072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147</v>
      </c>
      <c r="AU174" s="210" t="s">
        <v>77</v>
      </c>
      <c r="AV174" s="11" t="s">
        <v>77</v>
      </c>
      <c r="AW174" s="11" t="s">
        <v>36</v>
      </c>
      <c r="AX174" s="11" t="s">
        <v>80</v>
      </c>
      <c r="AY174" s="210" t="s">
        <v>137</v>
      </c>
    </row>
    <row r="175" spans="2:65" s="1" customFormat="1" ht="25.5" customHeight="1">
      <c r="B175" s="40"/>
      <c r="C175" s="187" t="s">
        <v>303</v>
      </c>
      <c r="D175" s="187" t="s">
        <v>140</v>
      </c>
      <c r="E175" s="188" t="s">
        <v>304</v>
      </c>
      <c r="F175" s="189" t="s">
        <v>305</v>
      </c>
      <c r="G175" s="190" t="s">
        <v>143</v>
      </c>
      <c r="H175" s="191">
        <v>14.024</v>
      </c>
      <c r="I175" s="192"/>
      <c r="J175" s="193">
        <f>ROUND(I175*H175,2)</f>
        <v>0</v>
      </c>
      <c r="K175" s="189" t="s">
        <v>144</v>
      </c>
      <c r="L175" s="60"/>
      <c r="M175" s="194" t="s">
        <v>21</v>
      </c>
      <c r="N175" s="195" t="s">
        <v>44</v>
      </c>
      <c r="O175" s="41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AR175" s="23" t="s">
        <v>209</v>
      </c>
      <c r="AT175" s="23" t="s">
        <v>140</v>
      </c>
      <c r="AU175" s="23" t="s">
        <v>77</v>
      </c>
      <c r="AY175" s="23" t="s">
        <v>137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23" t="s">
        <v>77</v>
      </c>
      <c r="BK175" s="198">
        <f>ROUND(I175*H175,2)</f>
        <v>0</v>
      </c>
      <c r="BL175" s="23" t="s">
        <v>209</v>
      </c>
      <c r="BM175" s="23" t="s">
        <v>306</v>
      </c>
    </row>
    <row r="176" spans="2:51" s="11" customFormat="1" ht="13.5">
      <c r="B176" s="199"/>
      <c r="C176" s="200"/>
      <c r="D176" s="201" t="s">
        <v>147</v>
      </c>
      <c r="E176" s="202" t="s">
        <v>21</v>
      </c>
      <c r="F176" s="203" t="s">
        <v>307</v>
      </c>
      <c r="G176" s="200"/>
      <c r="H176" s="204">
        <v>14.024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147</v>
      </c>
      <c r="AU176" s="210" t="s">
        <v>77</v>
      </c>
      <c r="AV176" s="11" t="s">
        <v>77</v>
      </c>
      <c r="AW176" s="11" t="s">
        <v>36</v>
      </c>
      <c r="AX176" s="11" t="s">
        <v>80</v>
      </c>
      <c r="AY176" s="210" t="s">
        <v>137</v>
      </c>
    </row>
    <row r="177" spans="2:65" s="1" customFormat="1" ht="25.5" customHeight="1">
      <c r="B177" s="40"/>
      <c r="C177" s="187" t="s">
        <v>299</v>
      </c>
      <c r="D177" s="187" t="s">
        <v>140</v>
      </c>
      <c r="E177" s="188" t="s">
        <v>308</v>
      </c>
      <c r="F177" s="189" t="s">
        <v>309</v>
      </c>
      <c r="G177" s="190" t="s">
        <v>310</v>
      </c>
      <c r="H177" s="191">
        <v>21.455</v>
      </c>
      <c r="I177" s="192"/>
      <c r="J177" s="193">
        <f>ROUND(I177*H177,2)</f>
        <v>0</v>
      </c>
      <c r="K177" s="189" t="s">
        <v>144</v>
      </c>
      <c r="L177" s="60"/>
      <c r="M177" s="194" t="s">
        <v>21</v>
      </c>
      <c r="N177" s="195" t="s">
        <v>44</v>
      </c>
      <c r="O177" s="4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AR177" s="23" t="s">
        <v>209</v>
      </c>
      <c r="AT177" s="23" t="s">
        <v>140</v>
      </c>
      <c r="AU177" s="23" t="s">
        <v>77</v>
      </c>
      <c r="AY177" s="23" t="s">
        <v>137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3" t="s">
        <v>77</v>
      </c>
      <c r="BK177" s="198">
        <f>ROUND(I177*H177,2)</f>
        <v>0</v>
      </c>
      <c r="BL177" s="23" t="s">
        <v>209</v>
      </c>
      <c r="BM177" s="23" t="s">
        <v>311</v>
      </c>
    </row>
    <row r="178" spans="2:51" s="11" customFormat="1" ht="13.5">
      <c r="B178" s="199"/>
      <c r="C178" s="200"/>
      <c r="D178" s="201" t="s">
        <v>147</v>
      </c>
      <c r="E178" s="202" t="s">
        <v>21</v>
      </c>
      <c r="F178" s="203" t="s">
        <v>312</v>
      </c>
      <c r="G178" s="200"/>
      <c r="H178" s="204">
        <v>10.81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147</v>
      </c>
      <c r="AU178" s="210" t="s">
        <v>77</v>
      </c>
      <c r="AV178" s="11" t="s">
        <v>77</v>
      </c>
      <c r="AW178" s="11" t="s">
        <v>36</v>
      </c>
      <c r="AX178" s="11" t="s">
        <v>72</v>
      </c>
      <c r="AY178" s="210" t="s">
        <v>137</v>
      </c>
    </row>
    <row r="179" spans="2:51" s="11" customFormat="1" ht="13.5">
      <c r="B179" s="199"/>
      <c r="C179" s="200"/>
      <c r="D179" s="201" t="s">
        <v>147</v>
      </c>
      <c r="E179" s="202" t="s">
        <v>21</v>
      </c>
      <c r="F179" s="203" t="s">
        <v>313</v>
      </c>
      <c r="G179" s="200"/>
      <c r="H179" s="204">
        <v>4.845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147</v>
      </c>
      <c r="AU179" s="210" t="s">
        <v>77</v>
      </c>
      <c r="AV179" s="11" t="s">
        <v>77</v>
      </c>
      <c r="AW179" s="11" t="s">
        <v>36</v>
      </c>
      <c r="AX179" s="11" t="s">
        <v>72</v>
      </c>
      <c r="AY179" s="210" t="s">
        <v>137</v>
      </c>
    </row>
    <row r="180" spans="2:51" s="11" customFormat="1" ht="13.5">
      <c r="B180" s="199"/>
      <c r="C180" s="200"/>
      <c r="D180" s="201" t="s">
        <v>147</v>
      </c>
      <c r="E180" s="202" t="s">
        <v>21</v>
      </c>
      <c r="F180" s="203" t="s">
        <v>314</v>
      </c>
      <c r="G180" s="200"/>
      <c r="H180" s="204">
        <v>4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147</v>
      </c>
      <c r="AU180" s="210" t="s">
        <v>77</v>
      </c>
      <c r="AV180" s="11" t="s">
        <v>77</v>
      </c>
      <c r="AW180" s="11" t="s">
        <v>36</v>
      </c>
      <c r="AX180" s="11" t="s">
        <v>72</v>
      </c>
      <c r="AY180" s="210" t="s">
        <v>137</v>
      </c>
    </row>
    <row r="181" spans="2:51" s="11" customFormat="1" ht="13.5">
      <c r="B181" s="199"/>
      <c r="C181" s="200"/>
      <c r="D181" s="201" t="s">
        <v>147</v>
      </c>
      <c r="E181" s="202" t="s">
        <v>21</v>
      </c>
      <c r="F181" s="203" t="s">
        <v>315</v>
      </c>
      <c r="G181" s="200"/>
      <c r="H181" s="204">
        <v>1.8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147</v>
      </c>
      <c r="AU181" s="210" t="s">
        <v>77</v>
      </c>
      <c r="AV181" s="11" t="s">
        <v>77</v>
      </c>
      <c r="AW181" s="11" t="s">
        <v>36</v>
      </c>
      <c r="AX181" s="11" t="s">
        <v>72</v>
      </c>
      <c r="AY181" s="210" t="s">
        <v>137</v>
      </c>
    </row>
    <row r="182" spans="2:51" s="13" customFormat="1" ht="13.5">
      <c r="B182" s="231"/>
      <c r="C182" s="232"/>
      <c r="D182" s="201" t="s">
        <v>147</v>
      </c>
      <c r="E182" s="233" t="s">
        <v>21</v>
      </c>
      <c r="F182" s="234" t="s">
        <v>216</v>
      </c>
      <c r="G182" s="232"/>
      <c r="H182" s="235">
        <v>21.455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147</v>
      </c>
      <c r="AU182" s="241" t="s">
        <v>77</v>
      </c>
      <c r="AV182" s="13" t="s">
        <v>145</v>
      </c>
      <c r="AW182" s="13" t="s">
        <v>36</v>
      </c>
      <c r="AX182" s="13" t="s">
        <v>80</v>
      </c>
      <c r="AY182" s="241" t="s">
        <v>137</v>
      </c>
    </row>
    <row r="183" spans="2:65" s="1" customFormat="1" ht="25.5" customHeight="1">
      <c r="B183" s="40"/>
      <c r="C183" s="187" t="s">
        <v>316</v>
      </c>
      <c r="D183" s="187" t="s">
        <v>140</v>
      </c>
      <c r="E183" s="188" t="s">
        <v>317</v>
      </c>
      <c r="F183" s="189" t="s">
        <v>318</v>
      </c>
      <c r="G183" s="190" t="s">
        <v>199</v>
      </c>
      <c r="H183" s="191">
        <v>10</v>
      </c>
      <c r="I183" s="192"/>
      <c r="J183" s="193">
        <f>ROUND(I183*H183,2)</f>
        <v>0</v>
      </c>
      <c r="K183" s="189" t="s">
        <v>144</v>
      </c>
      <c r="L183" s="60"/>
      <c r="M183" s="194" t="s">
        <v>21</v>
      </c>
      <c r="N183" s="195" t="s">
        <v>44</v>
      </c>
      <c r="O183" s="41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AR183" s="23" t="s">
        <v>209</v>
      </c>
      <c r="AT183" s="23" t="s">
        <v>140</v>
      </c>
      <c r="AU183" s="23" t="s">
        <v>77</v>
      </c>
      <c r="AY183" s="23" t="s">
        <v>137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3" t="s">
        <v>77</v>
      </c>
      <c r="BK183" s="198">
        <f>ROUND(I183*H183,2)</f>
        <v>0</v>
      </c>
      <c r="BL183" s="23" t="s">
        <v>209</v>
      </c>
      <c r="BM183" s="23" t="s">
        <v>319</v>
      </c>
    </row>
    <row r="184" spans="2:65" s="1" customFormat="1" ht="16.5" customHeight="1">
      <c r="B184" s="40"/>
      <c r="C184" s="221" t="s">
        <v>320</v>
      </c>
      <c r="D184" s="221" t="s">
        <v>202</v>
      </c>
      <c r="E184" s="222" t="s">
        <v>321</v>
      </c>
      <c r="F184" s="223" t="s">
        <v>322</v>
      </c>
      <c r="G184" s="224" t="s">
        <v>310</v>
      </c>
      <c r="H184" s="225">
        <v>23.601</v>
      </c>
      <c r="I184" s="226"/>
      <c r="J184" s="227">
        <f>ROUND(I184*H184,2)</f>
        <v>0</v>
      </c>
      <c r="K184" s="223" t="s">
        <v>144</v>
      </c>
      <c r="L184" s="228"/>
      <c r="M184" s="229" t="s">
        <v>21</v>
      </c>
      <c r="N184" s="230" t="s">
        <v>44</v>
      </c>
      <c r="O184" s="41"/>
      <c r="P184" s="196">
        <f>O184*H184</f>
        <v>0</v>
      </c>
      <c r="Q184" s="196">
        <v>6E-05</v>
      </c>
      <c r="R184" s="196">
        <f>Q184*H184</f>
        <v>0.00141606</v>
      </c>
      <c r="S184" s="196">
        <v>0</v>
      </c>
      <c r="T184" s="197">
        <f>S184*H184</f>
        <v>0</v>
      </c>
      <c r="AR184" s="23" t="s">
        <v>299</v>
      </c>
      <c r="AT184" s="23" t="s">
        <v>202</v>
      </c>
      <c r="AU184" s="23" t="s">
        <v>77</v>
      </c>
      <c r="AY184" s="23" t="s">
        <v>137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23" t="s">
        <v>77</v>
      </c>
      <c r="BK184" s="198">
        <f>ROUND(I184*H184,2)</f>
        <v>0</v>
      </c>
      <c r="BL184" s="23" t="s">
        <v>209</v>
      </c>
      <c r="BM184" s="23" t="s">
        <v>323</v>
      </c>
    </row>
    <row r="185" spans="2:51" s="11" customFormat="1" ht="13.5">
      <c r="B185" s="199"/>
      <c r="C185" s="200"/>
      <c r="D185" s="201" t="s">
        <v>147</v>
      </c>
      <c r="E185" s="202" t="s">
        <v>21</v>
      </c>
      <c r="F185" s="203" t="s">
        <v>324</v>
      </c>
      <c r="G185" s="200"/>
      <c r="H185" s="204">
        <v>23.601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147</v>
      </c>
      <c r="AU185" s="210" t="s">
        <v>77</v>
      </c>
      <c r="AV185" s="11" t="s">
        <v>77</v>
      </c>
      <c r="AW185" s="11" t="s">
        <v>36</v>
      </c>
      <c r="AX185" s="11" t="s">
        <v>80</v>
      </c>
      <c r="AY185" s="210" t="s">
        <v>137</v>
      </c>
    </row>
    <row r="186" spans="2:65" s="1" customFormat="1" ht="38.25" customHeight="1">
      <c r="B186" s="40"/>
      <c r="C186" s="187" t="s">
        <v>325</v>
      </c>
      <c r="D186" s="187" t="s">
        <v>140</v>
      </c>
      <c r="E186" s="188" t="s">
        <v>326</v>
      </c>
      <c r="F186" s="189" t="s">
        <v>327</v>
      </c>
      <c r="G186" s="190" t="s">
        <v>244</v>
      </c>
      <c r="H186" s="191">
        <v>0.043</v>
      </c>
      <c r="I186" s="192"/>
      <c r="J186" s="193">
        <f>ROUND(I186*H186,2)</f>
        <v>0</v>
      </c>
      <c r="K186" s="189" t="s">
        <v>144</v>
      </c>
      <c r="L186" s="60"/>
      <c r="M186" s="194" t="s">
        <v>21</v>
      </c>
      <c r="N186" s="195" t="s">
        <v>44</v>
      </c>
      <c r="O186" s="41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AR186" s="23" t="s">
        <v>209</v>
      </c>
      <c r="AT186" s="23" t="s">
        <v>140</v>
      </c>
      <c r="AU186" s="23" t="s">
        <v>77</v>
      </c>
      <c r="AY186" s="23" t="s">
        <v>137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23" t="s">
        <v>77</v>
      </c>
      <c r="BK186" s="198">
        <f>ROUND(I186*H186,2)</f>
        <v>0</v>
      </c>
      <c r="BL186" s="23" t="s">
        <v>209</v>
      </c>
      <c r="BM186" s="23" t="s">
        <v>328</v>
      </c>
    </row>
    <row r="187" spans="2:65" s="1" customFormat="1" ht="38.25" customHeight="1">
      <c r="B187" s="40"/>
      <c r="C187" s="187" t="s">
        <v>329</v>
      </c>
      <c r="D187" s="187" t="s">
        <v>140</v>
      </c>
      <c r="E187" s="188" t="s">
        <v>330</v>
      </c>
      <c r="F187" s="189" t="s">
        <v>331</v>
      </c>
      <c r="G187" s="190" t="s">
        <v>244</v>
      </c>
      <c r="H187" s="191">
        <v>0.043</v>
      </c>
      <c r="I187" s="192"/>
      <c r="J187" s="193">
        <f>ROUND(I187*H187,2)</f>
        <v>0</v>
      </c>
      <c r="K187" s="189" t="s">
        <v>144</v>
      </c>
      <c r="L187" s="60"/>
      <c r="M187" s="194" t="s">
        <v>21</v>
      </c>
      <c r="N187" s="195" t="s">
        <v>44</v>
      </c>
      <c r="O187" s="41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AR187" s="23" t="s">
        <v>209</v>
      </c>
      <c r="AT187" s="23" t="s">
        <v>140</v>
      </c>
      <c r="AU187" s="23" t="s">
        <v>77</v>
      </c>
      <c r="AY187" s="23" t="s">
        <v>137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23" t="s">
        <v>77</v>
      </c>
      <c r="BK187" s="198">
        <f>ROUND(I187*H187,2)</f>
        <v>0</v>
      </c>
      <c r="BL187" s="23" t="s">
        <v>209</v>
      </c>
      <c r="BM187" s="23" t="s">
        <v>332</v>
      </c>
    </row>
    <row r="188" spans="2:63" s="10" customFormat="1" ht="29.85" customHeight="1">
      <c r="B188" s="171"/>
      <c r="C188" s="172"/>
      <c r="D188" s="173" t="s">
        <v>71</v>
      </c>
      <c r="E188" s="185" t="s">
        <v>333</v>
      </c>
      <c r="F188" s="185" t="s">
        <v>334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SUM(P189:P198)</f>
        <v>0</v>
      </c>
      <c r="Q188" s="179"/>
      <c r="R188" s="180">
        <f>SUM(R189:R198)</f>
        <v>0.0083</v>
      </c>
      <c r="S188" s="179"/>
      <c r="T188" s="181">
        <f>SUM(T189:T198)</f>
        <v>0.021179999999999997</v>
      </c>
      <c r="AR188" s="182" t="s">
        <v>77</v>
      </c>
      <c r="AT188" s="183" t="s">
        <v>71</v>
      </c>
      <c r="AU188" s="183" t="s">
        <v>80</v>
      </c>
      <c r="AY188" s="182" t="s">
        <v>137</v>
      </c>
      <c r="BK188" s="184">
        <f>SUM(BK189:BK198)</f>
        <v>0</v>
      </c>
    </row>
    <row r="189" spans="2:65" s="1" customFormat="1" ht="25.5" customHeight="1">
      <c r="B189" s="40"/>
      <c r="C189" s="187" t="s">
        <v>335</v>
      </c>
      <c r="D189" s="187" t="s">
        <v>140</v>
      </c>
      <c r="E189" s="188" t="s">
        <v>336</v>
      </c>
      <c r="F189" s="189" t="s">
        <v>337</v>
      </c>
      <c r="G189" s="190" t="s">
        <v>310</v>
      </c>
      <c r="H189" s="191">
        <v>6</v>
      </c>
      <c r="I189" s="192"/>
      <c r="J189" s="193">
        <f>ROUND(I189*H189,2)</f>
        <v>0</v>
      </c>
      <c r="K189" s="189" t="s">
        <v>144</v>
      </c>
      <c r="L189" s="60"/>
      <c r="M189" s="194" t="s">
        <v>21</v>
      </c>
      <c r="N189" s="195" t="s">
        <v>44</v>
      </c>
      <c r="O189" s="41"/>
      <c r="P189" s="196">
        <f>O189*H189</f>
        <v>0</v>
      </c>
      <c r="Q189" s="196">
        <v>0</v>
      </c>
      <c r="R189" s="196">
        <f>Q189*H189</f>
        <v>0</v>
      </c>
      <c r="S189" s="196">
        <v>0.00198</v>
      </c>
      <c r="T189" s="197">
        <f>S189*H189</f>
        <v>0.01188</v>
      </c>
      <c r="AR189" s="23" t="s">
        <v>209</v>
      </c>
      <c r="AT189" s="23" t="s">
        <v>140</v>
      </c>
      <c r="AU189" s="23" t="s">
        <v>77</v>
      </c>
      <c r="AY189" s="23" t="s">
        <v>137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23" t="s">
        <v>77</v>
      </c>
      <c r="BK189" s="198">
        <f>ROUND(I189*H189,2)</f>
        <v>0</v>
      </c>
      <c r="BL189" s="23" t="s">
        <v>209</v>
      </c>
      <c r="BM189" s="23" t="s">
        <v>338</v>
      </c>
    </row>
    <row r="190" spans="2:65" s="1" customFormat="1" ht="16.5" customHeight="1">
      <c r="B190" s="40"/>
      <c r="C190" s="187" t="s">
        <v>339</v>
      </c>
      <c r="D190" s="187" t="s">
        <v>140</v>
      </c>
      <c r="E190" s="188" t="s">
        <v>340</v>
      </c>
      <c r="F190" s="189" t="s">
        <v>341</v>
      </c>
      <c r="G190" s="190" t="s">
        <v>310</v>
      </c>
      <c r="H190" s="191">
        <v>2</v>
      </c>
      <c r="I190" s="192"/>
      <c r="J190" s="193">
        <f>ROUND(I190*H190,2)</f>
        <v>0</v>
      </c>
      <c r="K190" s="189" t="s">
        <v>144</v>
      </c>
      <c r="L190" s="60"/>
      <c r="M190" s="194" t="s">
        <v>21</v>
      </c>
      <c r="N190" s="195" t="s">
        <v>44</v>
      </c>
      <c r="O190" s="41"/>
      <c r="P190" s="196">
        <f>O190*H190</f>
        <v>0</v>
      </c>
      <c r="Q190" s="196">
        <v>0.00177</v>
      </c>
      <c r="R190" s="196">
        <f>Q190*H190</f>
        <v>0.00354</v>
      </c>
      <c r="S190" s="196">
        <v>0</v>
      </c>
      <c r="T190" s="197">
        <f>S190*H190</f>
        <v>0</v>
      </c>
      <c r="AR190" s="23" t="s">
        <v>209</v>
      </c>
      <c r="AT190" s="23" t="s">
        <v>140</v>
      </c>
      <c r="AU190" s="23" t="s">
        <v>77</v>
      </c>
      <c r="AY190" s="23" t="s">
        <v>137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23" t="s">
        <v>77</v>
      </c>
      <c r="BK190" s="198">
        <f>ROUND(I190*H190,2)</f>
        <v>0</v>
      </c>
      <c r="BL190" s="23" t="s">
        <v>209</v>
      </c>
      <c r="BM190" s="23" t="s">
        <v>342</v>
      </c>
    </row>
    <row r="191" spans="2:65" s="1" customFormat="1" ht="16.5" customHeight="1">
      <c r="B191" s="40"/>
      <c r="C191" s="187" t="s">
        <v>343</v>
      </c>
      <c r="D191" s="187" t="s">
        <v>140</v>
      </c>
      <c r="E191" s="188" t="s">
        <v>344</v>
      </c>
      <c r="F191" s="189" t="s">
        <v>345</v>
      </c>
      <c r="G191" s="190" t="s">
        <v>310</v>
      </c>
      <c r="H191" s="191">
        <v>7</v>
      </c>
      <c r="I191" s="192"/>
      <c r="J191" s="193">
        <f>ROUND(I191*H191,2)</f>
        <v>0</v>
      </c>
      <c r="K191" s="189" t="s">
        <v>144</v>
      </c>
      <c r="L191" s="60"/>
      <c r="M191" s="194" t="s">
        <v>21</v>
      </c>
      <c r="N191" s="195" t="s">
        <v>44</v>
      </c>
      <c r="O191" s="41"/>
      <c r="P191" s="196">
        <f>O191*H191</f>
        <v>0</v>
      </c>
      <c r="Q191" s="196">
        <v>0.00046</v>
      </c>
      <c r="R191" s="196">
        <f>Q191*H191</f>
        <v>0.00322</v>
      </c>
      <c r="S191" s="196">
        <v>0</v>
      </c>
      <c r="T191" s="197">
        <f>S191*H191</f>
        <v>0</v>
      </c>
      <c r="AR191" s="23" t="s">
        <v>209</v>
      </c>
      <c r="AT191" s="23" t="s">
        <v>140</v>
      </c>
      <c r="AU191" s="23" t="s">
        <v>77</v>
      </c>
      <c r="AY191" s="23" t="s">
        <v>137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23" t="s">
        <v>77</v>
      </c>
      <c r="BK191" s="198">
        <f>ROUND(I191*H191,2)</f>
        <v>0</v>
      </c>
      <c r="BL191" s="23" t="s">
        <v>209</v>
      </c>
      <c r="BM191" s="23" t="s">
        <v>346</v>
      </c>
    </row>
    <row r="192" spans="2:65" s="1" customFormat="1" ht="16.5" customHeight="1">
      <c r="B192" s="40"/>
      <c r="C192" s="187" t="s">
        <v>347</v>
      </c>
      <c r="D192" s="187" t="s">
        <v>140</v>
      </c>
      <c r="E192" s="188" t="s">
        <v>348</v>
      </c>
      <c r="F192" s="189" t="s">
        <v>349</v>
      </c>
      <c r="G192" s="190" t="s">
        <v>310</v>
      </c>
      <c r="H192" s="191">
        <v>2</v>
      </c>
      <c r="I192" s="192"/>
      <c r="J192" s="193">
        <f>ROUND(I192*H192,2)</f>
        <v>0</v>
      </c>
      <c r="K192" s="189" t="s">
        <v>144</v>
      </c>
      <c r="L192" s="60"/>
      <c r="M192" s="194" t="s">
        <v>21</v>
      </c>
      <c r="N192" s="195" t="s">
        <v>44</v>
      </c>
      <c r="O192" s="41"/>
      <c r="P192" s="196">
        <f>O192*H192</f>
        <v>0</v>
      </c>
      <c r="Q192" s="196">
        <v>0.00077</v>
      </c>
      <c r="R192" s="196">
        <f>Q192*H192</f>
        <v>0.00154</v>
      </c>
      <c r="S192" s="196">
        <v>0</v>
      </c>
      <c r="T192" s="197">
        <f>S192*H192</f>
        <v>0</v>
      </c>
      <c r="AR192" s="23" t="s">
        <v>209</v>
      </c>
      <c r="AT192" s="23" t="s">
        <v>140</v>
      </c>
      <c r="AU192" s="23" t="s">
        <v>77</v>
      </c>
      <c r="AY192" s="23" t="s">
        <v>137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23" t="s">
        <v>77</v>
      </c>
      <c r="BK192" s="198">
        <f>ROUND(I192*H192,2)</f>
        <v>0</v>
      </c>
      <c r="BL192" s="23" t="s">
        <v>209</v>
      </c>
      <c r="BM192" s="23" t="s">
        <v>350</v>
      </c>
    </row>
    <row r="193" spans="2:65" s="1" customFormat="1" ht="16.5" customHeight="1">
      <c r="B193" s="40"/>
      <c r="C193" s="187" t="s">
        <v>351</v>
      </c>
      <c r="D193" s="187" t="s">
        <v>140</v>
      </c>
      <c r="E193" s="188" t="s">
        <v>352</v>
      </c>
      <c r="F193" s="189" t="s">
        <v>353</v>
      </c>
      <c r="G193" s="190" t="s">
        <v>199</v>
      </c>
      <c r="H193" s="191">
        <v>3</v>
      </c>
      <c r="I193" s="192"/>
      <c r="J193" s="193">
        <f>ROUND(I193*H193,2)</f>
        <v>0</v>
      </c>
      <c r="K193" s="189" t="s">
        <v>144</v>
      </c>
      <c r="L193" s="60"/>
      <c r="M193" s="194" t="s">
        <v>21</v>
      </c>
      <c r="N193" s="195" t="s">
        <v>44</v>
      </c>
      <c r="O193" s="41"/>
      <c r="P193" s="196">
        <f>O193*H193</f>
        <v>0</v>
      </c>
      <c r="Q193" s="196">
        <v>0</v>
      </c>
      <c r="R193" s="196">
        <f>Q193*H193</f>
        <v>0</v>
      </c>
      <c r="S193" s="196">
        <v>0.0031</v>
      </c>
      <c r="T193" s="197">
        <f>S193*H193</f>
        <v>0.0093</v>
      </c>
      <c r="AR193" s="23" t="s">
        <v>209</v>
      </c>
      <c r="AT193" s="23" t="s">
        <v>140</v>
      </c>
      <c r="AU193" s="23" t="s">
        <v>77</v>
      </c>
      <c r="AY193" s="23" t="s">
        <v>137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3" t="s">
        <v>77</v>
      </c>
      <c r="BK193" s="198">
        <f>ROUND(I193*H193,2)</f>
        <v>0</v>
      </c>
      <c r="BL193" s="23" t="s">
        <v>209</v>
      </c>
      <c r="BM193" s="23" t="s">
        <v>354</v>
      </c>
    </row>
    <row r="194" spans="2:51" s="12" customFormat="1" ht="13.5">
      <c r="B194" s="211"/>
      <c r="C194" s="212"/>
      <c r="D194" s="201" t="s">
        <v>147</v>
      </c>
      <c r="E194" s="213" t="s">
        <v>21</v>
      </c>
      <c r="F194" s="214" t="s">
        <v>355</v>
      </c>
      <c r="G194" s="212"/>
      <c r="H194" s="213" t="s">
        <v>21</v>
      </c>
      <c r="I194" s="215"/>
      <c r="J194" s="212"/>
      <c r="K194" s="212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147</v>
      </c>
      <c r="AU194" s="220" t="s">
        <v>77</v>
      </c>
      <c r="AV194" s="12" t="s">
        <v>80</v>
      </c>
      <c r="AW194" s="12" t="s">
        <v>36</v>
      </c>
      <c r="AX194" s="12" t="s">
        <v>72</v>
      </c>
      <c r="AY194" s="220" t="s">
        <v>137</v>
      </c>
    </row>
    <row r="195" spans="2:51" s="11" customFormat="1" ht="13.5">
      <c r="B195" s="199"/>
      <c r="C195" s="200"/>
      <c r="D195" s="201" t="s">
        <v>147</v>
      </c>
      <c r="E195" s="202" t="s">
        <v>21</v>
      </c>
      <c r="F195" s="203" t="s">
        <v>138</v>
      </c>
      <c r="G195" s="200"/>
      <c r="H195" s="204">
        <v>3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147</v>
      </c>
      <c r="AU195" s="210" t="s">
        <v>77</v>
      </c>
      <c r="AV195" s="11" t="s">
        <v>77</v>
      </c>
      <c r="AW195" s="11" t="s">
        <v>36</v>
      </c>
      <c r="AX195" s="11" t="s">
        <v>80</v>
      </c>
      <c r="AY195" s="210" t="s">
        <v>137</v>
      </c>
    </row>
    <row r="196" spans="2:65" s="1" customFormat="1" ht="16.5" customHeight="1">
      <c r="B196" s="40"/>
      <c r="C196" s="187" t="s">
        <v>356</v>
      </c>
      <c r="D196" s="187" t="s">
        <v>140</v>
      </c>
      <c r="E196" s="188" t="s">
        <v>357</v>
      </c>
      <c r="F196" s="189" t="s">
        <v>358</v>
      </c>
      <c r="G196" s="190" t="s">
        <v>310</v>
      </c>
      <c r="H196" s="191">
        <v>11</v>
      </c>
      <c r="I196" s="192"/>
      <c r="J196" s="193">
        <f>ROUND(I196*H196,2)</f>
        <v>0</v>
      </c>
      <c r="K196" s="189" t="s">
        <v>144</v>
      </c>
      <c r="L196" s="60"/>
      <c r="M196" s="194" t="s">
        <v>21</v>
      </c>
      <c r="N196" s="195" t="s">
        <v>44</v>
      </c>
      <c r="O196" s="4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AR196" s="23" t="s">
        <v>209</v>
      </c>
      <c r="AT196" s="23" t="s">
        <v>140</v>
      </c>
      <c r="AU196" s="23" t="s">
        <v>77</v>
      </c>
      <c r="AY196" s="23" t="s">
        <v>137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3" t="s">
        <v>77</v>
      </c>
      <c r="BK196" s="198">
        <f>ROUND(I196*H196,2)</f>
        <v>0</v>
      </c>
      <c r="BL196" s="23" t="s">
        <v>209</v>
      </c>
      <c r="BM196" s="23" t="s">
        <v>359</v>
      </c>
    </row>
    <row r="197" spans="2:65" s="1" customFormat="1" ht="38.25" customHeight="1">
      <c r="B197" s="40"/>
      <c r="C197" s="187" t="s">
        <v>360</v>
      </c>
      <c r="D197" s="187" t="s">
        <v>140</v>
      </c>
      <c r="E197" s="188" t="s">
        <v>361</v>
      </c>
      <c r="F197" s="189" t="s">
        <v>362</v>
      </c>
      <c r="G197" s="190" t="s">
        <v>244</v>
      </c>
      <c r="H197" s="191">
        <v>0.008</v>
      </c>
      <c r="I197" s="192"/>
      <c r="J197" s="193">
        <f>ROUND(I197*H197,2)</f>
        <v>0</v>
      </c>
      <c r="K197" s="189" t="s">
        <v>144</v>
      </c>
      <c r="L197" s="60"/>
      <c r="M197" s="194" t="s">
        <v>21</v>
      </c>
      <c r="N197" s="195" t="s">
        <v>44</v>
      </c>
      <c r="O197" s="41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AR197" s="23" t="s">
        <v>209</v>
      </c>
      <c r="AT197" s="23" t="s">
        <v>140</v>
      </c>
      <c r="AU197" s="23" t="s">
        <v>77</v>
      </c>
      <c r="AY197" s="23" t="s">
        <v>137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23" t="s">
        <v>77</v>
      </c>
      <c r="BK197" s="198">
        <f>ROUND(I197*H197,2)</f>
        <v>0</v>
      </c>
      <c r="BL197" s="23" t="s">
        <v>209</v>
      </c>
      <c r="BM197" s="23" t="s">
        <v>363</v>
      </c>
    </row>
    <row r="198" spans="2:65" s="1" customFormat="1" ht="38.25" customHeight="1">
      <c r="B198" s="40"/>
      <c r="C198" s="187" t="s">
        <v>364</v>
      </c>
      <c r="D198" s="187" t="s">
        <v>140</v>
      </c>
      <c r="E198" s="188" t="s">
        <v>365</v>
      </c>
      <c r="F198" s="189" t="s">
        <v>366</v>
      </c>
      <c r="G198" s="190" t="s">
        <v>244</v>
      </c>
      <c r="H198" s="191">
        <v>0.008</v>
      </c>
      <c r="I198" s="192"/>
      <c r="J198" s="193">
        <f>ROUND(I198*H198,2)</f>
        <v>0</v>
      </c>
      <c r="K198" s="189" t="s">
        <v>144</v>
      </c>
      <c r="L198" s="60"/>
      <c r="M198" s="194" t="s">
        <v>21</v>
      </c>
      <c r="N198" s="195" t="s">
        <v>44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209</v>
      </c>
      <c r="AT198" s="23" t="s">
        <v>140</v>
      </c>
      <c r="AU198" s="23" t="s">
        <v>77</v>
      </c>
      <c r="AY198" s="23" t="s">
        <v>137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77</v>
      </c>
      <c r="BK198" s="198">
        <f>ROUND(I198*H198,2)</f>
        <v>0</v>
      </c>
      <c r="BL198" s="23" t="s">
        <v>209</v>
      </c>
      <c r="BM198" s="23" t="s">
        <v>367</v>
      </c>
    </row>
    <row r="199" spans="2:63" s="10" customFormat="1" ht="29.85" customHeight="1">
      <c r="B199" s="171"/>
      <c r="C199" s="172"/>
      <c r="D199" s="173" t="s">
        <v>71</v>
      </c>
      <c r="E199" s="185" t="s">
        <v>368</v>
      </c>
      <c r="F199" s="185" t="s">
        <v>369</v>
      </c>
      <c r="G199" s="172"/>
      <c r="H199" s="172"/>
      <c r="I199" s="175"/>
      <c r="J199" s="186">
        <f>BK199</f>
        <v>0</v>
      </c>
      <c r="K199" s="172"/>
      <c r="L199" s="177"/>
      <c r="M199" s="178"/>
      <c r="N199" s="179"/>
      <c r="O199" s="179"/>
      <c r="P199" s="180">
        <f>SUM(P200:P210)</f>
        <v>0</v>
      </c>
      <c r="Q199" s="179"/>
      <c r="R199" s="180">
        <f>SUM(R200:R210)</f>
        <v>0.02018</v>
      </c>
      <c r="S199" s="179"/>
      <c r="T199" s="181">
        <f>SUM(T200:T210)</f>
        <v>0.0027999999999999995</v>
      </c>
      <c r="AR199" s="182" t="s">
        <v>77</v>
      </c>
      <c r="AT199" s="183" t="s">
        <v>71</v>
      </c>
      <c r="AU199" s="183" t="s">
        <v>80</v>
      </c>
      <c r="AY199" s="182" t="s">
        <v>137</v>
      </c>
      <c r="BK199" s="184">
        <f>SUM(BK200:BK210)</f>
        <v>0</v>
      </c>
    </row>
    <row r="200" spans="2:65" s="1" customFormat="1" ht="16.5" customHeight="1">
      <c r="B200" s="40"/>
      <c r="C200" s="187" t="s">
        <v>370</v>
      </c>
      <c r="D200" s="187" t="s">
        <v>140</v>
      </c>
      <c r="E200" s="188" t="s">
        <v>371</v>
      </c>
      <c r="F200" s="189" t="s">
        <v>372</v>
      </c>
      <c r="G200" s="190" t="s">
        <v>310</v>
      </c>
      <c r="H200" s="191">
        <v>10</v>
      </c>
      <c r="I200" s="192"/>
      <c r="J200" s="193">
        <f aca="true" t="shared" si="10" ref="J200:J210">ROUND(I200*H200,2)</f>
        <v>0</v>
      </c>
      <c r="K200" s="189" t="s">
        <v>144</v>
      </c>
      <c r="L200" s="60"/>
      <c r="M200" s="194" t="s">
        <v>21</v>
      </c>
      <c r="N200" s="195" t="s">
        <v>44</v>
      </c>
      <c r="O200" s="41"/>
      <c r="P200" s="196">
        <f aca="true" t="shared" si="11" ref="P200:P210">O200*H200</f>
        <v>0</v>
      </c>
      <c r="Q200" s="196">
        <v>0</v>
      </c>
      <c r="R200" s="196">
        <f aca="true" t="shared" si="12" ref="R200:R210">Q200*H200</f>
        <v>0</v>
      </c>
      <c r="S200" s="196">
        <v>0.00028</v>
      </c>
      <c r="T200" s="197">
        <f aca="true" t="shared" si="13" ref="T200:T210">S200*H200</f>
        <v>0.0027999999999999995</v>
      </c>
      <c r="AR200" s="23" t="s">
        <v>209</v>
      </c>
      <c r="AT200" s="23" t="s">
        <v>140</v>
      </c>
      <c r="AU200" s="23" t="s">
        <v>77</v>
      </c>
      <c r="AY200" s="23" t="s">
        <v>137</v>
      </c>
      <c r="BE200" s="198">
        <f aca="true" t="shared" si="14" ref="BE200:BE210">IF(N200="základní",J200,0)</f>
        <v>0</v>
      </c>
      <c r="BF200" s="198">
        <f aca="true" t="shared" si="15" ref="BF200:BF210">IF(N200="snížená",J200,0)</f>
        <v>0</v>
      </c>
      <c r="BG200" s="198">
        <f aca="true" t="shared" si="16" ref="BG200:BG210">IF(N200="zákl. přenesená",J200,0)</f>
        <v>0</v>
      </c>
      <c r="BH200" s="198">
        <f aca="true" t="shared" si="17" ref="BH200:BH210">IF(N200="sníž. přenesená",J200,0)</f>
        <v>0</v>
      </c>
      <c r="BI200" s="198">
        <f aca="true" t="shared" si="18" ref="BI200:BI210">IF(N200="nulová",J200,0)</f>
        <v>0</v>
      </c>
      <c r="BJ200" s="23" t="s">
        <v>77</v>
      </c>
      <c r="BK200" s="198">
        <f aca="true" t="shared" si="19" ref="BK200:BK210">ROUND(I200*H200,2)</f>
        <v>0</v>
      </c>
      <c r="BL200" s="23" t="s">
        <v>209</v>
      </c>
      <c r="BM200" s="23" t="s">
        <v>373</v>
      </c>
    </row>
    <row r="201" spans="2:65" s="1" customFormat="1" ht="25.5" customHeight="1">
      <c r="B201" s="40"/>
      <c r="C201" s="187" t="s">
        <v>374</v>
      </c>
      <c r="D201" s="187" t="s">
        <v>140</v>
      </c>
      <c r="E201" s="188" t="s">
        <v>375</v>
      </c>
      <c r="F201" s="189" t="s">
        <v>376</v>
      </c>
      <c r="G201" s="190" t="s">
        <v>310</v>
      </c>
      <c r="H201" s="191">
        <v>20</v>
      </c>
      <c r="I201" s="192"/>
      <c r="J201" s="193">
        <f t="shared" si="10"/>
        <v>0</v>
      </c>
      <c r="K201" s="189" t="s">
        <v>144</v>
      </c>
      <c r="L201" s="60"/>
      <c r="M201" s="194" t="s">
        <v>21</v>
      </c>
      <c r="N201" s="195" t="s">
        <v>44</v>
      </c>
      <c r="O201" s="41"/>
      <c r="P201" s="196">
        <f t="shared" si="11"/>
        <v>0</v>
      </c>
      <c r="Q201" s="196">
        <v>0.00042</v>
      </c>
      <c r="R201" s="196">
        <f t="shared" si="12"/>
        <v>0.008400000000000001</v>
      </c>
      <c r="S201" s="196">
        <v>0</v>
      </c>
      <c r="T201" s="197">
        <f t="shared" si="13"/>
        <v>0</v>
      </c>
      <c r="AR201" s="23" t="s">
        <v>209</v>
      </c>
      <c r="AT201" s="23" t="s">
        <v>140</v>
      </c>
      <c r="AU201" s="23" t="s">
        <v>77</v>
      </c>
      <c r="AY201" s="23" t="s">
        <v>137</v>
      </c>
      <c r="BE201" s="198">
        <f t="shared" si="14"/>
        <v>0</v>
      </c>
      <c r="BF201" s="198">
        <f t="shared" si="15"/>
        <v>0</v>
      </c>
      <c r="BG201" s="198">
        <f t="shared" si="16"/>
        <v>0</v>
      </c>
      <c r="BH201" s="198">
        <f t="shared" si="17"/>
        <v>0</v>
      </c>
      <c r="BI201" s="198">
        <f t="shared" si="18"/>
        <v>0</v>
      </c>
      <c r="BJ201" s="23" t="s">
        <v>77</v>
      </c>
      <c r="BK201" s="198">
        <f t="shared" si="19"/>
        <v>0</v>
      </c>
      <c r="BL201" s="23" t="s">
        <v>209</v>
      </c>
      <c r="BM201" s="23" t="s">
        <v>377</v>
      </c>
    </row>
    <row r="202" spans="2:65" s="1" customFormat="1" ht="16.5" customHeight="1">
      <c r="B202" s="40"/>
      <c r="C202" s="221" t="s">
        <v>378</v>
      </c>
      <c r="D202" s="221" t="s">
        <v>202</v>
      </c>
      <c r="E202" s="222" t="s">
        <v>379</v>
      </c>
      <c r="F202" s="223" t="s">
        <v>380</v>
      </c>
      <c r="G202" s="224" t="s">
        <v>310</v>
      </c>
      <c r="H202" s="225">
        <v>7</v>
      </c>
      <c r="I202" s="226"/>
      <c r="J202" s="227">
        <f t="shared" si="10"/>
        <v>0</v>
      </c>
      <c r="K202" s="223" t="s">
        <v>144</v>
      </c>
      <c r="L202" s="228"/>
      <c r="M202" s="229" t="s">
        <v>21</v>
      </c>
      <c r="N202" s="230" t="s">
        <v>44</v>
      </c>
      <c r="O202" s="41"/>
      <c r="P202" s="196">
        <f t="shared" si="11"/>
        <v>0</v>
      </c>
      <c r="Q202" s="196">
        <v>0.00011</v>
      </c>
      <c r="R202" s="196">
        <f t="shared" si="12"/>
        <v>0.0007700000000000001</v>
      </c>
      <c r="S202" s="196">
        <v>0</v>
      </c>
      <c r="T202" s="197">
        <f t="shared" si="13"/>
        <v>0</v>
      </c>
      <c r="AR202" s="23" t="s">
        <v>299</v>
      </c>
      <c r="AT202" s="23" t="s">
        <v>202</v>
      </c>
      <c r="AU202" s="23" t="s">
        <v>77</v>
      </c>
      <c r="AY202" s="23" t="s">
        <v>137</v>
      </c>
      <c r="BE202" s="198">
        <f t="shared" si="14"/>
        <v>0</v>
      </c>
      <c r="BF202" s="198">
        <f t="shared" si="15"/>
        <v>0</v>
      </c>
      <c r="BG202" s="198">
        <f t="shared" si="16"/>
        <v>0</v>
      </c>
      <c r="BH202" s="198">
        <f t="shared" si="17"/>
        <v>0</v>
      </c>
      <c r="BI202" s="198">
        <f t="shared" si="18"/>
        <v>0</v>
      </c>
      <c r="BJ202" s="23" t="s">
        <v>77</v>
      </c>
      <c r="BK202" s="198">
        <f t="shared" si="19"/>
        <v>0</v>
      </c>
      <c r="BL202" s="23" t="s">
        <v>209</v>
      </c>
      <c r="BM202" s="23" t="s">
        <v>381</v>
      </c>
    </row>
    <row r="203" spans="2:65" s="1" customFormat="1" ht="16.5" customHeight="1">
      <c r="B203" s="40"/>
      <c r="C203" s="221" t="s">
        <v>382</v>
      </c>
      <c r="D203" s="221" t="s">
        <v>202</v>
      </c>
      <c r="E203" s="222" t="s">
        <v>383</v>
      </c>
      <c r="F203" s="223" t="s">
        <v>384</v>
      </c>
      <c r="G203" s="224" t="s">
        <v>310</v>
      </c>
      <c r="H203" s="225">
        <v>7</v>
      </c>
      <c r="I203" s="226"/>
      <c r="J203" s="227">
        <f t="shared" si="10"/>
        <v>0</v>
      </c>
      <c r="K203" s="223" t="s">
        <v>144</v>
      </c>
      <c r="L203" s="228"/>
      <c r="M203" s="229" t="s">
        <v>21</v>
      </c>
      <c r="N203" s="230" t="s">
        <v>44</v>
      </c>
      <c r="O203" s="41"/>
      <c r="P203" s="196">
        <f t="shared" si="11"/>
        <v>0</v>
      </c>
      <c r="Q203" s="196">
        <v>0.00017</v>
      </c>
      <c r="R203" s="196">
        <f t="shared" si="12"/>
        <v>0.00119</v>
      </c>
      <c r="S203" s="196">
        <v>0</v>
      </c>
      <c r="T203" s="197">
        <f t="shared" si="13"/>
        <v>0</v>
      </c>
      <c r="AR203" s="23" t="s">
        <v>299</v>
      </c>
      <c r="AT203" s="23" t="s">
        <v>202</v>
      </c>
      <c r="AU203" s="23" t="s">
        <v>77</v>
      </c>
      <c r="AY203" s="23" t="s">
        <v>137</v>
      </c>
      <c r="BE203" s="198">
        <f t="shared" si="14"/>
        <v>0</v>
      </c>
      <c r="BF203" s="198">
        <f t="shared" si="15"/>
        <v>0</v>
      </c>
      <c r="BG203" s="198">
        <f t="shared" si="16"/>
        <v>0</v>
      </c>
      <c r="BH203" s="198">
        <f t="shared" si="17"/>
        <v>0</v>
      </c>
      <c r="BI203" s="198">
        <f t="shared" si="18"/>
        <v>0</v>
      </c>
      <c r="BJ203" s="23" t="s">
        <v>77</v>
      </c>
      <c r="BK203" s="198">
        <f t="shared" si="19"/>
        <v>0</v>
      </c>
      <c r="BL203" s="23" t="s">
        <v>209</v>
      </c>
      <c r="BM203" s="23" t="s">
        <v>385</v>
      </c>
    </row>
    <row r="204" spans="2:65" s="1" customFormat="1" ht="16.5" customHeight="1">
      <c r="B204" s="40"/>
      <c r="C204" s="221" t="s">
        <v>386</v>
      </c>
      <c r="D204" s="221" t="s">
        <v>202</v>
      </c>
      <c r="E204" s="222" t="s">
        <v>387</v>
      </c>
      <c r="F204" s="223" t="s">
        <v>388</v>
      </c>
      <c r="G204" s="224" t="s">
        <v>310</v>
      </c>
      <c r="H204" s="225">
        <v>6</v>
      </c>
      <c r="I204" s="226"/>
      <c r="J204" s="227">
        <f t="shared" si="10"/>
        <v>0</v>
      </c>
      <c r="K204" s="223" t="s">
        <v>144</v>
      </c>
      <c r="L204" s="228"/>
      <c r="M204" s="229" t="s">
        <v>21</v>
      </c>
      <c r="N204" s="230" t="s">
        <v>44</v>
      </c>
      <c r="O204" s="41"/>
      <c r="P204" s="196">
        <f t="shared" si="11"/>
        <v>0</v>
      </c>
      <c r="Q204" s="196">
        <v>0.00027</v>
      </c>
      <c r="R204" s="196">
        <f t="shared" si="12"/>
        <v>0.00162</v>
      </c>
      <c r="S204" s="196">
        <v>0</v>
      </c>
      <c r="T204" s="197">
        <f t="shared" si="13"/>
        <v>0</v>
      </c>
      <c r="AR204" s="23" t="s">
        <v>299</v>
      </c>
      <c r="AT204" s="23" t="s">
        <v>202</v>
      </c>
      <c r="AU204" s="23" t="s">
        <v>77</v>
      </c>
      <c r="AY204" s="23" t="s">
        <v>137</v>
      </c>
      <c r="BE204" s="198">
        <f t="shared" si="14"/>
        <v>0</v>
      </c>
      <c r="BF204" s="198">
        <f t="shared" si="15"/>
        <v>0</v>
      </c>
      <c r="BG204" s="198">
        <f t="shared" si="16"/>
        <v>0</v>
      </c>
      <c r="BH204" s="198">
        <f t="shared" si="17"/>
        <v>0</v>
      </c>
      <c r="BI204" s="198">
        <f t="shared" si="18"/>
        <v>0</v>
      </c>
      <c r="BJ204" s="23" t="s">
        <v>77</v>
      </c>
      <c r="BK204" s="198">
        <f t="shared" si="19"/>
        <v>0</v>
      </c>
      <c r="BL204" s="23" t="s">
        <v>209</v>
      </c>
      <c r="BM204" s="23" t="s">
        <v>389</v>
      </c>
    </row>
    <row r="205" spans="2:65" s="1" customFormat="1" ht="25.5" customHeight="1">
      <c r="B205" s="40"/>
      <c r="C205" s="187" t="s">
        <v>191</v>
      </c>
      <c r="D205" s="187" t="s">
        <v>140</v>
      </c>
      <c r="E205" s="188" t="s">
        <v>390</v>
      </c>
      <c r="F205" s="189" t="s">
        <v>391</v>
      </c>
      <c r="G205" s="190" t="s">
        <v>392</v>
      </c>
      <c r="H205" s="191">
        <v>1</v>
      </c>
      <c r="I205" s="192"/>
      <c r="J205" s="193">
        <f t="shared" si="10"/>
        <v>0</v>
      </c>
      <c r="K205" s="189" t="s">
        <v>144</v>
      </c>
      <c r="L205" s="60"/>
      <c r="M205" s="194" t="s">
        <v>21</v>
      </c>
      <c r="N205" s="195" t="s">
        <v>44</v>
      </c>
      <c r="O205" s="41"/>
      <c r="P205" s="196">
        <f t="shared" si="11"/>
        <v>0</v>
      </c>
      <c r="Q205" s="196">
        <v>0</v>
      </c>
      <c r="R205" s="196">
        <f t="shared" si="12"/>
        <v>0</v>
      </c>
      <c r="S205" s="196">
        <v>0</v>
      </c>
      <c r="T205" s="197">
        <f t="shared" si="13"/>
        <v>0</v>
      </c>
      <c r="AR205" s="23" t="s">
        <v>209</v>
      </c>
      <c r="AT205" s="23" t="s">
        <v>140</v>
      </c>
      <c r="AU205" s="23" t="s">
        <v>77</v>
      </c>
      <c r="AY205" s="23" t="s">
        <v>137</v>
      </c>
      <c r="BE205" s="198">
        <f t="shared" si="14"/>
        <v>0</v>
      </c>
      <c r="BF205" s="198">
        <f t="shared" si="15"/>
        <v>0</v>
      </c>
      <c r="BG205" s="198">
        <f t="shared" si="16"/>
        <v>0</v>
      </c>
      <c r="BH205" s="198">
        <f t="shared" si="17"/>
        <v>0</v>
      </c>
      <c r="BI205" s="198">
        <f t="shared" si="18"/>
        <v>0</v>
      </c>
      <c r="BJ205" s="23" t="s">
        <v>77</v>
      </c>
      <c r="BK205" s="198">
        <f t="shared" si="19"/>
        <v>0</v>
      </c>
      <c r="BL205" s="23" t="s">
        <v>209</v>
      </c>
      <c r="BM205" s="23" t="s">
        <v>393</v>
      </c>
    </row>
    <row r="206" spans="2:65" s="1" customFormat="1" ht="25.5" customHeight="1">
      <c r="B206" s="40"/>
      <c r="C206" s="187" t="s">
        <v>394</v>
      </c>
      <c r="D206" s="187" t="s">
        <v>140</v>
      </c>
      <c r="E206" s="188" t="s">
        <v>395</v>
      </c>
      <c r="F206" s="189" t="s">
        <v>396</v>
      </c>
      <c r="G206" s="190" t="s">
        <v>392</v>
      </c>
      <c r="H206" s="191">
        <v>1</v>
      </c>
      <c r="I206" s="192"/>
      <c r="J206" s="193">
        <f t="shared" si="10"/>
        <v>0</v>
      </c>
      <c r="K206" s="189" t="s">
        <v>144</v>
      </c>
      <c r="L206" s="60"/>
      <c r="M206" s="194" t="s">
        <v>21</v>
      </c>
      <c r="N206" s="195" t="s">
        <v>44</v>
      </c>
      <c r="O206" s="41"/>
      <c r="P206" s="196">
        <f t="shared" si="11"/>
        <v>0</v>
      </c>
      <c r="Q206" s="196">
        <v>0</v>
      </c>
      <c r="R206" s="196">
        <f t="shared" si="12"/>
        <v>0</v>
      </c>
      <c r="S206" s="196">
        <v>0</v>
      </c>
      <c r="T206" s="197">
        <f t="shared" si="13"/>
        <v>0</v>
      </c>
      <c r="AR206" s="23" t="s">
        <v>209</v>
      </c>
      <c r="AT206" s="23" t="s">
        <v>140</v>
      </c>
      <c r="AU206" s="23" t="s">
        <v>77</v>
      </c>
      <c r="AY206" s="23" t="s">
        <v>137</v>
      </c>
      <c r="BE206" s="198">
        <f t="shared" si="14"/>
        <v>0</v>
      </c>
      <c r="BF206" s="198">
        <f t="shared" si="15"/>
        <v>0</v>
      </c>
      <c r="BG206" s="198">
        <f t="shared" si="16"/>
        <v>0</v>
      </c>
      <c r="BH206" s="198">
        <f t="shared" si="17"/>
        <v>0</v>
      </c>
      <c r="BI206" s="198">
        <f t="shared" si="18"/>
        <v>0</v>
      </c>
      <c r="BJ206" s="23" t="s">
        <v>77</v>
      </c>
      <c r="BK206" s="198">
        <f t="shared" si="19"/>
        <v>0</v>
      </c>
      <c r="BL206" s="23" t="s">
        <v>209</v>
      </c>
      <c r="BM206" s="23" t="s">
        <v>397</v>
      </c>
    </row>
    <row r="207" spans="2:65" s="1" customFormat="1" ht="25.5" customHeight="1">
      <c r="B207" s="40"/>
      <c r="C207" s="187" t="s">
        <v>398</v>
      </c>
      <c r="D207" s="187" t="s">
        <v>140</v>
      </c>
      <c r="E207" s="188" t="s">
        <v>399</v>
      </c>
      <c r="F207" s="189" t="s">
        <v>400</v>
      </c>
      <c r="G207" s="190" t="s">
        <v>310</v>
      </c>
      <c r="H207" s="191">
        <v>20</v>
      </c>
      <c r="I207" s="192"/>
      <c r="J207" s="193">
        <f t="shared" si="10"/>
        <v>0</v>
      </c>
      <c r="K207" s="189" t="s">
        <v>144</v>
      </c>
      <c r="L207" s="60"/>
      <c r="M207" s="194" t="s">
        <v>21</v>
      </c>
      <c r="N207" s="195" t="s">
        <v>44</v>
      </c>
      <c r="O207" s="41"/>
      <c r="P207" s="196">
        <f t="shared" si="11"/>
        <v>0</v>
      </c>
      <c r="Q207" s="196">
        <v>0.0004</v>
      </c>
      <c r="R207" s="196">
        <f t="shared" si="12"/>
        <v>0.008</v>
      </c>
      <c r="S207" s="196">
        <v>0</v>
      </c>
      <c r="T207" s="197">
        <f t="shared" si="13"/>
        <v>0</v>
      </c>
      <c r="AR207" s="23" t="s">
        <v>209</v>
      </c>
      <c r="AT207" s="23" t="s">
        <v>140</v>
      </c>
      <c r="AU207" s="23" t="s">
        <v>77</v>
      </c>
      <c r="AY207" s="23" t="s">
        <v>137</v>
      </c>
      <c r="BE207" s="198">
        <f t="shared" si="14"/>
        <v>0</v>
      </c>
      <c r="BF207" s="198">
        <f t="shared" si="15"/>
        <v>0</v>
      </c>
      <c r="BG207" s="198">
        <f t="shared" si="16"/>
        <v>0</v>
      </c>
      <c r="BH207" s="198">
        <f t="shared" si="17"/>
        <v>0</v>
      </c>
      <c r="BI207" s="198">
        <f t="shared" si="18"/>
        <v>0</v>
      </c>
      <c r="BJ207" s="23" t="s">
        <v>77</v>
      </c>
      <c r="BK207" s="198">
        <f t="shared" si="19"/>
        <v>0</v>
      </c>
      <c r="BL207" s="23" t="s">
        <v>209</v>
      </c>
      <c r="BM207" s="23" t="s">
        <v>401</v>
      </c>
    </row>
    <row r="208" spans="2:65" s="1" customFormat="1" ht="25.5" customHeight="1">
      <c r="B208" s="40"/>
      <c r="C208" s="187" t="s">
        <v>402</v>
      </c>
      <c r="D208" s="187" t="s">
        <v>140</v>
      </c>
      <c r="E208" s="188" t="s">
        <v>403</v>
      </c>
      <c r="F208" s="189" t="s">
        <v>404</v>
      </c>
      <c r="G208" s="190" t="s">
        <v>310</v>
      </c>
      <c r="H208" s="191">
        <v>20</v>
      </c>
      <c r="I208" s="192"/>
      <c r="J208" s="193">
        <f t="shared" si="10"/>
        <v>0</v>
      </c>
      <c r="K208" s="189" t="s">
        <v>144</v>
      </c>
      <c r="L208" s="60"/>
      <c r="M208" s="194" t="s">
        <v>21</v>
      </c>
      <c r="N208" s="195" t="s">
        <v>44</v>
      </c>
      <c r="O208" s="41"/>
      <c r="P208" s="196">
        <f t="shared" si="11"/>
        <v>0</v>
      </c>
      <c r="Q208" s="196">
        <v>1E-05</v>
      </c>
      <c r="R208" s="196">
        <f t="shared" si="12"/>
        <v>0.0002</v>
      </c>
      <c r="S208" s="196">
        <v>0</v>
      </c>
      <c r="T208" s="197">
        <f t="shared" si="13"/>
        <v>0</v>
      </c>
      <c r="AR208" s="23" t="s">
        <v>209</v>
      </c>
      <c r="AT208" s="23" t="s">
        <v>140</v>
      </c>
      <c r="AU208" s="23" t="s">
        <v>77</v>
      </c>
      <c r="AY208" s="23" t="s">
        <v>137</v>
      </c>
      <c r="BE208" s="198">
        <f t="shared" si="14"/>
        <v>0</v>
      </c>
      <c r="BF208" s="198">
        <f t="shared" si="15"/>
        <v>0</v>
      </c>
      <c r="BG208" s="198">
        <f t="shared" si="16"/>
        <v>0</v>
      </c>
      <c r="BH208" s="198">
        <f t="shared" si="17"/>
        <v>0</v>
      </c>
      <c r="BI208" s="198">
        <f t="shared" si="18"/>
        <v>0</v>
      </c>
      <c r="BJ208" s="23" t="s">
        <v>77</v>
      </c>
      <c r="BK208" s="198">
        <f t="shared" si="19"/>
        <v>0</v>
      </c>
      <c r="BL208" s="23" t="s">
        <v>209</v>
      </c>
      <c r="BM208" s="23" t="s">
        <v>405</v>
      </c>
    </row>
    <row r="209" spans="2:65" s="1" customFormat="1" ht="38.25" customHeight="1">
      <c r="B209" s="40"/>
      <c r="C209" s="187" t="s">
        <v>406</v>
      </c>
      <c r="D209" s="187" t="s">
        <v>140</v>
      </c>
      <c r="E209" s="188" t="s">
        <v>407</v>
      </c>
      <c r="F209" s="189" t="s">
        <v>408</v>
      </c>
      <c r="G209" s="190" t="s">
        <v>244</v>
      </c>
      <c r="H209" s="191">
        <v>0.02</v>
      </c>
      <c r="I209" s="192"/>
      <c r="J209" s="193">
        <f t="shared" si="10"/>
        <v>0</v>
      </c>
      <c r="K209" s="189" t="s">
        <v>144</v>
      </c>
      <c r="L209" s="60"/>
      <c r="M209" s="194" t="s">
        <v>21</v>
      </c>
      <c r="N209" s="195" t="s">
        <v>44</v>
      </c>
      <c r="O209" s="41"/>
      <c r="P209" s="196">
        <f t="shared" si="11"/>
        <v>0</v>
      </c>
      <c r="Q209" s="196">
        <v>0</v>
      </c>
      <c r="R209" s="196">
        <f t="shared" si="12"/>
        <v>0</v>
      </c>
      <c r="S209" s="196">
        <v>0</v>
      </c>
      <c r="T209" s="197">
        <f t="shared" si="13"/>
        <v>0</v>
      </c>
      <c r="AR209" s="23" t="s">
        <v>209</v>
      </c>
      <c r="AT209" s="23" t="s">
        <v>140</v>
      </c>
      <c r="AU209" s="23" t="s">
        <v>77</v>
      </c>
      <c r="AY209" s="23" t="s">
        <v>137</v>
      </c>
      <c r="BE209" s="198">
        <f t="shared" si="14"/>
        <v>0</v>
      </c>
      <c r="BF209" s="198">
        <f t="shared" si="15"/>
        <v>0</v>
      </c>
      <c r="BG209" s="198">
        <f t="shared" si="16"/>
        <v>0</v>
      </c>
      <c r="BH209" s="198">
        <f t="shared" si="17"/>
        <v>0</v>
      </c>
      <c r="BI209" s="198">
        <f t="shared" si="18"/>
        <v>0</v>
      </c>
      <c r="BJ209" s="23" t="s">
        <v>77</v>
      </c>
      <c r="BK209" s="198">
        <f t="shared" si="19"/>
        <v>0</v>
      </c>
      <c r="BL209" s="23" t="s">
        <v>209</v>
      </c>
      <c r="BM209" s="23" t="s">
        <v>409</v>
      </c>
    </row>
    <row r="210" spans="2:65" s="1" customFormat="1" ht="38.25" customHeight="1">
      <c r="B210" s="40"/>
      <c r="C210" s="187" t="s">
        <v>410</v>
      </c>
      <c r="D210" s="187" t="s">
        <v>140</v>
      </c>
      <c r="E210" s="188" t="s">
        <v>411</v>
      </c>
      <c r="F210" s="189" t="s">
        <v>412</v>
      </c>
      <c r="G210" s="190" t="s">
        <v>244</v>
      </c>
      <c r="H210" s="191">
        <v>0.02</v>
      </c>
      <c r="I210" s="192"/>
      <c r="J210" s="193">
        <f t="shared" si="10"/>
        <v>0</v>
      </c>
      <c r="K210" s="189" t="s">
        <v>144</v>
      </c>
      <c r="L210" s="60"/>
      <c r="M210" s="194" t="s">
        <v>21</v>
      </c>
      <c r="N210" s="195" t="s">
        <v>44</v>
      </c>
      <c r="O210" s="41"/>
      <c r="P210" s="196">
        <f t="shared" si="11"/>
        <v>0</v>
      </c>
      <c r="Q210" s="196">
        <v>0</v>
      </c>
      <c r="R210" s="196">
        <f t="shared" si="12"/>
        <v>0</v>
      </c>
      <c r="S210" s="196">
        <v>0</v>
      </c>
      <c r="T210" s="197">
        <f t="shared" si="13"/>
        <v>0</v>
      </c>
      <c r="AR210" s="23" t="s">
        <v>209</v>
      </c>
      <c r="AT210" s="23" t="s">
        <v>140</v>
      </c>
      <c r="AU210" s="23" t="s">
        <v>77</v>
      </c>
      <c r="AY210" s="23" t="s">
        <v>137</v>
      </c>
      <c r="BE210" s="198">
        <f t="shared" si="14"/>
        <v>0</v>
      </c>
      <c r="BF210" s="198">
        <f t="shared" si="15"/>
        <v>0</v>
      </c>
      <c r="BG210" s="198">
        <f t="shared" si="16"/>
        <v>0</v>
      </c>
      <c r="BH210" s="198">
        <f t="shared" si="17"/>
        <v>0</v>
      </c>
      <c r="BI210" s="198">
        <f t="shared" si="18"/>
        <v>0</v>
      </c>
      <c r="BJ210" s="23" t="s">
        <v>77</v>
      </c>
      <c r="BK210" s="198">
        <f t="shared" si="19"/>
        <v>0</v>
      </c>
      <c r="BL210" s="23" t="s">
        <v>209</v>
      </c>
      <c r="BM210" s="23" t="s">
        <v>413</v>
      </c>
    </row>
    <row r="211" spans="2:63" s="10" customFormat="1" ht="29.85" customHeight="1">
      <c r="B211" s="171"/>
      <c r="C211" s="172"/>
      <c r="D211" s="173" t="s">
        <v>71</v>
      </c>
      <c r="E211" s="185" t="s">
        <v>414</v>
      </c>
      <c r="F211" s="185" t="s">
        <v>415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SUM(P212:P222)</f>
        <v>0</v>
      </c>
      <c r="Q211" s="179"/>
      <c r="R211" s="180">
        <f>SUM(R212:R222)</f>
        <v>0.0031499999999999996</v>
      </c>
      <c r="S211" s="179"/>
      <c r="T211" s="181">
        <f>SUM(T212:T222)</f>
        <v>0.00645</v>
      </c>
      <c r="AR211" s="182" t="s">
        <v>77</v>
      </c>
      <c r="AT211" s="183" t="s">
        <v>71</v>
      </c>
      <c r="AU211" s="183" t="s">
        <v>80</v>
      </c>
      <c r="AY211" s="182" t="s">
        <v>137</v>
      </c>
      <c r="BK211" s="184">
        <f>SUM(BK212:BK222)</f>
        <v>0</v>
      </c>
    </row>
    <row r="212" spans="2:65" s="1" customFormat="1" ht="16.5" customHeight="1">
      <c r="B212" s="40"/>
      <c r="C212" s="187" t="s">
        <v>416</v>
      </c>
      <c r="D212" s="187" t="s">
        <v>140</v>
      </c>
      <c r="E212" s="188" t="s">
        <v>417</v>
      </c>
      <c r="F212" s="189" t="s">
        <v>418</v>
      </c>
      <c r="G212" s="190" t="s">
        <v>310</v>
      </c>
      <c r="H212" s="191">
        <v>3</v>
      </c>
      <c r="I212" s="192"/>
      <c r="J212" s="193">
        <f>ROUND(I212*H212,2)</f>
        <v>0</v>
      </c>
      <c r="K212" s="189" t="s">
        <v>144</v>
      </c>
      <c r="L212" s="60"/>
      <c r="M212" s="194" t="s">
        <v>21</v>
      </c>
      <c r="N212" s="195" t="s">
        <v>44</v>
      </c>
      <c r="O212" s="41"/>
      <c r="P212" s="196">
        <f>O212*H212</f>
        <v>0</v>
      </c>
      <c r="Q212" s="196">
        <v>0.00011</v>
      </c>
      <c r="R212" s="196">
        <f>Q212*H212</f>
        <v>0.00033</v>
      </c>
      <c r="S212" s="196">
        <v>0.00215</v>
      </c>
      <c r="T212" s="197">
        <f>S212*H212</f>
        <v>0.00645</v>
      </c>
      <c r="AR212" s="23" t="s">
        <v>209</v>
      </c>
      <c r="AT212" s="23" t="s">
        <v>140</v>
      </c>
      <c r="AU212" s="23" t="s">
        <v>77</v>
      </c>
      <c r="AY212" s="23" t="s">
        <v>137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23" t="s">
        <v>77</v>
      </c>
      <c r="BK212" s="198">
        <f>ROUND(I212*H212,2)</f>
        <v>0</v>
      </c>
      <c r="BL212" s="23" t="s">
        <v>209</v>
      </c>
      <c r="BM212" s="23" t="s">
        <v>419</v>
      </c>
    </row>
    <row r="213" spans="2:65" s="1" customFormat="1" ht="25.5" customHeight="1">
      <c r="B213" s="40"/>
      <c r="C213" s="187" t="s">
        <v>420</v>
      </c>
      <c r="D213" s="187" t="s">
        <v>140</v>
      </c>
      <c r="E213" s="188" t="s">
        <v>421</v>
      </c>
      <c r="F213" s="189" t="s">
        <v>422</v>
      </c>
      <c r="G213" s="190" t="s">
        <v>310</v>
      </c>
      <c r="H213" s="191">
        <v>1</v>
      </c>
      <c r="I213" s="192"/>
      <c r="J213" s="193">
        <f>ROUND(I213*H213,2)</f>
        <v>0</v>
      </c>
      <c r="K213" s="189" t="s">
        <v>144</v>
      </c>
      <c r="L213" s="60"/>
      <c r="M213" s="194" t="s">
        <v>21</v>
      </c>
      <c r="N213" s="195" t="s">
        <v>44</v>
      </c>
      <c r="O213" s="41"/>
      <c r="P213" s="196">
        <f>O213*H213</f>
        <v>0</v>
      </c>
      <c r="Q213" s="196">
        <v>0.0006</v>
      </c>
      <c r="R213" s="196">
        <f>Q213*H213</f>
        <v>0.0006</v>
      </c>
      <c r="S213" s="196">
        <v>0</v>
      </c>
      <c r="T213" s="197">
        <f>S213*H213</f>
        <v>0</v>
      </c>
      <c r="AR213" s="23" t="s">
        <v>209</v>
      </c>
      <c r="AT213" s="23" t="s">
        <v>140</v>
      </c>
      <c r="AU213" s="23" t="s">
        <v>77</v>
      </c>
      <c r="AY213" s="23" t="s">
        <v>137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23" t="s">
        <v>77</v>
      </c>
      <c r="BK213" s="198">
        <f>ROUND(I213*H213,2)</f>
        <v>0</v>
      </c>
      <c r="BL213" s="23" t="s">
        <v>209</v>
      </c>
      <c r="BM213" s="23" t="s">
        <v>423</v>
      </c>
    </row>
    <row r="214" spans="2:51" s="12" customFormat="1" ht="13.5">
      <c r="B214" s="211"/>
      <c r="C214" s="212"/>
      <c r="D214" s="201" t="s">
        <v>147</v>
      </c>
      <c r="E214" s="213" t="s">
        <v>21</v>
      </c>
      <c r="F214" s="214" t="s">
        <v>424</v>
      </c>
      <c r="G214" s="212"/>
      <c r="H214" s="213" t="s">
        <v>21</v>
      </c>
      <c r="I214" s="215"/>
      <c r="J214" s="212"/>
      <c r="K214" s="212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147</v>
      </c>
      <c r="AU214" s="220" t="s">
        <v>77</v>
      </c>
      <c r="AV214" s="12" t="s">
        <v>80</v>
      </c>
      <c r="AW214" s="12" t="s">
        <v>36</v>
      </c>
      <c r="AX214" s="12" t="s">
        <v>72</v>
      </c>
      <c r="AY214" s="220" t="s">
        <v>137</v>
      </c>
    </row>
    <row r="215" spans="2:51" s="11" customFormat="1" ht="13.5">
      <c r="B215" s="199"/>
      <c r="C215" s="200"/>
      <c r="D215" s="201" t="s">
        <v>147</v>
      </c>
      <c r="E215" s="202" t="s">
        <v>21</v>
      </c>
      <c r="F215" s="203" t="s">
        <v>80</v>
      </c>
      <c r="G215" s="200"/>
      <c r="H215" s="204">
        <v>1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147</v>
      </c>
      <c r="AU215" s="210" t="s">
        <v>77</v>
      </c>
      <c r="AV215" s="11" t="s">
        <v>77</v>
      </c>
      <c r="AW215" s="11" t="s">
        <v>36</v>
      </c>
      <c r="AX215" s="11" t="s">
        <v>80</v>
      </c>
      <c r="AY215" s="210" t="s">
        <v>137</v>
      </c>
    </row>
    <row r="216" spans="2:65" s="1" customFormat="1" ht="16.5" customHeight="1">
      <c r="B216" s="40"/>
      <c r="C216" s="187" t="s">
        <v>425</v>
      </c>
      <c r="D216" s="187" t="s">
        <v>140</v>
      </c>
      <c r="E216" s="188" t="s">
        <v>426</v>
      </c>
      <c r="F216" s="189" t="s">
        <v>427</v>
      </c>
      <c r="G216" s="190" t="s">
        <v>310</v>
      </c>
      <c r="H216" s="191">
        <v>3</v>
      </c>
      <c r="I216" s="192"/>
      <c r="J216" s="193">
        <f aca="true" t="shared" si="20" ref="J216:J222">ROUND(I216*H216,2)</f>
        <v>0</v>
      </c>
      <c r="K216" s="189" t="s">
        <v>144</v>
      </c>
      <c r="L216" s="60"/>
      <c r="M216" s="194" t="s">
        <v>21</v>
      </c>
      <c r="N216" s="195" t="s">
        <v>44</v>
      </c>
      <c r="O216" s="41"/>
      <c r="P216" s="196">
        <f aca="true" t="shared" si="21" ref="P216:P222">O216*H216</f>
        <v>0</v>
      </c>
      <c r="Q216" s="196">
        <v>0.00054</v>
      </c>
      <c r="R216" s="196">
        <f aca="true" t="shared" si="22" ref="R216:R222">Q216*H216</f>
        <v>0.00162</v>
      </c>
      <c r="S216" s="196">
        <v>0</v>
      </c>
      <c r="T216" s="197">
        <f aca="true" t="shared" si="23" ref="T216:T222">S216*H216</f>
        <v>0</v>
      </c>
      <c r="AR216" s="23" t="s">
        <v>209</v>
      </c>
      <c r="AT216" s="23" t="s">
        <v>140</v>
      </c>
      <c r="AU216" s="23" t="s">
        <v>77</v>
      </c>
      <c r="AY216" s="23" t="s">
        <v>137</v>
      </c>
      <c r="BE216" s="198">
        <f aca="true" t="shared" si="24" ref="BE216:BE222">IF(N216="základní",J216,0)</f>
        <v>0</v>
      </c>
      <c r="BF216" s="198">
        <f aca="true" t="shared" si="25" ref="BF216:BF222">IF(N216="snížená",J216,0)</f>
        <v>0</v>
      </c>
      <c r="BG216" s="198">
        <f aca="true" t="shared" si="26" ref="BG216:BG222">IF(N216="zákl. přenesená",J216,0)</f>
        <v>0</v>
      </c>
      <c r="BH216" s="198">
        <f aca="true" t="shared" si="27" ref="BH216:BH222">IF(N216="sníž. přenesená",J216,0)</f>
        <v>0</v>
      </c>
      <c r="BI216" s="198">
        <f aca="true" t="shared" si="28" ref="BI216:BI222">IF(N216="nulová",J216,0)</f>
        <v>0</v>
      </c>
      <c r="BJ216" s="23" t="s">
        <v>77</v>
      </c>
      <c r="BK216" s="198">
        <f aca="true" t="shared" si="29" ref="BK216:BK222">ROUND(I216*H216,2)</f>
        <v>0</v>
      </c>
      <c r="BL216" s="23" t="s">
        <v>209</v>
      </c>
      <c r="BM216" s="23" t="s">
        <v>428</v>
      </c>
    </row>
    <row r="217" spans="2:65" s="1" customFormat="1" ht="25.5" customHeight="1">
      <c r="B217" s="40"/>
      <c r="C217" s="187" t="s">
        <v>429</v>
      </c>
      <c r="D217" s="187" t="s">
        <v>140</v>
      </c>
      <c r="E217" s="188" t="s">
        <v>430</v>
      </c>
      <c r="F217" s="189" t="s">
        <v>431</v>
      </c>
      <c r="G217" s="190" t="s">
        <v>392</v>
      </c>
      <c r="H217" s="191">
        <v>1</v>
      </c>
      <c r="I217" s="192"/>
      <c r="J217" s="193">
        <f t="shared" si="20"/>
        <v>0</v>
      </c>
      <c r="K217" s="189" t="s">
        <v>144</v>
      </c>
      <c r="L217" s="60"/>
      <c r="M217" s="194" t="s">
        <v>21</v>
      </c>
      <c r="N217" s="195" t="s">
        <v>44</v>
      </c>
      <c r="O217" s="41"/>
      <c r="P217" s="196">
        <f t="shared" si="21"/>
        <v>0</v>
      </c>
      <c r="Q217" s="196">
        <v>0.0006</v>
      </c>
      <c r="R217" s="196">
        <f t="shared" si="22"/>
        <v>0.0006</v>
      </c>
      <c r="S217" s="196">
        <v>0</v>
      </c>
      <c r="T217" s="197">
        <f t="shared" si="23"/>
        <v>0</v>
      </c>
      <c r="AR217" s="23" t="s">
        <v>209</v>
      </c>
      <c r="AT217" s="23" t="s">
        <v>140</v>
      </c>
      <c r="AU217" s="23" t="s">
        <v>77</v>
      </c>
      <c r="AY217" s="23" t="s">
        <v>137</v>
      </c>
      <c r="BE217" s="198">
        <f t="shared" si="24"/>
        <v>0</v>
      </c>
      <c r="BF217" s="198">
        <f t="shared" si="25"/>
        <v>0</v>
      </c>
      <c r="BG217" s="198">
        <f t="shared" si="26"/>
        <v>0</v>
      </c>
      <c r="BH217" s="198">
        <f t="shared" si="27"/>
        <v>0</v>
      </c>
      <c r="BI217" s="198">
        <f t="shared" si="28"/>
        <v>0</v>
      </c>
      <c r="BJ217" s="23" t="s">
        <v>77</v>
      </c>
      <c r="BK217" s="198">
        <f t="shared" si="29"/>
        <v>0</v>
      </c>
      <c r="BL217" s="23" t="s">
        <v>209</v>
      </c>
      <c r="BM217" s="23" t="s">
        <v>432</v>
      </c>
    </row>
    <row r="218" spans="2:65" s="1" customFormat="1" ht="16.5" customHeight="1">
      <c r="B218" s="40"/>
      <c r="C218" s="187" t="s">
        <v>433</v>
      </c>
      <c r="D218" s="187" t="s">
        <v>140</v>
      </c>
      <c r="E218" s="188" t="s">
        <v>434</v>
      </c>
      <c r="F218" s="189" t="s">
        <v>435</v>
      </c>
      <c r="G218" s="190" t="s">
        <v>199</v>
      </c>
      <c r="H218" s="191">
        <v>2</v>
      </c>
      <c r="I218" s="192"/>
      <c r="J218" s="193">
        <f t="shared" si="20"/>
        <v>0</v>
      </c>
      <c r="K218" s="189" t="s">
        <v>144</v>
      </c>
      <c r="L218" s="60"/>
      <c r="M218" s="194" t="s">
        <v>21</v>
      </c>
      <c r="N218" s="195" t="s">
        <v>44</v>
      </c>
      <c r="O218" s="41"/>
      <c r="P218" s="196">
        <f t="shared" si="21"/>
        <v>0</v>
      </c>
      <c r="Q218" s="196">
        <v>0</v>
      </c>
      <c r="R218" s="196">
        <f t="shared" si="22"/>
        <v>0</v>
      </c>
      <c r="S218" s="196">
        <v>0</v>
      </c>
      <c r="T218" s="197">
        <f t="shared" si="23"/>
        <v>0</v>
      </c>
      <c r="AR218" s="23" t="s">
        <v>209</v>
      </c>
      <c r="AT218" s="23" t="s">
        <v>140</v>
      </c>
      <c r="AU218" s="23" t="s">
        <v>77</v>
      </c>
      <c r="AY218" s="23" t="s">
        <v>137</v>
      </c>
      <c r="BE218" s="198">
        <f t="shared" si="24"/>
        <v>0</v>
      </c>
      <c r="BF218" s="198">
        <f t="shared" si="25"/>
        <v>0</v>
      </c>
      <c r="BG218" s="198">
        <f t="shared" si="26"/>
        <v>0</v>
      </c>
      <c r="BH218" s="198">
        <f t="shared" si="27"/>
        <v>0</v>
      </c>
      <c r="BI218" s="198">
        <f t="shared" si="28"/>
        <v>0</v>
      </c>
      <c r="BJ218" s="23" t="s">
        <v>77</v>
      </c>
      <c r="BK218" s="198">
        <f t="shared" si="29"/>
        <v>0</v>
      </c>
      <c r="BL218" s="23" t="s">
        <v>209</v>
      </c>
      <c r="BM218" s="23" t="s">
        <v>436</v>
      </c>
    </row>
    <row r="219" spans="2:65" s="1" customFormat="1" ht="16.5" customHeight="1">
      <c r="B219" s="40"/>
      <c r="C219" s="187" t="s">
        <v>437</v>
      </c>
      <c r="D219" s="187" t="s">
        <v>140</v>
      </c>
      <c r="E219" s="188" t="s">
        <v>438</v>
      </c>
      <c r="F219" s="189" t="s">
        <v>439</v>
      </c>
      <c r="G219" s="190" t="s">
        <v>310</v>
      </c>
      <c r="H219" s="191">
        <v>3</v>
      </c>
      <c r="I219" s="192"/>
      <c r="J219" s="193">
        <f t="shared" si="20"/>
        <v>0</v>
      </c>
      <c r="K219" s="189" t="s">
        <v>144</v>
      </c>
      <c r="L219" s="60"/>
      <c r="M219" s="194" t="s">
        <v>21</v>
      </c>
      <c r="N219" s="195" t="s">
        <v>44</v>
      </c>
      <c r="O219" s="41"/>
      <c r="P219" s="196">
        <f t="shared" si="21"/>
        <v>0</v>
      </c>
      <c r="Q219" s="196">
        <v>0</v>
      </c>
      <c r="R219" s="196">
        <f t="shared" si="22"/>
        <v>0</v>
      </c>
      <c r="S219" s="196">
        <v>0</v>
      </c>
      <c r="T219" s="197">
        <f t="shared" si="23"/>
        <v>0</v>
      </c>
      <c r="AR219" s="23" t="s">
        <v>209</v>
      </c>
      <c r="AT219" s="23" t="s">
        <v>140</v>
      </c>
      <c r="AU219" s="23" t="s">
        <v>77</v>
      </c>
      <c r="AY219" s="23" t="s">
        <v>137</v>
      </c>
      <c r="BE219" s="198">
        <f t="shared" si="24"/>
        <v>0</v>
      </c>
      <c r="BF219" s="198">
        <f t="shared" si="25"/>
        <v>0</v>
      </c>
      <c r="BG219" s="198">
        <f t="shared" si="26"/>
        <v>0</v>
      </c>
      <c r="BH219" s="198">
        <f t="shared" si="27"/>
        <v>0</v>
      </c>
      <c r="BI219" s="198">
        <f t="shared" si="28"/>
        <v>0</v>
      </c>
      <c r="BJ219" s="23" t="s">
        <v>77</v>
      </c>
      <c r="BK219" s="198">
        <f t="shared" si="29"/>
        <v>0</v>
      </c>
      <c r="BL219" s="23" t="s">
        <v>209</v>
      </c>
      <c r="BM219" s="23" t="s">
        <v>440</v>
      </c>
    </row>
    <row r="220" spans="2:65" s="1" customFormat="1" ht="16.5" customHeight="1">
      <c r="B220" s="40"/>
      <c r="C220" s="187" t="s">
        <v>441</v>
      </c>
      <c r="D220" s="187" t="s">
        <v>140</v>
      </c>
      <c r="E220" s="188" t="s">
        <v>442</v>
      </c>
      <c r="F220" s="189" t="s">
        <v>443</v>
      </c>
      <c r="G220" s="190" t="s">
        <v>199</v>
      </c>
      <c r="H220" s="191">
        <v>1</v>
      </c>
      <c r="I220" s="192"/>
      <c r="J220" s="193">
        <f t="shared" si="20"/>
        <v>0</v>
      </c>
      <c r="K220" s="189" t="s">
        <v>144</v>
      </c>
      <c r="L220" s="60"/>
      <c r="M220" s="194" t="s">
        <v>21</v>
      </c>
      <c r="N220" s="195" t="s">
        <v>44</v>
      </c>
      <c r="O220" s="41"/>
      <c r="P220" s="196">
        <f t="shared" si="21"/>
        <v>0</v>
      </c>
      <c r="Q220" s="196">
        <v>0</v>
      </c>
      <c r="R220" s="196">
        <f t="shared" si="22"/>
        <v>0</v>
      </c>
      <c r="S220" s="196">
        <v>0</v>
      </c>
      <c r="T220" s="197">
        <f t="shared" si="23"/>
        <v>0</v>
      </c>
      <c r="AR220" s="23" t="s">
        <v>209</v>
      </c>
      <c r="AT220" s="23" t="s">
        <v>140</v>
      </c>
      <c r="AU220" s="23" t="s">
        <v>77</v>
      </c>
      <c r="AY220" s="23" t="s">
        <v>137</v>
      </c>
      <c r="BE220" s="198">
        <f t="shared" si="24"/>
        <v>0</v>
      </c>
      <c r="BF220" s="198">
        <f t="shared" si="25"/>
        <v>0</v>
      </c>
      <c r="BG220" s="198">
        <f t="shared" si="26"/>
        <v>0</v>
      </c>
      <c r="BH220" s="198">
        <f t="shared" si="27"/>
        <v>0</v>
      </c>
      <c r="BI220" s="198">
        <f t="shared" si="28"/>
        <v>0</v>
      </c>
      <c r="BJ220" s="23" t="s">
        <v>77</v>
      </c>
      <c r="BK220" s="198">
        <f t="shared" si="29"/>
        <v>0</v>
      </c>
      <c r="BL220" s="23" t="s">
        <v>209</v>
      </c>
      <c r="BM220" s="23" t="s">
        <v>444</v>
      </c>
    </row>
    <row r="221" spans="2:65" s="1" customFormat="1" ht="38.25" customHeight="1">
      <c r="B221" s="40"/>
      <c r="C221" s="187" t="s">
        <v>445</v>
      </c>
      <c r="D221" s="187" t="s">
        <v>140</v>
      </c>
      <c r="E221" s="188" t="s">
        <v>446</v>
      </c>
      <c r="F221" s="189" t="s">
        <v>447</v>
      </c>
      <c r="G221" s="190" t="s">
        <v>244</v>
      </c>
      <c r="H221" s="191">
        <v>0.003</v>
      </c>
      <c r="I221" s="192"/>
      <c r="J221" s="193">
        <f t="shared" si="20"/>
        <v>0</v>
      </c>
      <c r="K221" s="189" t="s">
        <v>144</v>
      </c>
      <c r="L221" s="60"/>
      <c r="M221" s="194" t="s">
        <v>21</v>
      </c>
      <c r="N221" s="195" t="s">
        <v>44</v>
      </c>
      <c r="O221" s="41"/>
      <c r="P221" s="196">
        <f t="shared" si="21"/>
        <v>0</v>
      </c>
      <c r="Q221" s="196">
        <v>0</v>
      </c>
      <c r="R221" s="196">
        <f t="shared" si="22"/>
        <v>0</v>
      </c>
      <c r="S221" s="196">
        <v>0</v>
      </c>
      <c r="T221" s="197">
        <f t="shared" si="23"/>
        <v>0</v>
      </c>
      <c r="AR221" s="23" t="s">
        <v>209</v>
      </c>
      <c r="AT221" s="23" t="s">
        <v>140</v>
      </c>
      <c r="AU221" s="23" t="s">
        <v>77</v>
      </c>
      <c r="AY221" s="23" t="s">
        <v>137</v>
      </c>
      <c r="BE221" s="198">
        <f t="shared" si="24"/>
        <v>0</v>
      </c>
      <c r="BF221" s="198">
        <f t="shared" si="25"/>
        <v>0</v>
      </c>
      <c r="BG221" s="198">
        <f t="shared" si="26"/>
        <v>0</v>
      </c>
      <c r="BH221" s="198">
        <f t="shared" si="27"/>
        <v>0</v>
      </c>
      <c r="BI221" s="198">
        <f t="shared" si="28"/>
        <v>0</v>
      </c>
      <c r="BJ221" s="23" t="s">
        <v>77</v>
      </c>
      <c r="BK221" s="198">
        <f t="shared" si="29"/>
        <v>0</v>
      </c>
      <c r="BL221" s="23" t="s">
        <v>209</v>
      </c>
      <c r="BM221" s="23" t="s">
        <v>448</v>
      </c>
    </row>
    <row r="222" spans="2:65" s="1" customFormat="1" ht="38.25" customHeight="1">
      <c r="B222" s="40"/>
      <c r="C222" s="187" t="s">
        <v>449</v>
      </c>
      <c r="D222" s="187" t="s">
        <v>140</v>
      </c>
      <c r="E222" s="188" t="s">
        <v>450</v>
      </c>
      <c r="F222" s="189" t="s">
        <v>451</v>
      </c>
      <c r="G222" s="190" t="s">
        <v>244</v>
      </c>
      <c r="H222" s="191">
        <v>0.003</v>
      </c>
      <c r="I222" s="192"/>
      <c r="J222" s="193">
        <f t="shared" si="20"/>
        <v>0</v>
      </c>
      <c r="K222" s="189" t="s">
        <v>144</v>
      </c>
      <c r="L222" s="60"/>
      <c r="M222" s="194" t="s">
        <v>21</v>
      </c>
      <c r="N222" s="195" t="s">
        <v>44</v>
      </c>
      <c r="O222" s="41"/>
      <c r="P222" s="196">
        <f t="shared" si="21"/>
        <v>0</v>
      </c>
      <c r="Q222" s="196">
        <v>0</v>
      </c>
      <c r="R222" s="196">
        <f t="shared" si="22"/>
        <v>0</v>
      </c>
      <c r="S222" s="196">
        <v>0</v>
      </c>
      <c r="T222" s="197">
        <f t="shared" si="23"/>
        <v>0</v>
      </c>
      <c r="AR222" s="23" t="s">
        <v>209</v>
      </c>
      <c r="AT222" s="23" t="s">
        <v>140</v>
      </c>
      <c r="AU222" s="23" t="s">
        <v>77</v>
      </c>
      <c r="AY222" s="23" t="s">
        <v>137</v>
      </c>
      <c r="BE222" s="198">
        <f t="shared" si="24"/>
        <v>0</v>
      </c>
      <c r="BF222" s="198">
        <f t="shared" si="25"/>
        <v>0</v>
      </c>
      <c r="BG222" s="198">
        <f t="shared" si="26"/>
        <v>0</v>
      </c>
      <c r="BH222" s="198">
        <f t="shared" si="27"/>
        <v>0</v>
      </c>
      <c r="BI222" s="198">
        <f t="shared" si="28"/>
        <v>0</v>
      </c>
      <c r="BJ222" s="23" t="s">
        <v>77</v>
      </c>
      <c r="BK222" s="198">
        <f t="shared" si="29"/>
        <v>0</v>
      </c>
      <c r="BL222" s="23" t="s">
        <v>209</v>
      </c>
      <c r="BM222" s="23" t="s">
        <v>452</v>
      </c>
    </row>
    <row r="223" spans="2:63" s="10" customFormat="1" ht="29.85" customHeight="1">
      <c r="B223" s="171"/>
      <c r="C223" s="172"/>
      <c r="D223" s="173" t="s">
        <v>71</v>
      </c>
      <c r="E223" s="185" t="s">
        <v>453</v>
      </c>
      <c r="F223" s="185" t="s">
        <v>454</v>
      </c>
      <c r="G223" s="172"/>
      <c r="H223" s="172"/>
      <c r="I223" s="175"/>
      <c r="J223" s="186">
        <f>BK223</f>
        <v>0</v>
      </c>
      <c r="K223" s="172"/>
      <c r="L223" s="177"/>
      <c r="M223" s="178"/>
      <c r="N223" s="179"/>
      <c r="O223" s="179"/>
      <c r="P223" s="180">
        <f>SUM(P224:P242)</f>
        <v>0</v>
      </c>
      <c r="Q223" s="179"/>
      <c r="R223" s="180">
        <f>SUM(R224:R242)</f>
        <v>0.06511000000000002</v>
      </c>
      <c r="S223" s="179"/>
      <c r="T223" s="181">
        <f>SUM(T224:T242)</f>
        <v>0.07775</v>
      </c>
      <c r="AR223" s="182" t="s">
        <v>77</v>
      </c>
      <c r="AT223" s="183" t="s">
        <v>71</v>
      </c>
      <c r="AU223" s="183" t="s">
        <v>80</v>
      </c>
      <c r="AY223" s="182" t="s">
        <v>137</v>
      </c>
      <c r="BK223" s="184">
        <f>SUM(BK224:BK242)</f>
        <v>0</v>
      </c>
    </row>
    <row r="224" spans="2:65" s="1" customFormat="1" ht="16.5" customHeight="1">
      <c r="B224" s="40"/>
      <c r="C224" s="187" t="s">
        <v>455</v>
      </c>
      <c r="D224" s="187" t="s">
        <v>140</v>
      </c>
      <c r="E224" s="188" t="s">
        <v>456</v>
      </c>
      <c r="F224" s="189" t="s">
        <v>457</v>
      </c>
      <c r="G224" s="190" t="s">
        <v>392</v>
      </c>
      <c r="H224" s="191">
        <v>1</v>
      </c>
      <c r="I224" s="192"/>
      <c r="J224" s="193">
        <f aca="true" t="shared" si="30" ref="J224:J242">ROUND(I224*H224,2)</f>
        <v>0</v>
      </c>
      <c r="K224" s="189" t="s">
        <v>144</v>
      </c>
      <c r="L224" s="60"/>
      <c r="M224" s="194" t="s">
        <v>21</v>
      </c>
      <c r="N224" s="195" t="s">
        <v>44</v>
      </c>
      <c r="O224" s="41"/>
      <c r="P224" s="196">
        <f aca="true" t="shared" si="31" ref="P224:P242">O224*H224</f>
        <v>0</v>
      </c>
      <c r="Q224" s="196">
        <v>0</v>
      </c>
      <c r="R224" s="196">
        <f aca="true" t="shared" si="32" ref="R224:R242">Q224*H224</f>
        <v>0</v>
      </c>
      <c r="S224" s="196">
        <v>0.01933</v>
      </c>
      <c r="T224" s="197">
        <f aca="true" t="shared" si="33" ref="T224:T242">S224*H224</f>
        <v>0.01933</v>
      </c>
      <c r="AR224" s="23" t="s">
        <v>209</v>
      </c>
      <c r="AT224" s="23" t="s">
        <v>140</v>
      </c>
      <c r="AU224" s="23" t="s">
        <v>77</v>
      </c>
      <c r="AY224" s="23" t="s">
        <v>137</v>
      </c>
      <c r="BE224" s="198">
        <f aca="true" t="shared" si="34" ref="BE224:BE242">IF(N224="základní",J224,0)</f>
        <v>0</v>
      </c>
      <c r="BF224" s="198">
        <f aca="true" t="shared" si="35" ref="BF224:BF242">IF(N224="snížená",J224,0)</f>
        <v>0</v>
      </c>
      <c r="BG224" s="198">
        <f aca="true" t="shared" si="36" ref="BG224:BG242">IF(N224="zákl. přenesená",J224,0)</f>
        <v>0</v>
      </c>
      <c r="BH224" s="198">
        <f aca="true" t="shared" si="37" ref="BH224:BH242">IF(N224="sníž. přenesená",J224,0)</f>
        <v>0</v>
      </c>
      <c r="BI224" s="198">
        <f aca="true" t="shared" si="38" ref="BI224:BI242">IF(N224="nulová",J224,0)</f>
        <v>0</v>
      </c>
      <c r="BJ224" s="23" t="s">
        <v>77</v>
      </c>
      <c r="BK224" s="198">
        <f aca="true" t="shared" si="39" ref="BK224:BK242">ROUND(I224*H224,2)</f>
        <v>0</v>
      </c>
      <c r="BL224" s="23" t="s">
        <v>209</v>
      </c>
      <c r="BM224" s="23" t="s">
        <v>458</v>
      </c>
    </row>
    <row r="225" spans="2:65" s="1" customFormat="1" ht="25.5" customHeight="1">
      <c r="B225" s="40"/>
      <c r="C225" s="187" t="s">
        <v>459</v>
      </c>
      <c r="D225" s="187" t="s">
        <v>140</v>
      </c>
      <c r="E225" s="188" t="s">
        <v>460</v>
      </c>
      <c r="F225" s="189" t="s">
        <v>461</v>
      </c>
      <c r="G225" s="190" t="s">
        <v>392</v>
      </c>
      <c r="H225" s="191">
        <v>1</v>
      </c>
      <c r="I225" s="192"/>
      <c r="J225" s="193">
        <f t="shared" si="30"/>
        <v>0</v>
      </c>
      <c r="K225" s="189" t="s">
        <v>144</v>
      </c>
      <c r="L225" s="60"/>
      <c r="M225" s="194" t="s">
        <v>21</v>
      </c>
      <c r="N225" s="195" t="s">
        <v>44</v>
      </c>
      <c r="O225" s="41"/>
      <c r="P225" s="196">
        <f t="shared" si="31"/>
        <v>0</v>
      </c>
      <c r="Q225" s="196">
        <v>0.01382</v>
      </c>
      <c r="R225" s="196">
        <f t="shared" si="32"/>
        <v>0.01382</v>
      </c>
      <c r="S225" s="196">
        <v>0</v>
      </c>
      <c r="T225" s="197">
        <f t="shared" si="33"/>
        <v>0</v>
      </c>
      <c r="AR225" s="23" t="s">
        <v>209</v>
      </c>
      <c r="AT225" s="23" t="s">
        <v>140</v>
      </c>
      <c r="AU225" s="23" t="s">
        <v>77</v>
      </c>
      <c r="AY225" s="23" t="s">
        <v>137</v>
      </c>
      <c r="BE225" s="198">
        <f t="shared" si="34"/>
        <v>0</v>
      </c>
      <c r="BF225" s="198">
        <f t="shared" si="35"/>
        <v>0</v>
      </c>
      <c r="BG225" s="198">
        <f t="shared" si="36"/>
        <v>0</v>
      </c>
      <c r="BH225" s="198">
        <f t="shared" si="37"/>
        <v>0</v>
      </c>
      <c r="BI225" s="198">
        <f t="shared" si="38"/>
        <v>0</v>
      </c>
      <c r="BJ225" s="23" t="s">
        <v>77</v>
      </c>
      <c r="BK225" s="198">
        <f t="shared" si="39"/>
        <v>0</v>
      </c>
      <c r="BL225" s="23" t="s">
        <v>209</v>
      </c>
      <c r="BM225" s="23" t="s">
        <v>462</v>
      </c>
    </row>
    <row r="226" spans="2:65" s="1" customFormat="1" ht="16.5" customHeight="1">
      <c r="B226" s="40"/>
      <c r="C226" s="187" t="s">
        <v>463</v>
      </c>
      <c r="D226" s="187" t="s">
        <v>140</v>
      </c>
      <c r="E226" s="188" t="s">
        <v>464</v>
      </c>
      <c r="F226" s="189" t="s">
        <v>465</v>
      </c>
      <c r="G226" s="190" t="s">
        <v>392</v>
      </c>
      <c r="H226" s="191">
        <v>1</v>
      </c>
      <c r="I226" s="192"/>
      <c r="J226" s="193">
        <f t="shared" si="30"/>
        <v>0</v>
      </c>
      <c r="K226" s="189" t="s">
        <v>144</v>
      </c>
      <c r="L226" s="60"/>
      <c r="M226" s="194" t="s">
        <v>21</v>
      </c>
      <c r="N226" s="195" t="s">
        <v>44</v>
      </c>
      <c r="O226" s="41"/>
      <c r="P226" s="196">
        <f t="shared" si="31"/>
        <v>0</v>
      </c>
      <c r="Q226" s="196">
        <v>0</v>
      </c>
      <c r="R226" s="196">
        <f t="shared" si="32"/>
        <v>0</v>
      </c>
      <c r="S226" s="196">
        <v>0.01946</v>
      </c>
      <c r="T226" s="197">
        <f t="shared" si="33"/>
        <v>0.01946</v>
      </c>
      <c r="AR226" s="23" t="s">
        <v>209</v>
      </c>
      <c r="AT226" s="23" t="s">
        <v>140</v>
      </c>
      <c r="AU226" s="23" t="s">
        <v>77</v>
      </c>
      <c r="AY226" s="23" t="s">
        <v>137</v>
      </c>
      <c r="BE226" s="198">
        <f t="shared" si="34"/>
        <v>0</v>
      </c>
      <c r="BF226" s="198">
        <f t="shared" si="35"/>
        <v>0</v>
      </c>
      <c r="BG226" s="198">
        <f t="shared" si="36"/>
        <v>0</v>
      </c>
      <c r="BH226" s="198">
        <f t="shared" si="37"/>
        <v>0</v>
      </c>
      <c r="BI226" s="198">
        <f t="shared" si="38"/>
        <v>0</v>
      </c>
      <c r="BJ226" s="23" t="s">
        <v>77</v>
      </c>
      <c r="BK226" s="198">
        <f t="shared" si="39"/>
        <v>0</v>
      </c>
      <c r="BL226" s="23" t="s">
        <v>209</v>
      </c>
      <c r="BM226" s="23" t="s">
        <v>466</v>
      </c>
    </row>
    <row r="227" spans="2:65" s="1" customFormat="1" ht="25.5" customHeight="1">
      <c r="B227" s="40"/>
      <c r="C227" s="187" t="s">
        <v>467</v>
      </c>
      <c r="D227" s="187" t="s">
        <v>140</v>
      </c>
      <c r="E227" s="188" t="s">
        <v>468</v>
      </c>
      <c r="F227" s="189" t="s">
        <v>469</v>
      </c>
      <c r="G227" s="190" t="s">
        <v>392</v>
      </c>
      <c r="H227" s="191">
        <v>1</v>
      </c>
      <c r="I227" s="192"/>
      <c r="J227" s="193">
        <f t="shared" si="30"/>
        <v>0</v>
      </c>
      <c r="K227" s="189" t="s">
        <v>144</v>
      </c>
      <c r="L227" s="60"/>
      <c r="M227" s="194" t="s">
        <v>21</v>
      </c>
      <c r="N227" s="195" t="s">
        <v>44</v>
      </c>
      <c r="O227" s="41"/>
      <c r="P227" s="196">
        <f t="shared" si="31"/>
        <v>0</v>
      </c>
      <c r="Q227" s="196">
        <v>0.01375</v>
      </c>
      <c r="R227" s="196">
        <f t="shared" si="32"/>
        <v>0.01375</v>
      </c>
      <c r="S227" s="196">
        <v>0</v>
      </c>
      <c r="T227" s="197">
        <f t="shared" si="33"/>
        <v>0</v>
      </c>
      <c r="AR227" s="23" t="s">
        <v>209</v>
      </c>
      <c r="AT227" s="23" t="s">
        <v>140</v>
      </c>
      <c r="AU227" s="23" t="s">
        <v>77</v>
      </c>
      <c r="AY227" s="23" t="s">
        <v>137</v>
      </c>
      <c r="BE227" s="198">
        <f t="shared" si="34"/>
        <v>0</v>
      </c>
      <c r="BF227" s="198">
        <f t="shared" si="35"/>
        <v>0</v>
      </c>
      <c r="BG227" s="198">
        <f t="shared" si="36"/>
        <v>0</v>
      </c>
      <c r="BH227" s="198">
        <f t="shared" si="37"/>
        <v>0</v>
      </c>
      <c r="BI227" s="198">
        <f t="shared" si="38"/>
        <v>0</v>
      </c>
      <c r="BJ227" s="23" t="s">
        <v>77</v>
      </c>
      <c r="BK227" s="198">
        <f t="shared" si="39"/>
        <v>0</v>
      </c>
      <c r="BL227" s="23" t="s">
        <v>209</v>
      </c>
      <c r="BM227" s="23" t="s">
        <v>470</v>
      </c>
    </row>
    <row r="228" spans="2:65" s="1" customFormat="1" ht="16.5" customHeight="1">
      <c r="B228" s="40"/>
      <c r="C228" s="187" t="s">
        <v>471</v>
      </c>
      <c r="D228" s="187" t="s">
        <v>140</v>
      </c>
      <c r="E228" s="188" t="s">
        <v>472</v>
      </c>
      <c r="F228" s="189" t="s">
        <v>473</v>
      </c>
      <c r="G228" s="190" t="s">
        <v>392</v>
      </c>
      <c r="H228" s="191">
        <v>1</v>
      </c>
      <c r="I228" s="192"/>
      <c r="J228" s="193">
        <f t="shared" si="30"/>
        <v>0</v>
      </c>
      <c r="K228" s="189" t="s">
        <v>144</v>
      </c>
      <c r="L228" s="60"/>
      <c r="M228" s="194" t="s">
        <v>21</v>
      </c>
      <c r="N228" s="195" t="s">
        <v>44</v>
      </c>
      <c r="O228" s="41"/>
      <c r="P228" s="196">
        <f t="shared" si="31"/>
        <v>0</v>
      </c>
      <c r="Q228" s="196">
        <v>0</v>
      </c>
      <c r="R228" s="196">
        <f t="shared" si="32"/>
        <v>0</v>
      </c>
      <c r="S228" s="196">
        <v>0.0329</v>
      </c>
      <c r="T228" s="197">
        <f t="shared" si="33"/>
        <v>0.0329</v>
      </c>
      <c r="AR228" s="23" t="s">
        <v>209</v>
      </c>
      <c r="AT228" s="23" t="s">
        <v>140</v>
      </c>
      <c r="AU228" s="23" t="s">
        <v>77</v>
      </c>
      <c r="AY228" s="23" t="s">
        <v>137</v>
      </c>
      <c r="BE228" s="198">
        <f t="shared" si="34"/>
        <v>0</v>
      </c>
      <c r="BF228" s="198">
        <f t="shared" si="35"/>
        <v>0</v>
      </c>
      <c r="BG228" s="198">
        <f t="shared" si="36"/>
        <v>0</v>
      </c>
      <c r="BH228" s="198">
        <f t="shared" si="37"/>
        <v>0</v>
      </c>
      <c r="BI228" s="198">
        <f t="shared" si="38"/>
        <v>0</v>
      </c>
      <c r="BJ228" s="23" t="s">
        <v>77</v>
      </c>
      <c r="BK228" s="198">
        <f t="shared" si="39"/>
        <v>0</v>
      </c>
      <c r="BL228" s="23" t="s">
        <v>209</v>
      </c>
      <c r="BM228" s="23" t="s">
        <v>474</v>
      </c>
    </row>
    <row r="229" spans="2:65" s="1" customFormat="1" ht="25.5" customHeight="1">
      <c r="B229" s="40"/>
      <c r="C229" s="187" t="s">
        <v>475</v>
      </c>
      <c r="D229" s="187" t="s">
        <v>140</v>
      </c>
      <c r="E229" s="188" t="s">
        <v>476</v>
      </c>
      <c r="F229" s="189" t="s">
        <v>477</v>
      </c>
      <c r="G229" s="190" t="s">
        <v>392</v>
      </c>
      <c r="H229" s="191">
        <v>1</v>
      </c>
      <c r="I229" s="192"/>
      <c r="J229" s="193">
        <f t="shared" si="30"/>
        <v>0</v>
      </c>
      <c r="K229" s="189" t="s">
        <v>144</v>
      </c>
      <c r="L229" s="60"/>
      <c r="M229" s="194" t="s">
        <v>21</v>
      </c>
      <c r="N229" s="195" t="s">
        <v>44</v>
      </c>
      <c r="O229" s="41"/>
      <c r="P229" s="196">
        <f t="shared" si="31"/>
        <v>0</v>
      </c>
      <c r="Q229" s="196">
        <v>0.01999</v>
      </c>
      <c r="R229" s="196">
        <f t="shared" si="32"/>
        <v>0.01999</v>
      </c>
      <c r="S229" s="196">
        <v>0</v>
      </c>
      <c r="T229" s="197">
        <f t="shared" si="33"/>
        <v>0</v>
      </c>
      <c r="AR229" s="23" t="s">
        <v>209</v>
      </c>
      <c r="AT229" s="23" t="s">
        <v>140</v>
      </c>
      <c r="AU229" s="23" t="s">
        <v>77</v>
      </c>
      <c r="AY229" s="23" t="s">
        <v>137</v>
      </c>
      <c r="BE229" s="198">
        <f t="shared" si="34"/>
        <v>0</v>
      </c>
      <c r="BF229" s="198">
        <f t="shared" si="35"/>
        <v>0</v>
      </c>
      <c r="BG229" s="198">
        <f t="shared" si="36"/>
        <v>0</v>
      </c>
      <c r="BH229" s="198">
        <f t="shared" si="37"/>
        <v>0</v>
      </c>
      <c r="BI229" s="198">
        <f t="shared" si="38"/>
        <v>0</v>
      </c>
      <c r="BJ229" s="23" t="s">
        <v>77</v>
      </c>
      <c r="BK229" s="198">
        <f t="shared" si="39"/>
        <v>0</v>
      </c>
      <c r="BL229" s="23" t="s">
        <v>209</v>
      </c>
      <c r="BM229" s="23" t="s">
        <v>478</v>
      </c>
    </row>
    <row r="230" spans="2:65" s="1" customFormat="1" ht="16.5" customHeight="1">
      <c r="B230" s="40"/>
      <c r="C230" s="187" t="s">
        <v>479</v>
      </c>
      <c r="D230" s="187" t="s">
        <v>140</v>
      </c>
      <c r="E230" s="188" t="s">
        <v>480</v>
      </c>
      <c r="F230" s="189" t="s">
        <v>481</v>
      </c>
      <c r="G230" s="190" t="s">
        <v>199</v>
      </c>
      <c r="H230" s="191">
        <v>6</v>
      </c>
      <c r="I230" s="192"/>
      <c r="J230" s="193">
        <f t="shared" si="30"/>
        <v>0</v>
      </c>
      <c r="K230" s="189" t="s">
        <v>144</v>
      </c>
      <c r="L230" s="60"/>
      <c r="M230" s="194" t="s">
        <v>21</v>
      </c>
      <c r="N230" s="195" t="s">
        <v>44</v>
      </c>
      <c r="O230" s="41"/>
      <c r="P230" s="196">
        <f t="shared" si="31"/>
        <v>0</v>
      </c>
      <c r="Q230" s="196">
        <v>0</v>
      </c>
      <c r="R230" s="196">
        <f t="shared" si="32"/>
        <v>0</v>
      </c>
      <c r="S230" s="196">
        <v>0.00049</v>
      </c>
      <c r="T230" s="197">
        <f t="shared" si="33"/>
        <v>0.00294</v>
      </c>
      <c r="AR230" s="23" t="s">
        <v>209</v>
      </c>
      <c r="AT230" s="23" t="s">
        <v>140</v>
      </c>
      <c r="AU230" s="23" t="s">
        <v>77</v>
      </c>
      <c r="AY230" s="23" t="s">
        <v>137</v>
      </c>
      <c r="BE230" s="198">
        <f t="shared" si="34"/>
        <v>0</v>
      </c>
      <c r="BF230" s="198">
        <f t="shared" si="35"/>
        <v>0</v>
      </c>
      <c r="BG230" s="198">
        <f t="shared" si="36"/>
        <v>0</v>
      </c>
      <c r="BH230" s="198">
        <f t="shared" si="37"/>
        <v>0</v>
      </c>
      <c r="BI230" s="198">
        <f t="shared" si="38"/>
        <v>0</v>
      </c>
      <c r="BJ230" s="23" t="s">
        <v>77</v>
      </c>
      <c r="BK230" s="198">
        <f t="shared" si="39"/>
        <v>0</v>
      </c>
      <c r="BL230" s="23" t="s">
        <v>209</v>
      </c>
      <c r="BM230" s="23" t="s">
        <v>482</v>
      </c>
    </row>
    <row r="231" spans="2:65" s="1" customFormat="1" ht="16.5" customHeight="1">
      <c r="B231" s="40"/>
      <c r="C231" s="187" t="s">
        <v>483</v>
      </c>
      <c r="D231" s="187" t="s">
        <v>140</v>
      </c>
      <c r="E231" s="188" t="s">
        <v>484</v>
      </c>
      <c r="F231" s="189" t="s">
        <v>485</v>
      </c>
      <c r="G231" s="190" t="s">
        <v>392</v>
      </c>
      <c r="H231" s="191">
        <v>6</v>
      </c>
      <c r="I231" s="192"/>
      <c r="J231" s="193">
        <f t="shared" si="30"/>
        <v>0</v>
      </c>
      <c r="K231" s="189" t="s">
        <v>144</v>
      </c>
      <c r="L231" s="60"/>
      <c r="M231" s="194" t="s">
        <v>21</v>
      </c>
      <c r="N231" s="195" t="s">
        <v>44</v>
      </c>
      <c r="O231" s="41"/>
      <c r="P231" s="196">
        <f t="shared" si="31"/>
        <v>0</v>
      </c>
      <c r="Q231" s="196">
        <v>0.00189</v>
      </c>
      <c r="R231" s="196">
        <f t="shared" si="32"/>
        <v>0.01134</v>
      </c>
      <c r="S231" s="196">
        <v>0</v>
      </c>
      <c r="T231" s="197">
        <f t="shared" si="33"/>
        <v>0</v>
      </c>
      <c r="AR231" s="23" t="s">
        <v>209</v>
      </c>
      <c r="AT231" s="23" t="s">
        <v>140</v>
      </c>
      <c r="AU231" s="23" t="s">
        <v>77</v>
      </c>
      <c r="AY231" s="23" t="s">
        <v>137</v>
      </c>
      <c r="BE231" s="198">
        <f t="shared" si="34"/>
        <v>0</v>
      </c>
      <c r="BF231" s="198">
        <f t="shared" si="35"/>
        <v>0</v>
      </c>
      <c r="BG231" s="198">
        <f t="shared" si="36"/>
        <v>0</v>
      </c>
      <c r="BH231" s="198">
        <f t="shared" si="37"/>
        <v>0</v>
      </c>
      <c r="BI231" s="198">
        <f t="shared" si="38"/>
        <v>0</v>
      </c>
      <c r="BJ231" s="23" t="s">
        <v>77</v>
      </c>
      <c r="BK231" s="198">
        <f t="shared" si="39"/>
        <v>0</v>
      </c>
      <c r="BL231" s="23" t="s">
        <v>209</v>
      </c>
      <c r="BM231" s="23" t="s">
        <v>486</v>
      </c>
    </row>
    <row r="232" spans="2:65" s="1" customFormat="1" ht="16.5" customHeight="1">
      <c r="B232" s="40"/>
      <c r="C232" s="187" t="s">
        <v>487</v>
      </c>
      <c r="D232" s="187" t="s">
        <v>140</v>
      </c>
      <c r="E232" s="188" t="s">
        <v>488</v>
      </c>
      <c r="F232" s="189" t="s">
        <v>489</v>
      </c>
      <c r="G232" s="190" t="s">
        <v>392</v>
      </c>
      <c r="H232" s="191">
        <v>2</v>
      </c>
      <c r="I232" s="192"/>
      <c r="J232" s="193">
        <f t="shared" si="30"/>
        <v>0</v>
      </c>
      <c r="K232" s="189" t="s">
        <v>144</v>
      </c>
      <c r="L232" s="60"/>
      <c r="M232" s="194" t="s">
        <v>21</v>
      </c>
      <c r="N232" s="195" t="s">
        <v>44</v>
      </c>
      <c r="O232" s="41"/>
      <c r="P232" s="196">
        <f t="shared" si="31"/>
        <v>0</v>
      </c>
      <c r="Q232" s="196">
        <v>0</v>
      </c>
      <c r="R232" s="196">
        <f t="shared" si="32"/>
        <v>0</v>
      </c>
      <c r="S232" s="196">
        <v>0.00156</v>
      </c>
      <c r="T232" s="197">
        <f t="shared" si="33"/>
        <v>0.00312</v>
      </c>
      <c r="AR232" s="23" t="s">
        <v>209</v>
      </c>
      <c r="AT232" s="23" t="s">
        <v>140</v>
      </c>
      <c r="AU232" s="23" t="s">
        <v>77</v>
      </c>
      <c r="AY232" s="23" t="s">
        <v>137</v>
      </c>
      <c r="BE232" s="198">
        <f t="shared" si="34"/>
        <v>0</v>
      </c>
      <c r="BF232" s="198">
        <f t="shared" si="35"/>
        <v>0</v>
      </c>
      <c r="BG232" s="198">
        <f t="shared" si="36"/>
        <v>0</v>
      </c>
      <c r="BH232" s="198">
        <f t="shared" si="37"/>
        <v>0</v>
      </c>
      <c r="BI232" s="198">
        <f t="shared" si="38"/>
        <v>0</v>
      </c>
      <c r="BJ232" s="23" t="s">
        <v>77</v>
      </c>
      <c r="BK232" s="198">
        <f t="shared" si="39"/>
        <v>0</v>
      </c>
      <c r="BL232" s="23" t="s">
        <v>209</v>
      </c>
      <c r="BM232" s="23" t="s">
        <v>490</v>
      </c>
    </row>
    <row r="233" spans="2:65" s="1" customFormat="1" ht="16.5" customHeight="1">
      <c r="B233" s="40"/>
      <c r="C233" s="187" t="s">
        <v>491</v>
      </c>
      <c r="D233" s="187" t="s">
        <v>140</v>
      </c>
      <c r="E233" s="188" t="s">
        <v>492</v>
      </c>
      <c r="F233" s="189" t="s">
        <v>493</v>
      </c>
      <c r="G233" s="190" t="s">
        <v>392</v>
      </c>
      <c r="H233" s="191">
        <v>1</v>
      </c>
      <c r="I233" s="192"/>
      <c r="J233" s="193">
        <f t="shared" si="30"/>
        <v>0</v>
      </c>
      <c r="K233" s="189" t="s">
        <v>144</v>
      </c>
      <c r="L233" s="60"/>
      <c r="M233" s="194" t="s">
        <v>21</v>
      </c>
      <c r="N233" s="195" t="s">
        <v>44</v>
      </c>
      <c r="O233" s="41"/>
      <c r="P233" s="196">
        <f t="shared" si="31"/>
        <v>0</v>
      </c>
      <c r="Q233" s="196">
        <v>0.0018</v>
      </c>
      <c r="R233" s="196">
        <f t="shared" si="32"/>
        <v>0.0018</v>
      </c>
      <c r="S233" s="196">
        <v>0</v>
      </c>
      <c r="T233" s="197">
        <f t="shared" si="33"/>
        <v>0</v>
      </c>
      <c r="AR233" s="23" t="s">
        <v>209</v>
      </c>
      <c r="AT233" s="23" t="s">
        <v>140</v>
      </c>
      <c r="AU233" s="23" t="s">
        <v>77</v>
      </c>
      <c r="AY233" s="23" t="s">
        <v>137</v>
      </c>
      <c r="BE233" s="198">
        <f t="shared" si="34"/>
        <v>0</v>
      </c>
      <c r="BF233" s="198">
        <f t="shared" si="35"/>
        <v>0</v>
      </c>
      <c r="BG233" s="198">
        <f t="shared" si="36"/>
        <v>0</v>
      </c>
      <c r="BH233" s="198">
        <f t="shared" si="37"/>
        <v>0</v>
      </c>
      <c r="BI233" s="198">
        <f t="shared" si="38"/>
        <v>0</v>
      </c>
      <c r="BJ233" s="23" t="s">
        <v>77</v>
      </c>
      <c r="BK233" s="198">
        <f t="shared" si="39"/>
        <v>0</v>
      </c>
      <c r="BL233" s="23" t="s">
        <v>209</v>
      </c>
      <c r="BM233" s="23" t="s">
        <v>494</v>
      </c>
    </row>
    <row r="234" spans="2:65" s="1" customFormat="1" ht="16.5" customHeight="1">
      <c r="B234" s="40"/>
      <c r="C234" s="187" t="s">
        <v>495</v>
      </c>
      <c r="D234" s="187" t="s">
        <v>140</v>
      </c>
      <c r="E234" s="188" t="s">
        <v>496</v>
      </c>
      <c r="F234" s="189" t="s">
        <v>497</v>
      </c>
      <c r="G234" s="190" t="s">
        <v>392</v>
      </c>
      <c r="H234" s="191">
        <v>1</v>
      </c>
      <c r="I234" s="192"/>
      <c r="J234" s="193">
        <f t="shared" si="30"/>
        <v>0</v>
      </c>
      <c r="K234" s="189" t="s">
        <v>144</v>
      </c>
      <c r="L234" s="60"/>
      <c r="M234" s="194" t="s">
        <v>21</v>
      </c>
      <c r="N234" s="195" t="s">
        <v>44</v>
      </c>
      <c r="O234" s="41"/>
      <c r="P234" s="196">
        <f t="shared" si="31"/>
        <v>0</v>
      </c>
      <c r="Q234" s="196">
        <v>0.00196</v>
      </c>
      <c r="R234" s="196">
        <f t="shared" si="32"/>
        <v>0.00196</v>
      </c>
      <c r="S234" s="196">
        <v>0</v>
      </c>
      <c r="T234" s="197">
        <f t="shared" si="33"/>
        <v>0</v>
      </c>
      <c r="AR234" s="23" t="s">
        <v>209</v>
      </c>
      <c r="AT234" s="23" t="s">
        <v>140</v>
      </c>
      <c r="AU234" s="23" t="s">
        <v>77</v>
      </c>
      <c r="AY234" s="23" t="s">
        <v>137</v>
      </c>
      <c r="BE234" s="198">
        <f t="shared" si="34"/>
        <v>0</v>
      </c>
      <c r="BF234" s="198">
        <f t="shared" si="35"/>
        <v>0</v>
      </c>
      <c r="BG234" s="198">
        <f t="shared" si="36"/>
        <v>0</v>
      </c>
      <c r="BH234" s="198">
        <f t="shared" si="37"/>
        <v>0</v>
      </c>
      <c r="BI234" s="198">
        <f t="shared" si="38"/>
        <v>0</v>
      </c>
      <c r="BJ234" s="23" t="s">
        <v>77</v>
      </c>
      <c r="BK234" s="198">
        <f t="shared" si="39"/>
        <v>0</v>
      </c>
      <c r="BL234" s="23" t="s">
        <v>209</v>
      </c>
      <c r="BM234" s="23" t="s">
        <v>498</v>
      </c>
    </row>
    <row r="235" spans="2:65" s="1" customFormat="1" ht="25.5" customHeight="1">
      <c r="B235" s="40"/>
      <c r="C235" s="187" t="s">
        <v>499</v>
      </c>
      <c r="D235" s="187" t="s">
        <v>140</v>
      </c>
      <c r="E235" s="188" t="s">
        <v>500</v>
      </c>
      <c r="F235" s="189" t="s">
        <v>501</v>
      </c>
      <c r="G235" s="190" t="s">
        <v>199</v>
      </c>
      <c r="H235" s="191">
        <v>1</v>
      </c>
      <c r="I235" s="192"/>
      <c r="J235" s="193">
        <f t="shared" si="30"/>
        <v>0</v>
      </c>
      <c r="K235" s="189" t="s">
        <v>144</v>
      </c>
      <c r="L235" s="60"/>
      <c r="M235" s="194" t="s">
        <v>21</v>
      </c>
      <c r="N235" s="195" t="s">
        <v>44</v>
      </c>
      <c r="O235" s="41"/>
      <c r="P235" s="196">
        <f t="shared" si="31"/>
        <v>0</v>
      </c>
      <c r="Q235" s="196">
        <v>0.00128</v>
      </c>
      <c r="R235" s="196">
        <f t="shared" si="32"/>
        <v>0.00128</v>
      </c>
      <c r="S235" s="196">
        <v>0</v>
      </c>
      <c r="T235" s="197">
        <f t="shared" si="33"/>
        <v>0</v>
      </c>
      <c r="AR235" s="23" t="s">
        <v>209</v>
      </c>
      <c r="AT235" s="23" t="s">
        <v>140</v>
      </c>
      <c r="AU235" s="23" t="s">
        <v>77</v>
      </c>
      <c r="AY235" s="23" t="s">
        <v>137</v>
      </c>
      <c r="BE235" s="198">
        <f t="shared" si="34"/>
        <v>0</v>
      </c>
      <c r="BF235" s="198">
        <f t="shared" si="35"/>
        <v>0</v>
      </c>
      <c r="BG235" s="198">
        <f t="shared" si="36"/>
        <v>0</v>
      </c>
      <c r="BH235" s="198">
        <f t="shared" si="37"/>
        <v>0</v>
      </c>
      <c r="BI235" s="198">
        <f t="shared" si="38"/>
        <v>0</v>
      </c>
      <c r="BJ235" s="23" t="s">
        <v>77</v>
      </c>
      <c r="BK235" s="198">
        <f t="shared" si="39"/>
        <v>0</v>
      </c>
      <c r="BL235" s="23" t="s">
        <v>209</v>
      </c>
      <c r="BM235" s="23" t="s">
        <v>502</v>
      </c>
    </row>
    <row r="236" spans="2:65" s="1" customFormat="1" ht="25.5" customHeight="1">
      <c r="B236" s="40"/>
      <c r="C236" s="187" t="s">
        <v>503</v>
      </c>
      <c r="D236" s="187" t="s">
        <v>140</v>
      </c>
      <c r="E236" s="188" t="s">
        <v>504</v>
      </c>
      <c r="F236" s="189" t="s">
        <v>505</v>
      </c>
      <c r="G236" s="190" t="s">
        <v>199</v>
      </c>
      <c r="H236" s="191">
        <v>3</v>
      </c>
      <c r="I236" s="192"/>
      <c r="J236" s="193">
        <f t="shared" si="30"/>
        <v>0</v>
      </c>
      <c r="K236" s="189" t="s">
        <v>144</v>
      </c>
      <c r="L236" s="60"/>
      <c r="M236" s="194" t="s">
        <v>21</v>
      </c>
      <c r="N236" s="195" t="s">
        <v>44</v>
      </c>
      <c r="O236" s="41"/>
      <c r="P236" s="196">
        <f t="shared" si="31"/>
        <v>0</v>
      </c>
      <c r="Q236" s="196">
        <v>0.00014</v>
      </c>
      <c r="R236" s="196">
        <f t="shared" si="32"/>
        <v>0.00041999999999999996</v>
      </c>
      <c r="S236" s="196">
        <v>0</v>
      </c>
      <c r="T236" s="197">
        <f t="shared" si="33"/>
        <v>0</v>
      </c>
      <c r="AR236" s="23" t="s">
        <v>209</v>
      </c>
      <c r="AT236" s="23" t="s">
        <v>140</v>
      </c>
      <c r="AU236" s="23" t="s">
        <v>77</v>
      </c>
      <c r="AY236" s="23" t="s">
        <v>137</v>
      </c>
      <c r="BE236" s="198">
        <f t="shared" si="34"/>
        <v>0</v>
      </c>
      <c r="BF236" s="198">
        <f t="shared" si="35"/>
        <v>0</v>
      </c>
      <c r="BG236" s="198">
        <f t="shared" si="36"/>
        <v>0</v>
      </c>
      <c r="BH236" s="198">
        <f t="shared" si="37"/>
        <v>0</v>
      </c>
      <c r="BI236" s="198">
        <f t="shared" si="38"/>
        <v>0</v>
      </c>
      <c r="BJ236" s="23" t="s">
        <v>77</v>
      </c>
      <c r="BK236" s="198">
        <f t="shared" si="39"/>
        <v>0</v>
      </c>
      <c r="BL236" s="23" t="s">
        <v>209</v>
      </c>
      <c r="BM236" s="23" t="s">
        <v>506</v>
      </c>
    </row>
    <row r="237" spans="2:65" s="1" customFormat="1" ht="16.5" customHeight="1">
      <c r="B237" s="40"/>
      <c r="C237" s="221" t="s">
        <v>507</v>
      </c>
      <c r="D237" s="221" t="s">
        <v>202</v>
      </c>
      <c r="E237" s="222" t="s">
        <v>508</v>
      </c>
      <c r="F237" s="223" t="s">
        <v>509</v>
      </c>
      <c r="G237" s="224" t="s">
        <v>199</v>
      </c>
      <c r="H237" s="225">
        <v>1</v>
      </c>
      <c r="I237" s="226"/>
      <c r="J237" s="227">
        <f t="shared" si="30"/>
        <v>0</v>
      </c>
      <c r="K237" s="223" t="s">
        <v>144</v>
      </c>
      <c r="L237" s="228"/>
      <c r="M237" s="229" t="s">
        <v>21</v>
      </c>
      <c r="N237" s="230" t="s">
        <v>44</v>
      </c>
      <c r="O237" s="41"/>
      <c r="P237" s="196">
        <f t="shared" si="31"/>
        <v>0</v>
      </c>
      <c r="Q237" s="196">
        <v>0.00044</v>
      </c>
      <c r="R237" s="196">
        <f t="shared" si="32"/>
        <v>0.00044</v>
      </c>
      <c r="S237" s="196">
        <v>0</v>
      </c>
      <c r="T237" s="197">
        <f t="shared" si="33"/>
        <v>0</v>
      </c>
      <c r="AR237" s="23" t="s">
        <v>299</v>
      </c>
      <c r="AT237" s="23" t="s">
        <v>202</v>
      </c>
      <c r="AU237" s="23" t="s">
        <v>77</v>
      </c>
      <c r="AY237" s="23" t="s">
        <v>137</v>
      </c>
      <c r="BE237" s="198">
        <f t="shared" si="34"/>
        <v>0</v>
      </c>
      <c r="BF237" s="198">
        <f t="shared" si="35"/>
        <v>0</v>
      </c>
      <c r="BG237" s="198">
        <f t="shared" si="36"/>
        <v>0</v>
      </c>
      <c r="BH237" s="198">
        <f t="shared" si="37"/>
        <v>0</v>
      </c>
      <c r="BI237" s="198">
        <f t="shared" si="38"/>
        <v>0</v>
      </c>
      <c r="BJ237" s="23" t="s">
        <v>77</v>
      </c>
      <c r="BK237" s="198">
        <f t="shared" si="39"/>
        <v>0</v>
      </c>
      <c r="BL237" s="23" t="s">
        <v>209</v>
      </c>
      <c r="BM237" s="23" t="s">
        <v>510</v>
      </c>
    </row>
    <row r="238" spans="2:65" s="1" customFormat="1" ht="16.5" customHeight="1">
      <c r="B238" s="40"/>
      <c r="C238" s="221" t="s">
        <v>511</v>
      </c>
      <c r="D238" s="221" t="s">
        <v>202</v>
      </c>
      <c r="E238" s="222" t="s">
        <v>512</v>
      </c>
      <c r="F238" s="223" t="s">
        <v>513</v>
      </c>
      <c r="G238" s="224" t="s">
        <v>199</v>
      </c>
      <c r="H238" s="225">
        <v>1</v>
      </c>
      <c r="I238" s="226"/>
      <c r="J238" s="227">
        <f t="shared" si="30"/>
        <v>0</v>
      </c>
      <c r="K238" s="223" t="s">
        <v>21</v>
      </c>
      <c r="L238" s="228"/>
      <c r="M238" s="229" t="s">
        <v>21</v>
      </c>
      <c r="N238" s="230" t="s">
        <v>44</v>
      </c>
      <c r="O238" s="41"/>
      <c r="P238" s="196">
        <f t="shared" si="31"/>
        <v>0</v>
      </c>
      <c r="Q238" s="196">
        <v>0</v>
      </c>
      <c r="R238" s="196">
        <f t="shared" si="32"/>
        <v>0</v>
      </c>
      <c r="S238" s="196">
        <v>0</v>
      </c>
      <c r="T238" s="197">
        <f t="shared" si="33"/>
        <v>0</v>
      </c>
      <c r="AR238" s="23" t="s">
        <v>299</v>
      </c>
      <c r="AT238" s="23" t="s">
        <v>202</v>
      </c>
      <c r="AU238" s="23" t="s">
        <v>77</v>
      </c>
      <c r="AY238" s="23" t="s">
        <v>137</v>
      </c>
      <c r="BE238" s="198">
        <f t="shared" si="34"/>
        <v>0</v>
      </c>
      <c r="BF238" s="198">
        <f t="shared" si="35"/>
        <v>0</v>
      </c>
      <c r="BG238" s="198">
        <f t="shared" si="36"/>
        <v>0</v>
      </c>
      <c r="BH238" s="198">
        <f t="shared" si="37"/>
        <v>0</v>
      </c>
      <c r="BI238" s="198">
        <f t="shared" si="38"/>
        <v>0</v>
      </c>
      <c r="BJ238" s="23" t="s">
        <v>77</v>
      </c>
      <c r="BK238" s="198">
        <f t="shared" si="39"/>
        <v>0</v>
      </c>
      <c r="BL238" s="23" t="s">
        <v>209</v>
      </c>
      <c r="BM238" s="23" t="s">
        <v>514</v>
      </c>
    </row>
    <row r="239" spans="2:65" s="1" customFormat="1" ht="16.5" customHeight="1">
      <c r="B239" s="40"/>
      <c r="C239" s="187" t="s">
        <v>515</v>
      </c>
      <c r="D239" s="187" t="s">
        <v>140</v>
      </c>
      <c r="E239" s="188" t="s">
        <v>516</v>
      </c>
      <c r="F239" s="189" t="s">
        <v>517</v>
      </c>
      <c r="G239" s="190" t="s">
        <v>199</v>
      </c>
      <c r="H239" s="191">
        <v>1</v>
      </c>
      <c r="I239" s="192"/>
      <c r="J239" s="193">
        <f t="shared" si="30"/>
        <v>0</v>
      </c>
      <c r="K239" s="189" t="s">
        <v>144</v>
      </c>
      <c r="L239" s="60"/>
      <c r="M239" s="194" t="s">
        <v>21</v>
      </c>
      <c r="N239" s="195" t="s">
        <v>44</v>
      </c>
      <c r="O239" s="41"/>
      <c r="P239" s="196">
        <f t="shared" si="31"/>
        <v>0</v>
      </c>
      <c r="Q239" s="196">
        <v>0.00031</v>
      </c>
      <c r="R239" s="196">
        <f t="shared" si="32"/>
        <v>0.00031</v>
      </c>
      <c r="S239" s="196">
        <v>0</v>
      </c>
      <c r="T239" s="197">
        <f t="shared" si="33"/>
        <v>0</v>
      </c>
      <c r="AR239" s="23" t="s">
        <v>209</v>
      </c>
      <c r="AT239" s="23" t="s">
        <v>140</v>
      </c>
      <c r="AU239" s="23" t="s">
        <v>77</v>
      </c>
      <c r="AY239" s="23" t="s">
        <v>137</v>
      </c>
      <c r="BE239" s="198">
        <f t="shared" si="34"/>
        <v>0</v>
      </c>
      <c r="BF239" s="198">
        <f t="shared" si="35"/>
        <v>0</v>
      </c>
      <c r="BG239" s="198">
        <f t="shared" si="36"/>
        <v>0</v>
      </c>
      <c r="BH239" s="198">
        <f t="shared" si="37"/>
        <v>0</v>
      </c>
      <c r="BI239" s="198">
        <f t="shared" si="38"/>
        <v>0</v>
      </c>
      <c r="BJ239" s="23" t="s">
        <v>77</v>
      </c>
      <c r="BK239" s="198">
        <f t="shared" si="39"/>
        <v>0</v>
      </c>
      <c r="BL239" s="23" t="s">
        <v>209</v>
      </c>
      <c r="BM239" s="23" t="s">
        <v>518</v>
      </c>
    </row>
    <row r="240" spans="2:65" s="1" customFormat="1" ht="38.25" customHeight="1">
      <c r="B240" s="40"/>
      <c r="C240" s="187" t="s">
        <v>519</v>
      </c>
      <c r="D240" s="187" t="s">
        <v>140</v>
      </c>
      <c r="E240" s="188" t="s">
        <v>520</v>
      </c>
      <c r="F240" s="189" t="s">
        <v>521</v>
      </c>
      <c r="G240" s="190" t="s">
        <v>244</v>
      </c>
      <c r="H240" s="191">
        <v>0.065</v>
      </c>
      <c r="I240" s="192"/>
      <c r="J240" s="193">
        <f t="shared" si="30"/>
        <v>0</v>
      </c>
      <c r="K240" s="189" t="s">
        <v>144</v>
      </c>
      <c r="L240" s="60"/>
      <c r="M240" s="194" t="s">
        <v>21</v>
      </c>
      <c r="N240" s="195" t="s">
        <v>44</v>
      </c>
      <c r="O240" s="41"/>
      <c r="P240" s="196">
        <f t="shared" si="31"/>
        <v>0</v>
      </c>
      <c r="Q240" s="196">
        <v>0</v>
      </c>
      <c r="R240" s="196">
        <f t="shared" si="32"/>
        <v>0</v>
      </c>
      <c r="S240" s="196">
        <v>0</v>
      </c>
      <c r="T240" s="197">
        <f t="shared" si="33"/>
        <v>0</v>
      </c>
      <c r="AR240" s="23" t="s">
        <v>209</v>
      </c>
      <c r="AT240" s="23" t="s">
        <v>140</v>
      </c>
      <c r="AU240" s="23" t="s">
        <v>77</v>
      </c>
      <c r="AY240" s="23" t="s">
        <v>137</v>
      </c>
      <c r="BE240" s="198">
        <f t="shared" si="34"/>
        <v>0</v>
      </c>
      <c r="BF240" s="198">
        <f t="shared" si="35"/>
        <v>0</v>
      </c>
      <c r="BG240" s="198">
        <f t="shared" si="36"/>
        <v>0</v>
      </c>
      <c r="BH240" s="198">
        <f t="shared" si="37"/>
        <v>0</v>
      </c>
      <c r="BI240" s="198">
        <f t="shared" si="38"/>
        <v>0</v>
      </c>
      <c r="BJ240" s="23" t="s">
        <v>77</v>
      </c>
      <c r="BK240" s="198">
        <f t="shared" si="39"/>
        <v>0</v>
      </c>
      <c r="BL240" s="23" t="s">
        <v>209</v>
      </c>
      <c r="BM240" s="23" t="s">
        <v>522</v>
      </c>
    </row>
    <row r="241" spans="2:65" s="1" customFormat="1" ht="38.25" customHeight="1">
      <c r="B241" s="40"/>
      <c r="C241" s="187" t="s">
        <v>523</v>
      </c>
      <c r="D241" s="187" t="s">
        <v>140</v>
      </c>
      <c r="E241" s="188" t="s">
        <v>524</v>
      </c>
      <c r="F241" s="189" t="s">
        <v>525</v>
      </c>
      <c r="G241" s="190" t="s">
        <v>244</v>
      </c>
      <c r="H241" s="191">
        <v>0.065</v>
      </c>
      <c r="I241" s="192"/>
      <c r="J241" s="193">
        <f t="shared" si="30"/>
        <v>0</v>
      </c>
      <c r="K241" s="189" t="s">
        <v>144</v>
      </c>
      <c r="L241" s="60"/>
      <c r="M241" s="194" t="s">
        <v>21</v>
      </c>
      <c r="N241" s="195" t="s">
        <v>44</v>
      </c>
      <c r="O241" s="41"/>
      <c r="P241" s="196">
        <f t="shared" si="31"/>
        <v>0</v>
      </c>
      <c r="Q241" s="196">
        <v>0</v>
      </c>
      <c r="R241" s="196">
        <f t="shared" si="32"/>
        <v>0</v>
      </c>
      <c r="S241" s="196">
        <v>0</v>
      </c>
      <c r="T241" s="197">
        <f t="shared" si="33"/>
        <v>0</v>
      </c>
      <c r="AR241" s="23" t="s">
        <v>209</v>
      </c>
      <c r="AT241" s="23" t="s">
        <v>140</v>
      </c>
      <c r="AU241" s="23" t="s">
        <v>77</v>
      </c>
      <c r="AY241" s="23" t="s">
        <v>137</v>
      </c>
      <c r="BE241" s="198">
        <f t="shared" si="34"/>
        <v>0</v>
      </c>
      <c r="BF241" s="198">
        <f t="shared" si="35"/>
        <v>0</v>
      </c>
      <c r="BG241" s="198">
        <f t="shared" si="36"/>
        <v>0</v>
      </c>
      <c r="BH241" s="198">
        <f t="shared" si="37"/>
        <v>0</v>
      </c>
      <c r="BI241" s="198">
        <f t="shared" si="38"/>
        <v>0</v>
      </c>
      <c r="BJ241" s="23" t="s">
        <v>77</v>
      </c>
      <c r="BK241" s="198">
        <f t="shared" si="39"/>
        <v>0</v>
      </c>
      <c r="BL241" s="23" t="s">
        <v>209</v>
      </c>
      <c r="BM241" s="23" t="s">
        <v>526</v>
      </c>
    </row>
    <row r="242" spans="2:65" s="1" customFormat="1" ht="25.5" customHeight="1">
      <c r="B242" s="40"/>
      <c r="C242" s="187" t="s">
        <v>527</v>
      </c>
      <c r="D242" s="187" t="s">
        <v>140</v>
      </c>
      <c r="E242" s="188" t="s">
        <v>528</v>
      </c>
      <c r="F242" s="189" t="s">
        <v>529</v>
      </c>
      <c r="G242" s="190" t="s">
        <v>530</v>
      </c>
      <c r="H242" s="191">
        <v>1</v>
      </c>
      <c r="I242" s="192"/>
      <c r="J242" s="193">
        <f t="shared" si="30"/>
        <v>0</v>
      </c>
      <c r="K242" s="189" t="s">
        <v>21</v>
      </c>
      <c r="L242" s="60"/>
      <c r="M242" s="194" t="s">
        <v>21</v>
      </c>
      <c r="N242" s="195" t="s">
        <v>44</v>
      </c>
      <c r="O242" s="41"/>
      <c r="P242" s="196">
        <f t="shared" si="31"/>
        <v>0</v>
      </c>
      <c r="Q242" s="196">
        <v>0</v>
      </c>
      <c r="R242" s="196">
        <f t="shared" si="32"/>
        <v>0</v>
      </c>
      <c r="S242" s="196">
        <v>0</v>
      </c>
      <c r="T242" s="197">
        <f t="shared" si="33"/>
        <v>0</v>
      </c>
      <c r="AR242" s="23" t="s">
        <v>209</v>
      </c>
      <c r="AT242" s="23" t="s">
        <v>140</v>
      </c>
      <c r="AU242" s="23" t="s">
        <v>77</v>
      </c>
      <c r="AY242" s="23" t="s">
        <v>137</v>
      </c>
      <c r="BE242" s="198">
        <f t="shared" si="34"/>
        <v>0</v>
      </c>
      <c r="BF242" s="198">
        <f t="shared" si="35"/>
        <v>0</v>
      </c>
      <c r="BG242" s="198">
        <f t="shared" si="36"/>
        <v>0</v>
      </c>
      <c r="BH242" s="198">
        <f t="shared" si="37"/>
        <v>0</v>
      </c>
      <c r="BI242" s="198">
        <f t="shared" si="38"/>
        <v>0</v>
      </c>
      <c r="BJ242" s="23" t="s">
        <v>77</v>
      </c>
      <c r="BK242" s="198">
        <f t="shared" si="39"/>
        <v>0</v>
      </c>
      <c r="BL242" s="23" t="s">
        <v>209</v>
      </c>
      <c r="BM242" s="23" t="s">
        <v>531</v>
      </c>
    </row>
    <row r="243" spans="2:63" s="10" customFormat="1" ht="29.85" customHeight="1">
      <c r="B243" s="171"/>
      <c r="C243" s="172"/>
      <c r="D243" s="173" t="s">
        <v>71</v>
      </c>
      <c r="E243" s="185" t="s">
        <v>532</v>
      </c>
      <c r="F243" s="185" t="s">
        <v>533</v>
      </c>
      <c r="G243" s="172"/>
      <c r="H243" s="172"/>
      <c r="I243" s="175"/>
      <c r="J243" s="186">
        <f>BK243</f>
        <v>0</v>
      </c>
      <c r="K243" s="172"/>
      <c r="L243" s="177"/>
      <c r="M243" s="178"/>
      <c r="N243" s="179"/>
      <c r="O243" s="179"/>
      <c r="P243" s="180">
        <f>SUM(P244:P246)</f>
        <v>0</v>
      </c>
      <c r="Q243" s="179"/>
      <c r="R243" s="180">
        <f>SUM(R244:R246)</f>
        <v>0.012</v>
      </c>
      <c r="S243" s="179"/>
      <c r="T243" s="181">
        <f>SUM(T244:T246)</f>
        <v>0</v>
      </c>
      <c r="AR243" s="182" t="s">
        <v>77</v>
      </c>
      <c r="AT243" s="183" t="s">
        <v>71</v>
      </c>
      <c r="AU243" s="183" t="s">
        <v>80</v>
      </c>
      <c r="AY243" s="182" t="s">
        <v>137</v>
      </c>
      <c r="BK243" s="184">
        <f>SUM(BK244:BK246)</f>
        <v>0</v>
      </c>
    </row>
    <row r="244" spans="2:65" s="1" customFormat="1" ht="25.5" customHeight="1">
      <c r="B244" s="40"/>
      <c r="C244" s="187" t="s">
        <v>534</v>
      </c>
      <c r="D244" s="187" t="s">
        <v>140</v>
      </c>
      <c r="E244" s="188" t="s">
        <v>535</v>
      </c>
      <c r="F244" s="189" t="s">
        <v>536</v>
      </c>
      <c r="G244" s="190" t="s">
        <v>392</v>
      </c>
      <c r="H244" s="191">
        <v>1</v>
      </c>
      <c r="I244" s="192"/>
      <c r="J244" s="193">
        <f>ROUND(I244*H244,2)</f>
        <v>0</v>
      </c>
      <c r="K244" s="189" t="s">
        <v>144</v>
      </c>
      <c r="L244" s="60"/>
      <c r="M244" s="194" t="s">
        <v>21</v>
      </c>
      <c r="N244" s="195" t="s">
        <v>44</v>
      </c>
      <c r="O244" s="41"/>
      <c r="P244" s="196">
        <f>O244*H244</f>
        <v>0</v>
      </c>
      <c r="Q244" s="196">
        <v>0.012</v>
      </c>
      <c r="R244" s="196">
        <f>Q244*H244</f>
        <v>0.012</v>
      </c>
      <c r="S244" s="196">
        <v>0</v>
      </c>
      <c r="T244" s="197">
        <f>S244*H244</f>
        <v>0</v>
      </c>
      <c r="AR244" s="23" t="s">
        <v>209</v>
      </c>
      <c r="AT244" s="23" t="s">
        <v>140</v>
      </c>
      <c r="AU244" s="23" t="s">
        <v>77</v>
      </c>
      <c r="AY244" s="23" t="s">
        <v>137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23" t="s">
        <v>77</v>
      </c>
      <c r="BK244" s="198">
        <f>ROUND(I244*H244,2)</f>
        <v>0</v>
      </c>
      <c r="BL244" s="23" t="s">
        <v>209</v>
      </c>
      <c r="BM244" s="23" t="s">
        <v>537</v>
      </c>
    </row>
    <row r="245" spans="2:65" s="1" customFormat="1" ht="38.25" customHeight="1">
      <c r="B245" s="40"/>
      <c r="C245" s="187" t="s">
        <v>538</v>
      </c>
      <c r="D245" s="187" t="s">
        <v>140</v>
      </c>
      <c r="E245" s="188" t="s">
        <v>539</v>
      </c>
      <c r="F245" s="189" t="s">
        <v>540</v>
      </c>
      <c r="G245" s="190" t="s">
        <v>244</v>
      </c>
      <c r="H245" s="191">
        <v>0.012</v>
      </c>
      <c r="I245" s="192"/>
      <c r="J245" s="193">
        <f>ROUND(I245*H245,2)</f>
        <v>0</v>
      </c>
      <c r="K245" s="189" t="s">
        <v>144</v>
      </c>
      <c r="L245" s="60"/>
      <c r="M245" s="194" t="s">
        <v>21</v>
      </c>
      <c r="N245" s="195" t="s">
        <v>44</v>
      </c>
      <c r="O245" s="41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AR245" s="23" t="s">
        <v>209</v>
      </c>
      <c r="AT245" s="23" t="s">
        <v>140</v>
      </c>
      <c r="AU245" s="23" t="s">
        <v>77</v>
      </c>
      <c r="AY245" s="23" t="s">
        <v>137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23" t="s">
        <v>77</v>
      </c>
      <c r="BK245" s="198">
        <f>ROUND(I245*H245,2)</f>
        <v>0</v>
      </c>
      <c r="BL245" s="23" t="s">
        <v>209</v>
      </c>
      <c r="BM245" s="23" t="s">
        <v>541</v>
      </c>
    </row>
    <row r="246" spans="2:65" s="1" customFormat="1" ht="38.25" customHeight="1">
      <c r="B246" s="40"/>
      <c r="C246" s="187" t="s">
        <v>542</v>
      </c>
      <c r="D246" s="187" t="s">
        <v>140</v>
      </c>
      <c r="E246" s="188" t="s">
        <v>543</v>
      </c>
      <c r="F246" s="189" t="s">
        <v>544</v>
      </c>
      <c r="G246" s="190" t="s">
        <v>244</v>
      </c>
      <c r="H246" s="191">
        <v>0.012</v>
      </c>
      <c r="I246" s="192"/>
      <c r="J246" s="193">
        <f>ROUND(I246*H246,2)</f>
        <v>0</v>
      </c>
      <c r="K246" s="189" t="s">
        <v>144</v>
      </c>
      <c r="L246" s="60"/>
      <c r="M246" s="194" t="s">
        <v>21</v>
      </c>
      <c r="N246" s="195" t="s">
        <v>44</v>
      </c>
      <c r="O246" s="41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AR246" s="23" t="s">
        <v>209</v>
      </c>
      <c r="AT246" s="23" t="s">
        <v>140</v>
      </c>
      <c r="AU246" s="23" t="s">
        <v>77</v>
      </c>
      <c r="AY246" s="23" t="s">
        <v>137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23" t="s">
        <v>77</v>
      </c>
      <c r="BK246" s="198">
        <f>ROUND(I246*H246,2)</f>
        <v>0</v>
      </c>
      <c r="BL246" s="23" t="s">
        <v>209</v>
      </c>
      <c r="BM246" s="23" t="s">
        <v>545</v>
      </c>
    </row>
    <row r="247" spans="2:63" s="10" customFormat="1" ht="29.85" customHeight="1">
      <c r="B247" s="171"/>
      <c r="C247" s="172"/>
      <c r="D247" s="173" t="s">
        <v>71</v>
      </c>
      <c r="E247" s="185" t="s">
        <v>546</v>
      </c>
      <c r="F247" s="185" t="s">
        <v>547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SUM(P248:P264)</f>
        <v>0</v>
      </c>
      <c r="Q247" s="179"/>
      <c r="R247" s="180">
        <f>SUM(R248:R264)</f>
        <v>0.02451</v>
      </c>
      <c r="S247" s="179"/>
      <c r="T247" s="181">
        <f>SUM(T248:T264)</f>
        <v>0</v>
      </c>
      <c r="AR247" s="182" t="s">
        <v>77</v>
      </c>
      <c r="AT247" s="183" t="s">
        <v>71</v>
      </c>
      <c r="AU247" s="183" t="s">
        <v>80</v>
      </c>
      <c r="AY247" s="182" t="s">
        <v>137</v>
      </c>
      <c r="BK247" s="184">
        <f>SUM(BK248:BK264)</f>
        <v>0</v>
      </c>
    </row>
    <row r="248" spans="2:65" s="1" customFormat="1" ht="38.25" customHeight="1">
      <c r="B248" s="40"/>
      <c r="C248" s="187" t="s">
        <v>548</v>
      </c>
      <c r="D248" s="187" t="s">
        <v>140</v>
      </c>
      <c r="E248" s="188" t="s">
        <v>549</v>
      </c>
      <c r="F248" s="189" t="s">
        <v>550</v>
      </c>
      <c r="G248" s="190" t="s">
        <v>199</v>
      </c>
      <c r="H248" s="191">
        <v>1</v>
      </c>
      <c r="I248" s="192"/>
      <c r="J248" s="193">
        <f aca="true" t="shared" si="40" ref="J248:J264">ROUND(I248*H248,2)</f>
        <v>0</v>
      </c>
      <c r="K248" s="189" t="s">
        <v>144</v>
      </c>
      <c r="L248" s="60"/>
      <c r="M248" s="194" t="s">
        <v>21</v>
      </c>
      <c r="N248" s="195" t="s">
        <v>44</v>
      </c>
      <c r="O248" s="41"/>
      <c r="P248" s="196">
        <f aca="true" t="shared" si="41" ref="P248:P264">O248*H248</f>
        <v>0</v>
      </c>
      <c r="Q248" s="196">
        <v>0</v>
      </c>
      <c r="R248" s="196">
        <f aca="true" t="shared" si="42" ref="R248:R264">Q248*H248</f>
        <v>0</v>
      </c>
      <c r="S248" s="196">
        <v>0</v>
      </c>
      <c r="T248" s="197">
        <f aca="true" t="shared" si="43" ref="T248:T264">S248*H248</f>
        <v>0</v>
      </c>
      <c r="AR248" s="23" t="s">
        <v>209</v>
      </c>
      <c r="AT248" s="23" t="s">
        <v>140</v>
      </c>
      <c r="AU248" s="23" t="s">
        <v>77</v>
      </c>
      <c r="AY248" s="23" t="s">
        <v>137</v>
      </c>
      <c r="BE248" s="198">
        <f aca="true" t="shared" si="44" ref="BE248:BE264">IF(N248="základní",J248,0)</f>
        <v>0</v>
      </c>
      <c r="BF248" s="198">
        <f aca="true" t="shared" si="45" ref="BF248:BF264">IF(N248="snížená",J248,0)</f>
        <v>0</v>
      </c>
      <c r="BG248" s="198">
        <f aca="true" t="shared" si="46" ref="BG248:BG264">IF(N248="zákl. přenesená",J248,0)</f>
        <v>0</v>
      </c>
      <c r="BH248" s="198">
        <f aca="true" t="shared" si="47" ref="BH248:BH264">IF(N248="sníž. přenesená",J248,0)</f>
        <v>0</v>
      </c>
      <c r="BI248" s="198">
        <f aca="true" t="shared" si="48" ref="BI248:BI264">IF(N248="nulová",J248,0)</f>
        <v>0</v>
      </c>
      <c r="BJ248" s="23" t="s">
        <v>77</v>
      </c>
      <c r="BK248" s="198">
        <f aca="true" t="shared" si="49" ref="BK248:BK264">ROUND(I248*H248,2)</f>
        <v>0</v>
      </c>
      <c r="BL248" s="23" t="s">
        <v>209</v>
      </c>
      <c r="BM248" s="23" t="s">
        <v>551</v>
      </c>
    </row>
    <row r="249" spans="2:65" s="1" customFormat="1" ht="16.5" customHeight="1">
      <c r="B249" s="40"/>
      <c r="C249" s="221" t="s">
        <v>552</v>
      </c>
      <c r="D249" s="221" t="s">
        <v>202</v>
      </c>
      <c r="E249" s="222" t="s">
        <v>553</v>
      </c>
      <c r="F249" s="223" t="s">
        <v>554</v>
      </c>
      <c r="G249" s="224" t="s">
        <v>199</v>
      </c>
      <c r="H249" s="225">
        <v>1</v>
      </c>
      <c r="I249" s="226"/>
      <c r="J249" s="227">
        <f t="shared" si="40"/>
        <v>0</v>
      </c>
      <c r="K249" s="223" t="s">
        <v>144</v>
      </c>
      <c r="L249" s="228"/>
      <c r="M249" s="229" t="s">
        <v>21</v>
      </c>
      <c r="N249" s="230" t="s">
        <v>44</v>
      </c>
      <c r="O249" s="41"/>
      <c r="P249" s="196">
        <f t="shared" si="41"/>
        <v>0</v>
      </c>
      <c r="Q249" s="196">
        <v>2E-05</v>
      </c>
      <c r="R249" s="196">
        <f t="shared" si="42"/>
        <v>2E-05</v>
      </c>
      <c r="S249" s="196">
        <v>0</v>
      </c>
      <c r="T249" s="197">
        <f t="shared" si="43"/>
        <v>0</v>
      </c>
      <c r="AR249" s="23" t="s">
        <v>299</v>
      </c>
      <c r="AT249" s="23" t="s">
        <v>202</v>
      </c>
      <c r="AU249" s="23" t="s">
        <v>77</v>
      </c>
      <c r="AY249" s="23" t="s">
        <v>137</v>
      </c>
      <c r="BE249" s="198">
        <f t="shared" si="44"/>
        <v>0</v>
      </c>
      <c r="BF249" s="198">
        <f t="shared" si="45"/>
        <v>0</v>
      </c>
      <c r="BG249" s="198">
        <f t="shared" si="46"/>
        <v>0</v>
      </c>
      <c r="BH249" s="198">
        <f t="shared" si="47"/>
        <v>0</v>
      </c>
      <c r="BI249" s="198">
        <f t="shared" si="48"/>
        <v>0</v>
      </c>
      <c r="BJ249" s="23" t="s">
        <v>77</v>
      </c>
      <c r="BK249" s="198">
        <f t="shared" si="49"/>
        <v>0</v>
      </c>
      <c r="BL249" s="23" t="s">
        <v>209</v>
      </c>
      <c r="BM249" s="23" t="s">
        <v>555</v>
      </c>
    </row>
    <row r="250" spans="2:65" s="1" customFormat="1" ht="25.5" customHeight="1">
      <c r="B250" s="40"/>
      <c r="C250" s="187" t="s">
        <v>556</v>
      </c>
      <c r="D250" s="187" t="s">
        <v>140</v>
      </c>
      <c r="E250" s="188" t="s">
        <v>557</v>
      </c>
      <c r="F250" s="189" t="s">
        <v>558</v>
      </c>
      <c r="G250" s="190" t="s">
        <v>310</v>
      </c>
      <c r="H250" s="191">
        <v>30</v>
      </c>
      <c r="I250" s="192"/>
      <c r="J250" s="193">
        <f t="shared" si="40"/>
        <v>0</v>
      </c>
      <c r="K250" s="189" t="s">
        <v>144</v>
      </c>
      <c r="L250" s="60"/>
      <c r="M250" s="194" t="s">
        <v>21</v>
      </c>
      <c r="N250" s="195" t="s">
        <v>44</v>
      </c>
      <c r="O250" s="41"/>
      <c r="P250" s="196">
        <f t="shared" si="41"/>
        <v>0</v>
      </c>
      <c r="Q250" s="196">
        <v>0</v>
      </c>
      <c r="R250" s="196">
        <f t="shared" si="42"/>
        <v>0</v>
      </c>
      <c r="S250" s="196">
        <v>0</v>
      </c>
      <c r="T250" s="197">
        <f t="shared" si="43"/>
        <v>0</v>
      </c>
      <c r="AR250" s="23" t="s">
        <v>209</v>
      </c>
      <c r="AT250" s="23" t="s">
        <v>140</v>
      </c>
      <c r="AU250" s="23" t="s">
        <v>77</v>
      </c>
      <c r="AY250" s="23" t="s">
        <v>137</v>
      </c>
      <c r="BE250" s="198">
        <f t="shared" si="44"/>
        <v>0</v>
      </c>
      <c r="BF250" s="198">
        <f t="shared" si="45"/>
        <v>0</v>
      </c>
      <c r="BG250" s="198">
        <f t="shared" si="46"/>
        <v>0</v>
      </c>
      <c r="BH250" s="198">
        <f t="shared" si="47"/>
        <v>0</v>
      </c>
      <c r="BI250" s="198">
        <f t="shared" si="48"/>
        <v>0</v>
      </c>
      <c r="BJ250" s="23" t="s">
        <v>77</v>
      </c>
      <c r="BK250" s="198">
        <f t="shared" si="49"/>
        <v>0</v>
      </c>
      <c r="BL250" s="23" t="s">
        <v>209</v>
      </c>
      <c r="BM250" s="23" t="s">
        <v>559</v>
      </c>
    </row>
    <row r="251" spans="2:65" s="1" customFormat="1" ht="16.5" customHeight="1">
      <c r="B251" s="40"/>
      <c r="C251" s="221" t="s">
        <v>560</v>
      </c>
      <c r="D251" s="221" t="s">
        <v>202</v>
      </c>
      <c r="E251" s="222" t="s">
        <v>561</v>
      </c>
      <c r="F251" s="223" t="s">
        <v>562</v>
      </c>
      <c r="G251" s="224" t="s">
        <v>310</v>
      </c>
      <c r="H251" s="225">
        <v>15</v>
      </c>
      <c r="I251" s="226"/>
      <c r="J251" s="227">
        <f t="shared" si="40"/>
        <v>0</v>
      </c>
      <c r="K251" s="223" t="s">
        <v>144</v>
      </c>
      <c r="L251" s="228"/>
      <c r="M251" s="229" t="s">
        <v>21</v>
      </c>
      <c r="N251" s="230" t="s">
        <v>44</v>
      </c>
      <c r="O251" s="41"/>
      <c r="P251" s="196">
        <f t="shared" si="41"/>
        <v>0</v>
      </c>
      <c r="Q251" s="196">
        <v>0.00017</v>
      </c>
      <c r="R251" s="196">
        <f t="shared" si="42"/>
        <v>0.00255</v>
      </c>
      <c r="S251" s="196">
        <v>0</v>
      </c>
      <c r="T251" s="197">
        <f t="shared" si="43"/>
        <v>0</v>
      </c>
      <c r="AR251" s="23" t="s">
        <v>299</v>
      </c>
      <c r="AT251" s="23" t="s">
        <v>202</v>
      </c>
      <c r="AU251" s="23" t="s">
        <v>77</v>
      </c>
      <c r="AY251" s="23" t="s">
        <v>137</v>
      </c>
      <c r="BE251" s="198">
        <f t="shared" si="44"/>
        <v>0</v>
      </c>
      <c r="BF251" s="198">
        <f t="shared" si="45"/>
        <v>0</v>
      </c>
      <c r="BG251" s="198">
        <f t="shared" si="46"/>
        <v>0</v>
      </c>
      <c r="BH251" s="198">
        <f t="shared" si="47"/>
        <v>0</v>
      </c>
      <c r="BI251" s="198">
        <f t="shared" si="48"/>
        <v>0</v>
      </c>
      <c r="BJ251" s="23" t="s">
        <v>77</v>
      </c>
      <c r="BK251" s="198">
        <f t="shared" si="49"/>
        <v>0</v>
      </c>
      <c r="BL251" s="23" t="s">
        <v>209</v>
      </c>
      <c r="BM251" s="23" t="s">
        <v>563</v>
      </c>
    </row>
    <row r="252" spans="2:65" s="1" customFormat="1" ht="16.5" customHeight="1">
      <c r="B252" s="40"/>
      <c r="C252" s="221" t="s">
        <v>564</v>
      </c>
      <c r="D252" s="221" t="s">
        <v>202</v>
      </c>
      <c r="E252" s="222" t="s">
        <v>565</v>
      </c>
      <c r="F252" s="223" t="s">
        <v>566</v>
      </c>
      <c r="G252" s="224" t="s">
        <v>310</v>
      </c>
      <c r="H252" s="225">
        <v>5</v>
      </c>
      <c r="I252" s="226"/>
      <c r="J252" s="227">
        <f t="shared" si="40"/>
        <v>0</v>
      </c>
      <c r="K252" s="223" t="s">
        <v>144</v>
      </c>
      <c r="L252" s="228"/>
      <c r="M252" s="229" t="s">
        <v>21</v>
      </c>
      <c r="N252" s="230" t="s">
        <v>44</v>
      </c>
      <c r="O252" s="41"/>
      <c r="P252" s="196">
        <f t="shared" si="41"/>
        <v>0</v>
      </c>
      <c r="Q252" s="196">
        <v>0.00028</v>
      </c>
      <c r="R252" s="196">
        <f t="shared" si="42"/>
        <v>0.0013999999999999998</v>
      </c>
      <c r="S252" s="196">
        <v>0</v>
      </c>
      <c r="T252" s="197">
        <f t="shared" si="43"/>
        <v>0</v>
      </c>
      <c r="AR252" s="23" t="s">
        <v>299</v>
      </c>
      <c r="AT252" s="23" t="s">
        <v>202</v>
      </c>
      <c r="AU252" s="23" t="s">
        <v>77</v>
      </c>
      <c r="AY252" s="23" t="s">
        <v>137</v>
      </c>
      <c r="BE252" s="198">
        <f t="shared" si="44"/>
        <v>0</v>
      </c>
      <c r="BF252" s="198">
        <f t="shared" si="45"/>
        <v>0</v>
      </c>
      <c r="BG252" s="198">
        <f t="shared" si="46"/>
        <v>0</v>
      </c>
      <c r="BH252" s="198">
        <f t="shared" si="47"/>
        <v>0</v>
      </c>
      <c r="BI252" s="198">
        <f t="shared" si="48"/>
        <v>0</v>
      </c>
      <c r="BJ252" s="23" t="s">
        <v>77</v>
      </c>
      <c r="BK252" s="198">
        <f t="shared" si="49"/>
        <v>0</v>
      </c>
      <c r="BL252" s="23" t="s">
        <v>209</v>
      </c>
      <c r="BM252" s="23" t="s">
        <v>567</v>
      </c>
    </row>
    <row r="253" spans="2:65" s="1" customFormat="1" ht="25.5" customHeight="1">
      <c r="B253" s="40"/>
      <c r="C253" s="187" t="s">
        <v>568</v>
      </c>
      <c r="D253" s="187" t="s">
        <v>140</v>
      </c>
      <c r="E253" s="188" t="s">
        <v>569</v>
      </c>
      <c r="F253" s="189" t="s">
        <v>570</v>
      </c>
      <c r="G253" s="190" t="s">
        <v>199</v>
      </c>
      <c r="H253" s="191">
        <v>1</v>
      </c>
      <c r="I253" s="192"/>
      <c r="J253" s="193">
        <f t="shared" si="40"/>
        <v>0</v>
      </c>
      <c r="K253" s="189" t="s">
        <v>144</v>
      </c>
      <c r="L253" s="60"/>
      <c r="M253" s="194" t="s">
        <v>21</v>
      </c>
      <c r="N253" s="195" t="s">
        <v>44</v>
      </c>
      <c r="O253" s="41"/>
      <c r="P253" s="196">
        <f t="shared" si="41"/>
        <v>0</v>
      </c>
      <c r="Q253" s="196">
        <v>0</v>
      </c>
      <c r="R253" s="196">
        <f t="shared" si="42"/>
        <v>0</v>
      </c>
      <c r="S253" s="196">
        <v>0</v>
      </c>
      <c r="T253" s="197">
        <f t="shared" si="43"/>
        <v>0</v>
      </c>
      <c r="AR253" s="23" t="s">
        <v>209</v>
      </c>
      <c r="AT253" s="23" t="s">
        <v>140</v>
      </c>
      <c r="AU253" s="23" t="s">
        <v>77</v>
      </c>
      <c r="AY253" s="23" t="s">
        <v>137</v>
      </c>
      <c r="BE253" s="198">
        <f t="shared" si="44"/>
        <v>0</v>
      </c>
      <c r="BF253" s="198">
        <f t="shared" si="45"/>
        <v>0</v>
      </c>
      <c r="BG253" s="198">
        <f t="shared" si="46"/>
        <v>0</v>
      </c>
      <c r="BH253" s="198">
        <f t="shared" si="47"/>
        <v>0</v>
      </c>
      <c r="BI253" s="198">
        <f t="shared" si="48"/>
        <v>0</v>
      </c>
      <c r="BJ253" s="23" t="s">
        <v>77</v>
      </c>
      <c r="BK253" s="198">
        <f t="shared" si="49"/>
        <v>0</v>
      </c>
      <c r="BL253" s="23" t="s">
        <v>209</v>
      </c>
      <c r="BM253" s="23" t="s">
        <v>571</v>
      </c>
    </row>
    <row r="254" spans="2:65" s="1" customFormat="1" ht="16.5" customHeight="1">
      <c r="B254" s="40"/>
      <c r="C254" s="221" t="s">
        <v>572</v>
      </c>
      <c r="D254" s="221" t="s">
        <v>202</v>
      </c>
      <c r="E254" s="222" t="s">
        <v>573</v>
      </c>
      <c r="F254" s="223" t="s">
        <v>574</v>
      </c>
      <c r="G254" s="224" t="s">
        <v>199</v>
      </c>
      <c r="H254" s="225">
        <v>1</v>
      </c>
      <c r="I254" s="226"/>
      <c r="J254" s="227">
        <f t="shared" si="40"/>
        <v>0</v>
      </c>
      <c r="K254" s="223" t="s">
        <v>144</v>
      </c>
      <c r="L254" s="228"/>
      <c r="M254" s="229" t="s">
        <v>21</v>
      </c>
      <c r="N254" s="230" t="s">
        <v>44</v>
      </c>
      <c r="O254" s="41"/>
      <c r="P254" s="196">
        <f t="shared" si="41"/>
        <v>0</v>
      </c>
      <c r="Q254" s="196">
        <v>0.0169</v>
      </c>
      <c r="R254" s="196">
        <f t="shared" si="42"/>
        <v>0.0169</v>
      </c>
      <c r="S254" s="196">
        <v>0</v>
      </c>
      <c r="T254" s="197">
        <f t="shared" si="43"/>
        <v>0</v>
      </c>
      <c r="AR254" s="23" t="s">
        <v>299</v>
      </c>
      <c r="AT254" s="23" t="s">
        <v>202</v>
      </c>
      <c r="AU254" s="23" t="s">
        <v>77</v>
      </c>
      <c r="AY254" s="23" t="s">
        <v>137</v>
      </c>
      <c r="BE254" s="198">
        <f t="shared" si="44"/>
        <v>0</v>
      </c>
      <c r="BF254" s="198">
        <f t="shared" si="45"/>
        <v>0</v>
      </c>
      <c r="BG254" s="198">
        <f t="shared" si="46"/>
        <v>0</v>
      </c>
      <c r="BH254" s="198">
        <f t="shared" si="47"/>
        <v>0</v>
      </c>
      <c r="BI254" s="198">
        <f t="shared" si="48"/>
        <v>0</v>
      </c>
      <c r="BJ254" s="23" t="s">
        <v>77</v>
      </c>
      <c r="BK254" s="198">
        <f t="shared" si="49"/>
        <v>0</v>
      </c>
      <c r="BL254" s="23" t="s">
        <v>209</v>
      </c>
      <c r="BM254" s="23" t="s">
        <v>575</v>
      </c>
    </row>
    <row r="255" spans="2:65" s="1" customFormat="1" ht="25.5" customHeight="1">
      <c r="B255" s="40"/>
      <c r="C255" s="187" t="s">
        <v>576</v>
      </c>
      <c r="D255" s="187" t="s">
        <v>140</v>
      </c>
      <c r="E255" s="188" t="s">
        <v>577</v>
      </c>
      <c r="F255" s="189" t="s">
        <v>578</v>
      </c>
      <c r="G255" s="190" t="s">
        <v>199</v>
      </c>
      <c r="H255" s="191">
        <v>3</v>
      </c>
      <c r="I255" s="192"/>
      <c r="J255" s="193">
        <f t="shared" si="40"/>
        <v>0</v>
      </c>
      <c r="K255" s="189" t="s">
        <v>144</v>
      </c>
      <c r="L255" s="60"/>
      <c r="M255" s="194" t="s">
        <v>21</v>
      </c>
      <c r="N255" s="195" t="s">
        <v>44</v>
      </c>
      <c r="O255" s="41"/>
      <c r="P255" s="196">
        <f t="shared" si="41"/>
        <v>0</v>
      </c>
      <c r="Q255" s="196">
        <v>0</v>
      </c>
      <c r="R255" s="196">
        <f t="shared" si="42"/>
        <v>0</v>
      </c>
      <c r="S255" s="196">
        <v>0</v>
      </c>
      <c r="T255" s="197">
        <f t="shared" si="43"/>
        <v>0</v>
      </c>
      <c r="AR255" s="23" t="s">
        <v>209</v>
      </c>
      <c r="AT255" s="23" t="s">
        <v>140</v>
      </c>
      <c r="AU255" s="23" t="s">
        <v>77</v>
      </c>
      <c r="AY255" s="23" t="s">
        <v>137</v>
      </c>
      <c r="BE255" s="198">
        <f t="shared" si="44"/>
        <v>0</v>
      </c>
      <c r="BF255" s="198">
        <f t="shared" si="45"/>
        <v>0</v>
      </c>
      <c r="BG255" s="198">
        <f t="shared" si="46"/>
        <v>0</v>
      </c>
      <c r="BH255" s="198">
        <f t="shared" si="47"/>
        <v>0</v>
      </c>
      <c r="BI255" s="198">
        <f t="shared" si="48"/>
        <v>0</v>
      </c>
      <c r="BJ255" s="23" t="s">
        <v>77</v>
      </c>
      <c r="BK255" s="198">
        <f t="shared" si="49"/>
        <v>0</v>
      </c>
      <c r="BL255" s="23" t="s">
        <v>209</v>
      </c>
      <c r="BM255" s="23" t="s">
        <v>579</v>
      </c>
    </row>
    <row r="256" spans="2:65" s="1" customFormat="1" ht="16.5" customHeight="1">
      <c r="B256" s="40"/>
      <c r="C256" s="221" t="s">
        <v>580</v>
      </c>
      <c r="D256" s="221" t="s">
        <v>202</v>
      </c>
      <c r="E256" s="222" t="s">
        <v>581</v>
      </c>
      <c r="F256" s="223" t="s">
        <v>582</v>
      </c>
      <c r="G256" s="224" t="s">
        <v>199</v>
      </c>
      <c r="H256" s="225">
        <v>3</v>
      </c>
      <c r="I256" s="226"/>
      <c r="J256" s="227">
        <f t="shared" si="40"/>
        <v>0</v>
      </c>
      <c r="K256" s="223" t="s">
        <v>144</v>
      </c>
      <c r="L256" s="228"/>
      <c r="M256" s="229" t="s">
        <v>21</v>
      </c>
      <c r="N256" s="230" t="s">
        <v>44</v>
      </c>
      <c r="O256" s="41"/>
      <c r="P256" s="196">
        <f t="shared" si="41"/>
        <v>0</v>
      </c>
      <c r="Q256" s="196">
        <v>0.0001</v>
      </c>
      <c r="R256" s="196">
        <f t="shared" si="42"/>
        <v>0.00030000000000000003</v>
      </c>
      <c r="S256" s="196">
        <v>0</v>
      </c>
      <c r="T256" s="197">
        <f t="shared" si="43"/>
        <v>0</v>
      </c>
      <c r="AR256" s="23" t="s">
        <v>299</v>
      </c>
      <c r="AT256" s="23" t="s">
        <v>202</v>
      </c>
      <c r="AU256" s="23" t="s">
        <v>77</v>
      </c>
      <c r="AY256" s="23" t="s">
        <v>137</v>
      </c>
      <c r="BE256" s="198">
        <f t="shared" si="44"/>
        <v>0</v>
      </c>
      <c r="BF256" s="198">
        <f t="shared" si="45"/>
        <v>0</v>
      </c>
      <c r="BG256" s="198">
        <f t="shared" si="46"/>
        <v>0</v>
      </c>
      <c r="BH256" s="198">
        <f t="shared" si="47"/>
        <v>0</v>
      </c>
      <c r="BI256" s="198">
        <f t="shared" si="48"/>
        <v>0</v>
      </c>
      <c r="BJ256" s="23" t="s">
        <v>77</v>
      </c>
      <c r="BK256" s="198">
        <f t="shared" si="49"/>
        <v>0</v>
      </c>
      <c r="BL256" s="23" t="s">
        <v>209</v>
      </c>
      <c r="BM256" s="23" t="s">
        <v>583</v>
      </c>
    </row>
    <row r="257" spans="2:65" s="1" customFormat="1" ht="25.5" customHeight="1">
      <c r="B257" s="40"/>
      <c r="C257" s="187" t="s">
        <v>584</v>
      </c>
      <c r="D257" s="187" t="s">
        <v>140</v>
      </c>
      <c r="E257" s="188" t="s">
        <v>585</v>
      </c>
      <c r="F257" s="189" t="s">
        <v>586</v>
      </c>
      <c r="G257" s="190" t="s">
        <v>199</v>
      </c>
      <c r="H257" s="191">
        <v>2</v>
      </c>
      <c r="I257" s="192"/>
      <c r="J257" s="193">
        <f t="shared" si="40"/>
        <v>0</v>
      </c>
      <c r="K257" s="189" t="s">
        <v>144</v>
      </c>
      <c r="L257" s="60"/>
      <c r="M257" s="194" t="s">
        <v>21</v>
      </c>
      <c r="N257" s="195" t="s">
        <v>44</v>
      </c>
      <c r="O257" s="41"/>
      <c r="P257" s="196">
        <f t="shared" si="41"/>
        <v>0</v>
      </c>
      <c r="Q257" s="196">
        <v>0</v>
      </c>
      <c r="R257" s="196">
        <f t="shared" si="42"/>
        <v>0</v>
      </c>
      <c r="S257" s="196">
        <v>0</v>
      </c>
      <c r="T257" s="197">
        <f t="shared" si="43"/>
        <v>0</v>
      </c>
      <c r="AR257" s="23" t="s">
        <v>209</v>
      </c>
      <c r="AT257" s="23" t="s">
        <v>140</v>
      </c>
      <c r="AU257" s="23" t="s">
        <v>77</v>
      </c>
      <c r="AY257" s="23" t="s">
        <v>137</v>
      </c>
      <c r="BE257" s="198">
        <f t="shared" si="44"/>
        <v>0</v>
      </c>
      <c r="BF257" s="198">
        <f t="shared" si="45"/>
        <v>0</v>
      </c>
      <c r="BG257" s="198">
        <f t="shared" si="46"/>
        <v>0</v>
      </c>
      <c r="BH257" s="198">
        <f t="shared" si="47"/>
        <v>0</v>
      </c>
      <c r="BI257" s="198">
        <f t="shared" si="48"/>
        <v>0</v>
      </c>
      <c r="BJ257" s="23" t="s">
        <v>77</v>
      </c>
      <c r="BK257" s="198">
        <f t="shared" si="49"/>
        <v>0</v>
      </c>
      <c r="BL257" s="23" t="s">
        <v>209</v>
      </c>
      <c r="BM257" s="23" t="s">
        <v>587</v>
      </c>
    </row>
    <row r="258" spans="2:65" s="1" customFormat="1" ht="16.5" customHeight="1">
      <c r="B258" s="40"/>
      <c r="C258" s="221" t="s">
        <v>588</v>
      </c>
      <c r="D258" s="221" t="s">
        <v>202</v>
      </c>
      <c r="E258" s="222" t="s">
        <v>589</v>
      </c>
      <c r="F258" s="223" t="s">
        <v>590</v>
      </c>
      <c r="G258" s="224" t="s">
        <v>199</v>
      </c>
      <c r="H258" s="225">
        <v>2</v>
      </c>
      <c r="I258" s="226"/>
      <c r="J258" s="227">
        <f t="shared" si="40"/>
        <v>0</v>
      </c>
      <c r="K258" s="223" t="s">
        <v>144</v>
      </c>
      <c r="L258" s="228"/>
      <c r="M258" s="229" t="s">
        <v>21</v>
      </c>
      <c r="N258" s="230" t="s">
        <v>44</v>
      </c>
      <c r="O258" s="41"/>
      <c r="P258" s="196">
        <f t="shared" si="41"/>
        <v>0</v>
      </c>
      <c r="Q258" s="196">
        <v>0.00027</v>
      </c>
      <c r="R258" s="196">
        <f t="shared" si="42"/>
        <v>0.00054</v>
      </c>
      <c r="S258" s="196">
        <v>0</v>
      </c>
      <c r="T258" s="197">
        <f t="shared" si="43"/>
        <v>0</v>
      </c>
      <c r="AR258" s="23" t="s">
        <v>299</v>
      </c>
      <c r="AT258" s="23" t="s">
        <v>202</v>
      </c>
      <c r="AU258" s="23" t="s">
        <v>77</v>
      </c>
      <c r="AY258" s="23" t="s">
        <v>137</v>
      </c>
      <c r="BE258" s="198">
        <f t="shared" si="44"/>
        <v>0</v>
      </c>
      <c r="BF258" s="198">
        <f t="shared" si="45"/>
        <v>0</v>
      </c>
      <c r="BG258" s="198">
        <f t="shared" si="46"/>
        <v>0</v>
      </c>
      <c r="BH258" s="198">
        <f t="shared" si="47"/>
        <v>0</v>
      </c>
      <c r="BI258" s="198">
        <f t="shared" si="48"/>
        <v>0</v>
      </c>
      <c r="BJ258" s="23" t="s">
        <v>77</v>
      </c>
      <c r="BK258" s="198">
        <f t="shared" si="49"/>
        <v>0</v>
      </c>
      <c r="BL258" s="23" t="s">
        <v>209</v>
      </c>
      <c r="BM258" s="23" t="s">
        <v>591</v>
      </c>
    </row>
    <row r="259" spans="2:65" s="1" customFormat="1" ht="25.5" customHeight="1">
      <c r="B259" s="40"/>
      <c r="C259" s="187" t="s">
        <v>592</v>
      </c>
      <c r="D259" s="187" t="s">
        <v>140</v>
      </c>
      <c r="E259" s="188" t="s">
        <v>593</v>
      </c>
      <c r="F259" s="189" t="s">
        <v>594</v>
      </c>
      <c r="G259" s="190" t="s">
        <v>199</v>
      </c>
      <c r="H259" s="191">
        <v>2</v>
      </c>
      <c r="I259" s="192"/>
      <c r="J259" s="193">
        <f t="shared" si="40"/>
        <v>0</v>
      </c>
      <c r="K259" s="189" t="s">
        <v>144</v>
      </c>
      <c r="L259" s="60"/>
      <c r="M259" s="194" t="s">
        <v>21</v>
      </c>
      <c r="N259" s="195" t="s">
        <v>44</v>
      </c>
      <c r="O259" s="41"/>
      <c r="P259" s="196">
        <f t="shared" si="41"/>
        <v>0</v>
      </c>
      <c r="Q259" s="196">
        <v>0</v>
      </c>
      <c r="R259" s="196">
        <f t="shared" si="42"/>
        <v>0</v>
      </c>
      <c r="S259" s="196">
        <v>0</v>
      </c>
      <c r="T259" s="197">
        <f t="shared" si="43"/>
        <v>0</v>
      </c>
      <c r="AR259" s="23" t="s">
        <v>209</v>
      </c>
      <c r="AT259" s="23" t="s">
        <v>140</v>
      </c>
      <c r="AU259" s="23" t="s">
        <v>77</v>
      </c>
      <c r="AY259" s="23" t="s">
        <v>137</v>
      </c>
      <c r="BE259" s="198">
        <f t="shared" si="44"/>
        <v>0</v>
      </c>
      <c r="BF259" s="198">
        <f t="shared" si="45"/>
        <v>0</v>
      </c>
      <c r="BG259" s="198">
        <f t="shared" si="46"/>
        <v>0</v>
      </c>
      <c r="BH259" s="198">
        <f t="shared" si="47"/>
        <v>0</v>
      </c>
      <c r="BI259" s="198">
        <f t="shared" si="48"/>
        <v>0</v>
      </c>
      <c r="BJ259" s="23" t="s">
        <v>77</v>
      </c>
      <c r="BK259" s="198">
        <f t="shared" si="49"/>
        <v>0</v>
      </c>
      <c r="BL259" s="23" t="s">
        <v>209</v>
      </c>
      <c r="BM259" s="23" t="s">
        <v>595</v>
      </c>
    </row>
    <row r="260" spans="2:65" s="1" customFormat="1" ht="16.5" customHeight="1">
      <c r="B260" s="40"/>
      <c r="C260" s="221" t="s">
        <v>596</v>
      </c>
      <c r="D260" s="221" t="s">
        <v>202</v>
      </c>
      <c r="E260" s="222" t="s">
        <v>597</v>
      </c>
      <c r="F260" s="223" t="s">
        <v>598</v>
      </c>
      <c r="G260" s="224" t="s">
        <v>199</v>
      </c>
      <c r="H260" s="225">
        <v>2</v>
      </c>
      <c r="I260" s="226"/>
      <c r="J260" s="227">
        <f t="shared" si="40"/>
        <v>0</v>
      </c>
      <c r="K260" s="223" t="s">
        <v>144</v>
      </c>
      <c r="L260" s="228"/>
      <c r="M260" s="229" t="s">
        <v>21</v>
      </c>
      <c r="N260" s="230" t="s">
        <v>44</v>
      </c>
      <c r="O260" s="41"/>
      <c r="P260" s="196">
        <f t="shared" si="41"/>
        <v>0</v>
      </c>
      <c r="Q260" s="196">
        <v>0.0008</v>
      </c>
      <c r="R260" s="196">
        <f t="shared" si="42"/>
        <v>0.0016</v>
      </c>
      <c r="S260" s="196">
        <v>0</v>
      </c>
      <c r="T260" s="197">
        <f t="shared" si="43"/>
        <v>0</v>
      </c>
      <c r="AR260" s="23" t="s">
        <v>299</v>
      </c>
      <c r="AT260" s="23" t="s">
        <v>202</v>
      </c>
      <c r="AU260" s="23" t="s">
        <v>77</v>
      </c>
      <c r="AY260" s="23" t="s">
        <v>137</v>
      </c>
      <c r="BE260" s="198">
        <f t="shared" si="44"/>
        <v>0</v>
      </c>
      <c r="BF260" s="198">
        <f t="shared" si="45"/>
        <v>0</v>
      </c>
      <c r="BG260" s="198">
        <f t="shared" si="46"/>
        <v>0</v>
      </c>
      <c r="BH260" s="198">
        <f t="shared" si="47"/>
        <v>0</v>
      </c>
      <c r="BI260" s="198">
        <f t="shared" si="48"/>
        <v>0</v>
      </c>
      <c r="BJ260" s="23" t="s">
        <v>77</v>
      </c>
      <c r="BK260" s="198">
        <f t="shared" si="49"/>
        <v>0</v>
      </c>
      <c r="BL260" s="23" t="s">
        <v>209</v>
      </c>
      <c r="BM260" s="23" t="s">
        <v>599</v>
      </c>
    </row>
    <row r="261" spans="2:65" s="1" customFormat="1" ht="16.5" customHeight="1">
      <c r="B261" s="40"/>
      <c r="C261" s="221" t="s">
        <v>600</v>
      </c>
      <c r="D261" s="221" t="s">
        <v>202</v>
      </c>
      <c r="E261" s="222" t="s">
        <v>601</v>
      </c>
      <c r="F261" s="223" t="s">
        <v>602</v>
      </c>
      <c r="G261" s="224" t="s">
        <v>310</v>
      </c>
      <c r="H261" s="225">
        <v>10</v>
      </c>
      <c r="I261" s="226"/>
      <c r="J261" s="227">
        <f t="shared" si="40"/>
        <v>0</v>
      </c>
      <c r="K261" s="223" t="s">
        <v>144</v>
      </c>
      <c r="L261" s="228"/>
      <c r="M261" s="229" t="s">
        <v>21</v>
      </c>
      <c r="N261" s="230" t="s">
        <v>44</v>
      </c>
      <c r="O261" s="41"/>
      <c r="P261" s="196">
        <f t="shared" si="41"/>
        <v>0</v>
      </c>
      <c r="Q261" s="196">
        <v>0.00012</v>
      </c>
      <c r="R261" s="196">
        <f t="shared" si="42"/>
        <v>0.0012000000000000001</v>
      </c>
      <c r="S261" s="196">
        <v>0</v>
      </c>
      <c r="T261" s="197">
        <f t="shared" si="43"/>
        <v>0</v>
      </c>
      <c r="AR261" s="23" t="s">
        <v>299</v>
      </c>
      <c r="AT261" s="23" t="s">
        <v>202</v>
      </c>
      <c r="AU261" s="23" t="s">
        <v>77</v>
      </c>
      <c r="AY261" s="23" t="s">
        <v>137</v>
      </c>
      <c r="BE261" s="198">
        <f t="shared" si="44"/>
        <v>0</v>
      </c>
      <c r="BF261" s="198">
        <f t="shared" si="45"/>
        <v>0</v>
      </c>
      <c r="BG261" s="198">
        <f t="shared" si="46"/>
        <v>0</v>
      </c>
      <c r="BH261" s="198">
        <f t="shared" si="47"/>
        <v>0</v>
      </c>
      <c r="BI261" s="198">
        <f t="shared" si="48"/>
        <v>0</v>
      </c>
      <c r="BJ261" s="23" t="s">
        <v>77</v>
      </c>
      <c r="BK261" s="198">
        <f t="shared" si="49"/>
        <v>0</v>
      </c>
      <c r="BL261" s="23" t="s">
        <v>209</v>
      </c>
      <c r="BM261" s="23" t="s">
        <v>603</v>
      </c>
    </row>
    <row r="262" spans="2:65" s="1" customFormat="1" ht="25.5" customHeight="1">
      <c r="B262" s="40"/>
      <c r="C262" s="187" t="s">
        <v>604</v>
      </c>
      <c r="D262" s="187" t="s">
        <v>140</v>
      </c>
      <c r="E262" s="188" t="s">
        <v>605</v>
      </c>
      <c r="F262" s="189" t="s">
        <v>606</v>
      </c>
      <c r="G262" s="190" t="s">
        <v>199</v>
      </c>
      <c r="H262" s="191">
        <v>1</v>
      </c>
      <c r="I262" s="192"/>
      <c r="J262" s="193">
        <f t="shared" si="40"/>
        <v>0</v>
      </c>
      <c r="K262" s="189" t="s">
        <v>144</v>
      </c>
      <c r="L262" s="60"/>
      <c r="M262" s="194" t="s">
        <v>21</v>
      </c>
      <c r="N262" s="195" t="s">
        <v>44</v>
      </c>
      <c r="O262" s="41"/>
      <c r="P262" s="196">
        <f t="shared" si="41"/>
        <v>0</v>
      </c>
      <c r="Q262" s="196">
        <v>0</v>
      </c>
      <c r="R262" s="196">
        <f t="shared" si="42"/>
        <v>0</v>
      </c>
      <c r="S262" s="196">
        <v>0</v>
      </c>
      <c r="T262" s="197">
        <f t="shared" si="43"/>
        <v>0</v>
      </c>
      <c r="AR262" s="23" t="s">
        <v>209</v>
      </c>
      <c r="AT262" s="23" t="s">
        <v>140</v>
      </c>
      <c r="AU262" s="23" t="s">
        <v>77</v>
      </c>
      <c r="AY262" s="23" t="s">
        <v>137</v>
      </c>
      <c r="BE262" s="198">
        <f t="shared" si="44"/>
        <v>0</v>
      </c>
      <c r="BF262" s="198">
        <f t="shared" si="45"/>
        <v>0</v>
      </c>
      <c r="BG262" s="198">
        <f t="shared" si="46"/>
        <v>0</v>
      </c>
      <c r="BH262" s="198">
        <f t="shared" si="47"/>
        <v>0</v>
      </c>
      <c r="BI262" s="198">
        <f t="shared" si="48"/>
        <v>0</v>
      </c>
      <c r="BJ262" s="23" t="s">
        <v>77</v>
      </c>
      <c r="BK262" s="198">
        <f t="shared" si="49"/>
        <v>0</v>
      </c>
      <c r="BL262" s="23" t="s">
        <v>209</v>
      </c>
      <c r="BM262" s="23" t="s">
        <v>607</v>
      </c>
    </row>
    <row r="263" spans="2:65" s="1" customFormat="1" ht="38.25" customHeight="1">
      <c r="B263" s="40"/>
      <c r="C263" s="187" t="s">
        <v>608</v>
      </c>
      <c r="D263" s="187" t="s">
        <v>140</v>
      </c>
      <c r="E263" s="188" t="s">
        <v>609</v>
      </c>
      <c r="F263" s="189" t="s">
        <v>610</v>
      </c>
      <c r="G263" s="190" t="s">
        <v>244</v>
      </c>
      <c r="H263" s="191">
        <v>0.025</v>
      </c>
      <c r="I263" s="192"/>
      <c r="J263" s="193">
        <f t="shared" si="40"/>
        <v>0</v>
      </c>
      <c r="K263" s="189" t="s">
        <v>144</v>
      </c>
      <c r="L263" s="60"/>
      <c r="M263" s="194" t="s">
        <v>21</v>
      </c>
      <c r="N263" s="195" t="s">
        <v>44</v>
      </c>
      <c r="O263" s="41"/>
      <c r="P263" s="196">
        <f t="shared" si="41"/>
        <v>0</v>
      </c>
      <c r="Q263" s="196">
        <v>0</v>
      </c>
      <c r="R263" s="196">
        <f t="shared" si="42"/>
        <v>0</v>
      </c>
      <c r="S263" s="196">
        <v>0</v>
      </c>
      <c r="T263" s="197">
        <f t="shared" si="43"/>
        <v>0</v>
      </c>
      <c r="AR263" s="23" t="s">
        <v>209</v>
      </c>
      <c r="AT263" s="23" t="s">
        <v>140</v>
      </c>
      <c r="AU263" s="23" t="s">
        <v>77</v>
      </c>
      <c r="AY263" s="23" t="s">
        <v>137</v>
      </c>
      <c r="BE263" s="198">
        <f t="shared" si="44"/>
        <v>0</v>
      </c>
      <c r="BF263" s="198">
        <f t="shared" si="45"/>
        <v>0</v>
      </c>
      <c r="BG263" s="198">
        <f t="shared" si="46"/>
        <v>0</v>
      </c>
      <c r="BH263" s="198">
        <f t="shared" si="47"/>
        <v>0</v>
      </c>
      <c r="BI263" s="198">
        <f t="shared" si="48"/>
        <v>0</v>
      </c>
      <c r="BJ263" s="23" t="s">
        <v>77</v>
      </c>
      <c r="BK263" s="198">
        <f t="shared" si="49"/>
        <v>0</v>
      </c>
      <c r="BL263" s="23" t="s">
        <v>209</v>
      </c>
      <c r="BM263" s="23" t="s">
        <v>611</v>
      </c>
    </row>
    <row r="264" spans="2:65" s="1" customFormat="1" ht="38.25" customHeight="1">
      <c r="B264" s="40"/>
      <c r="C264" s="187" t="s">
        <v>612</v>
      </c>
      <c r="D264" s="187" t="s">
        <v>140</v>
      </c>
      <c r="E264" s="188" t="s">
        <v>613</v>
      </c>
      <c r="F264" s="189" t="s">
        <v>614</v>
      </c>
      <c r="G264" s="190" t="s">
        <v>244</v>
      </c>
      <c r="H264" s="191">
        <v>0.025</v>
      </c>
      <c r="I264" s="192"/>
      <c r="J264" s="193">
        <f t="shared" si="40"/>
        <v>0</v>
      </c>
      <c r="K264" s="189" t="s">
        <v>144</v>
      </c>
      <c r="L264" s="60"/>
      <c r="M264" s="194" t="s">
        <v>21</v>
      </c>
      <c r="N264" s="195" t="s">
        <v>44</v>
      </c>
      <c r="O264" s="41"/>
      <c r="P264" s="196">
        <f t="shared" si="41"/>
        <v>0</v>
      </c>
      <c r="Q264" s="196">
        <v>0</v>
      </c>
      <c r="R264" s="196">
        <f t="shared" si="42"/>
        <v>0</v>
      </c>
      <c r="S264" s="196">
        <v>0</v>
      </c>
      <c r="T264" s="197">
        <f t="shared" si="43"/>
        <v>0</v>
      </c>
      <c r="AR264" s="23" t="s">
        <v>209</v>
      </c>
      <c r="AT264" s="23" t="s">
        <v>140</v>
      </c>
      <c r="AU264" s="23" t="s">
        <v>77</v>
      </c>
      <c r="AY264" s="23" t="s">
        <v>137</v>
      </c>
      <c r="BE264" s="198">
        <f t="shared" si="44"/>
        <v>0</v>
      </c>
      <c r="BF264" s="198">
        <f t="shared" si="45"/>
        <v>0</v>
      </c>
      <c r="BG264" s="198">
        <f t="shared" si="46"/>
        <v>0</v>
      </c>
      <c r="BH264" s="198">
        <f t="shared" si="47"/>
        <v>0</v>
      </c>
      <c r="BI264" s="198">
        <f t="shared" si="48"/>
        <v>0</v>
      </c>
      <c r="BJ264" s="23" t="s">
        <v>77</v>
      </c>
      <c r="BK264" s="198">
        <f t="shared" si="49"/>
        <v>0</v>
      </c>
      <c r="BL264" s="23" t="s">
        <v>209</v>
      </c>
      <c r="BM264" s="23" t="s">
        <v>615</v>
      </c>
    </row>
    <row r="265" spans="2:63" s="10" customFormat="1" ht="29.85" customHeight="1">
      <c r="B265" s="171"/>
      <c r="C265" s="172"/>
      <c r="D265" s="173" t="s">
        <v>71</v>
      </c>
      <c r="E265" s="185" t="s">
        <v>616</v>
      </c>
      <c r="F265" s="185" t="s">
        <v>617</v>
      </c>
      <c r="G265" s="172"/>
      <c r="H265" s="172"/>
      <c r="I265" s="175"/>
      <c r="J265" s="186">
        <f>BK265</f>
        <v>0</v>
      </c>
      <c r="K265" s="172"/>
      <c r="L265" s="177"/>
      <c r="M265" s="178"/>
      <c r="N265" s="179"/>
      <c r="O265" s="179"/>
      <c r="P265" s="180">
        <f>SUM(P266:P270)</f>
        <v>0</v>
      </c>
      <c r="Q265" s="179"/>
      <c r="R265" s="180">
        <f>SUM(R266:R270)</f>
        <v>0.01</v>
      </c>
      <c r="S265" s="179"/>
      <c r="T265" s="181">
        <f>SUM(T266:T270)</f>
        <v>0.004</v>
      </c>
      <c r="AR265" s="182" t="s">
        <v>77</v>
      </c>
      <c r="AT265" s="183" t="s">
        <v>71</v>
      </c>
      <c r="AU265" s="183" t="s">
        <v>80</v>
      </c>
      <c r="AY265" s="182" t="s">
        <v>137</v>
      </c>
      <c r="BK265" s="184">
        <f>SUM(BK266:BK270)</f>
        <v>0</v>
      </c>
    </row>
    <row r="266" spans="2:65" s="1" customFormat="1" ht="25.5" customHeight="1">
      <c r="B266" s="40"/>
      <c r="C266" s="187" t="s">
        <v>618</v>
      </c>
      <c r="D266" s="187" t="s">
        <v>140</v>
      </c>
      <c r="E266" s="188" t="s">
        <v>619</v>
      </c>
      <c r="F266" s="189" t="s">
        <v>620</v>
      </c>
      <c r="G266" s="190" t="s">
        <v>199</v>
      </c>
      <c r="H266" s="191">
        <v>2</v>
      </c>
      <c r="I266" s="192"/>
      <c r="J266" s="193">
        <f>ROUND(I266*H266,2)</f>
        <v>0</v>
      </c>
      <c r="K266" s="189" t="s">
        <v>144</v>
      </c>
      <c r="L266" s="60"/>
      <c r="M266" s="194" t="s">
        <v>21</v>
      </c>
      <c r="N266" s="195" t="s">
        <v>44</v>
      </c>
      <c r="O266" s="41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AR266" s="23" t="s">
        <v>209</v>
      </c>
      <c r="AT266" s="23" t="s">
        <v>140</v>
      </c>
      <c r="AU266" s="23" t="s">
        <v>77</v>
      </c>
      <c r="AY266" s="23" t="s">
        <v>137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23" t="s">
        <v>77</v>
      </c>
      <c r="BK266" s="198">
        <f>ROUND(I266*H266,2)</f>
        <v>0</v>
      </c>
      <c r="BL266" s="23" t="s">
        <v>209</v>
      </c>
      <c r="BM266" s="23" t="s">
        <v>621</v>
      </c>
    </row>
    <row r="267" spans="2:65" s="1" customFormat="1" ht="16.5" customHeight="1">
      <c r="B267" s="40"/>
      <c r="C267" s="221" t="s">
        <v>622</v>
      </c>
      <c r="D267" s="221" t="s">
        <v>202</v>
      </c>
      <c r="E267" s="222" t="s">
        <v>623</v>
      </c>
      <c r="F267" s="223" t="s">
        <v>624</v>
      </c>
      <c r="G267" s="224" t="s">
        <v>199</v>
      </c>
      <c r="H267" s="225">
        <v>2</v>
      </c>
      <c r="I267" s="226"/>
      <c r="J267" s="227">
        <f>ROUND(I267*H267,2)</f>
        <v>0</v>
      </c>
      <c r="K267" s="223" t="s">
        <v>21</v>
      </c>
      <c r="L267" s="228"/>
      <c r="M267" s="229" t="s">
        <v>21</v>
      </c>
      <c r="N267" s="230" t="s">
        <v>44</v>
      </c>
      <c r="O267" s="41"/>
      <c r="P267" s="196">
        <f>O267*H267</f>
        <v>0</v>
      </c>
      <c r="Q267" s="196">
        <v>0.005</v>
      </c>
      <c r="R267" s="196">
        <f>Q267*H267</f>
        <v>0.01</v>
      </c>
      <c r="S267" s="196">
        <v>0</v>
      </c>
      <c r="T267" s="197">
        <f>S267*H267</f>
        <v>0</v>
      </c>
      <c r="AR267" s="23" t="s">
        <v>299</v>
      </c>
      <c r="AT267" s="23" t="s">
        <v>202</v>
      </c>
      <c r="AU267" s="23" t="s">
        <v>77</v>
      </c>
      <c r="AY267" s="23" t="s">
        <v>137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23" t="s">
        <v>77</v>
      </c>
      <c r="BK267" s="198">
        <f>ROUND(I267*H267,2)</f>
        <v>0</v>
      </c>
      <c r="BL267" s="23" t="s">
        <v>209</v>
      </c>
      <c r="BM267" s="23" t="s">
        <v>625</v>
      </c>
    </row>
    <row r="268" spans="2:65" s="1" customFormat="1" ht="25.5" customHeight="1">
      <c r="B268" s="40"/>
      <c r="C268" s="187" t="s">
        <v>626</v>
      </c>
      <c r="D268" s="187" t="s">
        <v>140</v>
      </c>
      <c r="E268" s="188" t="s">
        <v>627</v>
      </c>
      <c r="F268" s="189" t="s">
        <v>628</v>
      </c>
      <c r="G268" s="190" t="s">
        <v>199</v>
      </c>
      <c r="H268" s="191">
        <v>2</v>
      </c>
      <c r="I268" s="192"/>
      <c r="J268" s="193">
        <f>ROUND(I268*H268,2)</f>
        <v>0</v>
      </c>
      <c r="K268" s="189" t="s">
        <v>144</v>
      </c>
      <c r="L268" s="60"/>
      <c r="M268" s="194" t="s">
        <v>21</v>
      </c>
      <c r="N268" s="195" t="s">
        <v>44</v>
      </c>
      <c r="O268" s="41"/>
      <c r="P268" s="196">
        <f>O268*H268</f>
        <v>0</v>
      </c>
      <c r="Q268" s="196">
        <v>0</v>
      </c>
      <c r="R268" s="196">
        <f>Q268*H268</f>
        <v>0</v>
      </c>
      <c r="S268" s="196">
        <v>0.002</v>
      </c>
      <c r="T268" s="197">
        <f>S268*H268</f>
        <v>0.004</v>
      </c>
      <c r="AR268" s="23" t="s">
        <v>209</v>
      </c>
      <c r="AT268" s="23" t="s">
        <v>140</v>
      </c>
      <c r="AU268" s="23" t="s">
        <v>77</v>
      </c>
      <c r="AY268" s="23" t="s">
        <v>137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23" t="s">
        <v>77</v>
      </c>
      <c r="BK268" s="198">
        <f>ROUND(I268*H268,2)</f>
        <v>0</v>
      </c>
      <c r="BL268" s="23" t="s">
        <v>209</v>
      </c>
      <c r="BM268" s="23" t="s">
        <v>629</v>
      </c>
    </row>
    <row r="269" spans="2:65" s="1" customFormat="1" ht="38.25" customHeight="1">
      <c r="B269" s="40"/>
      <c r="C269" s="187" t="s">
        <v>630</v>
      </c>
      <c r="D269" s="187" t="s">
        <v>140</v>
      </c>
      <c r="E269" s="188" t="s">
        <v>631</v>
      </c>
      <c r="F269" s="189" t="s">
        <v>632</v>
      </c>
      <c r="G269" s="190" t="s">
        <v>244</v>
      </c>
      <c r="H269" s="191">
        <v>0.01</v>
      </c>
      <c r="I269" s="192"/>
      <c r="J269" s="193">
        <f>ROUND(I269*H269,2)</f>
        <v>0</v>
      </c>
      <c r="K269" s="189" t="s">
        <v>144</v>
      </c>
      <c r="L269" s="60"/>
      <c r="M269" s="194" t="s">
        <v>21</v>
      </c>
      <c r="N269" s="195" t="s">
        <v>44</v>
      </c>
      <c r="O269" s="41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AR269" s="23" t="s">
        <v>209</v>
      </c>
      <c r="AT269" s="23" t="s">
        <v>140</v>
      </c>
      <c r="AU269" s="23" t="s">
        <v>77</v>
      </c>
      <c r="AY269" s="23" t="s">
        <v>137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23" t="s">
        <v>77</v>
      </c>
      <c r="BK269" s="198">
        <f>ROUND(I269*H269,2)</f>
        <v>0</v>
      </c>
      <c r="BL269" s="23" t="s">
        <v>209</v>
      </c>
      <c r="BM269" s="23" t="s">
        <v>633</v>
      </c>
    </row>
    <row r="270" spans="2:65" s="1" customFormat="1" ht="38.25" customHeight="1">
      <c r="B270" s="40"/>
      <c r="C270" s="187" t="s">
        <v>634</v>
      </c>
      <c r="D270" s="187" t="s">
        <v>140</v>
      </c>
      <c r="E270" s="188" t="s">
        <v>635</v>
      </c>
      <c r="F270" s="189" t="s">
        <v>636</v>
      </c>
      <c r="G270" s="190" t="s">
        <v>244</v>
      </c>
      <c r="H270" s="191">
        <v>0.01</v>
      </c>
      <c r="I270" s="192"/>
      <c r="J270" s="193">
        <f>ROUND(I270*H270,2)</f>
        <v>0</v>
      </c>
      <c r="K270" s="189" t="s">
        <v>144</v>
      </c>
      <c r="L270" s="60"/>
      <c r="M270" s="194" t="s">
        <v>21</v>
      </c>
      <c r="N270" s="195" t="s">
        <v>44</v>
      </c>
      <c r="O270" s="41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7">
        <f>S270*H270</f>
        <v>0</v>
      </c>
      <c r="AR270" s="23" t="s">
        <v>209</v>
      </c>
      <c r="AT270" s="23" t="s">
        <v>140</v>
      </c>
      <c r="AU270" s="23" t="s">
        <v>77</v>
      </c>
      <c r="AY270" s="23" t="s">
        <v>137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23" t="s">
        <v>77</v>
      </c>
      <c r="BK270" s="198">
        <f>ROUND(I270*H270,2)</f>
        <v>0</v>
      </c>
      <c r="BL270" s="23" t="s">
        <v>209</v>
      </c>
      <c r="BM270" s="23" t="s">
        <v>637</v>
      </c>
    </row>
    <row r="271" spans="2:63" s="10" customFormat="1" ht="29.85" customHeight="1">
      <c r="B271" s="171"/>
      <c r="C271" s="172"/>
      <c r="D271" s="173" t="s">
        <v>71</v>
      </c>
      <c r="E271" s="185" t="s">
        <v>638</v>
      </c>
      <c r="F271" s="185" t="s">
        <v>639</v>
      </c>
      <c r="G271" s="172"/>
      <c r="H271" s="172"/>
      <c r="I271" s="175"/>
      <c r="J271" s="186">
        <f>BK271</f>
        <v>0</v>
      </c>
      <c r="K271" s="172"/>
      <c r="L271" s="177"/>
      <c r="M271" s="178"/>
      <c r="N271" s="179"/>
      <c r="O271" s="179"/>
      <c r="P271" s="180">
        <f>SUM(P272:P287)</f>
        <v>0</v>
      </c>
      <c r="Q271" s="179"/>
      <c r="R271" s="180">
        <f>SUM(R272:R287)</f>
        <v>0.43006212</v>
      </c>
      <c r="S271" s="179"/>
      <c r="T271" s="181">
        <f>SUM(T272:T287)</f>
        <v>0</v>
      </c>
      <c r="AR271" s="182" t="s">
        <v>77</v>
      </c>
      <c r="AT271" s="183" t="s">
        <v>71</v>
      </c>
      <c r="AU271" s="183" t="s">
        <v>80</v>
      </c>
      <c r="AY271" s="182" t="s">
        <v>137</v>
      </c>
      <c r="BK271" s="184">
        <f>SUM(BK272:BK287)</f>
        <v>0</v>
      </c>
    </row>
    <row r="272" spans="2:65" s="1" customFormat="1" ht="38.25" customHeight="1">
      <c r="B272" s="40"/>
      <c r="C272" s="187" t="s">
        <v>640</v>
      </c>
      <c r="D272" s="187" t="s">
        <v>140</v>
      </c>
      <c r="E272" s="188" t="s">
        <v>641</v>
      </c>
      <c r="F272" s="189" t="s">
        <v>642</v>
      </c>
      <c r="G272" s="190" t="s">
        <v>143</v>
      </c>
      <c r="H272" s="191">
        <v>16.172</v>
      </c>
      <c r="I272" s="192"/>
      <c r="J272" s="193">
        <f>ROUND(I272*H272,2)</f>
        <v>0</v>
      </c>
      <c r="K272" s="189" t="s">
        <v>144</v>
      </c>
      <c r="L272" s="60"/>
      <c r="M272" s="194" t="s">
        <v>21</v>
      </c>
      <c r="N272" s="195" t="s">
        <v>44</v>
      </c>
      <c r="O272" s="41"/>
      <c r="P272" s="196">
        <f>O272*H272</f>
        <v>0</v>
      </c>
      <c r="Q272" s="196">
        <v>0.02541</v>
      </c>
      <c r="R272" s="196">
        <f>Q272*H272</f>
        <v>0.41093051999999997</v>
      </c>
      <c r="S272" s="196">
        <v>0</v>
      </c>
      <c r="T272" s="197">
        <f>S272*H272</f>
        <v>0</v>
      </c>
      <c r="AR272" s="23" t="s">
        <v>209</v>
      </c>
      <c r="AT272" s="23" t="s">
        <v>140</v>
      </c>
      <c r="AU272" s="23" t="s">
        <v>77</v>
      </c>
      <c r="AY272" s="23" t="s">
        <v>137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23" t="s">
        <v>77</v>
      </c>
      <c r="BK272" s="198">
        <f>ROUND(I272*H272,2)</f>
        <v>0</v>
      </c>
      <c r="BL272" s="23" t="s">
        <v>209</v>
      </c>
      <c r="BM272" s="23" t="s">
        <v>643</v>
      </c>
    </row>
    <row r="273" spans="2:51" s="11" customFormat="1" ht="13.5">
      <c r="B273" s="199"/>
      <c r="C273" s="200"/>
      <c r="D273" s="201" t="s">
        <v>147</v>
      </c>
      <c r="E273" s="202" t="s">
        <v>21</v>
      </c>
      <c r="F273" s="203" t="s">
        <v>644</v>
      </c>
      <c r="G273" s="200"/>
      <c r="H273" s="204">
        <v>8.84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147</v>
      </c>
      <c r="AU273" s="210" t="s">
        <v>77</v>
      </c>
      <c r="AV273" s="11" t="s">
        <v>77</v>
      </c>
      <c r="AW273" s="11" t="s">
        <v>36</v>
      </c>
      <c r="AX273" s="11" t="s">
        <v>72</v>
      </c>
      <c r="AY273" s="210" t="s">
        <v>137</v>
      </c>
    </row>
    <row r="274" spans="2:51" s="11" customFormat="1" ht="13.5">
      <c r="B274" s="199"/>
      <c r="C274" s="200"/>
      <c r="D274" s="201" t="s">
        <v>147</v>
      </c>
      <c r="E274" s="202" t="s">
        <v>21</v>
      </c>
      <c r="F274" s="203" t="s">
        <v>645</v>
      </c>
      <c r="G274" s="200"/>
      <c r="H274" s="204">
        <v>7.332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147</v>
      </c>
      <c r="AU274" s="210" t="s">
        <v>77</v>
      </c>
      <c r="AV274" s="11" t="s">
        <v>77</v>
      </c>
      <c r="AW274" s="11" t="s">
        <v>36</v>
      </c>
      <c r="AX274" s="11" t="s">
        <v>72</v>
      </c>
      <c r="AY274" s="210" t="s">
        <v>137</v>
      </c>
    </row>
    <row r="275" spans="2:51" s="13" customFormat="1" ht="13.5">
      <c r="B275" s="231"/>
      <c r="C275" s="232"/>
      <c r="D275" s="201" t="s">
        <v>147</v>
      </c>
      <c r="E275" s="233" t="s">
        <v>21</v>
      </c>
      <c r="F275" s="234" t="s">
        <v>216</v>
      </c>
      <c r="G275" s="232"/>
      <c r="H275" s="235">
        <v>16.172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147</v>
      </c>
      <c r="AU275" s="241" t="s">
        <v>77</v>
      </c>
      <c r="AV275" s="13" t="s">
        <v>145</v>
      </c>
      <c r="AW275" s="13" t="s">
        <v>36</v>
      </c>
      <c r="AX275" s="13" t="s">
        <v>80</v>
      </c>
      <c r="AY275" s="241" t="s">
        <v>137</v>
      </c>
    </row>
    <row r="276" spans="2:65" s="1" customFormat="1" ht="38.25" customHeight="1">
      <c r="B276" s="40"/>
      <c r="C276" s="187" t="s">
        <v>646</v>
      </c>
      <c r="D276" s="187" t="s">
        <v>140</v>
      </c>
      <c r="E276" s="188" t="s">
        <v>647</v>
      </c>
      <c r="F276" s="189" t="s">
        <v>648</v>
      </c>
      <c r="G276" s="190" t="s">
        <v>310</v>
      </c>
      <c r="H276" s="191">
        <v>33.56</v>
      </c>
      <c r="I276" s="192"/>
      <c r="J276" s="193">
        <f>ROUND(I276*H276,2)</f>
        <v>0</v>
      </c>
      <c r="K276" s="189" t="s">
        <v>144</v>
      </c>
      <c r="L276" s="60"/>
      <c r="M276" s="194" t="s">
        <v>21</v>
      </c>
      <c r="N276" s="195" t="s">
        <v>44</v>
      </c>
      <c r="O276" s="41"/>
      <c r="P276" s="196">
        <f>O276*H276</f>
        <v>0</v>
      </c>
      <c r="Q276" s="196">
        <v>4E-05</v>
      </c>
      <c r="R276" s="196">
        <f>Q276*H276</f>
        <v>0.0013424</v>
      </c>
      <c r="S276" s="196">
        <v>0</v>
      </c>
      <c r="T276" s="197">
        <f>S276*H276</f>
        <v>0</v>
      </c>
      <c r="AR276" s="23" t="s">
        <v>209</v>
      </c>
      <c r="AT276" s="23" t="s">
        <v>140</v>
      </c>
      <c r="AU276" s="23" t="s">
        <v>77</v>
      </c>
      <c r="AY276" s="23" t="s">
        <v>137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23" t="s">
        <v>77</v>
      </c>
      <c r="BK276" s="198">
        <f>ROUND(I276*H276,2)</f>
        <v>0</v>
      </c>
      <c r="BL276" s="23" t="s">
        <v>209</v>
      </c>
      <c r="BM276" s="23" t="s">
        <v>649</v>
      </c>
    </row>
    <row r="277" spans="2:51" s="11" customFormat="1" ht="13.5">
      <c r="B277" s="199"/>
      <c r="C277" s="200"/>
      <c r="D277" s="201" t="s">
        <v>147</v>
      </c>
      <c r="E277" s="202" t="s">
        <v>21</v>
      </c>
      <c r="F277" s="203" t="s">
        <v>650</v>
      </c>
      <c r="G277" s="200"/>
      <c r="H277" s="204">
        <v>4.05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147</v>
      </c>
      <c r="AU277" s="210" t="s">
        <v>77</v>
      </c>
      <c r="AV277" s="11" t="s">
        <v>77</v>
      </c>
      <c r="AW277" s="11" t="s">
        <v>36</v>
      </c>
      <c r="AX277" s="11" t="s">
        <v>72</v>
      </c>
      <c r="AY277" s="210" t="s">
        <v>137</v>
      </c>
    </row>
    <row r="278" spans="2:51" s="11" customFormat="1" ht="13.5">
      <c r="B278" s="199"/>
      <c r="C278" s="200"/>
      <c r="D278" s="201" t="s">
        <v>147</v>
      </c>
      <c r="E278" s="202" t="s">
        <v>21</v>
      </c>
      <c r="F278" s="203" t="s">
        <v>651</v>
      </c>
      <c r="G278" s="200"/>
      <c r="H278" s="204">
        <v>8.71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147</v>
      </c>
      <c r="AU278" s="210" t="s">
        <v>77</v>
      </c>
      <c r="AV278" s="11" t="s">
        <v>77</v>
      </c>
      <c r="AW278" s="11" t="s">
        <v>36</v>
      </c>
      <c r="AX278" s="11" t="s">
        <v>72</v>
      </c>
      <c r="AY278" s="210" t="s">
        <v>137</v>
      </c>
    </row>
    <row r="279" spans="2:51" s="11" customFormat="1" ht="13.5">
      <c r="B279" s="199"/>
      <c r="C279" s="200"/>
      <c r="D279" s="201" t="s">
        <v>147</v>
      </c>
      <c r="E279" s="202" t="s">
        <v>21</v>
      </c>
      <c r="F279" s="203" t="s">
        <v>652</v>
      </c>
      <c r="G279" s="200"/>
      <c r="H279" s="204">
        <v>20.8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147</v>
      </c>
      <c r="AU279" s="210" t="s">
        <v>77</v>
      </c>
      <c r="AV279" s="11" t="s">
        <v>77</v>
      </c>
      <c r="AW279" s="11" t="s">
        <v>36</v>
      </c>
      <c r="AX279" s="11" t="s">
        <v>72</v>
      </c>
      <c r="AY279" s="210" t="s">
        <v>137</v>
      </c>
    </row>
    <row r="280" spans="2:51" s="13" customFormat="1" ht="13.5">
      <c r="B280" s="231"/>
      <c r="C280" s="232"/>
      <c r="D280" s="201" t="s">
        <v>147</v>
      </c>
      <c r="E280" s="233" t="s">
        <v>21</v>
      </c>
      <c r="F280" s="234" t="s">
        <v>216</v>
      </c>
      <c r="G280" s="232"/>
      <c r="H280" s="235">
        <v>33.56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147</v>
      </c>
      <c r="AU280" s="241" t="s">
        <v>77</v>
      </c>
      <c r="AV280" s="13" t="s">
        <v>145</v>
      </c>
      <c r="AW280" s="13" t="s">
        <v>36</v>
      </c>
      <c r="AX280" s="13" t="s">
        <v>80</v>
      </c>
      <c r="AY280" s="241" t="s">
        <v>137</v>
      </c>
    </row>
    <row r="281" spans="2:65" s="1" customFormat="1" ht="25.5" customHeight="1">
      <c r="B281" s="40"/>
      <c r="C281" s="187" t="s">
        <v>653</v>
      </c>
      <c r="D281" s="187" t="s">
        <v>140</v>
      </c>
      <c r="E281" s="188" t="s">
        <v>654</v>
      </c>
      <c r="F281" s="189" t="s">
        <v>655</v>
      </c>
      <c r="G281" s="190" t="s">
        <v>143</v>
      </c>
      <c r="H281" s="191">
        <v>16.172</v>
      </c>
      <c r="I281" s="192"/>
      <c r="J281" s="193">
        <f>ROUND(I281*H281,2)</f>
        <v>0</v>
      </c>
      <c r="K281" s="189" t="s">
        <v>144</v>
      </c>
      <c r="L281" s="60"/>
      <c r="M281" s="194" t="s">
        <v>21</v>
      </c>
      <c r="N281" s="195" t="s">
        <v>44</v>
      </c>
      <c r="O281" s="4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23" t="s">
        <v>209</v>
      </c>
      <c r="AT281" s="23" t="s">
        <v>140</v>
      </c>
      <c r="AU281" s="23" t="s">
        <v>77</v>
      </c>
      <c r="AY281" s="23" t="s">
        <v>137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77</v>
      </c>
      <c r="BK281" s="198">
        <f>ROUND(I281*H281,2)</f>
        <v>0</v>
      </c>
      <c r="BL281" s="23" t="s">
        <v>209</v>
      </c>
      <c r="BM281" s="23" t="s">
        <v>656</v>
      </c>
    </row>
    <row r="282" spans="2:65" s="1" customFormat="1" ht="25.5" customHeight="1">
      <c r="B282" s="40"/>
      <c r="C282" s="187" t="s">
        <v>657</v>
      </c>
      <c r="D282" s="187" t="s">
        <v>140</v>
      </c>
      <c r="E282" s="188" t="s">
        <v>658</v>
      </c>
      <c r="F282" s="189" t="s">
        <v>659</v>
      </c>
      <c r="G282" s="190" t="s">
        <v>143</v>
      </c>
      <c r="H282" s="191">
        <v>16.172</v>
      </c>
      <c r="I282" s="192"/>
      <c r="J282" s="193">
        <f>ROUND(I282*H282,2)</f>
        <v>0</v>
      </c>
      <c r="K282" s="189" t="s">
        <v>144</v>
      </c>
      <c r="L282" s="60"/>
      <c r="M282" s="194" t="s">
        <v>21</v>
      </c>
      <c r="N282" s="195" t="s">
        <v>44</v>
      </c>
      <c r="O282" s="41"/>
      <c r="P282" s="196">
        <f>O282*H282</f>
        <v>0</v>
      </c>
      <c r="Q282" s="196">
        <v>0.0007</v>
      </c>
      <c r="R282" s="196">
        <f>Q282*H282</f>
        <v>0.0113204</v>
      </c>
      <c r="S282" s="196">
        <v>0</v>
      </c>
      <c r="T282" s="197">
        <f>S282*H282</f>
        <v>0</v>
      </c>
      <c r="AR282" s="23" t="s">
        <v>209</v>
      </c>
      <c r="AT282" s="23" t="s">
        <v>140</v>
      </c>
      <c r="AU282" s="23" t="s">
        <v>77</v>
      </c>
      <c r="AY282" s="23" t="s">
        <v>137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23" t="s">
        <v>77</v>
      </c>
      <c r="BK282" s="198">
        <f>ROUND(I282*H282,2)</f>
        <v>0</v>
      </c>
      <c r="BL282" s="23" t="s">
        <v>209</v>
      </c>
      <c r="BM282" s="23" t="s">
        <v>660</v>
      </c>
    </row>
    <row r="283" spans="2:65" s="1" customFormat="1" ht="25.5" customHeight="1">
      <c r="B283" s="40"/>
      <c r="C283" s="187" t="s">
        <v>661</v>
      </c>
      <c r="D283" s="187" t="s">
        <v>140</v>
      </c>
      <c r="E283" s="188" t="s">
        <v>662</v>
      </c>
      <c r="F283" s="189" t="s">
        <v>663</v>
      </c>
      <c r="G283" s="190" t="s">
        <v>143</v>
      </c>
      <c r="H283" s="191">
        <v>32.344</v>
      </c>
      <c r="I283" s="192"/>
      <c r="J283" s="193">
        <f>ROUND(I283*H283,2)</f>
        <v>0</v>
      </c>
      <c r="K283" s="189" t="s">
        <v>144</v>
      </c>
      <c r="L283" s="60"/>
      <c r="M283" s="194" t="s">
        <v>21</v>
      </c>
      <c r="N283" s="195" t="s">
        <v>44</v>
      </c>
      <c r="O283" s="41"/>
      <c r="P283" s="196">
        <f>O283*H283</f>
        <v>0</v>
      </c>
      <c r="Q283" s="196">
        <v>0.0002</v>
      </c>
      <c r="R283" s="196">
        <f>Q283*H283</f>
        <v>0.0064688</v>
      </c>
      <c r="S283" s="196">
        <v>0</v>
      </c>
      <c r="T283" s="197">
        <f>S283*H283</f>
        <v>0</v>
      </c>
      <c r="AR283" s="23" t="s">
        <v>209</v>
      </c>
      <c r="AT283" s="23" t="s">
        <v>140</v>
      </c>
      <c r="AU283" s="23" t="s">
        <v>77</v>
      </c>
      <c r="AY283" s="23" t="s">
        <v>137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23" t="s">
        <v>77</v>
      </c>
      <c r="BK283" s="198">
        <f>ROUND(I283*H283,2)</f>
        <v>0</v>
      </c>
      <c r="BL283" s="23" t="s">
        <v>209</v>
      </c>
      <c r="BM283" s="23" t="s">
        <v>664</v>
      </c>
    </row>
    <row r="284" spans="2:51" s="11" customFormat="1" ht="13.5">
      <c r="B284" s="199"/>
      <c r="C284" s="200"/>
      <c r="D284" s="201" t="s">
        <v>147</v>
      </c>
      <c r="E284" s="202" t="s">
        <v>21</v>
      </c>
      <c r="F284" s="203" t="s">
        <v>665</v>
      </c>
      <c r="G284" s="200"/>
      <c r="H284" s="204">
        <v>32.344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147</v>
      </c>
      <c r="AU284" s="210" t="s">
        <v>77</v>
      </c>
      <c r="AV284" s="11" t="s">
        <v>77</v>
      </c>
      <c r="AW284" s="11" t="s">
        <v>36</v>
      </c>
      <c r="AX284" s="11" t="s">
        <v>72</v>
      </c>
      <c r="AY284" s="210" t="s">
        <v>137</v>
      </c>
    </row>
    <row r="285" spans="2:51" s="13" customFormat="1" ht="13.5">
      <c r="B285" s="231"/>
      <c r="C285" s="232"/>
      <c r="D285" s="201" t="s">
        <v>147</v>
      </c>
      <c r="E285" s="233" t="s">
        <v>21</v>
      </c>
      <c r="F285" s="234" t="s">
        <v>216</v>
      </c>
      <c r="G285" s="232"/>
      <c r="H285" s="235">
        <v>32.344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147</v>
      </c>
      <c r="AU285" s="241" t="s">
        <v>77</v>
      </c>
      <c r="AV285" s="13" t="s">
        <v>145</v>
      </c>
      <c r="AW285" s="13" t="s">
        <v>36</v>
      </c>
      <c r="AX285" s="13" t="s">
        <v>80</v>
      </c>
      <c r="AY285" s="241" t="s">
        <v>137</v>
      </c>
    </row>
    <row r="286" spans="2:65" s="1" customFormat="1" ht="51" customHeight="1">
      <c r="B286" s="40"/>
      <c r="C286" s="187" t="s">
        <v>666</v>
      </c>
      <c r="D286" s="187" t="s">
        <v>140</v>
      </c>
      <c r="E286" s="188" t="s">
        <v>667</v>
      </c>
      <c r="F286" s="189" t="s">
        <v>668</v>
      </c>
      <c r="G286" s="190" t="s">
        <v>244</v>
      </c>
      <c r="H286" s="191">
        <v>0.43</v>
      </c>
      <c r="I286" s="192"/>
      <c r="J286" s="193">
        <f>ROUND(I286*H286,2)</f>
        <v>0</v>
      </c>
      <c r="K286" s="189" t="s">
        <v>144</v>
      </c>
      <c r="L286" s="60"/>
      <c r="M286" s="194" t="s">
        <v>21</v>
      </c>
      <c r="N286" s="195" t="s">
        <v>44</v>
      </c>
      <c r="O286" s="41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AR286" s="23" t="s">
        <v>209</v>
      </c>
      <c r="AT286" s="23" t="s">
        <v>140</v>
      </c>
      <c r="AU286" s="23" t="s">
        <v>77</v>
      </c>
      <c r="AY286" s="23" t="s">
        <v>137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23" t="s">
        <v>77</v>
      </c>
      <c r="BK286" s="198">
        <f>ROUND(I286*H286,2)</f>
        <v>0</v>
      </c>
      <c r="BL286" s="23" t="s">
        <v>209</v>
      </c>
      <c r="BM286" s="23" t="s">
        <v>669</v>
      </c>
    </row>
    <row r="287" spans="2:65" s="1" customFormat="1" ht="38.25" customHeight="1">
      <c r="B287" s="40"/>
      <c r="C287" s="187" t="s">
        <v>670</v>
      </c>
      <c r="D287" s="187" t="s">
        <v>140</v>
      </c>
      <c r="E287" s="188" t="s">
        <v>671</v>
      </c>
      <c r="F287" s="189" t="s">
        <v>672</v>
      </c>
      <c r="G287" s="190" t="s">
        <v>244</v>
      </c>
      <c r="H287" s="191">
        <v>0.43</v>
      </c>
      <c r="I287" s="192"/>
      <c r="J287" s="193">
        <f>ROUND(I287*H287,2)</f>
        <v>0</v>
      </c>
      <c r="K287" s="189" t="s">
        <v>144</v>
      </c>
      <c r="L287" s="60"/>
      <c r="M287" s="194" t="s">
        <v>21</v>
      </c>
      <c r="N287" s="195" t="s">
        <v>44</v>
      </c>
      <c r="O287" s="41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AR287" s="23" t="s">
        <v>209</v>
      </c>
      <c r="AT287" s="23" t="s">
        <v>140</v>
      </c>
      <c r="AU287" s="23" t="s">
        <v>77</v>
      </c>
      <c r="AY287" s="23" t="s">
        <v>137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3" t="s">
        <v>77</v>
      </c>
      <c r="BK287" s="198">
        <f>ROUND(I287*H287,2)</f>
        <v>0</v>
      </c>
      <c r="BL287" s="23" t="s">
        <v>209</v>
      </c>
      <c r="BM287" s="23" t="s">
        <v>673</v>
      </c>
    </row>
    <row r="288" spans="2:63" s="10" customFormat="1" ht="29.85" customHeight="1">
      <c r="B288" s="171"/>
      <c r="C288" s="172"/>
      <c r="D288" s="173" t="s">
        <v>71</v>
      </c>
      <c r="E288" s="185" t="s">
        <v>674</v>
      </c>
      <c r="F288" s="185" t="s">
        <v>675</v>
      </c>
      <c r="G288" s="172"/>
      <c r="H288" s="172"/>
      <c r="I288" s="175"/>
      <c r="J288" s="186">
        <f>BK288</f>
        <v>0</v>
      </c>
      <c r="K288" s="172"/>
      <c r="L288" s="177"/>
      <c r="M288" s="178"/>
      <c r="N288" s="179"/>
      <c r="O288" s="179"/>
      <c r="P288" s="180">
        <f>SUM(P289:P303)</f>
        <v>0</v>
      </c>
      <c r="Q288" s="179"/>
      <c r="R288" s="180">
        <f>SUM(R289:R303)</f>
        <v>0.037</v>
      </c>
      <c r="S288" s="179"/>
      <c r="T288" s="181">
        <f>SUM(T289:T303)</f>
        <v>0.1013115</v>
      </c>
      <c r="AR288" s="182" t="s">
        <v>77</v>
      </c>
      <c r="AT288" s="183" t="s">
        <v>71</v>
      </c>
      <c r="AU288" s="183" t="s">
        <v>80</v>
      </c>
      <c r="AY288" s="182" t="s">
        <v>137</v>
      </c>
      <c r="BK288" s="184">
        <f>SUM(BK289:BK303)</f>
        <v>0</v>
      </c>
    </row>
    <row r="289" spans="2:65" s="1" customFormat="1" ht="16.5" customHeight="1">
      <c r="B289" s="40"/>
      <c r="C289" s="187" t="s">
        <v>676</v>
      </c>
      <c r="D289" s="187" t="s">
        <v>140</v>
      </c>
      <c r="E289" s="188" t="s">
        <v>677</v>
      </c>
      <c r="F289" s="189" t="s">
        <v>678</v>
      </c>
      <c r="G289" s="190" t="s">
        <v>143</v>
      </c>
      <c r="H289" s="191">
        <v>4.11</v>
      </c>
      <c r="I289" s="192"/>
      <c r="J289" s="193">
        <f>ROUND(I289*H289,2)</f>
        <v>0</v>
      </c>
      <c r="K289" s="189" t="s">
        <v>144</v>
      </c>
      <c r="L289" s="60"/>
      <c r="M289" s="194" t="s">
        <v>21</v>
      </c>
      <c r="N289" s="195" t="s">
        <v>44</v>
      </c>
      <c r="O289" s="41"/>
      <c r="P289" s="196">
        <f>O289*H289</f>
        <v>0</v>
      </c>
      <c r="Q289" s="196">
        <v>0</v>
      </c>
      <c r="R289" s="196">
        <f>Q289*H289</f>
        <v>0</v>
      </c>
      <c r="S289" s="196">
        <v>0.02465</v>
      </c>
      <c r="T289" s="197">
        <f>S289*H289</f>
        <v>0.1013115</v>
      </c>
      <c r="AR289" s="23" t="s">
        <v>209</v>
      </c>
      <c r="AT289" s="23" t="s">
        <v>140</v>
      </c>
      <c r="AU289" s="23" t="s">
        <v>77</v>
      </c>
      <c r="AY289" s="23" t="s">
        <v>137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23" t="s">
        <v>77</v>
      </c>
      <c r="BK289" s="198">
        <f>ROUND(I289*H289,2)</f>
        <v>0</v>
      </c>
      <c r="BL289" s="23" t="s">
        <v>209</v>
      </c>
      <c r="BM289" s="23" t="s">
        <v>679</v>
      </c>
    </row>
    <row r="290" spans="2:51" s="12" customFormat="1" ht="13.5">
      <c r="B290" s="211"/>
      <c r="C290" s="212"/>
      <c r="D290" s="201" t="s">
        <v>147</v>
      </c>
      <c r="E290" s="213" t="s">
        <v>21</v>
      </c>
      <c r="F290" s="214" t="s">
        <v>680</v>
      </c>
      <c r="G290" s="212"/>
      <c r="H290" s="213" t="s">
        <v>21</v>
      </c>
      <c r="I290" s="215"/>
      <c r="J290" s="212"/>
      <c r="K290" s="212"/>
      <c r="L290" s="216"/>
      <c r="M290" s="217"/>
      <c r="N290" s="218"/>
      <c r="O290" s="218"/>
      <c r="P290" s="218"/>
      <c r="Q290" s="218"/>
      <c r="R290" s="218"/>
      <c r="S290" s="218"/>
      <c r="T290" s="219"/>
      <c r="AT290" s="220" t="s">
        <v>147</v>
      </c>
      <c r="AU290" s="220" t="s">
        <v>77</v>
      </c>
      <c r="AV290" s="12" t="s">
        <v>80</v>
      </c>
      <c r="AW290" s="12" t="s">
        <v>36</v>
      </c>
      <c r="AX290" s="12" t="s">
        <v>72</v>
      </c>
      <c r="AY290" s="220" t="s">
        <v>137</v>
      </c>
    </row>
    <row r="291" spans="2:51" s="11" customFormat="1" ht="13.5">
      <c r="B291" s="199"/>
      <c r="C291" s="200"/>
      <c r="D291" s="201" t="s">
        <v>147</v>
      </c>
      <c r="E291" s="202" t="s">
        <v>21</v>
      </c>
      <c r="F291" s="203" t="s">
        <v>681</v>
      </c>
      <c r="G291" s="200"/>
      <c r="H291" s="204">
        <v>4.11</v>
      </c>
      <c r="I291" s="205"/>
      <c r="J291" s="200"/>
      <c r="K291" s="200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147</v>
      </c>
      <c r="AU291" s="210" t="s">
        <v>77</v>
      </c>
      <c r="AV291" s="11" t="s">
        <v>77</v>
      </c>
      <c r="AW291" s="11" t="s">
        <v>36</v>
      </c>
      <c r="AX291" s="11" t="s">
        <v>72</v>
      </c>
      <c r="AY291" s="210" t="s">
        <v>137</v>
      </c>
    </row>
    <row r="292" spans="2:51" s="13" customFormat="1" ht="13.5">
      <c r="B292" s="231"/>
      <c r="C292" s="232"/>
      <c r="D292" s="201" t="s">
        <v>147</v>
      </c>
      <c r="E292" s="233" t="s">
        <v>21</v>
      </c>
      <c r="F292" s="234" t="s">
        <v>216</v>
      </c>
      <c r="G292" s="232"/>
      <c r="H292" s="235">
        <v>4.11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147</v>
      </c>
      <c r="AU292" s="241" t="s">
        <v>77</v>
      </c>
      <c r="AV292" s="13" t="s">
        <v>145</v>
      </c>
      <c r="AW292" s="13" t="s">
        <v>36</v>
      </c>
      <c r="AX292" s="13" t="s">
        <v>80</v>
      </c>
      <c r="AY292" s="241" t="s">
        <v>137</v>
      </c>
    </row>
    <row r="293" spans="2:65" s="1" customFormat="1" ht="25.5" customHeight="1">
      <c r="B293" s="40"/>
      <c r="C293" s="187" t="s">
        <v>682</v>
      </c>
      <c r="D293" s="187" t="s">
        <v>140</v>
      </c>
      <c r="E293" s="188" t="s">
        <v>683</v>
      </c>
      <c r="F293" s="189" t="s">
        <v>684</v>
      </c>
      <c r="G293" s="190" t="s">
        <v>199</v>
      </c>
      <c r="H293" s="191">
        <v>2</v>
      </c>
      <c r="I293" s="192"/>
      <c r="J293" s="193">
        <f aca="true" t="shared" si="50" ref="J293:J303">ROUND(I293*H293,2)</f>
        <v>0</v>
      </c>
      <c r="K293" s="189" t="s">
        <v>144</v>
      </c>
      <c r="L293" s="60"/>
      <c r="M293" s="194" t="s">
        <v>21</v>
      </c>
      <c r="N293" s="195" t="s">
        <v>44</v>
      </c>
      <c r="O293" s="41"/>
      <c r="P293" s="196">
        <f aca="true" t="shared" si="51" ref="P293:P303">O293*H293</f>
        <v>0</v>
      </c>
      <c r="Q293" s="196">
        <v>0</v>
      </c>
      <c r="R293" s="196">
        <f aca="true" t="shared" si="52" ref="R293:R303">Q293*H293</f>
        <v>0</v>
      </c>
      <c r="S293" s="196">
        <v>0</v>
      </c>
      <c r="T293" s="197">
        <f aca="true" t="shared" si="53" ref="T293:T303">S293*H293</f>
        <v>0</v>
      </c>
      <c r="AR293" s="23" t="s">
        <v>209</v>
      </c>
      <c r="AT293" s="23" t="s">
        <v>140</v>
      </c>
      <c r="AU293" s="23" t="s">
        <v>77</v>
      </c>
      <c r="AY293" s="23" t="s">
        <v>137</v>
      </c>
      <c r="BE293" s="198">
        <f aca="true" t="shared" si="54" ref="BE293:BE303">IF(N293="základní",J293,0)</f>
        <v>0</v>
      </c>
      <c r="BF293" s="198">
        <f aca="true" t="shared" si="55" ref="BF293:BF303">IF(N293="snížená",J293,0)</f>
        <v>0</v>
      </c>
      <c r="BG293" s="198">
        <f aca="true" t="shared" si="56" ref="BG293:BG303">IF(N293="zákl. přenesená",J293,0)</f>
        <v>0</v>
      </c>
      <c r="BH293" s="198">
        <f aca="true" t="shared" si="57" ref="BH293:BH303">IF(N293="sníž. přenesená",J293,0)</f>
        <v>0</v>
      </c>
      <c r="BI293" s="198">
        <f aca="true" t="shared" si="58" ref="BI293:BI303">IF(N293="nulová",J293,0)</f>
        <v>0</v>
      </c>
      <c r="BJ293" s="23" t="s">
        <v>77</v>
      </c>
      <c r="BK293" s="198">
        <f aca="true" t="shared" si="59" ref="BK293:BK303">ROUND(I293*H293,2)</f>
        <v>0</v>
      </c>
      <c r="BL293" s="23" t="s">
        <v>209</v>
      </c>
      <c r="BM293" s="23" t="s">
        <v>685</v>
      </c>
    </row>
    <row r="294" spans="2:65" s="1" customFormat="1" ht="16.5" customHeight="1">
      <c r="B294" s="40"/>
      <c r="C294" s="221" t="s">
        <v>686</v>
      </c>
      <c r="D294" s="221" t="s">
        <v>202</v>
      </c>
      <c r="E294" s="222" t="s">
        <v>687</v>
      </c>
      <c r="F294" s="223" t="s">
        <v>688</v>
      </c>
      <c r="G294" s="224" t="s">
        <v>199</v>
      </c>
      <c r="H294" s="225">
        <v>2</v>
      </c>
      <c r="I294" s="226"/>
      <c r="J294" s="227">
        <f t="shared" si="50"/>
        <v>0</v>
      </c>
      <c r="K294" s="223" t="s">
        <v>144</v>
      </c>
      <c r="L294" s="228"/>
      <c r="M294" s="229" t="s">
        <v>21</v>
      </c>
      <c r="N294" s="230" t="s">
        <v>44</v>
      </c>
      <c r="O294" s="41"/>
      <c r="P294" s="196">
        <f t="shared" si="51"/>
        <v>0</v>
      </c>
      <c r="Q294" s="196">
        <v>0.0155</v>
      </c>
      <c r="R294" s="196">
        <f t="shared" si="52"/>
        <v>0.031</v>
      </c>
      <c r="S294" s="196">
        <v>0</v>
      </c>
      <c r="T294" s="197">
        <f t="shared" si="53"/>
        <v>0</v>
      </c>
      <c r="AR294" s="23" t="s">
        <v>299</v>
      </c>
      <c r="AT294" s="23" t="s">
        <v>202</v>
      </c>
      <c r="AU294" s="23" t="s">
        <v>77</v>
      </c>
      <c r="AY294" s="23" t="s">
        <v>137</v>
      </c>
      <c r="BE294" s="198">
        <f t="shared" si="54"/>
        <v>0</v>
      </c>
      <c r="BF294" s="198">
        <f t="shared" si="55"/>
        <v>0</v>
      </c>
      <c r="BG294" s="198">
        <f t="shared" si="56"/>
        <v>0</v>
      </c>
      <c r="BH294" s="198">
        <f t="shared" si="57"/>
        <v>0</v>
      </c>
      <c r="BI294" s="198">
        <f t="shared" si="58"/>
        <v>0</v>
      </c>
      <c r="BJ294" s="23" t="s">
        <v>77</v>
      </c>
      <c r="BK294" s="198">
        <f t="shared" si="59"/>
        <v>0</v>
      </c>
      <c r="BL294" s="23" t="s">
        <v>209</v>
      </c>
      <c r="BM294" s="23" t="s">
        <v>689</v>
      </c>
    </row>
    <row r="295" spans="2:65" s="1" customFormat="1" ht="25.5" customHeight="1">
      <c r="B295" s="40"/>
      <c r="C295" s="221" t="s">
        <v>690</v>
      </c>
      <c r="D295" s="221" t="s">
        <v>202</v>
      </c>
      <c r="E295" s="222" t="s">
        <v>691</v>
      </c>
      <c r="F295" s="223" t="s">
        <v>692</v>
      </c>
      <c r="G295" s="224" t="s">
        <v>199</v>
      </c>
      <c r="H295" s="225">
        <v>2</v>
      </c>
      <c r="I295" s="226"/>
      <c r="J295" s="227">
        <f t="shared" si="50"/>
        <v>0</v>
      </c>
      <c r="K295" s="223" t="s">
        <v>144</v>
      </c>
      <c r="L295" s="228"/>
      <c r="M295" s="229" t="s">
        <v>21</v>
      </c>
      <c r="N295" s="230" t="s">
        <v>44</v>
      </c>
      <c r="O295" s="41"/>
      <c r="P295" s="196">
        <f t="shared" si="51"/>
        <v>0</v>
      </c>
      <c r="Q295" s="196">
        <v>0.0012</v>
      </c>
      <c r="R295" s="196">
        <f t="shared" si="52"/>
        <v>0.0024</v>
      </c>
      <c r="S295" s="196">
        <v>0</v>
      </c>
      <c r="T295" s="197">
        <f t="shared" si="53"/>
        <v>0</v>
      </c>
      <c r="AR295" s="23" t="s">
        <v>299</v>
      </c>
      <c r="AT295" s="23" t="s">
        <v>202</v>
      </c>
      <c r="AU295" s="23" t="s">
        <v>77</v>
      </c>
      <c r="AY295" s="23" t="s">
        <v>137</v>
      </c>
      <c r="BE295" s="198">
        <f t="shared" si="54"/>
        <v>0</v>
      </c>
      <c r="BF295" s="198">
        <f t="shared" si="55"/>
        <v>0</v>
      </c>
      <c r="BG295" s="198">
        <f t="shared" si="56"/>
        <v>0</v>
      </c>
      <c r="BH295" s="198">
        <f t="shared" si="57"/>
        <v>0</v>
      </c>
      <c r="BI295" s="198">
        <f t="shared" si="58"/>
        <v>0</v>
      </c>
      <c r="BJ295" s="23" t="s">
        <v>77</v>
      </c>
      <c r="BK295" s="198">
        <f t="shared" si="59"/>
        <v>0</v>
      </c>
      <c r="BL295" s="23" t="s">
        <v>209</v>
      </c>
      <c r="BM295" s="23" t="s">
        <v>693</v>
      </c>
    </row>
    <row r="296" spans="2:65" s="1" customFormat="1" ht="16.5" customHeight="1">
      <c r="B296" s="40"/>
      <c r="C296" s="187" t="s">
        <v>694</v>
      </c>
      <c r="D296" s="187" t="s">
        <v>140</v>
      </c>
      <c r="E296" s="188" t="s">
        <v>695</v>
      </c>
      <c r="F296" s="189" t="s">
        <v>696</v>
      </c>
      <c r="G296" s="190" t="s">
        <v>199</v>
      </c>
      <c r="H296" s="191">
        <v>2</v>
      </c>
      <c r="I296" s="192"/>
      <c r="J296" s="193">
        <f t="shared" si="50"/>
        <v>0</v>
      </c>
      <c r="K296" s="189" t="s">
        <v>144</v>
      </c>
      <c r="L296" s="60"/>
      <c r="M296" s="194" t="s">
        <v>21</v>
      </c>
      <c r="N296" s="195" t="s">
        <v>44</v>
      </c>
      <c r="O296" s="41"/>
      <c r="P296" s="196">
        <f t="shared" si="51"/>
        <v>0</v>
      </c>
      <c r="Q296" s="196">
        <v>0</v>
      </c>
      <c r="R296" s="196">
        <f t="shared" si="52"/>
        <v>0</v>
      </c>
      <c r="S296" s="196">
        <v>0</v>
      </c>
      <c r="T296" s="197">
        <f t="shared" si="53"/>
        <v>0</v>
      </c>
      <c r="AR296" s="23" t="s">
        <v>209</v>
      </c>
      <c r="AT296" s="23" t="s">
        <v>140</v>
      </c>
      <c r="AU296" s="23" t="s">
        <v>77</v>
      </c>
      <c r="AY296" s="23" t="s">
        <v>137</v>
      </c>
      <c r="BE296" s="198">
        <f t="shared" si="54"/>
        <v>0</v>
      </c>
      <c r="BF296" s="198">
        <f t="shared" si="55"/>
        <v>0</v>
      </c>
      <c r="BG296" s="198">
        <f t="shared" si="56"/>
        <v>0</v>
      </c>
      <c r="BH296" s="198">
        <f t="shared" si="57"/>
        <v>0</v>
      </c>
      <c r="BI296" s="198">
        <f t="shared" si="58"/>
        <v>0</v>
      </c>
      <c r="BJ296" s="23" t="s">
        <v>77</v>
      </c>
      <c r="BK296" s="198">
        <f t="shared" si="59"/>
        <v>0</v>
      </c>
      <c r="BL296" s="23" t="s">
        <v>209</v>
      </c>
      <c r="BM296" s="23" t="s">
        <v>697</v>
      </c>
    </row>
    <row r="297" spans="2:65" s="1" customFormat="1" ht="16.5" customHeight="1">
      <c r="B297" s="40"/>
      <c r="C297" s="221" t="s">
        <v>698</v>
      </c>
      <c r="D297" s="221" t="s">
        <v>202</v>
      </c>
      <c r="E297" s="222" t="s">
        <v>699</v>
      </c>
      <c r="F297" s="223" t="s">
        <v>700</v>
      </c>
      <c r="G297" s="224" t="s">
        <v>199</v>
      </c>
      <c r="H297" s="225">
        <v>2</v>
      </c>
      <c r="I297" s="226"/>
      <c r="J297" s="227">
        <f t="shared" si="50"/>
        <v>0</v>
      </c>
      <c r="K297" s="223" t="s">
        <v>144</v>
      </c>
      <c r="L297" s="228"/>
      <c r="M297" s="229" t="s">
        <v>21</v>
      </c>
      <c r="N297" s="230" t="s">
        <v>44</v>
      </c>
      <c r="O297" s="41"/>
      <c r="P297" s="196">
        <f t="shared" si="51"/>
        <v>0</v>
      </c>
      <c r="Q297" s="196">
        <v>0.00045</v>
      </c>
      <c r="R297" s="196">
        <f t="shared" si="52"/>
        <v>0.0009</v>
      </c>
      <c r="S297" s="196">
        <v>0</v>
      </c>
      <c r="T297" s="197">
        <f t="shared" si="53"/>
        <v>0</v>
      </c>
      <c r="AR297" s="23" t="s">
        <v>299</v>
      </c>
      <c r="AT297" s="23" t="s">
        <v>202</v>
      </c>
      <c r="AU297" s="23" t="s">
        <v>77</v>
      </c>
      <c r="AY297" s="23" t="s">
        <v>137</v>
      </c>
      <c r="BE297" s="198">
        <f t="shared" si="54"/>
        <v>0</v>
      </c>
      <c r="BF297" s="198">
        <f t="shared" si="55"/>
        <v>0</v>
      </c>
      <c r="BG297" s="198">
        <f t="shared" si="56"/>
        <v>0</v>
      </c>
      <c r="BH297" s="198">
        <f t="shared" si="57"/>
        <v>0</v>
      </c>
      <c r="BI297" s="198">
        <f t="shared" si="58"/>
        <v>0</v>
      </c>
      <c r="BJ297" s="23" t="s">
        <v>77</v>
      </c>
      <c r="BK297" s="198">
        <f t="shared" si="59"/>
        <v>0</v>
      </c>
      <c r="BL297" s="23" t="s">
        <v>209</v>
      </c>
      <c r="BM297" s="23" t="s">
        <v>701</v>
      </c>
    </row>
    <row r="298" spans="2:65" s="1" customFormat="1" ht="25.5" customHeight="1">
      <c r="B298" s="40"/>
      <c r="C298" s="187" t="s">
        <v>702</v>
      </c>
      <c r="D298" s="187" t="s">
        <v>140</v>
      </c>
      <c r="E298" s="188" t="s">
        <v>703</v>
      </c>
      <c r="F298" s="189" t="s">
        <v>704</v>
      </c>
      <c r="G298" s="190" t="s">
        <v>199</v>
      </c>
      <c r="H298" s="191">
        <v>2</v>
      </c>
      <c r="I298" s="192"/>
      <c r="J298" s="193">
        <f t="shared" si="50"/>
        <v>0</v>
      </c>
      <c r="K298" s="189" t="s">
        <v>144</v>
      </c>
      <c r="L298" s="60"/>
      <c r="M298" s="194" t="s">
        <v>21</v>
      </c>
      <c r="N298" s="195" t="s">
        <v>44</v>
      </c>
      <c r="O298" s="41"/>
      <c r="P298" s="196">
        <f t="shared" si="51"/>
        <v>0</v>
      </c>
      <c r="Q298" s="196">
        <v>0</v>
      </c>
      <c r="R298" s="196">
        <f t="shared" si="52"/>
        <v>0</v>
      </c>
      <c r="S298" s="196">
        <v>0</v>
      </c>
      <c r="T298" s="197">
        <f t="shared" si="53"/>
        <v>0</v>
      </c>
      <c r="AR298" s="23" t="s">
        <v>209</v>
      </c>
      <c r="AT298" s="23" t="s">
        <v>140</v>
      </c>
      <c r="AU298" s="23" t="s">
        <v>77</v>
      </c>
      <c r="AY298" s="23" t="s">
        <v>137</v>
      </c>
      <c r="BE298" s="198">
        <f t="shared" si="54"/>
        <v>0</v>
      </c>
      <c r="BF298" s="198">
        <f t="shared" si="55"/>
        <v>0</v>
      </c>
      <c r="BG298" s="198">
        <f t="shared" si="56"/>
        <v>0</v>
      </c>
      <c r="BH298" s="198">
        <f t="shared" si="57"/>
        <v>0</v>
      </c>
      <c r="BI298" s="198">
        <f t="shared" si="58"/>
        <v>0</v>
      </c>
      <c r="BJ298" s="23" t="s">
        <v>77</v>
      </c>
      <c r="BK298" s="198">
        <f t="shared" si="59"/>
        <v>0</v>
      </c>
      <c r="BL298" s="23" t="s">
        <v>209</v>
      </c>
      <c r="BM298" s="23" t="s">
        <v>705</v>
      </c>
    </row>
    <row r="299" spans="2:65" s="1" customFormat="1" ht="16.5" customHeight="1">
      <c r="B299" s="40"/>
      <c r="C299" s="221" t="s">
        <v>706</v>
      </c>
      <c r="D299" s="221" t="s">
        <v>202</v>
      </c>
      <c r="E299" s="222" t="s">
        <v>707</v>
      </c>
      <c r="F299" s="223" t="s">
        <v>708</v>
      </c>
      <c r="G299" s="224" t="s">
        <v>199</v>
      </c>
      <c r="H299" s="225">
        <v>2</v>
      </c>
      <c r="I299" s="226"/>
      <c r="J299" s="227">
        <f t="shared" si="50"/>
        <v>0</v>
      </c>
      <c r="K299" s="223" t="s">
        <v>144</v>
      </c>
      <c r="L299" s="228"/>
      <c r="M299" s="229" t="s">
        <v>21</v>
      </c>
      <c r="N299" s="230" t="s">
        <v>44</v>
      </c>
      <c r="O299" s="41"/>
      <c r="P299" s="196">
        <f t="shared" si="51"/>
        <v>0</v>
      </c>
      <c r="Q299" s="196">
        <v>0.00135</v>
      </c>
      <c r="R299" s="196">
        <f t="shared" si="52"/>
        <v>0.0027</v>
      </c>
      <c r="S299" s="196">
        <v>0</v>
      </c>
      <c r="T299" s="197">
        <f t="shared" si="53"/>
        <v>0</v>
      </c>
      <c r="AR299" s="23" t="s">
        <v>299</v>
      </c>
      <c r="AT299" s="23" t="s">
        <v>202</v>
      </c>
      <c r="AU299" s="23" t="s">
        <v>77</v>
      </c>
      <c r="AY299" s="23" t="s">
        <v>137</v>
      </c>
      <c r="BE299" s="198">
        <f t="shared" si="54"/>
        <v>0</v>
      </c>
      <c r="BF299" s="198">
        <f t="shared" si="55"/>
        <v>0</v>
      </c>
      <c r="BG299" s="198">
        <f t="shared" si="56"/>
        <v>0</v>
      </c>
      <c r="BH299" s="198">
        <f t="shared" si="57"/>
        <v>0</v>
      </c>
      <c r="BI299" s="198">
        <f t="shared" si="58"/>
        <v>0</v>
      </c>
      <c r="BJ299" s="23" t="s">
        <v>77</v>
      </c>
      <c r="BK299" s="198">
        <f t="shared" si="59"/>
        <v>0</v>
      </c>
      <c r="BL299" s="23" t="s">
        <v>209</v>
      </c>
      <c r="BM299" s="23" t="s">
        <v>709</v>
      </c>
    </row>
    <row r="300" spans="2:65" s="1" customFormat="1" ht="38.25" customHeight="1">
      <c r="B300" s="40"/>
      <c r="C300" s="187" t="s">
        <v>710</v>
      </c>
      <c r="D300" s="187" t="s">
        <v>140</v>
      </c>
      <c r="E300" s="188" t="s">
        <v>711</v>
      </c>
      <c r="F300" s="189" t="s">
        <v>712</v>
      </c>
      <c r="G300" s="190" t="s">
        <v>244</v>
      </c>
      <c r="H300" s="191">
        <v>0.037</v>
      </c>
      <c r="I300" s="192"/>
      <c r="J300" s="193">
        <f t="shared" si="50"/>
        <v>0</v>
      </c>
      <c r="K300" s="189" t="s">
        <v>144</v>
      </c>
      <c r="L300" s="60"/>
      <c r="M300" s="194" t="s">
        <v>21</v>
      </c>
      <c r="N300" s="195" t="s">
        <v>44</v>
      </c>
      <c r="O300" s="41"/>
      <c r="P300" s="196">
        <f t="shared" si="51"/>
        <v>0</v>
      </c>
      <c r="Q300" s="196">
        <v>0</v>
      </c>
      <c r="R300" s="196">
        <f t="shared" si="52"/>
        <v>0</v>
      </c>
      <c r="S300" s="196">
        <v>0</v>
      </c>
      <c r="T300" s="197">
        <f t="shared" si="53"/>
        <v>0</v>
      </c>
      <c r="AR300" s="23" t="s">
        <v>209</v>
      </c>
      <c r="AT300" s="23" t="s">
        <v>140</v>
      </c>
      <c r="AU300" s="23" t="s">
        <v>77</v>
      </c>
      <c r="AY300" s="23" t="s">
        <v>137</v>
      </c>
      <c r="BE300" s="198">
        <f t="shared" si="54"/>
        <v>0</v>
      </c>
      <c r="BF300" s="198">
        <f t="shared" si="55"/>
        <v>0</v>
      </c>
      <c r="BG300" s="198">
        <f t="shared" si="56"/>
        <v>0</v>
      </c>
      <c r="BH300" s="198">
        <f t="shared" si="57"/>
        <v>0</v>
      </c>
      <c r="BI300" s="198">
        <f t="shared" si="58"/>
        <v>0</v>
      </c>
      <c r="BJ300" s="23" t="s">
        <v>77</v>
      </c>
      <c r="BK300" s="198">
        <f t="shared" si="59"/>
        <v>0</v>
      </c>
      <c r="BL300" s="23" t="s">
        <v>209</v>
      </c>
      <c r="BM300" s="23" t="s">
        <v>713</v>
      </c>
    </row>
    <row r="301" spans="2:65" s="1" customFormat="1" ht="38.25" customHeight="1">
      <c r="B301" s="40"/>
      <c r="C301" s="187" t="s">
        <v>714</v>
      </c>
      <c r="D301" s="187" t="s">
        <v>140</v>
      </c>
      <c r="E301" s="188" t="s">
        <v>715</v>
      </c>
      <c r="F301" s="189" t="s">
        <v>716</v>
      </c>
      <c r="G301" s="190" t="s">
        <v>244</v>
      </c>
      <c r="H301" s="191">
        <v>0.037</v>
      </c>
      <c r="I301" s="192"/>
      <c r="J301" s="193">
        <f t="shared" si="50"/>
        <v>0</v>
      </c>
      <c r="K301" s="189" t="s">
        <v>144</v>
      </c>
      <c r="L301" s="60"/>
      <c r="M301" s="194" t="s">
        <v>21</v>
      </c>
      <c r="N301" s="195" t="s">
        <v>44</v>
      </c>
      <c r="O301" s="41"/>
      <c r="P301" s="196">
        <f t="shared" si="51"/>
        <v>0</v>
      </c>
      <c r="Q301" s="196">
        <v>0</v>
      </c>
      <c r="R301" s="196">
        <f t="shared" si="52"/>
        <v>0</v>
      </c>
      <c r="S301" s="196">
        <v>0</v>
      </c>
      <c r="T301" s="197">
        <f t="shared" si="53"/>
        <v>0</v>
      </c>
      <c r="AR301" s="23" t="s">
        <v>209</v>
      </c>
      <c r="AT301" s="23" t="s">
        <v>140</v>
      </c>
      <c r="AU301" s="23" t="s">
        <v>77</v>
      </c>
      <c r="AY301" s="23" t="s">
        <v>137</v>
      </c>
      <c r="BE301" s="198">
        <f t="shared" si="54"/>
        <v>0</v>
      </c>
      <c r="BF301" s="198">
        <f t="shared" si="55"/>
        <v>0</v>
      </c>
      <c r="BG301" s="198">
        <f t="shared" si="56"/>
        <v>0</v>
      </c>
      <c r="BH301" s="198">
        <f t="shared" si="57"/>
        <v>0</v>
      </c>
      <c r="BI301" s="198">
        <f t="shared" si="58"/>
        <v>0</v>
      </c>
      <c r="BJ301" s="23" t="s">
        <v>77</v>
      </c>
      <c r="BK301" s="198">
        <f t="shared" si="59"/>
        <v>0</v>
      </c>
      <c r="BL301" s="23" t="s">
        <v>209</v>
      </c>
      <c r="BM301" s="23" t="s">
        <v>717</v>
      </c>
    </row>
    <row r="302" spans="2:65" s="1" customFormat="1" ht="16.5" customHeight="1">
      <c r="B302" s="40"/>
      <c r="C302" s="187" t="s">
        <v>718</v>
      </c>
      <c r="D302" s="187" t="s">
        <v>140</v>
      </c>
      <c r="E302" s="188" t="s">
        <v>719</v>
      </c>
      <c r="F302" s="189" t="s">
        <v>720</v>
      </c>
      <c r="G302" s="190" t="s">
        <v>530</v>
      </c>
      <c r="H302" s="191">
        <v>1</v>
      </c>
      <c r="I302" s="192"/>
      <c r="J302" s="193">
        <f t="shared" si="50"/>
        <v>0</v>
      </c>
      <c r="K302" s="189" t="s">
        <v>21</v>
      </c>
      <c r="L302" s="60"/>
      <c r="M302" s="194" t="s">
        <v>21</v>
      </c>
      <c r="N302" s="195" t="s">
        <v>44</v>
      </c>
      <c r="O302" s="41"/>
      <c r="P302" s="196">
        <f t="shared" si="51"/>
        <v>0</v>
      </c>
      <c r="Q302" s="196">
        <v>0</v>
      </c>
      <c r="R302" s="196">
        <f t="shared" si="52"/>
        <v>0</v>
      </c>
      <c r="S302" s="196">
        <v>0</v>
      </c>
      <c r="T302" s="197">
        <f t="shared" si="53"/>
        <v>0</v>
      </c>
      <c r="AR302" s="23" t="s">
        <v>209</v>
      </c>
      <c r="AT302" s="23" t="s">
        <v>140</v>
      </c>
      <c r="AU302" s="23" t="s">
        <v>77</v>
      </c>
      <c r="AY302" s="23" t="s">
        <v>137</v>
      </c>
      <c r="BE302" s="198">
        <f t="shared" si="54"/>
        <v>0</v>
      </c>
      <c r="BF302" s="198">
        <f t="shared" si="55"/>
        <v>0</v>
      </c>
      <c r="BG302" s="198">
        <f t="shared" si="56"/>
        <v>0</v>
      </c>
      <c r="BH302" s="198">
        <f t="shared" si="57"/>
        <v>0</v>
      </c>
      <c r="BI302" s="198">
        <f t="shared" si="58"/>
        <v>0</v>
      </c>
      <c r="BJ302" s="23" t="s">
        <v>77</v>
      </c>
      <c r="BK302" s="198">
        <f t="shared" si="59"/>
        <v>0</v>
      </c>
      <c r="BL302" s="23" t="s">
        <v>209</v>
      </c>
      <c r="BM302" s="23" t="s">
        <v>721</v>
      </c>
    </row>
    <row r="303" spans="2:65" s="1" customFormat="1" ht="16.5" customHeight="1">
      <c r="B303" s="40"/>
      <c r="C303" s="187" t="s">
        <v>722</v>
      </c>
      <c r="D303" s="187" t="s">
        <v>140</v>
      </c>
      <c r="E303" s="188" t="s">
        <v>723</v>
      </c>
      <c r="F303" s="189" t="s">
        <v>724</v>
      </c>
      <c r="G303" s="190" t="s">
        <v>530</v>
      </c>
      <c r="H303" s="191">
        <v>2</v>
      </c>
      <c r="I303" s="192"/>
      <c r="J303" s="193">
        <f t="shared" si="50"/>
        <v>0</v>
      </c>
      <c r="K303" s="189" t="s">
        <v>21</v>
      </c>
      <c r="L303" s="60"/>
      <c r="M303" s="194" t="s">
        <v>21</v>
      </c>
      <c r="N303" s="195" t="s">
        <v>44</v>
      </c>
      <c r="O303" s="41"/>
      <c r="P303" s="196">
        <f t="shared" si="51"/>
        <v>0</v>
      </c>
      <c r="Q303" s="196">
        <v>0</v>
      </c>
      <c r="R303" s="196">
        <f t="shared" si="52"/>
        <v>0</v>
      </c>
      <c r="S303" s="196">
        <v>0</v>
      </c>
      <c r="T303" s="197">
        <f t="shared" si="53"/>
        <v>0</v>
      </c>
      <c r="AR303" s="23" t="s">
        <v>209</v>
      </c>
      <c r="AT303" s="23" t="s">
        <v>140</v>
      </c>
      <c r="AU303" s="23" t="s">
        <v>77</v>
      </c>
      <c r="AY303" s="23" t="s">
        <v>137</v>
      </c>
      <c r="BE303" s="198">
        <f t="shared" si="54"/>
        <v>0</v>
      </c>
      <c r="BF303" s="198">
        <f t="shared" si="55"/>
        <v>0</v>
      </c>
      <c r="BG303" s="198">
        <f t="shared" si="56"/>
        <v>0</v>
      </c>
      <c r="BH303" s="198">
        <f t="shared" si="57"/>
        <v>0</v>
      </c>
      <c r="BI303" s="198">
        <f t="shared" si="58"/>
        <v>0</v>
      </c>
      <c r="BJ303" s="23" t="s">
        <v>77</v>
      </c>
      <c r="BK303" s="198">
        <f t="shared" si="59"/>
        <v>0</v>
      </c>
      <c r="BL303" s="23" t="s">
        <v>209</v>
      </c>
      <c r="BM303" s="23" t="s">
        <v>725</v>
      </c>
    </row>
    <row r="304" spans="2:63" s="10" customFormat="1" ht="29.85" customHeight="1">
      <c r="B304" s="171"/>
      <c r="C304" s="172"/>
      <c r="D304" s="173" t="s">
        <v>71</v>
      </c>
      <c r="E304" s="185" t="s">
        <v>726</v>
      </c>
      <c r="F304" s="185" t="s">
        <v>727</v>
      </c>
      <c r="G304" s="172"/>
      <c r="H304" s="172"/>
      <c r="I304" s="175"/>
      <c r="J304" s="186">
        <f>BK304</f>
        <v>0</v>
      </c>
      <c r="K304" s="172"/>
      <c r="L304" s="177"/>
      <c r="M304" s="178"/>
      <c r="N304" s="179"/>
      <c r="O304" s="179"/>
      <c r="P304" s="180">
        <f>SUM(P305:P313)</f>
        <v>0</v>
      </c>
      <c r="Q304" s="179"/>
      <c r="R304" s="180">
        <f>SUM(R305:R313)</f>
        <v>0.3350403</v>
      </c>
      <c r="S304" s="179"/>
      <c r="T304" s="181">
        <f>SUM(T305:T313)</f>
        <v>0</v>
      </c>
      <c r="AR304" s="182" t="s">
        <v>77</v>
      </c>
      <c r="AT304" s="183" t="s">
        <v>71</v>
      </c>
      <c r="AU304" s="183" t="s">
        <v>80</v>
      </c>
      <c r="AY304" s="182" t="s">
        <v>137</v>
      </c>
      <c r="BK304" s="184">
        <f>SUM(BK305:BK313)</f>
        <v>0</v>
      </c>
    </row>
    <row r="305" spans="2:65" s="1" customFormat="1" ht="25.5" customHeight="1">
      <c r="B305" s="40"/>
      <c r="C305" s="187" t="s">
        <v>728</v>
      </c>
      <c r="D305" s="187" t="s">
        <v>140</v>
      </c>
      <c r="E305" s="188" t="s">
        <v>729</v>
      </c>
      <c r="F305" s="189" t="s">
        <v>730</v>
      </c>
      <c r="G305" s="190" t="s">
        <v>143</v>
      </c>
      <c r="H305" s="191">
        <v>5.67</v>
      </c>
      <c r="I305" s="192"/>
      <c r="J305" s="193">
        <f>ROUND(I305*H305,2)</f>
        <v>0</v>
      </c>
      <c r="K305" s="189" t="s">
        <v>144</v>
      </c>
      <c r="L305" s="60"/>
      <c r="M305" s="194" t="s">
        <v>21</v>
      </c>
      <c r="N305" s="195" t="s">
        <v>44</v>
      </c>
      <c r="O305" s="41"/>
      <c r="P305" s="196">
        <f>O305*H305</f>
        <v>0</v>
      </c>
      <c r="Q305" s="196">
        <v>0.03767</v>
      </c>
      <c r="R305" s="196">
        <f>Q305*H305</f>
        <v>0.2135889</v>
      </c>
      <c r="S305" s="196">
        <v>0</v>
      </c>
      <c r="T305" s="197">
        <f>S305*H305</f>
        <v>0</v>
      </c>
      <c r="AR305" s="23" t="s">
        <v>209</v>
      </c>
      <c r="AT305" s="23" t="s">
        <v>140</v>
      </c>
      <c r="AU305" s="23" t="s">
        <v>77</v>
      </c>
      <c r="AY305" s="23" t="s">
        <v>137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23" t="s">
        <v>77</v>
      </c>
      <c r="BK305" s="198">
        <f>ROUND(I305*H305,2)</f>
        <v>0</v>
      </c>
      <c r="BL305" s="23" t="s">
        <v>209</v>
      </c>
      <c r="BM305" s="23" t="s">
        <v>731</v>
      </c>
    </row>
    <row r="306" spans="2:51" s="11" customFormat="1" ht="13.5">
      <c r="B306" s="199"/>
      <c r="C306" s="200"/>
      <c r="D306" s="201" t="s">
        <v>147</v>
      </c>
      <c r="E306" s="202" t="s">
        <v>21</v>
      </c>
      <c r="F306" s="203" t="s">
        <v>80</v>
      </c>
      <c r="G306" s="200"/>
      <c r="H306" s="204">
        <v>1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147</v>
      </c>
      <c r="AU306" s="210" t="s">
        <v>77</v>
      </c>
      <c r="AV306" s="11" t="s">
        <v>77</v>
      </c>
      <c r="AW306" s="11" t="s">
        <v>36</v>
      </c>
      <c r="AX306" s="11" t="s">
        <v>72</v>
      </c>
      <c r="AY306" s="210" t="s">
        <v>137</v>
      </c>
    </row>
    <row r="307" spans="2:51" s="11" customFormat="1" ht="13.5">
      <c r="B307" s="199"/>
      <c r="C307" s="200"/>
      <c r="D307" s="201" t="s">
        <v>147</v>
      </c>
      <c r="E307" s="202" t="s">
        <v>21</v>
      </c>
      <c r="F307" s="203" t="s">
        <v>732</v>
      </c>
      <c r="G307" s="200"/>
      <c r="H307" s="204">
        <v>4.67</v>
      </c>
      <c r="I307" s="205"/>
      <c r="J307" s="200"/>
      <c r="K307" s="200"/>
      <c r="L307" s="206"/>
      <c r="M307" s="207"/>
      <c r="N307" s="208"/>
      <c r="O307" s="208"/>
      <c r="P307" s="208"/>
      <c r="Q307" s="208"/>
      <c r="R307" s="208"/>
      <c r="S307" s="208"/>
      <c r="T307" s="209"/>
      <c r="AT307" s="210" t="s">
        <v>147</v>
      </c>
      <c r="AU307" s="210" t="s">
        <v>77</v>
      </c>
      <c r="AV307" s="11" t="s">
        <v>77</v>
      </c>
      <c r="AW307" s="11" t="s">
        <v>36</v>
      </c>
      <c r="AX307" s="11" t="s">
        <v>72</v>
      </c>
      <c r="AY307" s="210" t="s">
        <v>137</v>
      </c>
    </row>
    <row r="308" spans="2:51" s="13" customFormat="1" ht="13.5">
      <c r="B308" s="231"/>
      <c r="C308" s="232"/>
      <c r="D308" s="201" t="s">
        <v>147</v>
      </c>
      <c r="E308" s="233" t="s">
        <v>21</v>
      </c>
      <c r="F308" s="234" t="s">
        <v>216</v>
      </c>
      <c r="G308" s="232"/>
      <c r="H308" s="235">
        <v>5.67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147</v>
      </c>
      <c r="AU308" s="241" t="s">
        <v>77</v>
      </c>
      <c r="AV308" s="13" t="s">
        <v>145</v>
      </c>
      <c r="AW308" s="13" t="s">
        <v>36</v>
      </c>
      <c r="AX308" s="13" t="s">
        <v>80</v>
      </c>
      <c r="AY308" s="241" t="s">
        <v>137</v>
      </c>
    </row>
    <row r="309" spans="2:65" s="1" customFormat="1" ht="16.5" customHeight="1">
      <c r="B309" s="40"/>
      <c r="C309" s="187" t="s">
        <v>733</v>
      </c>
      <c r="D309" s="187" t="s">
        <v>140</v>
      </c>
      <c r="E309" s="188" t="s">
        <v>734</v>
      </c>
      <c r="F309" s="189" t="s">
        <v>735</v>
      </c>
      <c r="G309" s="190" t="s">
        <v>143</v>
      </c>
      <c r="H309" s="191">
        <v>5.67</v>
      </c>
      <c r="I309" s="192"/>
      <c r="J309" s="193">
        <f>ROUND(I309*H309,2)</f>
        <v>0</v>
      </c>
      <c r="K309" s="189" t="s">
        <v>144</v>
      </c>
      <c r="L309" s="60"/>
      <c r="M309" s="194" t="s">
        <v>21</v>
      </c>
      <c r="N309" s="195" t="s">
        <v>44</v>
      </c>
      <c r="O309" s="41"/>
      <c r="P309" s="196">
        <f>O309*H309</f>
        <v>0</v>
      </c>
      <c r="Q309" s="196">
        <v>0.0003</v>
      </c>
      <c r="R309" s="196">
        <f>Q309*H309</f>
        <v>0.0017009999999999998</v>
      </c>
      <c r="S309" s="196">
        <v>0</v>
      </c>
      <c r="T309" s="197">
        <f>S309*H309</f>
        <v>0</v>
      </c>
      <c r="AR309" s="23" t="s">
        <v>209</v>
      </c>
      <c r="AT309" s="23" t="s">
        <v>140</v>
      </c>
      <c r="AU309" s="23" t="s">
        <v>77</v>
      </c>
      <c r="AY309" s="23" t="s">
        <v>137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23" t="s">
        <v>77</v>
      </c>
      <c r="BK309" s="198">
        <f>ROUND(I309*H309,2)</f>
        <v>0</v>
      </c>
      <c r="BL309" s="23" t="s">
        <v>209</v>
      </c>
      <c r="BM309" s="23" t="s">
        <v>736</v>
      </c>
    </row>
    <row r="310" spans="2:65" s="1" customFormat="1" ht="25.5" customHeight="1">
      <c r="B310" s="40"/>
      <c r="C310" s="221" t="s">
        <v>737</v>
      </c>
      <c r="D310" s="221" t="s">
        <v>202</v>
      </c>
      <c r="E310" s="222" t="s">
        <v>738</v>
      </c>
      <c r="F310" s="223" t="s">
        <v>739</v>
      </c>
      <c r="G310" s="224" t="s">
        <v>143</v>
      </c>
      <c r="H310" s="225">
        <v>6.237</v>
      </c>
      <c r="I310" s="226"/>
      <c r="J310" s="227">
        <f>ROUND(I310*H310,2)</f>
        <v>0</v>
      </c>
      <c r="K310" s="223" t="s">
        <v>144</v>
      </c>
      <c r="L310" s="228"/>
      <c r="M310" s="229" t="s">
        <v>21</v>
      </c>
      <c r="N310" s="230" t="s">
        <v>44</v>
      </c>
      <c r="O310" s="41"/>
      <c r="P310" s="196">
        <f>O310*H310</f>
        <v>0</v>
      </c>
      <c r="Q310" s="196">
        <v>0.0192</v>
      </c>
      <c r="R310" s="196">
        <f>Q310*H310</f>
        <v>0.11975039999999999</v>
      </c>
      <c r="S310" s="196">
        <v>0</v>
      </c>
      <c r="T310" s="197">
        <f>S310*H310</f>
        <v>0</v>
      </c>
      <c r="AR310" s="23" t="s">
        <v>299</v>
      </c>
      <c r="AT310" s="23" t="s">
        <v>202</v>
      </c>
      <c r="AU310" s="23" t="s">
        <v>77</v>
      </c>
      <c r="AY310" s="23" t="s">
        <v>137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23" t="s">
        <v>77</v>
      </c>
      <c r="BK310" s="198">
        <f>ROUND(I310*H310,2)</f>
        <v>0</v>
      </c>
      <c r="BL310" s="23" t="s">
        <v>209</v>
      </c>
      <c r="BM310" s="23" t="s">
        <v>740</v>
      </c>
    </row>
    <row r="311" spans="2:51" s="11" customFormat="1" ht="13.5">
      <c r="B311" s="199"/>
      <c r="C311" s="200"/>
      <c r="D311" s="201" t="s">
        <v>147</v>
      </c>
      <c r="E311" s="202" t="s">
        <v>21</v>
      </c>
      <c r="F311" s="203" t="s">
        <v>741</v>
      </c>
      <c r="G311" s="200"/>
      <c r="H311" s="204">
        <v>6.237</v>
      </c>
      <c r="I311" s="205"/>
      <c r="J311" s="200"/>
      <c r="K311" s="200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147</v>
      </c>
      <c r="AU311" s="210" t="s">
        <v>77</v>
      </c>
      <c r="AV311" s="11" t="s">
        <v>77</v>
      </c>
      <c r="AW311" s="11" t="s">
        <v>36</v>
      </c>
      <c r="AX311" s="11" t="s">
        <v>80</v>
      </c>
      <c r="AY311" s="210" t="s">
        <v>137</v>
      </c>
    </row>
    <row r="312" spans="2:65" s="1" customFormat="1" ht="38.25" customHeight="1">
      <c r="B312" s="40"/>
      <c r="C312" s="187" t="s">
        <v>742</v>
      </c>
      <c r="D312" s="187" t="s">
        <v>140</v>
      </c>
      <c r="E312" s="188" t="s">
        <v>743</v>
      </c>
      <c r="F312" s="189" t="s">
        <v>744</v>
      </c>
      <c r="G312" s="190" t="s">
        <v>244</v>
      </c>
      <c r="H312" s="191">
        <v>0.335</v>
      </c>
      <c r="I312" s="192"/>
      <c r="J312" s="193">
        <f>ROUND(I312*H312,2)</f>
        <v>0</v>
      </c>
      <c r="K312" s="189" t="s">
        <v>144</v>
      </c>
      <c r="L312" s="60"/>
      <c r="M312" s="194" t="s">
        <v>21</v>
      </c>
      <c r="N312" s="195" t="s">
        <v>44</v>
      </c>
      <c r="O312" s="41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AR312" s="23" t="s">
        <v>209</v>
      </c>
      <c r="AT312" s="23" t="s">
        <v>140</v>
      </c>
      <c r="AU312" s="23" t="s">
        <v>77</v>
      </c>
      <c r="AY312" s="23" t="s">
        <v>137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23" t="s">
        <v>77</v>
      </c>
      <c r="BK312" s="198">
        <f>ROUND(I312*H312,2)</f>
        <v>0</v>
      </c>
      <c r="BL312" s="23" t="s">
        <v>209</v>
      </c>
      <c r="BM312" s="23" t="s">
        <v>745</v>
      </c>
    </row>
    <row r="313" spans="2:65" s="1" customFormat="1" ht="38.25" customHeight="1">
      <c r="B313" s="40"/>
      <c r="C313" s="187" t="s">
        <v>746</v>
      </c>
      <c r="D313" s="187" t="s">
        <v>140</v>
      </c>
      <c r="E313" s="188" t="s">
        <v>747</v>
      </c>
      <c r="F313" s="189" t="s">
        <v>748</v>
      </c>
      <c r="G313" s="190" t="s">
        <v>244</v>
      </c>
      <c r="H313" s="191">
        <v>0.335</v>
      </c>
      <c r="I313" s="192"/>
      <c r="J313" s="193">
        <f>ROUND(I313*H313,2)</f>
        <v>0</v>
      </c>
      <c r="K313" s="189" t="s">
        <v>144</v>
      </c>
      <c r="L313" s="60"/>
      <c r="M313" s="194" t="s">
        <v>21</v>
      </c>
      <c r="N313" s="195" t="s">
        <v>44</v>
      </c>
      <c r="O313" s="41"/>
      <c r="P313" s="196">
        <f>O313*H313</f>
        <v>0</v>
      </c>
      <c r="Q313" s="196">
        <v>0</v>
      </c>
      <c r="R313" s="196">
        <f>Q313*H313</f>
        <v>0</v>
      </c>
      <c r="S313" s="196">
        <v>0</v>
      </c>
      <c r="T313" s="197">
        <f>S313*H313</f>
        <v>0</v>
      </c>
      <c r="AR313" s="23" t="s">
        <v>209</v>
      </c>
      <c r="AT313" s="23" t="s">
        <v>140</v>
      </c>
      <c r="AU313" s="23" t="s">
        <v>77</v>
      </c>
      <c r="AY313" s="23" t="s">
        <v>137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23" t="s">
        <v>77</v>
      </c>
      <c r="BK313" s="198">
        <f>ROUND(I313*H313,2)</f>
        <v>0</v>
      </c>
      <c r="BL313" s="23" t="s">
        <v>209</v>
      </c>
      <c r="BM313" s="23" t="s">
        <v>749</v>
      </c>
    </row>
    <row r="314" spans="2:63" s="10" customFormat="1" ht="29.85" customHeight="1">
      <c r="B314" s="171"/>
      <c r="C314" s="172"/>
      <c r="D314" s="173" t="s">
        <v>71</v>
      </c>
      <c r="E314" s="185" t="s">
        <v>750</v>
      </c>
      <c r="F314" s="185" t="s">
        <v>751</v>
      </c>
      <c r="G314" s="172"/>
      <c r="H314" s="172"/>
      <c r="I314" s="175"/>
      <c r="J314" s="186">
        <f>BK314</f>
        <v>0</v>
      </c>
      <c r="K314" s="172"/>
      <c r="L314" s="177"/>
      <c r="M314" s="178"/>
      <c r="N314" s="179"/>
      <c r="O314" s="179"/>
      <c r="P314" s="180">
        <f>SUM(P315:P326)</f>
        <v>0</v>
      </c>
      <c r="Q314" s="179"/>
      <c r="R314" s="180">
        <f>SUM(R315:R326)</f>
        <v>0.00090586</v>
      </c>
      <c r="S314" s="179"/>
      <c r="T314" s="181">
        <f>SUM(T315:T326)</f>
        <v>0.01683</v>
      </c>
      <c r="AR314" s="182" t="s">
        <v>77</v>
      </c>
      <c r="AT314" s="183" t="s">
        <v>71</v>
      </c>
      <c r="AU314" s="183" t="s">
        <v>80</v>
      </c>
      <c r="AY314" s="182" t="s">
        <v>137</v>
      </c>
      <c r="BK314" s="184">
        <f>SUM(BK315:BK326)</f>
        <v>0</v>
      </c>
    </row>
    <row r="315" spans="2:65" s="1" customFormat="1" ht="16.5" customHeight="1">
      <c r="B315" s="40"/>
      <c r="C315" s="187" t="s">
        <v>752</v>
      </c>
      <c r="D315" s="187" t="s">
        <v>140</v>
      </c>
      <c r="E315" s="188" t="s">
        <v>753</v>
      </c>
      <c r="F315" s="189" t="s">
        <v>754</v>
      </c>
      <c r="G315" s="190" t="s">
        <v>143</v>
      </c>
      <c r="H315" s="191">
        <v>5.61</v>
      </c>
      <c r="I315" s="192"/>
      <c r="J315" s="193">
        <f>ROUND(I315*H315,2)</f>
        <v>0</v>
      </c>
      <c r="K315" s="189" t="s">
        <v>144</v>
      </c>
      <c r="L315" s="60"/>
      <c r="M315" s="194" t="s">
        <v>21</v>
      </c>
      <c r="N315" s="195" t="s">
        <v>44</v>
      </c>
      <c r="O315" s="41"/>
      <c r="P315" s="196">
        <f>O315*H315</f>
        <v>0</v>
      </c>
      <c r="Q315" s="196">
        <v>0</v>
      </c>
      <c r="R315" s="196">
        <f>Q315*H315</f>
        <v>0</v>
      </c>
      <c r="S315" s="196">
        <v>0.003</v>
      </c>
      <c r="T315" s="197">
        <f>S315*H315</f>
        <v>0.01683</v>
      </c>
      <c r="AR315" s="23" t="s">
        <v>209</v>
      </c>
      <c r="AT315" s="23" t="s">
        <v>140</v>
      </c>
      <c r="AU315" s="23" t="s">
        <v>77</v>
      </c>
      <c r="AY315" s="23" t="s">
        <v>137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23" t="s">
        <v>77</v>
      </c>
      <c r="BK315" s="198">
        <f>ROUND(I315*H315,2)</f>
        <v>0</v>
      </c>
      <c r="BL315" s="23" t="s">
        <v>209</v>
      </c>
      <c r="BM315" s="23" t="s">
        <v>755</v>
      </c>
    </row>
    <row r="316" spans="2:51" s="12" customFormat="1" ht="13.5">
      <c r="B316" s="211"/>
      <c r="C316" s="212"/>
      <c r="D316" s="201" t="s">
        <v>147</v>
      </c>
      <c r="E316" s="213" t="s">
        <v>21</v>
      </c>
      <c r="F316" s="214" t="s">
        <v>756</v>
      </c>
      <c r="G316" s="212"/>
      <c r="H316" s="213" t="s">
        <v>21</v>
      </c>
      <c r="I316" s="215"/>
      <c r="J316" s="212"/>
      <c r="K316" s="212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147</v>
      </c>
      <c r="AU316" s="220" t="s">
        <v>77</v>
      </c>
      <c r="AV316" s="12" t="s">
        <v>80</v>
      </c>
      <c r="AW316" s="12" t="s">
        <v>36</v>
      </c>
      <c r="AX316" s="12" t="s">
        <v>72</v>
      </c>
      <c r="AY316" s="220" t="s">
        <v>137</v>
      </c>
    </row>
    <row r="317" spans="2:51" s="11" customFormat="1" ht="13.5">
      <c r="B317" s="199"/>
      <c r="C317" s="200"/>
      <c r="D317" s="201" t="s">
        <v>147</v>
      </c>
      <c r="E317" s="202" t="s">
        <v>21</v>
      </c>
      <c r="F317" s="203" t="s">
        <v>757</v>
      </c>
      <c r="G317" s="200"/>
      <c r="H317" s="204">
        <v>0.99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147</v>
      </c>
      <c r="AU317" s="210" t="s">
        <v>77</v>
      </c>
      <c r="AV317" s="11" t="s">
        <v>77</v>
      </c>
      <c r="AW317" s="11" t="s">
        <v>36</v>
      </c>
      <c r="AX317" s="11" t="s">
        <v>72</v>
      </c>
      <c r="AY317" s="210" t="s">
        <v>137</v>
      </c>
    </row>
    <row r="318" spans="2:51" s="11" customFormat="1" ht="13.5">
      <c r="B318" s="199"/>
      <c r="C318" s="200"/>
      <c r="D318" s="201" t="s">
        <v>147</v>
      </c>
      <c r="E318" s="202" t="s">
        <v>21</v>
      </c>
      <c r="F318" s="203" t="s">
        <v>758</v>
      </c>
      <c r="G318" s="200"/>
      <c r="H318" s="204">
        <v>3.12</v>
      </c>
      <c r="I318" s="205"/>
      <c r="J318" s="200"/>
      <c r="K318" s="200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147</v>
      </c>
      <c r="AU318" s="210" t="s">
        <v>77</v>
      </c>
      <c r="AV318" s="11" t="s">
        <v>77</v>
      </c>
      <c r="AW318" s="11" t="s">
        <v>36</v>
      </c>
      <c r="AX318" s="11" t="s">
        <v>72</v>
      </c>
      <c r="AY318" s="210" t="s">
        <v>137</v>
      </c>
    </row>
    <row r="319" spans="2:51" s="11" customFormat="1" ht="13.5">
      <c r="B319" s="199"/>
      <c r="C319" s="200"/>
      <c r="D319" s="201" t="s">
        <v>147</v>
      </c>
      <c r="E319" s="202" t="s">
        <v>21</v>
      </c>
      <c r="F319" s="203" t="s">
        <v>759</v>
      </c>
      <c r="G319" s="200"/>
      <c r="H319" s="204">
        <v>1.5</v>
      </c>
      <c r="I319" s="205"/>
      <c r="J319" s="200"/>
      <c r="K319" s="200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147</v>
      </c>
      <c r="AU319" s="210" t="s">
        <v>77</v>
      </c>
      <c r="AV319" s="11" t="s">
        <v>77</v>
      </c>
      <c r="AW319" s="11" t="s">
        <v>36</v>
      </c>
      <c r="AX319" s="11" t="s">
        <v>72</v>
      </c>
      <c r="AY319" s="210" t="s">
        <v>137</v>
      </c>
    </row>
    <row r="320" spans="2:51" s="13" customFormat="1" ht="13.5">
      <c r="B320" s="231"/>
      <c r="C320" s="232"/>
      <c r="D320" s="201" t="s">
        <v>147</v>
      </c>
      <c r="E320" s="233" t="s">
        <v>21</v>
      </c>
      <c r="F320" s="234" t="s">
        <v>216</v>
      </c>
      <c r="G320" s="232"/>
      <c r="H320" s="235">
        <v>5.61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147</v>
      </c>
      <c r="AU320" s="241" t="s">
        <v>77</v>
      </c>
      <c r="AV320" s="13" t="s">
        <v>145</v>
      </c>
      <c r="AW320" s="13" t="s">
        <v>36</v>
      </c>
      <c r="AX320" s="13" t="s">
        <v>80</v>
      </c>
      <c r="AY320" s="241" t="s">
        <v>137</v>
      </c>
    </row>
    <row r="321" spans="2:65" s="1" customFormat="1" ht="16.5" customHeight="1">
      <c r="B321" s="40"/>
      <c r="C321" s="187" t="s">
        <v>760</v>
      </c>
      <c r="D321" s="187" t="s">
        <v>140</v>
      </c>
      <c r="E321" s="188" t="s">
        <v>761</v>
      </c>
      <c r="F321" s="189" t="s">
        <v>762</v>
      </c>
      <c r="G321" s="190" t="s">
        <v>310</v>
      </c>
      <c r="H321" s="191">
        <v>3.4</v>
      </c>
      <c r="I321" s="192"/>
      <c r="J321" s="193">
        <f>ROUND(I321*H321,2)</f>
        <v>0</v>
      </c>
      <c r="K321" s="189" t="s">
        <v>144</v>
      </c>
      <c r="L321" s="60"/>
      <c r="M321" s="194" t="s">
        <v>21</v>
      </c>
      <c r="N321" s="195" t="s">
        <v>44</v>
      </c>
      <c r="O321" s="41"/>
      <c r="P321" s="196">
        <f>O321*H321</f>
        <v>0</v>
      </c>
      <c r="Q321" s="196">
        <v>1E-05</v>
      </c>
      <c r="R321" s="196">
        <f>Q321*H321</f>
        <v>3.4E-05</v>
      </c>
      <c r="S321" s="196">
        <v>0</v>
      </c>
      <c r="T321" s="197">
        <f>S321*H321</f>
        <v>0</v>
      </c>
      <c r="AR321" s="23" t="s">
        <v>209</v>
      </c>
      <c r="AT321" s="23" t="s">
        <v>140</v>
      </c>
      <c r="AU321" s="23" t="s">
        <v>77</v>
      </c>
      <c r="AY321" s="23" t="s">
        <v>137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23" t="s">
        <v>77</v>
      </c>
      <c r="BK321" s="198">
        <f>ROUND(I321*H321,2)</f>
        <v>0</v>
      </c>
      <c r="BL321" s="23" t="s">
        <v>209</v>
      </c>
      <c r="BM321" s="23" t="s">
        <v>763</v>
      </c>
    </row>
    <row r="322" spans="2:51" s="11" customFormat="1" ht="13.5">
      <c r="B322" s="199"/>
      <c r="C322" s="200"/>
      <c r="D322" s="201" t="s">
        <v>147</v>
      </c>
      <c r="E322" s="202" t="s">
        <v>21</v>
      </c>
      <c r="F322" s="203" t="s">
        <v>764</v>
      </c>
      <c r="G322" s="200"/>
      <c r="H322" s="204">
        <v>3.4</v>
      </c>
      <c r="I322" s="205"/>
      <c r="J322" s="200"/>
      <c r="K322" s="200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147</v>
      </c>
      <c r="AU322" s="210" t="s">
        <v>77</v>
      </c>
      <c r="AV322" s="11" t="s">
        <v>77</v>
      </c>
      <c r="AW322" s="11" t="s">
        <v>36</v>
      </c>
      <c r="AX322" s="11" t="s">
        <v>80</v>
      </c>
      <c r="AY322" s="210" t="s">
        <v>137</v>
      </c>
    </row>
    <row r="323" spans="2:65" s="1" customFormat="1" ht="16.5" customHeight="1">
      <c r="B323" s="40"/>
      <c r="C323" s="221" t="s">
        <v>765</v>
      </c>
      <c r="D323" s="221" t="s">
        <v>202</v>
      </c>
      <c r="E323" s="222" t="s">
        <v>766</v>
      </c>
      <c r="F323" s="223" t="s">
        <v>767</v>
      </c>
      <c r="G323" s="224" t="s">
        <v>310</v>
      </c>
      <c r="H323" s="225">
        <v>3.963</v>
      </c>
      <c r="I323" s="226"/>
      <c r="J323" s="227">
        <f>ROUND(I323*H323,2)</f>
        <v>0</v>
      </c>
      <c r="K323" s="223" t="s">
        <v>144</v>
      </c>
      <c r="L323" s="228"/>
      <c r="M323" s="229" t="s">
        <v>21</v>
      </c>
      <c r="N323" s="230" t="s">
        <v>44</v>
      </c>
      <c r="O323" s="41"/>
      <c r="P323" s="196">
        <f>O323*H323</f>
        <v>0</v>
      </c>
      <c r="Q323" s="196">
        <v>0.00022</v>
      </c>
      <c r="R323" s="196">
        <f>Q323*H323</f>
        <v>0.00087186</v>
      </c>
      <c r="S323" s="196">
        <v>0</v>
      </c>
      <c r="T323" s="197">
        <f>S323*H323</f>
        <v>0</v>
      </c>
      <c r="AR323" s="23" t="s">
        <v>299</v>
      </c>
      <c r="AT323" s="23" t="s">
        <v>202</v>
      </c>
      <c r="AU323" s="23" t="s">
        <v>77</v>
      </c>
      <c r="AY323" s="23" t="s">
        <v>137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23" t="s">
        <v>77</v>
      </c>
      <c r="BK323" s="198">
        <f>ROUND(I323*H323,2)</f>
        <v>0</v>
      </c>
      <c r="BL323" s="23" t="s">
        <v>209</v>
      </c>
      <c r="BM323" s="23" t="s">
        <v>768</v>
      </c>
    </row>
    <row r="324" spans="2:51" s="11" customFormat="1" ht="13.5">
      <c r="B324" s="199"/>
      <c r="C324" s="200"/>
      <c r="D324" s="201" t="s">
        <v>147</v>
      </c>
      <c r="E324" s="200"/>
      <c r="F324" s="203" t="s">
        <v>769</v>
      </c>
      <c r="G324" s="200"/>
      <c r="H324" s="204">
        <v>3.963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147</v>
      </c>
      <c r="AU324" s="210" t="s">
        <v>77</v>
      </c>
      <c r="AV324" s="11" t="s">
        <v>77</v>
      </c>
      <c r="AW324" s="11" t="s">
        <v>6</v>
      </c>
      <c r="AX324" s="11" t="s">
        <v>80</v>
      </c>
      <c r="AY324" s="210" t="s">
        <v>137</v>
      </c>
    </row>
    <row r="325" spans="2:65" s="1" customFormat="1" ht="38.25" customHeight="1">
      <c r="B325" s="40"/>
      <c r="C325" s="187" t="s">
        <v>770</v>
      </c>
      <c r="D325" s="187" t="s">
        <v>140</v>
      </c>
      <c r="E325" s="188" t="s">
        <v>771</v>
      </c>
      <c r="F325" s="189" t="s">
        <v>772</v>
      </c>
      <c r="G325" s="190" t="s">
        <v>244</v>
      </c>
      <c r="H325" s="191">
        <v>0.001</v>
      </c>
      <c r="I325" s="192"/>
      <c r="J325" s="193">
        <f>ROUND(I325*H325,2)</f>
        <v>0</v>
      </c>
      <c r="K325" s="189" t="s">
        <v>144</v>
      </c>
      <c r="L325" s="60"/>
      <c r="M325" s="194" t="s">
        <v>21</v>
      </c>
      <c r="N325" s="195" t="s">
        <v>44</v>
      </c>
      <c r="O325" s="41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7">
        <f>S325*H325</f>
        <v>0</v>
      </c>
      <c r="AR325" s="23" t="s">
        <v>209</v>
      </c>
      <c r="AT325" s="23" t="s">
        <v>140</v>
      </c>
      <c r="AU325" s="23" t="s">
        <v>77</v>
      </c>
      <c r="AY325" s="23" t="s">
        <v>137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23" t="s">
        <v>77</v>
      </c>
      <c r="BK325" s="198">
        <f>ROUND(I325*H325,2)</f>
        <v>0</v>
      </c>
      <c r="BL325" s="23" t="s">
        <v>209</v>
      </c>
      <c r="BM325" s="23" t="s">
        <v>773</v>
      </c>
    </row>
    <row r="326" spans="2:65" s="1" customFormat="1" ht="38.25" customHeight="1">
      <c r="B326" s="40"/>
      <c r="C326" s="187" t="s">
        <v>774</v>
      </c>
      <c r="D326" s="187" t="s">
        <v>140</v>
      </c>
      <c r="E326" s="188" t="s">
        <v>775</v>
      </c>
      <c r="F326" s="189" t="s">
        <v>776</v>
      </c>
      <c r="G326" s="190" t="s">
        <v>244</v>
      </c>
      <c r="H326" s="191">
        <v>0.001</v>
      </c>
      <c r="I326" s="192"/>
      <c r="J326" s="193">
        <f>ROUND(I326*H326,2)</f>
        <v>0</v>
      </c>
      <c r="K326" s="189" t="s">
        <v>144</v>
      </c>
      <c r="L326" s="60"/>
      <c r="M326" s="194" t="s">
        <v>21</v>
      </c>
      <c r="N326" s="195" t="s">
        <v>44</v>
      </c>
      <c r="O326" s="41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AR326" s="23" t="s">
        <v>209</v>
      </c>
      <c r="AT326" s="23" t="s">
        <v>140</v>
      </c>
      <c r="AU326" s="23" t="s">
        <v>77</v>
      </c>
      <c r="AY326" s="23" t="s">
        <v>137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23" t="s">
        <v>77</v>
      </c>
      <c r="BK326" s="198">
        <f>ROUND(I326*H326,2)</f>
        <v>0</v>
      </c>
      <c r="BL326" s="23" t="s">
        <v>209</v>
      </c>
      <c r="BM326" s="23" t="s">
        <v>777</v>
      </c>
    </row>
    <row r="327" spans="2:63" s="10" customFormat="1" ht="29.85" customHeight="1">
      <c r="B327" s="171"/>
      <c r="C327" s="172"/>
      <c r="D327" s="173" t="s">
        <v>71</v>
      </c>
      <c r="E327" s="185" t="s">
        <v>778</v>
      </c>
      <c r="F327" s="185" t="s">
        <v>779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SUM(P328:P343)</f>
        <v>0</v>
      </c>
      <c r="Q327" s="179"/>
      <c r="R327" s="180">
        <f>SUM(R328:R343)</f>
        <v>1.3052204</v>
      </c>
      <c r="S327" s="179"/>
      <c r="T327" s="181">
        <f>SUM(T328:T343)</f>
        <v>0</v>
      </c>
      <c r="AR327" s="182" t="s">
        <v>77</v>
      </c>
      <c r="AT327" s="183" t="s">
        <v>71</v>
      </c>
      <c r="AU327" s="183" t="s">
        <v>80</v>
      </c>
      <c r="AY327" s="182" t="s">
        <v>137</v>
      </c>
      <c r="BK327" s="184">
        <f>SUM(BK328:BK343)</f>
        <v>0</v>
      </c>
    </row>
    <row r="328" spans="2:65" s="1" customFormat="1" ht="25.5" customHeight="1">
      <c r="B328" s="40"/>
      <c r="C328" s="187" t="s">
        <v>780</v>
      </c>
      <c r="D328" s="187" t="s">
        <v>140</v>
      </c>
      <c r="E328" s="188" t="s">
        <v>781</v>
      </c>
      <c r="F328" s="189" t="s">
        <v>782</v>
      </c>
      <c r="G328" s="190" t="s">
        <v>310</v>
      </c>
      <c r="H328" s="191">
        <v>12.76</v>
      </c>
      <c r="I328" s="192"/>
      <c r="J328" s="193">
        <f>ROUND(I328*H328,2)</f>
        <v>0</v>
      </c>
      <c r="K328" s="189" t="s">
        <v>144</v>
      </c>
      <c r="L328" s="60"/>
      <c r="M328" s="194" t="s">
        <v>21</v>
      </c>
      <c r="N328" s="195" t="s">
        <v>44</v>
      </c>
      <c r="O328" s="41"/>
      <c r="P328" s="196">
        <f>O328*H328</f>
        <v>0</v>
      </c>
      <c r="Q328" s="196">
        <v>0.00035</v>
      </c>
      <c r="R328" s="196">
        <f>Q328*H328</f>
        <v>0.0044659999999999995</v>
      </c>
      <c r="S328" s="196">
        <v>0</v>
      </c>
      <c r="T328" s="197">
        <f>S328*H328</f>
        <v>0</v>
      </c>
      <c r="AR328" s="23" t="s">
        <v>209</v>
      </c>
      <c r="AT328" s="23" t="s">
        <v>140</v>
      </c>
      <c r="AU328" s="23" t="s">
        <v>77</v>
      </c>
      <c r="AY328" s="23" t="s">
        <v>137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23" t="s">
        <v>77</v>
      </c>
      <c r="BK328" s="198">
        <f>ROUND(I328*H328,2)</f>
        <v>0</v>
      </c>
      <c r="BL328" s="23" t="s">
        <v>209</v>
      </c>
      <c r="BM328" s="23" t="s">
        <v>783</v>
      </c>
    </row>
    <row r="329" spans="2:51" s="11" customFormat="1" ht="13.5">
      <c r="B329" s="199"/>
      <c r="C329" s="200"/>
      <c r="D329" s="201" t="s">
        <v>147</v>
      </c>
      <c r="E329" s="202" t="s">
        <v>21</v>
      </c>
      <c r="F329" s="203" t="s">
        <v>650</v>
      </c>
      <c r="G329" s="200"/>
      <c r="H329" s="204">
        <v>4.05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147</v>
      </c>
      <c r="AU329" s="210" t="s">
        <v>77</v>
      </c>
      <c r="AV329" s="11" t="s">
        <v>77</v>
      </c>
      <c r="AW329" s="11" t="s">
        <v>36</v>
      </c>
      <c r="AX329" s="11" t="s">
        <v>72</v>
      </c>
      <c r="AY329" s="210" t="s">
        <v>137</v>
      </c>
    </row>
    <row r="330" spans="2:51" s="11" customFormat="1" ht="13.5">
      <c r="B330" s="199"/>
      <c r="C330" s="200"/>
      <c r="D330" s="201" t="s">
        <v>147</v>
      </c>
      <c r="E330" s="202" t="s">
        <v>21</v>
      </c>
      <c r="F330" s="203" t="s">
        <v>784</v>
      </c>
      <c r="G330" s="200"/>
      <c r="H330" s="204">
        <v>8.71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147</v>
      </c>
      <c r="AU330" s="210" t="s">
        <v>77</v>
      </c>
      <c r="AV330" s="11" t="s">
        <v>77</v>
      </c>
      <c r="AW330" s="11" t="s">
        <v>36</v>
      </c>
      <c r="AX330" s="11" t="s">
        <v>72</v>
      </c>
      <c r="AY330" s="210" t="s">
        <v>137</v>
      </c>
    </row>
    <row r="331" spans="2:51" s="13" customFormat="1" ht="13.5">
      <c r="B331" s="231"/>
      <c r="C331" s="232"/>
      <c r="D331" s="201" t="s">
        <v>147</v>
      </c>
      <c r="E331" s="233" t="s">
        <v>21</v>
      </c>
      <c r="F331" s="234" t="s">
        <v>216</v>
      </c>
      <c r="G331" s="232"/>
      <c r="H331" s="235">
        <v>12.76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147</v>
      </c>
      <c r="AU331" s="241" t="s">
        <v>77</v>
      </c>
      <c r="AV331" s="13" t="s">
        <v>145</v>
      </c>
      <c r="AW331" s="13" t="s">
        <v>36</v>
      </c>
      <c r="AX331" s="13" t="s">
        <v>80</v>
      </c>
      <c r="AY331" s="241" t="s">
        <v>137</v>
      </c>
    </row>
    <row r="332" spans="2:65" s="1" customFormat="1" ht="16.5" customHeight="1">
      <c r="B332" s="40"/>
      <c r="C332" s="221" t="s">
        <v>785</v>
      </c>
      <c r="D332" s="221" t="s">
        <v>202</v>
      </c>
      <c r="E332" s="222" t="s">
        <v>786</v>
      </c>
      <c r="F332" s="223" t="s">
        <v>787</v>
      </c>
      <c r="G332" s="224" t="s">
        <v>199</v>
      </c>
      <c r="H332" s="225">
        <v>35.09</v>
      </c>
      <c r="I332" s="226"/>
      <c r="J332" s="227">
        <f>ROUND(I332*H332,2)</f>
        <v>0</v>
      </c>
      <c r="K332" s="223" t="s">
        <v>21</v>
      </c>
      <c r="L332" s="228"/>
      <c r="M332" s="229" t="s">
        <v>21</v>
      </c>
      <c r="N332" s="230" t="s">
        <v>44</v>
      </c>
      <c r="O332" s="41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AR332" s="23" t="s">
        <v>299</v>
      </c>
      <c r="AT332" s="23" t="s">
        <v>202</v>
      </c>
      <c r="AU332" s="23" t="s">
        <v>77</v>
      </c>
      <c r="AY332" s="23" t="s">
        <v>137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23" t="s">
        <v>77</v>
      </c>
      <c r="BK332" s="198">
        <f>ROUND(I332*H332,2)</f>
        <v>0</v>
      </c>
      <c r="BL332" s="23" t="s">
        <v>209</v>
      </c>
      <c r="BM332" s="23" t="s">
        <v>788</v>
      </c>
    </row>
    <row r="333" spans="2:51" s="11" customFormat="1" ht="13.5">
      <c r="B333" s="199"/>
      <c r="C333" s="200"/>
      <c r="D333" s="201" t="s">
        <v>147</v>
      </c>
      <c r="E333" s="202" t="s">
        <v>21</v>
      </c>
      <c r="F333" s="203" t="s">
        <v>789</v>
      </c>
      <c r="G333" s="200"/>
      <c r="H333" s="204">
        <v>35.09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147</v>
      </c>
      <c r="AU333" s="210" t="s">
        <v>77</v>
      </c>
      <c r="AV333" s="11" t="s">
        <v>77</v>
      </c>
      <c r="AW333" s="11" t="s">
        <v>36</v>
      </c>
      <c r="AX333" s="11" t="s">
        <v>80</v>
      </c>
      <c r="AY333" s="210" t="s">
        <v>137</v>
      </c>
    </row>
    <row r="334" spans="2:65" s="1" customFormat="1" ht="25.5" customHeight="1">
      <c r="B334" s="40"/>
      <c r="C334" s="187" t="s">
        <v>790</v>
      </c>
      <c r="D334" s="187" t="s">
        <v>140</v>
      </c>
      <c r="E334" s="188" t="s">
        <v>791</v>
      </c>
      <c r="F334" s="189" t="s">
        <v>792</v>
      </c>
      <c r="G334" s="190" t="s">
        <v>143</v>
      </c>
      <c r="H334" s="191">
        <v>25.52</v>
      </c>
      <c r="I334" s="192"/>
      <c r="J334" s="193">
        <f>ROUND(I334*H334,2)</f>
        <v>0</v>
      </c>
      <c r="K334" s="189" t="s">
        <v>144</v>
      </c>
      <c r="L334" s="60"/>
      <c r="M334" s="194" t="s">
        <v>21</v>
      </c>
      <c r="N334" s="195" t="s">
        <v>44</v>
      </c>
      <c r="O334" s="41"/>
      <c r="P334" s="196">
        <f>O334*H334</f>
        <v>0</v>
      </c>
      <c r="Q334" s="196">
        <v>0.03362</v>
      </c>
      <c r="R334" s="196">
        <f>Q334*H334</f>
        <v>0.8579823999999999</v>
      </c>
      <c r="S334" s="196">
        <v>0</v>
      </c>
      <c r="T334" s="197">
        <f>S334*H334</f>
        <v>0</v>
      </c>
      <c r="AR334" s="23" t="s">
        <v>209</v>
      </c>
      <c r="AT334" s="23" t="s">
        <v>140</v>
      </c>
      <c r="AU334" s="23" t="s">
        <v>77</v>
      </c>
      <c r="AY334" s="23" t="s">
        <v>137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23" t="s">
        <v>77</v>
      </c>
      <c r="BK334" s="198">
        <f>ROUND(I334*H334,2)</f>
        <v>0</v>
      </c>
      <c r="BL334" s="23" t="s">
        <v>209</v>
      </c>
      <c r="BM334" s="23" t="s">
        <v>793</v>
      </c>
    </row>
    <row r="335" spans="2:51" s="11" customFormat="1" ht="13.5">
      <c r="B335" s="199"/>
      <c r="C335" s="200"/>
      <c r="D335" s="201" t="s">
        <v>147</v>
      </c>
      <c r="E335" s="202" t="s">
        <v>21</v>
      </c>
      <c r="F335" s="203" t="s">
        <v>794</v>
      </c>
      <c r="G335" s="200"/>
      <c r="H335" s="204">
        <v>17.42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147</v>
      </c>
      <c r="AU335" s="210" t="s">
        <v>77</v>
      </c>
      <c r="AV335" s="11" t="s">
        <v>77</v>
      </c>
      <c r="AW335" s="11" t="s">
        <v>36</v>
      </c>
      <c r="AX335" s="11" t="s">
        <v>72</v>
      </c>
      <c r="AY335" s="210" t="s">
        <v>137</v>
      </c>
    </row>
    <row r="336" spans="2:51" s="11" customFormat="1" ht="13.5">
      <c r="B336" s="199"/>
      <c r="C336" s="200"/>
      <c r="D336" s="201" t="s">
        <v>147</v>
      </c>
      <c r="E336" s="202" t="s">
        <v>21</v>
      </c>
      <c r="F336" s="203" t="s">
        <v>795</v>
      </c>
      <c r="G336" s="200"/>
      <c r="H336" s="204">
        <v>8.1</v>
      </c>
      <c r="I336" s="205"/>
      <c r="J336" s="200"/>
      <c r="K336" s="200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147</v>
      </c>
      <c r="AU336" s="210" t="s">
        <v>77</v>
      </c>
      <c r="AV336" s="11" t="s">
        <v>77</v>
      </c>
      <c r="AW336" s="11" t="s">
        <v>36</v>
      </c>
      <c r="AX336" s="11" t="s">
        <v>72</v>
      </c>
      <c r="AY336" s="210" t="s">
        <v>137</v>
      </c>
    </row>
    <row r="337" spans="2:51" s="13" customFormat="1" ht="13.5">
      <c r="B337" s="231"/>
      <c r="C337" s="232"/>
      <c r="D337" s="201" t="s">
        <v>147</v>
      </c>
      <c r="E337" s="233" t="s">
        <v>21</v>
      </c>
      <c r="F337" s="234" t="s">
        <v>216</v>
      </c>
      <c r="G337" s="232"/>
      <c r="H337" s="235">
        <v>25.52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147</v>
      </c>
      <c r="AU337" s="241" t="s">
        <v>77</v>
      </c>
      <c r="AV337" s="13" t="s">
        <v>145</v>
      </c>
      <c r="AW337" s="13" t="s">
        <v>36</v>
      </c>
      <c r="AX337" s="13" t="s">
        <v>80</v>
      </c>
      <c r="AY337" s="241" t="s">
        <v>137</v>
      </c>
    </row>
    <row r="338" spans="2:65" s="1" customFormat="1" ht="16.5" customHeight="1">
      <c r="B338" s="40"/>
      <c r="C338" s="221" t="s">
        <v>796</v>
      </c>
      <c r="D338" s="221" t="s">
        <v>202</v>
      </c>
      <c r="E338" s="222" t="s">
        <v>797</v>
      </c>
      <c r="F338" s="223" t="s">
        <v>798</v>
      </c>
      <c r="G338" s="224" t="s">
        <v>143</v>
      </c>
      <c r="H338" s="225">
        <v>28.072</v>
      </c>
      <c r="I338" s="226"/>
      <c r="J338" s="227">
        <f>ROUND(I338*H338,2)</f>
        <v>0</v>
      </c>
      <c r="K338" s="223" t="s">
        <v>144</v>
      </c>
      <c r="L338" s="228"/>
      <c r="M338" s="229" t="s">
        <v>21</v>
      </c>
      <c r="N338" s="230" t="s">
        <v>44</v>
      </c>
      <c r="O338" s="41"/>
      <c r="P338" s="196">
        <f>O338*H338</f>
        <v>0</v>
      </c>
      <c r="Q338" s="196">
        <v>0.0155</v>
      </c>
      <c r="R338" s="196">
        <f>Q338*H338</f>
        <v>0.435116</v>
      </c>
      <c r="S338" s="196">
        <v>0</v>
      </c>
      <c r="T338" s="197">
        <f>S338*H338</f>
        <v>0</v>
      </c>
      <c r="AR338" s="23" t="s">
        <v>299</v>
      </c>
      <c r="AT338" s="23" t="s">
        <v>202</v>
      </c>
      <c r="AU338" s="23" t="s">
        <v>77</v>
      </c>
      <c r="AY338" s="23" t="s">
        <v>137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23" t="s">
        <v>77</v>
      </c>
      <c r="BK338" s="198">
        <f>ROUND(I338*H338,2)</f>
        <v>0</v>
      </c>
      <c r="BL338" s="23" t="s">
        <v>209</v>
      </c>
      <c r="BM338" s="23" t="s">
        <v>799</v>
      </c>
    </row>
    <row r="339" spans="2:51" s="11" customFormat="1" ht="13.5">
      <c r="B339" s="199"/>
      <c r="C339" s="200"/>
      <c r="D339" s="201" t="s">
        <v>147</v>
      </c>
      <c r="E339" s="202" t="s">
        <v>21</v>
      </c>
      <c r="F339" s="203" t="s">
        <v>800</v>
      </c>
      <c r="G339" s="200"/>
      <c r="H339" s="204">
        <v>28.072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147</v>
      </c>
      <c r="AU339" s="210" t="s">
        <v>77</v>
      </c>
      <c r="AV339" s="11" t="s">
        <v>77</v>
      </c>
      <c r="AW339" s="11" t="s">
        <v>36</v>
      </c>
      <c r="AX339" s="11" t="s">
        <v>80</v>
      </c>
      <c r="AY339" s="210" t="s">
        <v>137</v>
      </c>
    </row>
    <row r="340" spans="2:65" s="1" customFormat="1" ht="16.5" customHeight="1">
      <c r="B340" s="40"/>
      <c r="C340" s="187" t="s">
        <v>801</v>
      </c>
      <c r="D340" s="187" t="s">
        <v>140</v>
      </c>
      <c r="E340" s="188" t="s">
        <v>802</v>
      </c>
      <c r="F340" s="189" t="s">
        <v>803</v>
      </c>
      <c r="G340" s="190" t="s">
        <v>143</v>
      </c>
      <c r="H340" s="191">
        <v>25.52</v>
      </c>
      <c r="I340" s="192"/>
      <c r="J340" s="193">
        <f>ROUND(I340*H340,2)</f>
        <v>0</v>
      </c>
      <c r="K340" s="189" t="s">
        <v>144</v>
      </c>
      <c r="L340" s="60"/>
      <c r="M340" s="194" t="s">
        <v>21</v>
      </c>
      <c r="N340" s="195" t="s">
        <v>44</v>
      </c>
      <c r="O340" s="41"/>
      <c r="P340" s="196">
        <f>O340*H340</f>
        <v>0</v>
      </c>
      <c r="Q340" s="196">
        <v>0.0003</v>
      </c>
      <c r="R340" s="196">
        <f>Q340*H340</f>
        <v>0.007656</v>
      </c>
      <c r="S340" s="196">
        <v>0</v>
      </c>
      <c r="T340" s="197">
        <f>S340*H340</f>
        <v>0</v>
      </c>
      <c r="AR340" s="23" t="s">
        <v>209</v>
      </c>
      <c r="AT340" s="23" t="s">
        <v>140</v>
      </c>
      <c r="AU340" s="23" t="s">
        <v>77</v>
      </c>
      <c r="AY340" s="23" t="s">
        <v>137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23" t="s">
        <v>77</v>
      </c>
      <c r="BK340" s="198">
        <f>ROUND(I340*H340,2)</f>
        <v>0</v>
      </c>
      <c r="BL340" s="23" t="s">
        <v>209</v>
      </c>
      <c r="BM340" s="23" t="s">
        <v>804</v>
      </c>
    </row>
    <row r="341" spans="2:65" s="1" customFormat="1" ht="38.25" customHeight="1">
      <c r="B341" s="40"/>
      <c r="C341" s="187" t="s">
        <v>805</v>
      </c>
      <c r="D341" s="187" t="s">
        <v>140</v>
      </c>
      <c r="E341" s="188" t="s">
        <v>806</v>
      </c>
      <c r="F341" s="189" t="s">
        <v>807</v>
      </c>
      <c r="G341" s="190" t="s">
        <v>244</v>
      </c>
      <c r="H341" s="191">
        <v>1.305</v>
      </c>
      <c r="I341" s="192"/>
      <c r="J341" s="193">
        <f>ROUND(I341*H341,2)</f>
        <v>0</v>
      </c>
      <c r="K341" s="189" t="s">
        <v>144</v>
      </c>
      <c r="L341" s="60"/>
      <c r="M341" s="194" t="s">
        <v>21</v>
      </c>
      <c r="N341" s="195" t="s">
        <v>44</v>
      </c>
      <c r="O341" s="41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AR341" s="23" t="s">
        <v>209</v>
      </c>
      <c r="AT341" s="23" t="s">
        <v>140</v>
      </c>
      <c r="AU341" s="23" t="s">
        <v>77</v>
      </c>
      <c r="AY341" s="23" t="s">
        <v>137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23" t="s">
        <v>77</v>
      </c>
      <c r="BK341" s="198">
        <f>ROUND(I341*H341,2)</f>
        <v>0</v>
      </c>
      <c r="BL341" s="23" t="s">
        <v>209</v>
      </c>
      <c r="BM341" s="23" t="s">
        <v>808</v>
      </c>
    </row>
    <row r="342" spans="2:65" s="1" customFormat="1" ht="38.25" customHeight="1">
      <c r="B342" s="40"/>
      <c r="C342" s="187" t="s">
        <v>809</v>
      </c>
      <c r="D342" s="187" t="s">
        <v>140</v>
      </c>
      <c r="E342" s="188" t="s">
        <v>810</v>
      </c>
      <c r="F342" s="189" t="s">
        <v>811</v>
      </c>
      <c r="G342" s="190" t="s">
        <v>244</v>
      </c>
      <c r="H342" s="191">
        <v>1.305</v>
      </c>
      <c r="I342" s="192"/>
      <c r="J342" s="193">
        <f>ROUND(I342*H342,2)</f>
        <v>0</v>
      </c>
      <c r="K342" s="189" t="s">
        <v>144</v>
      </c>
      <c r="L342" s="60"/>
      <c r="M342" s="194" t="s">
        <v>21</v>
      </c>
      <c r="N342" s="195" t="s">
        <v>44</v>
      </c>
      <c r="O342" s="41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AR342" s="23" t="s">
        <v>209</v>
      </c>
      <c r="AT342" s="23" t="s">
        <v>140</v>
      </c>
      <c r="AU342" s="23" t="s">
        <v>77</v>
      </c>
      <c r="AY342" s="23" t="s">
        <v>137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3" t="s">
        <v>77</v>
      </c>
      <c r="BK342" s="198">
        <f>ROUND(I342*H342,2)</f>
        <v>0</v>
      </c>
      <c r="BL342" s="23" t="s">
        <v>209</v>
      </c>
      <c r="BM342" s="23" t="s">
        <v>812</v>
      </c>
    </row>
    <row r="343" spans="2:65" s="1" customFormat="1" ht="16.5" customHeight="1">
      <c r="B343" s="40"/>
      <c r="C343" s="187" t="s">
        <v>813</v>
      </c>
      <c r="D343" s="187" t="s">
        <v>140</v>
      </c>
      <c r="E343" s="188" t="s">
        <v>814</v>
      </c>
      <c r="F343" s="189" t="s">
        <v>815</v>
      </c>
      <c r="G343" s="190" t="s">
        <v>530</v>
      </c>
      <c r="H343" s="191">
        <v>1</v>
      </c>
      <c r="I343" s="192"/>
      <c r="J343" s="193">
        <f>ROUND(I343*H343,2)</f>
        <v>0</v>
      </c>
      <c r="K343" s="189" t="s">
        <v>21</v>
      </c>
      <c r="L343" s="60"/>
      <c r="M343" s="194" t="s">
        <v>21</v>
      </c>
      <c r="N343" s="195" t="s">
        <v>44</v>
      </c>
      <c r="O343" s="41"/>
      <c r="P343" s="196">
        <f>O343*H343</f>
        <v>0</v>
      </c>
      <c r="Q343" s="196">
        <v>0</v>
      </c>
      <c r="R343" s="196">
        <f>Q343*H343</f>
        <v>0</v>
      </c>
      <c r="S343" s="196">
        <v>0</v>
      </c>
      <c r="T343" s="197">
        <f>S343*H343</f>
        <v>0</v>
      </c>
      <c r="AR343" s="23" t="s">
        <v>209</v>
      </c>
      <c r="AT343" s="23" t="s">
        <v>140</v>
      </c>
      <c r="AU343" s="23" t="s">
        <v>77</v>
      </c>
      <c r="AY343" s="23" t="s">
        <v>137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23" t="s">
        <v>77</v>
      </c>
      <c r="BK343" s="198">
        <f>ROUND(I343*H343,2)</f>
        <v>0</v>
      </c>
      <c r="BL343" s="23" t="s">
        <v>209</v>
      </c>
      <c r="BM343" s="23" t="s">
        <v>816</v>
      </c>
    </row>
    <row r="344" spans="2:63" s="10" customFormat="1" ht="29.85" customHeight="1">
      <c r="B344" s="171"/>
      <c r="C344" s="172"/>
      <c r="D344" s="173" t="s">
        <v>71</v>
      </c>
      <c r="E344" s="185" t="s">
        <v>817</v>
      </c>
      <c r="F344" s="185" t="s">
        <v>818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SUM(P345:P349)</f>
        <v>0</v>
      </c>
      <c r="Q344" s="179"/>
      <c r="R344" s="180">
        <f>SUM(R345:R349)</f>
        <v>0.001617</v>
      </c>
      <c r="S344" s="179"/>
      <c r="T344" s="181">
        <f>SUM(T345:T349)</f>
        <v>0</v>
      </c>
      <c r="AR344" s="182" t="s">
        <v>77</v>
      </c>
      <c r="AT344" s="183" t="s">
        <v>71</v>
      </c>
      <c r="AU344" s="183" t="s">
        <v>80</v>
      </c>
      <c r="AY344" s="182" t="s">
        <v>137</v>
      </c>
      <c r="BK344" s="184">
        <f>SUM(BK345:BK349)</f>
        <v>0</v>
      </c>
    </row>
    <row r="345" spans="2:65" s="1" customFormat="1" ht="25.5" customHeight="1">
      <c r="B345" s="40"/>
      <c r="C345" s="187" t="s">
        <v>819</v>
      </c>
      <c r="D345" s="187" t="s">
        <v>140</v>
      </c>
      <c r="E345" s="188" t="s">
        <v>820</v>
      </c>
      <c r="F345" s="189" t="s">
        <v>821</v>
      </c>
      <c r="G345" s="190" t="s">
        <v>143</v>
      </c>
      <c r="H345" s="191">
        <v>4.9</v>
      </c>
      <c r="I345" s="192"/>
      <c r="J345" s="193">
        <f>ROUND(I345*H345,2)</f>
        <v>0</v>
      </c>
      <c r="K345" s="189" t="s">
        <v>144</v>
      </c>
      <c r="L345" s="60"/>
      <c r="M345" s="194" t="s">
        <v>21</v>
      </c>
      <c r="N345" s="195" t="s">
        <v>44</v>
      </c>
      <c r="O345" s="41"/>
      <c r="P345" s="196">
        <f>O345*H345</f>
        <v>0</v>
      </c>
      <c r="Q345" s="196">
        <v>7E-05</v>
      </c>
      <c r="R345" s="196">
        <f>Q345*H345</f>
        <v>0.000343</v>
      </c>
      <c r="S345" s="196">
        <v>0</v>
      </c>
      <c r="T345" s="197">
        <f>S345*H345</f>
        <v>0</v>
      </c>
      <c r="AR345" s="23" t="s">
        <v>209</v>
      </c>
      <c r="AT345" s="23" t="s">
        <v>140</v>
      </c>
      <c r="AU345" s="23" t="s">
        <v>77</v>
      </c>
      <c r="AY345" s="23" t="s">
        <v>137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23" t="s">
        <v>77</v>
      </c>
      <c r="BK345" s="198">
        <f>ROUND(I345*H345,2)</f>
        <v>0</v>
      </c>
      <c r="BL345" s="23" t="s">
        <v>209</v>
      </c>
      <c r="BM345" s="23" t="s">
        <v>822</v>
      </c>
    </row>
    <row r="346" spans="2:65" s="1" customFormat="1" ht="16.5" customHeight="1">
      <c r="B346" s="40"/>
      <c r="C346" s="187" t="s">
        <v>823</v>
      </c>
      <c r="D346" s="187" t="s">
        <v>140</v>
      </c>
      <c r="E346" s="188" t="s">
        <v>824</v>
      </c>
      <c r="F346" s="189" t="s">
        <v>825</v>
      </c>
      <c r="G346" s="190" t="s">
        <v>143</v>
      </c>
      <c r="H346" s="191">
        <v>4.9</v>
      </c>
      <c r="I346" s="192"/>
      <c r="J346" s="193">
        <f>ROUND(I346*H346,2)</f>
        <v>0</v>
      </c>
      <c r="K346" s="189" t="s">
        <v>144</v>
      </c>
      <c r="L346" s="60"/>
      <c r="M346" s="194" t="s">
        <v>21</v>
      </c>
      <c r="N346" s="195" t="s">
        <v>44</v>
      </c>
      <c r="O346" s="41"/>
      <c r="P346" s="196">
        <f>O346*H346</f>
        <v>0</v>
      </c>
      <c r="Q346" s="196">
        <v>0.00014</v>
      </c>
      <c r="R346" s="196">
        <f>Q346*H346</f>
        <v>0.000686</v>
      </c>
      <c r="S346" s="196">
        <v>0</v>
      </c>
      <c r="T346" s="197">
        <f>S346*H346</f>
        <v>0</v>
      </c>
      <c r="AR346" s="23" t="s">
        <v>209</v>
      </c>
      <c r="AT346" s="23" t="s">
        <v>140</v>
      </c>
      <c r="AU346" s="23" t="s">
        <v>77</v>
      </c>
      <c r="AY346" s="23" t="s">
        <v>137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23" t="s">
        <v>77</v>
      </c>
      <c r="BK346" s="198">
        <f>ROUND(I346*H346,2)</f>
        <v>0</v>
      </c>
      <c r="BL346" s="23" t="s">
        <v>209</v>
      </c>
      <c r="BM346" s="23" t="s">
        <v>826</v>
      </c>
    </row>
    <row r="347" spans="2:51" s="12" customFormat="1" ht="13.5">
      <c r="B347" s="211"/>
      <c r="C347" s="212"/>
      <c r="D347" s="201" t="s">
        <v>147</v>
      </c>
      <c r="E347" s="213" t="s">
        <v>21</v>
      </c>
      <c r="F347" s="214" t="s">
        <v>827</v>
      </c>
      <c r="G347" s="212"/>
      <c r="H347" s="213" t="s">
        <v>21</v>
      </c>
      <c r="I347" s="215"/>
      <c r="J347" s="212"/>
      <c r="K347" s="212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147</v>
      </c>
      <c r="AU347" s="220" t="s">
        <v>77</v>
      </c>
      <c r="AV347" s="12" t="s">
        <v>80</v>
      </c>
      <c r="AW347" s="12" t="s">
        <v>36</v>
      </c>
      <c r="AX347" s="12" t="s">
        <v>72</v>
      </c>
      <c r="AY347" s="220" t="s">
        <v>137</v>
      </c>
    </row>
    <row r="348" spans="2:51" s="11" customFormat="1" ht="13.5">
      <c r="B348" s="199"/>
      <c r="C348" s="200"/>
      <c r="D348" s="201" t="s">
        <v>147</v>
      </c>
      <c r="E348" s="202" t="s">
        <v>21</v>
      </c>
      <c r="F348" s="203" t="s">
        <v>828</v>
      </c>
      <c r="G348" s="200"/>
      <c r="H348" s="204">
        <v>4.9</v>
      </c>
      <c r="I348" s="205"/>
      <c r="J348" s="200"/>
      <c r="K348" s="200"/>
      <c r="L348" s="206"/>
      <c r="M348" s="207"/>
      <c r="N348" s="208"/>
      <c r="O348" s="208"/>
      <c r="P348" s="208"/>
      <c r="Q348" s="208"/>
      <c r="R348" s="208"/>
      <c r="S348" s="208"/>
      <c r="T348" s="209"/>
      <c r="AT348" s="210" t="s">
        <v>147</v>
      </c>
      <c r="AU348" s="210" t="s">
        <v>77</v>
      </c>
      <c r="AV348" s="11" t="s">
        <v>77</v>
      </c>
      <c r="AW348" s="11" t="s">
        <v>36</v>
      </c>
      <c r="AX348" s="11" t="s">
        <v>80</v>
      </c>
      <c r="AY348" s="210" t="s">
        <v>137</v>
      </c>
    </row>
    <row r="349" spans="2:65" s="1" customFormat="1" ht="25.5" customHeight="1">
      <c r="B349" s="40"/>
      <c r="C349" s="187" t="s">
        <v>829</v>
      </c>
      <c r="D349" s="187" t="s">
        <v>140</v>
      </c>
      <c r="E349" s="188" t="s">
        <v>830</v>
      </c>
      <c r="F349" s="189" t="s">
        <v>831</v>
      </c>
      <c r="G349" s="190" t="s">
        <v>143</v>
      </c>
      <c r="H349" s="191">
        <v>4.9</v>
      </c>
      <c r="I349" s="192"/>
      <c r="J349" s="193">
        <f>ROUND(I349*H349,2)</f>
        <v>0</v>
      </c>
      <c r="K349" s="189" t="s">
        <v>144</v>
      </c>
      <c r="L349" s="60"/>
      <c r="M349" s="194" t="s">
        <v>21</v>
      </c>
      <c r="N349" s="195" t="s">
        <v>44</v>
      </c>
      <c r="O349" s="41"/>
      <c r="P349" s="196">
        <f>O349*H349</f>
        <v>0</v>
      </c>
      <c r="Q349" s="196">
        <v>0.00012</v>
      </c>
      <c r="R349" s="196">
        <f>Q349*H349</f>
        <v>0.0005880000000000001</v>
      </c>
      <c r="S349" s="196">
        <v>0</v>
      </c>
      <c r="T349" s="197">
        <f>S349*H349</f>
        <v>0</v>
      </c>
      <c r="AR349" s="23" t="s">
        <v>209</v>
      </c>
      <c r="AT349" s="23" t="s">
        <v>140</v>
      </c>
      <c r="AU349" s="23" t="s">
        <v>77</v>
      </c>
      <c r="AY349" s="23" t="s">
        <v>137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23" t="s">
        <v>77</v>
      </c>
      <c r="BK349" s="198">
        <f>ROUND(I349*H349,2)</f>
        <v>0</v>
      </c>
      <c r="BL349" s="23" t="s">
        <v>209</v>
      </c>
      <c r="BM349" s="23" t="s">
        <v>832</v>
      </c>
    </row>
    <row r="350" spans="2:63" s="10" customFormat="1" ht="29.85" customHeight="1">
      <c r="B350" s="171"/>
      <c r="C350" s="172"/>
      <c r="D350" s="173" t="s">
        <v>71</v>
      </c>
      <c r="E350" s="185" t="s">
        <v>833</v>
      </c>
      <c r="F350" s="185" t="s">
        <v>834</v>
      </c>
      <c r="G350" s="172"/>
      <c r="H350" s="172"/>
      <c r="I350" s="175"/>
      <c r="J350" s="186">
        <f>BK350</f>
        <v>0</v>
      </c>
      <c r="K350" s="172"/>
      <c r="L350" s="177"/>
      <c r="M350" s="178"/>
      <c r="N350" s="179"/>
      <c r="O350" s="179"/>
      <c r="P350" s="180">
        <f>SUM(P351:P367)</f>
        <v>0</v>
      </c>
      <c r="Q350" s="179"/>
      <c r="R350" s="180">
        <f>SUM(R351:R367)</f>
        <v>0.026061420000000002</v>
      </c>
      <c r="S350" s="179"/>
      <c r="T350" s="181">
        <f>SUM(T351:T367)</f>
        <v>0.0055366</v>
      </c>
      <c r="AR350" s="182" t="s">
        <v>77</v>
      </c>
      <c r="AT350" s="183" t="s">
        <v>71</v>
      </c>
      <c r="AU350" s="183" t="s">
        <v>80</v>
      </c>
      <c r="AY350" s="182" t="s">
        <v>137</v>
      </c>
      <c r="BK350" s="184">
        <f>SUM(BK351:BK367)</f>
        <v>0</v>
      </c>
    </row>
    <row r="351" spans="2:65" s="1" customFormat="1" ht="16.5" customHeight="1">
      <c r="B351" s="40"/>
      <c r="C351" s="187" t="s">
        <v>835</v>
      </c>
      <c r="D351" s="187" t="s">
        <v>140</v>
      </c>
      <c r="E351" s="188" t="s">
        <v>207</v>
      </c>
      <c r="F351" s="189" t="s">
        <v>208</v>
      </c>
      <c r="G351" s="190" t="s">
        <v>143</v>
      </c>
      <c r="H351" s="191">
        <v>22.166</v>
      </c>
      <c r="I351" s="192"/>
      <c r="J351" s="193">
        <f>ROUND(I351*H351,2)</f>
        <v>0</v>
      </c>
      <c r="K351" s="189" t="s">
        <v>144</v>
      </c>
      <c r="L351" s="60"/>
      <c r="M351" s="194" t="s">
        <v>21</v>
      </c>
      <c r="N351" s="195" t="s">
        <v>44</v>
      </c>
      <c r="O351" s="41"/>
      <c r="P351" s="196">
        <f>O351*H351</f>
        <v>0</v>
      </c>
      <c r="Q351" s="196">
        <v>0</v>
      </c>
      <c r="R351" s="196">
        <f>Q351*H351</f>
        <v>0</v>
      </c>
      <c r="S351" s="196">
        <v>0</v>
      </c>
      <c r="T351" s="197">
        <f>S351*H351</f>
        <v>0</v>
      </c>
      <c r="AR351" s="23" t="s">
        <v>209</v>
      </c>
      <c r="AT351" s="23" t="s">
        <v>140</v>
      </c>
      <c r="AU351" s="23" t="s">
        <v>77</v>
      </c>
      <c r="AY351" s="23" t="s">
        <v>137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23" t="s">
        <v>77</v>
      </c>
      <c r="BK351" s="198">
        <f>ROUND(I351*H351,2)</f>
        <v>0</v>
      </c>
      <c r="BL351" s="23" t="s">
        <v>209</v>
      </c>
      <c r="BM351" s="23" t="s">
        <v>836</v>
      </c>
    </row>
    <row r="352" spans="2:51" s="12" customFormat="1" ht="13.5">
      <c r="B352" s="211"/>
      <c r="C352" s="212"/>
      <c r="D352" s="201" t="s">
        <v>147</v>
      </c>
      <c r="E352" s="213" t="s">
        <v>21</v>
      </c>
      <c r="F352" s="214" t="s">
        <v>213</v>
      </c>
      <c r="G352" s="212"/>
      <c r="H352" s="213" t="s">
        <v>21</v>
      </c>
      <c r="I352" s="215"/>
      <c r="J352" s="212"/>
      <c r="K352" s="212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147</v>
      </c>
      <c r="AU352" s="220" t="s">
        <v>77</v>
      </c>
      <c r="AV352" s="12" t="s">
        <v>80</v>
      </c>
      <c r="AW352" s="12" t="s">
        <v>36</v>
      </c>
      <c r="AX352" s="12" t="s">
        <v>72</v>
      </c>
      <c r="AY352" s="220" t="s">
        <v>137</v>
      </c>
    </row>
    <row r="353" spans="2:51" s="11" customFormat="1" ht="13.5">
      <c r="B353" s="199"/>
      <c r="C353" s="200"/>
      <c r="D353" s="201" t="s">
        <v>147</v>
      </c>
      <c r="E353" s="202" t="s">
        <v>21</v>
      </c>
      <c r="F353" s="203" t="s">
        <v>285</v>
      </c>
      <c r="G353" s="200"/>
      <c r="H353" s="204">
        <v>5.67</v>
      </c>
      <c r="I353" s="205"/>
      <c r="J353" s="200"/>
      <c r="K353" s="200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147</v>
      </c>
      <c r="AU353" s="210" t="s">
        <v>77</v>
      </c>
      <c r="AV353" s="11" t="s">
        <v>77</v>
      </c>
      <c r="AW353" s="11" t="s">
        <v>36</v>
      </c>
      <c r="AX353" s="11" t="s">
        <v>72</v>
      </c>
      <c r="AY353" s="210" t="s">
        <v>137</v>
      </c>
    </row>
    <row r="354" spans="2:51" s="12" customFormat="1" ht="13.5">
      <c r="B354" s="211"/>
      <c r="C354" s="212"/>
      <c r="D354" s="201" t="s">
        <v>147</v>
      </c>
      <c r="E354" s="213" t="s">
        <v>21</v>
      </c>
      <c r="F354" s="214" t="s">
        <v>837</v>
      </c>
      <c r="G354" s="212"/>
      <c r="H354" s="213" t="s">
        <v>21</v>
      </c>
      <c r="I354" s="215"/>
      <c r="J354" s="212"/>
      <c r="K354" s="212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147</v>
      </c>
      <c r="AU354" s="220" t="s">
        <v>77</v>
      </c>
      <c r="AV354" s="12" t="s">
        <v>80</v>
      </c>
      <c r="AW354" s="12" t="s">
        <v>36</v>
      </c>
      <c r="AX354" s="12" t="s">
        <v>72</v>
      </c>
      <c r="AY354" s="220" t="s">
        <v>137</v>
      </c>
    </row>
    <row r="355" spans="2:51" s="11" customFormat="1" ht="13.5">
      <c r="B355" s="199"/>
      <c r="C355" s="200"/>
      <c r="D355" s="201" t="s">
        <v>147</v>
      </c>
      <c r="E355" s="202" t="s">
        <v>21</v>
      </c>
      <c r="F355" s="203" t="s">
        <v>838</v>
      </c>
      <c r="G355" s="200"/>
      <c r="H355" s="204">
        <v>5.226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147</v>
      </c>
      <c r="AU355" s="210" t="s">
        <v>77</v>
      </c>
      <c r="AV355" s="11" t="s">
        <v>77</v>
      </c>
      <c r="AW355" s="11" t="s">
        <v>36</v>
      </c>
      <c r="AX355" s="11" t="s">
        <v>72</v>
      </c>
      <c r="AY355" s="210" t="s">
        <v>137</v>
      </c>
    </row>
    <row r="356" spans="2:51" s="11" customFormat="1" ht="13.5">
      <c r="B356" s="199"/>
      <c r="C356" s="200"/>
      <c r="D356" s="201" t="s">
        <v>147</v>
      </c>
      <c r="E356" s="202" t="s">
        <v>21</v>
      </c>
      <c r="F356" s="203" t="s">
        <v>839</v>
      </c>
      <c r="G356" s="200"/>
      <c r="H356" s="204">
        <v>2.43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147</v>
      </c>
      <c r="AU356" s="210" t="s">
        <v>77</v>
      </c>
      <c r="AV356" s="11" t="s">
        <v>77</v>
      </c>
      <c r="AW356" s="11" t="s">
        <v>36</v>
      </c>
      <c r="AX356" s="11" t="s">
        <v>72</v>
      </c>
      <c r="AY356" s="210" t="s">
        <v>137</v>
      </c>
    </row>
    <row r="357" spans="2:51" s="12" customFormat="1" ht="13.5">
      <c r="B357" s="211"/>
      <c r="C357" s="212"/>
      <c r="D357" s="201" t="s">
        <v>147</v>
      </c>
      <c r="E357" s="213" t="s">
        <v>21</v>
      </c>
      <c r="F357" s="214" t="s">
        <v>840</v>
      </c>
      <c r="G357" s="212"/>
      <c r="H357" s="213" t="s">
        <v>21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147</v>
      </c>
      <c r="AU357" s="220" t="s">
        <v>77</v>
      </c>
      <c r="AV357" s="12" t="s">
        <v>80</v>
      </c>
      <c r="AW357" s="12" t="s">
        <v>36</v>
      </c>
      <c r="AX357" s="12" t="s">
        <v>72</v>
      </c>
      <c r="AY357" s="220" t="s">
        <v>137</v>
      </c>
    </row>
    <row r="358" spans="2:51" s="11" customFormat="1" ht="13.5">
      <c r="B358" s="199"/>
      <c r="C358" s="200"/>
      <c r="D358" s="201" t="s">
        <v>147</v>
      </c>
      <c r="E358" s="202" t="s">
        <v>21</v>
      </c>
      <c r="F358" s="203" t="s">
        <v>644</v>
      </c>
      <c r="G358" s="200"/>
      <c r="H358" s="204">
        <v>8.84</v>
      </c>
      <c r="I358" s="205"/>
      <c r="J358" s="200"/>
      <c r="K358" s="200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147</v>
      </c>
      <c r="AU358" s="210" t="s">
        <v>77</v>
      </c>
      <c r="AV358" s="11" t="s">
        <v>77</v>
      </c>
      <c r="AW358" s="11" t="s">
        <v>36</v>
      </c>
      <c r="AX358" s="11" t="s">
        <v>72</v>
      </c>
      <c r="AY358" s="210" t="s">
        <v>137</v>
      </c>
    </row>
    <row r="359" spans="2:51" s="13" customFormat="1" ht="13.5">
      <c r="B359" s="231"/>
      <c r="C359" s="232"/>
      <c r="D359" s="201" t="s">
        <v>147</v>
      </c>
      <c r="E359" s="233" t="s">
        <v>21</v>
      </c>
      <c r="F359" s="234" t="s">
        <v>216</v>
      </c>
      <c r="G359" s="232"/>
      <c r="H359" s="235">
        <v>22.166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AT359" s="241" t="s">
        <v>147</v>
      </c>
      <c r="AU359" s="241" t="s">
        <v>77</v>
      </c>
      <c r="AV359" s="13" t="s">
        <v>145</v>
      </c>
      <c r="AW359" s="13" t="s">
        <v>36</v>
      </c>
      <c r="AX359" s="13" t="s">
        <v>80</v>
      </c>
      <c r="AY359" s="241" t="s">
        <v>137</v>
      </c>
    </row>
    <row r="360" spans="2:65" s="1" customFormat="1" ht="16.5" customHeight="1">
      <c r="B360" s="40"/>
      <c r="C360" s="187" t="s">
        <v>841</v>
      </c>
      <c r="D360" s="187" t="s">
        <v>140</v>
      </c>
      <c r="E360" s="188" t="s">
        <v>842</v>
      </c>
      <c r="F360" s="189" t="s">
        <v>843</v>
      </c>
      <c r="G360" s="190" t="s">
        <v>143</v>
      </c>
      <c r="H360" s="191">
        <v>17.86</v>
      </c>
      <c r="I360" s="192"/>
      <c r="J360" s="193">
        <f>ROUND(I360*H360,2)</f>
        <v>0</v>
      </c>
      <c r="K360" s="189" t="s">
        <v>144</v>
      </c>
      <c r="L360" s="60"/>
      <c r="M360" s="194" t="s">
        <v>21</v>
      </c>
      <c r="N360" s="195" t="s">
        <v>44</v>
      </c>
      <c r="O360" s="41"/>
      <c r="P360" s="196">
        <f>O360*H360</f>
        <v>0</v>
      </c>
      <c r="Q360" s="196">
        <v>0.001</v>
      </c>
      <c r="R360" s="196">
        <f>Q360*H360</f>
        <v>0.01786</v>
      </c>
      <c r="S360" s="196">
        <v>0.00031</v>
      </c>
      <c r="T360" s="197">
        <f>S360*H360</f>
        <v>0.0055366</v>
      </c>
      <c r="AR360" s="23" t="s">
        <v>209</v>
      </c>
      <c r="AT360" s="23" t="s">
        <v>140</v>
      </c>
      <c r="AU360" s="23" t="s">
        <v>77</v>
      </c>
      <c r="AY360" s="23" t="s">
        <v>137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23" t="s">
        <v>77</v>
      </c>
      <c r="BK360" s="198">
        <f>ROUND(I360*H360,2)</f>
        <v>0</v>
      </c>
      <c r="BL360" s="23" t="s">
        <v>209</v>
      </c>
      <c r="BM360" s="23" t="s">
        <v>844</v>
      </c>
    </row>
    <row r="361" spans="2:51" s="12" customFormat="1" ht="13.5">
      <c r="B361" s="211"/>
      <c r="C361" s="212"/>
      <c r="D361" s="201" t="s">
        <v>147</v>
      </c>
      <c r="E361" s="213" t="s">
        <v>21</v>
      </c>
      <c r="F361" s="214" t="s">
        <v>845</v>
      </c>
      <c r="G361" s="212"/>
      <c r="H361" s="213" t="s">
        <v>21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147</v>
      </c>
      <c r="AU361" s="220" t="s">
        <v>77</v>
      </c>
      <c r="AV361" s="12" t="s">
        <v>80</v>
      </c>
      <c r="AW361" s="12" t="s">
        <v>36</v>
      </c>
      <c r="AX361" s="12" t="s">
        <v>72</v>
      </c>
      <c r="AY361" s="220" t="s">
        <v>137</v>
      </c>
    </row>
    <row r="362" spans="2:51" s="11" customFormat="1" ht="13.5">
      <c r="B362" s="199"/>
      <c r="C362" s="200"/>
      <c r="D362" s="201" t="s">
        <v>147</v>
      </c>
      <c r="E362" s="202" t="s">
        <v>21</v>
      </c>
      <c r="F362" s="203" t="s">
        <v>846</v>
      </c>
      <c r="G362" s="200"/>
      <c r="H362" s="204">
        <v>2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147</v>
      </c>
      <c r="AU362" s="210" t="s">
        <v>77</v>
      </c>
      <c r="AV362" s="11" t="s">
        <v>77</v>
      </c>
      <c r="AW362" s="11" t="s">
        <v>36</v>
      </c>
      <c r="AX362" s="11" t="s">
        <v>72</v>
      </c>
      <c r="AY362" s="210" t="s">
        <v>137</v>
      </c>
    </row>
    <row r="363" spans="2:51" s="12" customFormat="1" ht="13.5">
      <c r="B363" s="211"/>
      <c r="C363" s="212"/>
      <c r="D363" s="201" t="s">
        <v>147</v>
      </c>
      <c r="E363" s="213" t="s">
        <v>21</v>
      </c>
      <c r="F363" s="214" t="s">
        <v>847</v>
      </c>
      <c r="G363" s="212"/>
      <c r="H363" s="213" t="s">
        <v>21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147</v>
      </c>
      <c r="AU363" s="220" t="s">
        <v>77</v>
      </c>
      <c r="AV363" s="12" t="s">
        <v>80</v>
      </c>
      <c r="AW363" s="12" t="s">
        <v>36</v>
      </c>
      <c r="AX363" s="12" t="s">
        <v>72</v>
      </c>
      <c r="AY363" s="220" t="s">
        <v>137</v>
      </c>
    </row>
    <row r="364" spans="2:51" s="11" customFormat="1" ht="13.5">
      <c r="B364" s="199"/>
      <c r="C364" s="200"/>
      <c r="D364" s="201" t="s">
        <v>147</v>
      </c>
      <c r="E364" s="202" t="s">
        <v>21</v>
      </c>
      <c r="F364" s="203" t="s">
        <v>848</v>
      </c>
      <c r="G364" s="200"/>
      <c r="H364" s="204">
        <v>15.86</v>
      </c>
      <c r="I364" s="205"/>
      <c r="J364" s="200"/>
      <c r="K364" s="200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147</v>
      </c>
      <c r="AU364" s="210" t="s">
        <v>77</v>
      </c>
      <c r="AV364" s="11" t="s">
        <v>77</v>
      </c>
      <c r="AW364" s="11" t="s">
        <v>36</v>
      </c>
      <c r="AX364" s="11" t="s">
        <v>72</v>
      </c>
      <c r="AY364" s="210" t="s">
        <v>137</v>
      </c>
    </row>
    <row r="365" spans="2:51" s="13" customFormat="1" ht="13.5">
      <c r="B365" s="231"/>
      <c r="C365" s="232"/>
      <c r="D365" s="201" t="s">
        <v>147</v>
      </c>
      <c r="E365" s="233" t="s">
        <v>21</v>
      </c>
      <c r="F365" s="234" t="s">
        <v>216</v>
      </c>
      <c r="G365" s="232"/>
      <c r="H365" s="235">
        <v>17.86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147</v>
      </c>
      <c r="AU365" s="241" t="s">
        <v>77</v>
      </c>
      <c r="AV365" s="13" t="s">
        <v>145</v>
      </c>
      <c r="AW365" s="13" t="s">
        <v>36</v>
      </c>
      <c r="AX365" s="13" t="s">
        <v>80</v>
      </c>
      <c r="AY365" s="241" t="s">
        <v>137</v>
      </c>
    </row>
    <row r="366" spans="2:65" s="1" customFormat="1" ht="25.5" customHeight="1">
      <c r="B366" s="40"/>
      <c r="C366" s="187" t="s">
        <v>849</v>
      </c>
      <c r="D366" s="187" t="s">
        <v>140</v>
      </c>
      <c r="E366" s="188" t="s">
        <v>850</v>
      </c>
      <c r="F366" s="189" t="s">
        <v>851</v>
      </c>
      <c r="G366" s="190" t="s">
        <v>143</v>
      </c>
      <c r="H366" s="191">
        <v>22.166</v>
      </c>
      <c r="I366" s="192"/>
      <c r="J366" s="193">
        <f>ROUND(I366*H366,2)</f>
        <v>0</v>
      </c>
      <c r="K366" s="189" t="s">
        <v>144</v>
      </c>
      <c r="L366" s="60"/>
      <c r="M366" s="194" t="s">
        <v>21</v>
      </c>
      <c r="N366" s="195" t="s">
        <v>44</v>
      </c>
      <c r="O366" s="41"/>
      <c r="P366" s="196">
        <f>O366*H366</f>
        <v>0</v>
      </c>
      <c r="Q366" s="196">
        <v>0.00021</v>
      </c>
      <c r="R366" s="196">
        <f>Q366*H366</f>
        <v>0.00465486</v>
      </c>
      <c r="S366" s="196">
        <v>0</v>
      </c>
      <c r="T366" s="197">
        <f>S366*H366</f>
        <v>0</v>
      </c>
      <c r="AR366" s="23" t="s">
        <v>209</v>
      </c>
      <c r="AT366" s="23" t="s">
        <v>140</v>
      </c>
      <c r="AU366" s="23" t="s">
        <v>77</v>
      </c>
      <c r="AY366" s="23" t="s">
        <v>137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23" t="s">
        <v>77</v>
      </c>
      <c r="BK366" s="198">
        <f>ROUND(I366*H366,2)</f>
        <v>0</v>
      </c>
      <c r="BL366" s="23" t="s">
        <v>209</v>
      </c>
      <c r="BM366" s="23" t="s">
        <v>852</v>
      </c>
    </row>
    <row r="367" spans="2:65" s="1" customFormat="1" ht="16.5" customHeight="1">
      <c r="B367" s="40"/>
      <c r="C367" s="187" t="s">
        <v>853</v>
      </c>
      <c r="D367" s="187" t="s">
        <v>140</v>
      </c>
      <c r="E367" s="188" t="s">
        <v>854</v>
      </c>
      <c r="F367" s="189" t="s">
        <v>855</v>
      </c>
      <c r="G367" s="190" t="s">
        <v>143</v>
      </c>
      <c r="H367" s="191">
        <v>22.166</v>
      </c>
      <c r="I367" s="192"/>
      <c r="J367" s="193">
        <f>ROUND(I367*H367,2)</f>
        <v>0</v>
      </c>
      <c r="K367" s="189" t="s">
        <v>144</v>
      </c>
      <c r="L367" s="60"/>
      <c r="M367" s="194" t="s">
        <v>21</v>
      </c>
      <c r="N367" s="195" t="s">
        <v>44</v>
      </c>
      <c r="O367" s="41"/>
      <c r="P367" s="196">
        <f>O367*H367</f>
        <v>0</v>
      </c>
      <c r="Q367" s="196">
        <v>0.00016</v>
      </c>
      <c r="R367" s="196">
        <f>Q367*H367</f>
        <v>0.0035465600000000003</v>
      </c>
      <c r="S367" s="196">
        <v>0</v>
      </c>
      <c r="T367" s="197">
        <f>S367*H367</f>
        <v>0</v>
      </c>
      <c r="AR367" s="23" t="s">
        <v>209</v>
      </c>
      <c r="AT367" s="23" t="s">
        <v>140</v>
      </c>
      <c r="AU367" s="23" t="s">
        <v>77</v>
      </c>
      <c r="AY367" s="23" t="s">
        <v>137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23" t="s">
        <v>77</v>
      </c>
      <c r="BK367" s="198">
        <f>ROUND(I367*H367,2)</f>
        <v>0</v>
      </c>
      <c r="BL367" s="23" t="s">
        <v>209</v>
      </c>
      <c r="BM367" s="23" t="s">
        <v>856</v>
      </c>
    </row>
    <row r="368" spans="2:63" s="10" customFormat="1" ht="37.35" customHeight="1">
      <c r="B368" s="171"/>
      <c r="C368" s="172"/>
      <c r="D368" s="173" t="s">
        <v>71</v>
      </c>
      <c r="E368" s="174" t="s">
        <v>857</v>
      </c>
      <c r="F368" s="174" t="s">
        <v>858</v>
      </c>
      <c r="G368" s="172"/>
      <c r="H368" s="172"/>
      <c r="I368" s="175"/>
      <c r="J368" s="176">
        <f>BK368</f>
        <v>0</v>
      </c>
      <c r="K368" s="172"/>
      <c r="L368" s="177"/>
      <c r="M368" s="178"/>
      <c r="N368" s="179"/>
      <c r="O368" s="179"/>
      <c r="P368" s="180">
        <f>SUM(P369:P390)</f>
        <v>0</v>
      </c>
      <c r="Q368" s="179"/>
      <c r="R368" s="180">
        <f>SUM(R369:R390)</f>
        <v>0</v>
      </c>
      <c r="S368" s="179"/>
      <c r="T368" s="181">
        <f>SUM(T369:T390)</f>
        <v>0</v>
      </c>
      <c r="AR368" s="182" t="s">
        <v>145</v>
      </c>
      <c r="AT368" s="183" t="s">
        <v>71</v>
      </c>
      <c r="AU368" s="183" t="s">
        <v>72</v>
      </c>
      <c r="AY368" s="182" t="s">
        <v>137</v>
      </c>
      <c r="BK368" s="184">
        <f>SUM(BK369:BK390)</f>
        <v>0</v>
      </c>
    </row>
    <row r="369" spans="2:65" s="1" customFormat="1" ht="25.5" customHeight="1">
      <c r="B369" s="40"/>
      <c r="C369" s="187" t="s">
        <v>859</v>
      </c>
      <c r="D369" s="187" t="s">
        <v>140</v>
      </c>
      <c r="E369" s="188" t="s">
        <v>860</v>
      </c>
      <c r="F369" s="189" t="s">
        <v>861</v>
      </c>
      <c r="G369" s="190" t="s">
        <v>862</v>
      </c>
      <c r="H369" s="191">
        <v>50</v>
      </c>
      <c r="I369" s="192"/>
      <c r="J369" s="193">
        <f>ROUND(I369*H369,2)</f>
        <v>0</v>
      </c>
      <c r="K369" s="189" t="s">
        <v>144</v>
      </c>
      <c r="L369" s="60"/>
      <c r="M369" s="194" t="s">
        <v>21</v>
      </c>
      <c r="N369" s="195" t="s">
        <v>44</v>
      </c>
      <c r="O369" s="41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7">
        <f>S369*H369</f>
        <v>0</v>
      </c>
      <c r="AR369" s="23" t="s">
        <v>863</v>
      </c>
      <c r="AT369" s="23" t="s">
        <v>140</v>
      </c>
      <c r="AU369" s="23" t="s">
        <v>80</v>
      </c>
      <c r="AY369" s="23" t="s">
        <v>137</v>
      </c>
      <c r="BE369" s="198">
        <f>IF(N369="základní",J369,0)</f>
        <v>0</v>
      </c>
      <c r="BF369" s="198">
        <f>IF(N369="snížená",J369,0)</f>
        <v>0</v>
      </c>
      <c r="BG369" s="198">
        <f>IF(N369="zákl. přenesená",J369,0)</f>
        <v>0</v>
      </c>
      <c r="BH369" s="198">
        <f>IF(N369="sníž. přenesená",J369,0)</f>
        <v>0</v>
      </c>
      <c r="BI369" s="198">
        <f>IF(N369="nulová",J369,0)</f>
        <v>0</v>
      </c>
      <c r="BJ369" s="23" t="s">
        <v>77</v>
      </c>
      <c r="BK369" s="198">
        <f>ROUND(I369*H369,2)</f>
        <v>0</v>
      </c>
      <c r="BL369" s="23" t="s">
        <v>863</v>
      </c>
      <c r="BM369" s="23" t="s">
        <v>864</v>
      </c>
    </row>
    <row r="370" spans="2:51" s="12" customFormat="1" ht="13.5">
      <c r="B370" s="211"/>
      <c r="C370" s="212"/>
      <c r="D370" s="201" t="s">
        <v>147</v>
      </c>
      <c r="E370" s="213" t="s">
        <v>21</v>
      </c>
      <c r="F370" s="214" t="s">
        <v>865</v>
      </c>
      <c r="G370" s="212"/>
      <c r="H370" s="213" t="s">
        <v>21</v>
      </c>
      <c r="I370" s="215"/>
      <c r="J370" s="212"/>
      <c r="K370" s="212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147</v>
      </c>
      <c r="AU370" s="220" t="s">
        <v>80</v>
      </c>
      <c r="AV370" s="12" t="s">
        <v>80</v>
      </c>
      <c r="AW370" s="12" t="s">
        <v>36</v>
      </c>
      <c r="AX370" s="12" t="s">
        <v>72</v>
      </c>
      <c r="AY370" s="220" t="s">
        <v>137</v>
      </c>
    </row>
    <row r="371" spans="2:51" s="12" customFormat="1" ht="13.5">
      <c r="B371" s="211"/>
      <c r="C371" s="212"/>
      <c r="D371" s="201" t="s">
        <v>147</v>
      </c>
      <c r="E371" s="213" t="s">
        <v>21</v>
      </c>
      <c r="F371" s="214" t="s">
        <v>866</v>
      </c>
      <c r="G371" s="212"/>
      <c r="H371" s="213" t="s">
        <v>21</v>
      </c>
      <c r="I371" s="215"/>
      <c r="J371" s="212"/>
      <c r="K371" s="212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147</v>
      </c>
      <c r="AU371" s="220" t="s">
        <v>80</v>
      </c>
      <c r="AV371" s="12" t="s">
        <v>80</v>
      </c>
      <c r="AW371" s="12" t="s">
        <v>36</v>
      </c>
      <c r="AX371" s="12" t="s">
        <v>72</v>
      </c>
      <c r="AY371" s="220" t="s">
        <v>137</v>
      </c>
    </row>
    <row r="372" spans="2:51" s="11" customFormat="1" ht="13.5">
      <c r="B372" s="199"/>
      <c r="C372" s="200"/>
      <c r="D372" s="201" t="s">
        <v>147</v>
      </c>
      <c r="E372" s="202" t="s">
        <v>21</v>
      </c>
      <c r="F372" s="203" t="s">
        <v>209</v>
      </c>
      <c r="G372" s="200"/>
      <c r="H372" s="204">
        <v>16</v>
      </c>
      <c r="I372" s="205"/>
      <c r="J372" s="200"/>
      <c r="K372" s="200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147</v>
      </c>
      <c r="AU372" s="210" t="s">
        <v>80</v>
      </c>
      <c r="AV372" s="11" t="s">
        <v>77</v>
      </c>
      <c r="AW372" s="11" t="s">
        <v>36</v>
      </c>
      <c r="AX372" s="11" t="s">
        <v>72</v>
      </c>
      <c r="AY372" s="210" t="s">
        <v>137</v>
      </c>
    </row>
    <row r="373" spans="2:51" s="12" customFormat="1" ht="13.5">
      <c r="B373" s="211"/>
      <c r="C373" s="212"/>
      <c r="D373" s="201" t="s">
        <v>147</v>
      </c>
      <c r="E373" s="213" t="s">
        <v>21</v>
      </c>
      <c r="F373" s="214" t="s">
        <v>867</v>
      </c>
      <c r="G373" s="212"/>
      <c r="H373" s="213" t="s">
        <v>21</v>
      </c>
      <c r="I373" s="215"/>
      <c r="J373" s="212"/>
      <c r="K373" s="212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147</v>
      </c>
      <c r="AU373" s="220" t="s">
        <v>80</v>
      </c>
      <c r="AV373" s="12" t="s">
        <v>80</v>
      </c>
      <c r="AW373" s="12" t="s">
        <v>36</v>
      </c>
      <c r="AX373" s="12" t="s">
        <v>72</v>
      </c>
      <c r="AY373" s="220" t="s">
        <v>137</v>
      </c>
    </row>
    <row r="374" spans="2:51" s="11" customFormat="1" ht="13.5">
      <c r="B374" s="199"/>
      <c r="C374" s="200"/>
      <c r="D374" s="201" t="s">
        <v>147</v>
      </c>
      <c r="E374" s="202" t="s">
        <v>21</v>
      </c>
      <c r="F374" s="203" t="s">
        <v>209</v>
      </c>
      <c r="G374" s="200"/>
      <c r="H374" s="204">
        <v>16</v>
      </c>
      <c r="I374" s="205"/>
      <c r="J374" s="200"/>
      <c r="K374" s="200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147</v>
      </c>
      <c r="AU374" s="210" t="s">
        <v>80</v>
      </c>
      <c r="AV374" s="11" t="s">
        <v>77</v>
      </c>
      <c r="AW374" s="11" t="s">
        <v>36</v>
      </c>
      <c r="AX374" s="11" t="s">
        <v>72</v>
      </c>
      <c r="AY374" s="210" t="s">
        <v>137</v>
      </c>
    </row>
    <row r="375" spans="2:51" s="12" customFormat="1" ht="27">
      <c r="B375" s="211"/>
      <c r="C375" s="212"/>
      <c r="D375" s="201" t="s">
        <v>147</v>
      </c>
      <c r="E375" s="213" t="s">
        <v>21</v>
      </c>
      <c r="F375" s="214" t="s">
        <v>868</v>
      </c>
      <c r="G375" s="212"/>
      <c r="H375" s="213" t="s">
        <v>21</v>
      </c>
      <c r="I375" s="215"/>
      <c r="J375" s="212"/>
      <c r="K375" s="212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147</v>
      </c>
      <c r="AU375" s="220" t="s">
        <v>80</v>
      </c>
      <c r="AV375" s="12" t="s">
        <v>80</v>
      </c>
      <c r="AW375" s="12" t="s">
        <v>36</v>
      </c>
      <c r="AX375" s="12" t="s">
        <v>72</v>
      </c>
      <c r="AY375" s="220" t="s">
        <v>137</v>
      </c>
    </row>
    <row r="376" spans="2:51" s="11" customFormat="1" ht="13.5">
      <c r="B376" s="199"/>
      <c r="C376" s="200"/>
      <c r="D376" s="201" t="s">
        <v>147</v>
      </c>
      <c r="E376" s="202" t="s">
        <v>21</v>
      </c>
      <c r="F376" s="203" t="s">
        <v>77</v>
      </c>
      <c r="G376" s="200"/>
      <c r="H376" s="204">
        <v>2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147</v>
      </c>
      <c r="AU376" s="210" t="s">
        <v>80</v>
      </c>
      <c r="AV376" s="11" t="s">
        <v>77</v>
      </c>
      <c r="AW376" s="11" t="s">
        <v>36</v>
      </c>
      <c r="AX376" s="11" t="s">
        <v>72</v>
      </c>
      <c r="AY376" s="210" t="s">
        <v>137</v>
      </c>
    </row>
    <row r="377" spans="2:51" s="12" customFormat="1" ht="13.5">
      <c r="B377" s="211"/>
      <c r="C377" s="212"/>
      <c r="D377" s="201" t="s">
        <v>147</v>
      </c>
      <c r="E377" s="213" t="s">
        <v>21</v>
      </c>
      <c r="F377" s="214" t="s">
        <v>869</v>
      </c>
      <c r="G377" s="212"/>
      <c r="H377" s="213" t="s">
        <v>21</v>
      </c>
      <c r="I377" s="215"/>
      <c r="J377" s="212"/>
      <c r="K377" s="212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147</v>
      </c>
      <c r="AU377" s="220" t="s">
        <v>80</v>
      </c>
      <c r="AV377" s="12" t="s">
        <v>80</v>
      </c>
      <c r="AW377" s="12" t="s">
        <v>36</v>
      </c>
      <c r="AX377" s="12" t="s">
        <v>72</v>
      </c>
      <c r="AY377" s="220" t="s">
        <v>137</v>
      </c>
    </row>
    <row r="378" spans="2:51" s="11" customFormat="1" ht="13.5">
      <c r="B378" s="199"/>
      <c r="C378" s="200"/>
      <c r="D378" s="201" t="s">
        <v>147</v>
      </c>
      <c r="E378" s="202" t="s">
        <v>21</v>
      </c>
      <c r="F378" s="203" t="s">
        <v>171</v>
      </c>
      <c r="G378" s="200"/>
      <c r="H378" s="204">
        <v>8</v>
      </c>
      <c r="I378" s="205"/>
      <c r="J378" s="200"/>
      <c r="K378" s="200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147</v>
      </c>
      <c r="AU378" s="210" t="s">
        <v>80</v>
      </c>
      <c r="AV378" s="11" t="s">
        <v>77</v>
      </c>
      <c r="AW378" s="11" t="s">
        <v>36</v>
      </c>
      <c r="AX378" s="11" t="s">
        <v>72</v>
      </c>
      <c r="AY378" s="210" t="s">
        <v>137</v>
      </c>
    </row>
    <row r="379" spans="2:51" s="12" customFormat="1" ht="13.5">
      <c r="B379" s="211"/>
      <c r="C379" s="212"/>
      <c r="D379" s="201" t="s">
        <v>147</v>
      </c>
      <c r="E379" s="213" t="s">
        <v>21</v>
      </c>
      <c r="F379" s="214" t="s">
        <v>870</v>
      </c>
      <c r="G379" s="212"/>
      <c r="H379" s="213" t="s">
        <v>21</v>
      </c>
      <c r="I379" s="215"/>
      <c r="J379" s="212"/>
      <c r="K379" s="212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147</v>
      </c>
      <c r="AU379" s="220" t="s">
        <v>80</v>
      </c>
      <c r="AV379" s="12" t="s">
        <v>80</v>
      </c>
      <c r="AW379" s="12" t="s">
        <v>36</v>
      </c>
      <c r="AX379" s="12" t="s">
        <v>72</v>
      </c>
      <c r="AY379" s="220" t="s">
        <v>137</v>
      </c>
    </row>
    <row r="380" spans="2:51" s="11" customFormat="1" ht="13.5">
      <c r="B380" s="199"/>
      <c r="C380" s="200"/>
      <c r="D380" s="201" t="s">
        <v>147</v>
      </c>
      <c r="E380" s="202" t="s">
        <v>21</v>
      </c>
      <c r="F380" s="203" t="s">
        <v>171</v>
      </c>
      <c r="G380" s="200"/>
      <c r="H380" s="204">
        <v>8</v>
      </c>
      <c r="I380" s="205"/>
      <c r="J380" s="200"/>
      <c r="K380" s="200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147</v>
      </c>
      <c r="AU380" s="210" t="s">
        <v>80</v>
      </c>
      <c r="AV380" s="11" t="s">
        <v>77</v>
      </c>
      <c r="AW380" s="11" t="s">
        <v>36</v>
      </c>
      <c r="AX380" s="11" t="s">
        <v>72</v>
      </c>
      <c r="AY380" s="210" t="s">
        <v>137</v>
      </c>
    </row>
    <row r="381" spans="2:51" s="13" customFormat="1" ht="13.5">
      <c r="B381" s="231"/>
      <c r="C381" s="232"/>
      <c r="D381" s="201" t="s">
        <v>147</v>
      </c>
      <c r="E381" s="233" t="s">
        <v>21</v>
      </c>
      <c r="F381" s="234" t="s">
        <v>216</v>
      </c>
      <c r="G381" s="232"/>
      <c r="H381" s="235">
        <v>50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147</v>
      </c>
      <c r="AU381" s="241" t="s">
        <v>80</v>
      </c>
      <c r="AV381" s="13" t="s">
        <v>145</v>
      </c>
      <c r="AW381" s="13" t="s">
        <v>36</v>
      </c>
      <c r="AX381" s="13" t="s">
        <v>80</v>
      </c>
      <c r="AY381" s="241" t="s">
        <v>137</v>
      </c>
    </row>
    <row r="382" spans="2:65" s="1" customFormat="1" ht="25.5" customHeight="1">
      <c r="B382" s="40"/>
      <c r="C382" s="187" t="s">
        <v>871</v>
      </c>
      <c r="D382" s="187" t="s">
        <v>140</v>
      </c>
      <c r="E382" s="188" t="s">
        <v>872</v>
      </c>
      <c r="F382" s="189" t="s">
        <v>873</v>
      </c>
      <c r="G382" s="190" t="s">
        <v>862</v>
      </c>
      <c r="H382" s="191">
        <v>8</v>
      </c>
      <c r="I382" s="192"/>
      <c r="J382" s="193">
        <f>ROUND(I382*H382,2)</f>
        <v>0</v>
      </c>
      <c r="K382" s="189" t="s">
        <v>144</v>
      </c>
      <c r="L382" s="60"/>
      <c r="M382" s="194" t="s">
        <v>21</v>
      </c>
      <c r="N382" s="195" t="s">
        <v>44</v>
      </c>
      <c r="O382" s="41"/>
      <c r="P382" s="196">
        <f>O382*H382</f>
        <v>0</v>
      </c>
      <c r="Q382" s="196">
        <v>0</v>
      </c>
      <c r="R382" s="196">
        <f>Q382*H382</f>
        <v>0</v>
      </c>
      <c r="S382" s="196">
        <v>0</v>
      </c>
      <c r="T382" s="197">
        <f>S382*H382</f>
        <v>0</v>
      </c>
      <c r="AR382" s="23" t="s">
        <v>863</v>
      </c>
      <c r="AT382" s="23" t="s">
        <v>140</v>
      </c>
      <c r="AU382" s="23" t="s">
        <v>80</v>
      </c>
      <c r="AY382" s="23" t="s">
        <v>137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23" t="s">
        <v>77</v>
      </c>
      <c r="BK382" s="198">
        <f>ROUND(I382*H382,2)</f>
        <v>0</v>
      </c>
      <c r="BL382" s="23" t="s">
        <v>863</v>
      </c>
      <c r="BM382" s="23" t="s">
        <v>874</v>
      </c>
    </row>
    <row r="383" spans="2:51" s="12" customFormat="1" ht="27">
      <c r="B383" s="211"/>
      <c r="C383" s="212"/>
      <c r="D383" s="201" t="s">
        <v>147</v>
      </c>
      <c r="E383" s="213" t="s">
        <v>21</v>
      </c>
      <c r="F383" s="214" t="s">
        <v>875</v>
      </c>
      <c r="G383" s="212"/>
      <c r="H383" s="213" t="s">
        <v>21</v>
      </c>
      <c r="I383" s="215"/>
      <c r="J383" s="212"/>
      <c r="K383" s="212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147</v>
      </c>
      <c r="AU383" s="220" t="s">
        <v>80</v>
      </c>
      <c r="AV383" s="12" t="s">
        <v>80</v>
      </c>
      <c r="AW383" s="12" t="s">
        <v>36</v>
      </c>
      <c r="AX383" s="12" t="s">
        <v>72</v>
      </c>
      <c r="AY383" s="220" t="s">
        <v>137</v>
      </c>
    </row>
    <row r="384" spans="2:51" s="11" customFormat="1" ht="13.5">
      <c r="B384" s="199"/>
      <c r="C384" s="200"/>
      <c r="D384" s="201" t="s">
        <v>147</v>
      </c>
      <c r="E384" s="202" t="s">
        <v>21</v>
      </c>
      <c r="F384" s="203" t="s">
        <v>171</v>
      </c>
      <c r="G384" s="200"/>
      <c r="H384" s="204">
        <v>8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147</v>
      </c>
      <c r="AU384" s="210" t="s">
        <v>80</v>
      </c>
      <c r="AV384" s="11" t="s">
        <v>77</v>
      </c>
      <c r="AW384" s="11" t="s">
        <v>36</v>
      </c>
      <c r="AX384" s="11" t="s">
        <v>80</v>
      </c>
      <c r="AY384" s="210" t="s">
        <v>137</v>
      </c>
    </row>
    <row r="385" spans="2:65" s="1" customFormat="1" ht="25.5" customHeight="1">
      <c r="B385" s="40"/>
      <c r="C385" s="187" t="s">
        <v>876</v>
      </c>
      <c r="D385" s="187" t="s">
        <v>140</v>
      </c>
      <c r="E385" s="188" t="s">
        <v>877</v>
      </c>
      <c r="F385" s="189" t="s">
        <v>878</v>
      </c>
      <c r="G385" s="190" t="s">
        <v>862</v>
      </c>
      <c r="H385" s="191">
        <v>4</v>
      </c>
      <c r="I385" s="192"/>
      <c r="J385" s="193">
        <f>ROUND(I385*H385,2)</f>
        <v>0</v>
      </c>
      <c r="K385" s="189" t="s">
        <v>144</v>
      </c>
      <c r="L385" s="60"/>
      <c r="M385" s="194" t="s">
        <v>21</v>
      </c>
      <c r="N385" s="195" t="s">
        <v>44</v>
      </c>
      <c r="O385" s="41"/>
      <c r="P385" s="196">
        <f>O385*H385</f>
        <v>0</v>
      </c>
      <c r="Q385" s="196">
        <v>0</v>
      </c>
      <c r="R385" s="196">
        <f>Q385*H385</f>
        <v>0</v>
      </c>
      <c r="S385" s="196">
        <v>0</v>
      </c>
      <c r="T385" s="197">
        <f>S385*H385</f>
        <v>0</v>
      </c>
      <c r="AR385" s="23" t="s">
        <v>863</v>
      </c>
      <c r="AT385" s="23" t="s">
        <v>140</v>
      </c>
      <c r="AU385" s="23" t="s">
        <v>80</v>
      </c>
      <c r="AY385" s="23" t="s">
        <v>137</v>
      </c>
      <c r="BE385" s="198">
        <f>IF(N385="základní",J385,0)</f>
        <v>0</v>
      </c>
      <c r="BF385" s="198">
        <f>IF(N385="snížená",J385,0)</f>
        <v>0</v>
      </c>
      <c r="BG385" s="198">
        <f>IF(N385="zákl. přenesená",J385,0)</f>
        <v>0</v>
      </c>
      <c r="BH385" s="198">
        <f>IF(N385="sníž. přenesená",J385,0)</f>
        <v>0</v>
      </c>
      <c r="BI385" s="198">
        <f>IF(N385="nulová",J385,0)</f>
        <v>0</v>
      </c>
      <c r="BJ385" s="23" t="s">
        <v>77</v>
      </c>
      <c r="BK385" s="198">
        <f>ROUND(I385*H385,2)</f>
        <v>0</v>
      </c>
      <c r="BL385" s="23" t="s">
        <v>863</v>
      </c>
      <c r="BM385" s="23" t="s">
        <v>879</v>
      </c>
    </row>
    <row r="386" spans="2:51" s="12" customFormat="1" ht="13.5">
      <c r="B386" s="211"/>
      <c r="C386" s="212"/>
      <c r="D386" s="201" t="s">
        <v>147</v>
      </c>
      <c r="E386" s="213" t="s">
        <v>21</v>
      </c>
      <c r="F386" s="214" t="s">
        <v>880</v>
      </c>
      <c r="G386" s="212"/>
      <c r="H386" s="213" t="s">
        <v>21</v>
      </c>
      <c r="I386" s="215"/>
      <c r="J386" s="212"/>
      <c r="K386" s="212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147</v>
      </c>
      <c r="AU386" s="220" t="s">
        <v>80</v>
      </c>
      <c r="AV386" s="12" t="s">
        <v>80</v>
      </c>
      <c r="AW386" s="12" t="s">
        <v>36</v>
      </c>
      <c r="AX386" s="12" t="s">
        <v>72</v>
      </c>
      <c r="AY386" s="220" t="s">
        <v>137</v>
      </c>
    </row>
    <row r="387" spans="2:51" s="11" customFormat="1" ht="13.5">
      <c r="B387" s="199"/>
      <c r="C387" s="200"/>
      <c r="D387" s="201" t="s">
        <v>147</v>
      </c>
      <c r="E387" s="202" t="s">
        <v>21</v>
      </c>
      <c r="F387" s="203" t="s">
        <v>145</v>
      </c>
      <c r="G387" s="200"/>
      <c r="H387" s="204">
        <v>4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147</v>
      </c>
      <c r="AU387" s="210" t="s">
        <v>80</v>
      </c>
      <c r="AV387" s="11" t="s">
        <v>77</v>
      </c>
      <c r="AW387" s="11" t="s">
        <v>36</v>
      </c>
      <c r="AX387" s="11" t="s">
        <v>80</v>
      </c>
      <c r="AY387" s="210" t="s">
        <v>137</v>
      </c>
    </row>
    <row r="388" spans="2:65" s="1" customFormat="1" ht="25.5" customHeight="1">
      <c r="B388" s="40"/>
      <c r="C388" s="187" t="s">
        <v>881</v>
      </c>
      <c r="D388" s="187" t="s">
        <v>140</v>
      </c>
      <c r="E388" s="188" t="s">
        <v>882</v>
      </c>
      <c r="F388" s="189" t="s">
        <v>883</v>
      </c>
      <c r="G388" s="190" t="s">
        <v>862</v>
      </c>
      <c r="H388" s="191">
        <v>4</v>
      </c>
      <c r="I388" s="192"/>
      <c r="J388" s="193">
        <f>ROUND(I388*H388,2)</f>
        <v>0</v>
      </c>
      <c r="K388" s="189" t="s">
        <v>144</v>
      </c>
      <c r="L388" s="60"/>
      <c r="M388" s="194" t="s">
        <v>21</v>
      </c>
      <c r="N388" s="195" t="s">
        <v>44</v>
      </c>
      <c r="O388" s="41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AR388" s="23" t="s">
        <v>863</v>
      </c>
      <c r="AT388" s="23" t="s">
        <v>140</v>
      </c>
      <c r="AU388" s="23" t="s">
        <v>80</v>
      </c>
      <c r="AY388" s="23" t="s">
        <v>137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23" t="s">
        <v>77</v>
      </c>
      <c r="BK388" s="198">
        <f>ROUND(I388*H388,2)</f>
        <v>0</v>
      </c>
      <c r="BL388" s="23" t="s">
        <v>863</v>
      </c>
      <c r="BM388" s="23" t="s">
        <v>884</v>
      </c>
    </row>
    <row r="389" spans="2:51" s="12" customFormat="1" ht="13.5">
      <c r="B389" s="211"/>
      <c r="C389" s="212"/>
      <c r="D389" s="201" t="s">
        <v>147</v>
      </c>
      <c r="E389" s="213" t="s">
        <v>21</v>
      </c>
      <c r="F389" s="214" t="s">
        <v>885</v>
      </c>
      <c r="G389" s="212"/>
      <c r="H389" s="213" t="s">
        <v>21</v>
      </c>
      <c r="I389" s="215"/>
      <c r="J389" s="212"/>
      <c r="K389" s="212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147</v>
      </c>
      <c r="AU389" s="220" t="s">
        <v>80</v>
      </c>
      <c r="AV389" s="12" t="s">
        <v>80</v>
      </c>
      <c r="AW389" s="12" t="s">
        <v>36</v>
      </c>
      <c r="AX389" s="12" t="s">
        <v>72</v>
      </c>
      <c r="AY389" s="220" t="s">
        <v>137</v>
      </c>
    </row>
    <row r="390" spans="2:51" s="11" customFormat="1" ht="13.5">
      <c r="B390" s="199"/>
      <c r="C390" s="200"/>
      <c r="D390" s="201" t="s">
        <v>147</v>
      </c>
      <c r="E390" s="202" t="s">
        <v>21</v>
      </c>
      <c r="F390" s="203" t="s">
        <v>145</v>
      </c>
      <c r="G390" s="200"/>
      <c r="H390" s="204">
        <v>4</v>
      </c>
      <c r="I390" s="205"/>
      <c r="J390" s="200"/>
      <c r="K390" s="200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147</v>
      </c>
      <c r="AU390" s="210" t="s">
        <v>80</v>
      </c>
      <c r="AV390" s="11" t="s">
        <v>77</v>
      </c>
      <c r="AW390" s="11" t="s">
        <v>36</v>
      </c>
      <c r="AX390" s="11" t="s">
        <v>80</v>
      </c>
      <c r="AY390" s="210" t="s">
        <v>137</v>
      </c>
    </row>
    <row r="391" spans="2:63" s="10" customFormat="1" ht="37.35" customHeight="1">
      <c r="B391" s="171"/>
      <c r="C391" s="172"/>
      <c r="D391" s="173" t="s">
        <v>71</v>
      </c>
      <c r="E391" s="174" t="s">
        <v>886</v>
      </c>
      <c r="F391" s="174" t="s">
        <v>887</v>
      </c>
      <c r="G391" s="172"/>
      <c r="H391" s="172"/>
      <c r="I391" s="175"/>
      <c r="J391" s="176">
        <f>BK391</f>
        <v>0</v>
      </c>
      <c r="K391" s="172"/>
      <c r="L391" s="177"/>
      <c r="M391" s="178"/>
      <c r="N391" s="179"/>
      <c r="O391" s="179"/>
      <c r="P391" s="180">
        <f>P392+P394</f>
        <v>0</v>
      </c>
      <c r="Q391" s="179"/>
      <c r="R391" s="180">
        <f>R392+R394</f>
        <v>0</v>
      </c>
      <c r="S391" s="179"/>
      <c r="T391" s="181">
        <f>T392+T394</f>
        <v>0</v>
      </c>
      <c r="AR391" s="182" t="s">
        <v>160</v>
      </c>
      <c r="AT391" s="183" t="s">
        <v>71</v>
      </c>
      <c r="AU391" s="183" t="s">
        <v>72</v>
      </c>
      <c r="AY391" s="182" t="s">
        <v>137</v>
      </c>
      <c r="BK391" s="184">
        <f>BK392+BK394</f>
        <v>0</v>
      </c>
    </row>
    <row r="392" spans="2:63" s="10" customFormat="1" ht="19.9" customHeight="1">
      <c r="B392" s="171"/>
      <c r="C392" s="172"/>
      <c r="D392" s="173" t="s">
        <v>71</v>
      </c>
      <c r="E392" s="185" t="s">
        <v>888</v>
      </c>
      <c r="F392" s="185" t="s">
        <v>889</v>
      </c>
      <c r="G392" s="172"/>
      <c r="H392" s="172"/>
      <c r="I392" s="175"/>
      <c r="J392" s="186">
        <f>BK392</f>
        <v>0</v>
      </c>
      <c r="K392" s="172"/>
      <c r="L392" s="177"/>
      <c r="M392" s="178"/>
      <c r="N392" s="179"/>
      <c r="O392" s="179"/>
      <c r="P392" s="180">
        <f>P393</f>
        <v>0</v>
      </c>
      <c r="Q392" s="179"/>
      <c r="R392" s="180">
        <f>R393</f>
        <v>0</v>
      </c>
      <c r="S392" s="179"/>
      <c r="T392" s="181">
        <f>T393</f>
        <v>0</v>
      </c>
      <c r="AR392" s="182" t="s">
        <v>160</v>
      </c>
      <c r="AT392" s="183" t="s">
        <v>71</v>
      </c>
      <c r="AU392" s="183" t="s">
        <v>80</v>
      </c>
      <c r="AY392" s="182" t="s">
        <v>137</v>
      </c>
      <c r="BK392" s="184">
        <f>BK393</f>
        <v>0</v>
      </c>
    </row>
    <row r="393" spans="2:65" s="1" customFormat="1" ht="16.5" customHeight="1">
      <c r="B393" s="40"/>
      <c r="C393" s="187" t="s">
        <v>890</v>
      </c>
      <c r="D393" s="187" t="s">
        <v>140</v>
      </c>
      <c r="E393" s="188" t="s">
        <v>891</v>
      </c>
      <c r="F393" s="189" t="s">
        <v>889</v>
      </c>
      <c r="G393" s="190" t="s">
        <v>392</v>
      </c>
      <c r="H393" s="191">
        <v>1</v>
      </c>
      <c r="I393" s="192"/>
      <c r="J393" s="193">
        <f>ROUND(I393*H393,2)</f>
        <v>0</v>
      </c>
      <c r="K393" s="189" t="s">
        <v>144</v>
      </c>
      <c r="L393" s="60"/>
      <c r="M393" s="194" t="s">
        <v>21</v>
      </c>
      <c r="N393" s="195" t="s">
        <v>44</v>
      </c>
      <c r="O393" s="41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AR393" s="23" t="s">
        <v>892</v>
      </c>
      <c r="AT393" s="23" t="s">
        <v>140</v>
      </c>
      <c r="AU393" s="23" t="s">
        <v>77</v>
      </c>
      <c r="AY393" s="23" t="s">
        <v>137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23" t="s">
        <v>77</v>
      </c>
      <c r="BK393" s="198">
        <f>ROUND(I393*H393,2)</f>
        <v>0</v>
      </c>
      <c r="BL393" s="23" t="s">
        <v>892</v>
      </c>
      <c r="BM393" s="23" t="s">
        <v>893</v>
      </c>
    </row>
    <row r="394" spans="2:63" s="10" customFormat="1" ht="29.85" customHeight="1">
      <c r="B394" s="171"/>
      <c r="C394" s="172"/>
      <c r="D394" s="173" t="s">
        <v>71</v>
      </c>
      <c r="E394" s="185" t="s">
        <v>894</v>
      </c>
      <c r="F394" s="185" t="s">
        <v>895</v>
      </c>
      <c r="G394" s="172"/>
      <c r="H394" s="172"/>
      <c r="I394" s="175"/>
      <c r="J394" s="186">
        <f>BK394</f>
        <v>0</v>
      </c>
      <c r="K394" s="172"/>
      <c r="L394" s="177"/>
      <c r="M394" s="178"/>
      <c r="N394" s="179"/>
      <c r="O394" s="179"/>
      <c r="P394" s="180">
        <f>P395</f>
        <v>0</v>
      </c>
      <c r="Q394" s="179"/>
      <c r="R394" s="180">
        <f>R395</f>
        <v>0</v>
      </c>
      <c r="S394" s="179"/>
      <c r="T394" s="181">
        <f>T395</f>
        <v>0</v>
      </c>
      <c r="AR394" s="182" t="s">
        <v>160</v>
      </c>
      <c r="AT394" s="183" t="s">
        <v>71</v>
      </c>
      <c r="AU394" s="183" t="s">
        <v>80</v>
      </c>
      <c r="AY394" s="182" t="s">
        <v>137</v>
      </c>
      <c r="BK394" s="184">
        <f>BK395</f>
        <v>0</v>
      </c>
    </row>
    <row r="395" spans="2:65" s="1" customFormat="1" ht="16.5" customHeight="1">
      <c r="B395" s="40"/>
      <c r="C395" s="187" t="s">
        <v>896</v>
      </c>
      <c r="D395" s="187" t="s">
        <v>140</v>
      </c>
      <c r="E395" s="188" t="s">
        <v>897</v>
      </c>
      <c r="F395" s="189" t="s">
        <v>895</v>
      </c>
      <c r="G395" s="190" t="s">
        <v>392</v>
      </c>
      <c r="H395" s="191">
        <v>1</v>
      </c>
      <c r="I395" s="192"/>
      <c r="J395" s="193">
        <f>ROUND(I395*H395,2)</f>
        <v>0</v>
      </c>
      <c r="K395" s="189" t="s">
        <v>144</v>
      </c>
      <c r="L395" s="60"/>
      <c r="M395" s="194" t="s">
        <v>21</v>
      </c>
      <c r="N395" s="242" t="s">
        <v>44</v>
      </c>
      <c r="O395" s="243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3" t="s">
        <v>892</v>
      </c>
      <c r="AT395" s="23" t="s">
        <v>140</v>
      </c>
      <c r="AU395" s="23" t="s">
        <v>77</v>
      </c>
      <c r="AY395" s="23" t="s">
        <v>137</v>
      </c>
      <c r="BE395" s="198">
        <f>IF(N395="základní",J395,0)</f>
        <v>0</v>
      </c>
      <c r="BF395" s="198">
        <f>IF(N395="snížená",J395,0)</f>
        <v>0</v>
      </c>
      <c r="BG395" s="198">
        <f>IF(N395="zákl. přenesená",J395,0)</f>
        <v>0</v>
      </c>
      <c r="BH395" s="198">
        <f>IF(N395="sníž. přenesená",J395,0)</f>
        <v>0</v>
      </c>
      <c r="BI395" s="198">
        <f>IF(N395="nulová",J395,0)</f>
        <v>0</v>
      </c>
      <c r="BJ395" s="23" t="s">
        <v>77</v>
      </c>
      <c r="BK395" s="198">
        <f>ROUND(I395*H395,2)</f>
        <v>0</v>
      </c>
      <c r="BL395" s="23" t="s">
        <v>892</v>
      </c>
      <c r="BM395" s="23" t="s">
        <v>898</v>
      </c>
    </row>
    <row r="396" spans="2:12" s="1" customFormat="1" ht="6.95" customHeight="1">
      <c r="B396" s="55"/>
      <c r="C396" s="56"/>
      <c r="D396" s="56"/>
      <c r="E396" s="56"/>
      <c r="F396" s="56"/>
      <c r="G396" s="56"/>
      <c r="H396" s="56"/>
      <c r="I396" s="134"/>
      <c r="J396" s="56"/>
      <c r="K396" s="56"/>
      <c r="L396" s="60"/>
    </row>
  </sheetData>
  <sheetProtection algorithmName="SHA-512" hashValue="45cEkd5q3c9l1oX5vTx8n0ZgwGu5Oc/zBzga+ZHC3yoJNKwIzKFOWGzBgJXKTfBHdHaG1pJi0w6tRUQOI94X5Q==" saltValue="yWFypndW/0Zfzej+74acb7k4CdJ8OeQkXDxORdHV77XrG7D7WyV5TOxQK/CzaRNiZEFERUDGZLDansIonqrb3A==" spinCount="100000" sheet="1" objects="1" scenarios="1" formatColumns="0" formatRows="0" autoFilter="0"/>
  <autoFilter ref="C101:K39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899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900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901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902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903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904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905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906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907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908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79</v>
      </c>
      <c r="F16" s="376" t="s">
        <v>909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910</v>
      </c>
      <c r="F17" s="376" t="s">
        <v>911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912</v>
      </c>
      <c r="F18" s="376" t="s">
        <v>913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914</v>
      </c>
      <c r="F19" s="376" t="s">
        <v>915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916</v>
      </c>
      <c r="F20" s="376" t="s">
        <v>917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918</v>
      </c>
      <c r="F21" s="376" t="s">
        <v>919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920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921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922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923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924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925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926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927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928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6" t="s">
        <v>929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930</v>
      </c>
      <c r="F35" s="255"/>
      <c r="G35" s="376" t="s">
        <v>931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932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6" t="s">
        <v>933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6" t="s">
        <v>934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6" t="s">
        <v>935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936</v>
      </c>
      <c r="F40" s="255"/>
      <c r="G40" s="376" t="s">
        <v>937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938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939</v>
      </c>
      <c r="F42" s="255"/>
      <c r="G42" s="376" t="s">
        <v>940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6" t="s">
        <v>941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942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943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944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945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946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947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948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949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950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951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952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953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954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955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956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957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958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959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960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961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962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963</v>
      </c>
      <c r="D74" s="271"/>
      <c r="E74" s="271"/>
      <c r="F74" s="271" t="s">
        <v>964</v>
      </c>
      <c r="G74" s="272"/>
      <c r="H74" s="271" t="s">
        <v>123</v>
      </c>
      <c r="I74" s="271" t="s">
        <v>57</v>
      </c>
      <c r="J74" s="271" t="s">
        <v>965</v>
      </c>
      <c r="K74" s="270"/>
    </row>
    <row r="75" spans="2:11" ht="17.25" customHeight="1">
      <c r="B75" s="269"/>
      <c r="C75" s="273" t="s">
        <v>966</v>
      </c>
      <c r="D75" s="273"/>
      <c r="E75" s="273"/>
      <c r="F75" s="274" t="s">
        <v>967</v>
      </c>
      <c r="G75" s="275"/>
      <c r="H75" s="273"/>
      <c r="I75" s="273"/>
      <c r="J75" s="273" t="s">
        <v>968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969</v>
      </c>
      <c r="G77" s="277"/>
      <c r="H77" s="259" t="s">
        <v>970</v>
      </c>
      <c r="I77" s="259" t="s">
        <v>971</v>
      </c>
      <c r="J77" s="259">
        <v>20</v>
      </c>
      <c r="K77" s="270"/>
    </row>
    <row r="78" spans="2:11" ht="15" customHeight="1">
      <c r="B78" s="269"/>
      <c r="C78" s="259" t="s">
        <v>972</v>
      </c>
      <c r="D78" s="259"/>
      <c r="E78" s="259"/>
      <c r="F78" s="278" t="s">
        <v>969</v>
      </c>
      <c r="G78" s="277"/>
      <c r="H78" s="259" t="s">
        <v>973</v>
      </c>
      <c r="I78" s="259" t="s">
        <v>971</v>
      </c>
      <c r="J78" s="259">
        <v>120</v>
      </c>
      <c r="K78" s="270"/>
    </row>
    <row r="79" spans="2:11" ht="15" customHeight="1">
      <c r="B79" s="279"/>
      <c r="C79" s="259" t="s">
        <v>974</v>
      </c>
      <c r="D79" s="259"/>
      <c r="E79" s="259"/>
      <c r="F79" s="278" t="s">
        <v>975</v>
      </c>
      <c r="G79" s="277"/>
      <c r="H79" s="259" t="s">
        <v>976</v>
      </c>
      <c r="I79" s="259" t="s">
        <v>971</v>
      </c>
      <c r="J79" s="259">
        <v>50</v>
      </c>
      <c r="K79" s="270"/>
    </row>
    <row r="80" spans="2:11" ht="15" customHeight="1">
      <c r="B80" s="279"/>
      <c r="C80" s="259" t="s">
        <v>977</v>
      </c>
      <c r="D80" s="259"/>
      <c r="E80" s="259"/>
      <c r="F80" s="278" t="s">
        <v>969</v>
      </c>
      <c r="G80" s="277"/>
      <c r="H80" s="259" t="s">
        <v>978</v>
      </c>
      <c r="I80" s="259" t="s">
        <v>979</v>
      </c>
      <c r="J80" s="259"/>
      <c r="K80" s="270"/>
    </row>
    <row r="81" spans="2:11" ht="15" customHeight="1">
      <c r="B81" s="279"/>
      <c r="C81" s="280" t="s">
        <v>980</v>
      </c>
      <c r="D81" s="280"/>
      <c r="E81" s="280"/>
      <c r="F81" s="281" t="s">
        <v>975</v>
      </c>
      <c r="G81" s="280"/>
      <c r="H81" s="280" t="s">
        <v>981</v>
      </c>
      <c r="I81" s="280" t="s">
        <v>971</v>
      </c>
      <c r="J81" s="280">
        <v>15</v>
      </c>
      <c r="K81" s="270"/>
    </row>
    <row r="82" spans="2:11" ht="15" customHeight="1">
      <c r="B82" s="279"/>
      <c r="C82" s="280" t="s">
        <v>982</v>
      </c>
      <c r="D82" s="280"/>
      <c r="E82" s="280"/>
      <c r="F82" s="281" t="s">
        <v>975</v>
      </c>
      <c r="G82" s="280"/>
      <c r="H82" s="280" t="s">
        <v>983</v>
      </c>
      <c r="I82" s="280" t="s">
        <v>971</v>
      </c>
      <c r="J82" s="280">
        <v>15</v>
      </c>
      <c r="K82" s="270"/>
    </row>
    <row r="83" spans="2:11" ht="15" customHeight="1">
      <c r="B83" s="279"/>
      <c r="C83" s="280" t="s">
        <v>984</v>
      </c>
      <c r="D83" s="280"/>
      <c r="E83" s="280"/>
      <c r="F83" s="281" t="s">
        <v>975</v>
      </c>
      <c r="G83" s="280"/>
      <c r="H83" s="280" t="s">
        <v>985</v>
      </c>
      <c r="I83" s="280" t="s">
        <v>971</v>
      </c>
      <c r="J83" s="280">
        <v>20</v>
      </c>
      <c r="K83" s="270"/>
    </row>
    <row r="84" spans="2:11" ht="15" customHeight="1">
      <c r="B84" s="279"/>
      <c r="C84" s="280" t="s">
        <v>986</v>
      </c>
      <c r="D84" s="280"/>
      <c r="E84" s="280"/>
      <c r="F84" s="281" t="s">
        <v>975</v>
      </c>
      <c r="G84" s="280"/>
      <c r="H84" s="280" t="s">
        <v>987</v>
      </c>
      <c r="I84" s="280" t="s">
        <v>971</v>
      </c>
      <c r="J84" s="280">
        <v>20</v>
      </c>
      <c r="K84" s="270"/>
    </row>
    <row r="85" spans="2:11" ht="15" customHeight="1">
      <c r="B85" s="279"/>
      <c r="C85" s="259" t="s">
        <v>988</v>
      </c>
      <c r="D85" s="259"/>
      <c r="E85" s="259"/>
      <c r="F85" s="278" t="s">
        <v>975</v>
      </c>
      <c r="G85" s="277"/>
      <c r="H85" s="259" t="s">
        <v>989</v>
      </c>
      <c r="I85" s="259" t="s">
        <v>971</v>
      </c>
      <c r="J85" s="259">
        <v>50</v>
      </c>
      <c r="K85" s="270"/>
    </row>
    <row r="86" spans="2:11" ht="15" customHeight="1">
      <c r="B86" s="279"/>
      <c r="C86" s="259" t="s">
        <v>990</v>
      </c>
      <c r="D86" s="259"/>
      <c r="E86" s="259"/>
      <c r="F86" s="278" t="s">
        <v>975</v>
      </c>
      <c r="G86" s="277"/>
      <c r="H86" s="259" t="s">
        <v>991</v>
      </c>
      <c r="I86" s="259" t="s">
        <v>971</v>
      </c>
      <c r="J86" s="259">
        <v>20</v>
      </c>
      <c r="K86" s="270"/>
    </row>
    <row r="87" spans="2:11" ht="15" customHeight="1">
      <c r="B87" s="279"/>
      <c r="C87" s="259" t="s">
        <v>992</v>
      </c>
      <c r="D87" s="259"/>
      <c r="E87" s="259"/>
      <c r="F87" s="278" t="s">
        <v>975</v>
      </c>
      <c r="G87" s="277"/>
      <c r="H87" s="259" t="s">
        <v>993</v>
      </c>
      <c r="I87" s="259" t="s">
        <v>971</v>
      </c>
      <c r="J87" s="259">
        <v>20</v>
      </c>
      <c r="K87" s="270"/>
    </row>
    <row r="88" spans="2:11" ht="15" customHeight="1">
      <c r="B88" s="279"/>
      <c r="C88" s="259" t="s">
        <v>994</v>
      </c>
      <c r="D88" s="259"/>
      <c r="E88" s="259"/>
      <c r="F88" s="278" t="s">
        <v>975</v>
      </c>
      <c r="G88" s="277"/>
      <c r="H88" s="259" t="s">
        <v>995</v>
      </c>
      <c r="I88" s="259" t="s">
        <v>971</v>
      </c>
      <c r="J88" s="259">
        <v>50</v>
      </c>
      <c r="K88" s="270"/>
    </row>
    <row r="89" spans="2:11" ht="15" customHeight="1">
      <c r="B89" s="279"/>
      <c r="C89" s="259" t="s">
        <v>996</v>
      </c>
      <c r="D89" s="259"/>
      <c r="E89" s="259"/>
      <c r="F89" s="278" t="s">
        <v>975</v>
      </c>
      <c r="G89" s="277"/>
      <c r="H89" s="259" t="s">
        <v>996</v>
      </c>
      <c r="I89" s="259" t="s">
        <v>971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975</v>
      </c>
      <c r="G90" s="277"/>
      <c r="H90" s="259" t="s">
        <v>997</v>
      </c>
      <c r="I90" s="259" t="s">
        <v>971</v>
      </c>
      <c r="J90" s="259">
        <v>255</v>
      </c>
      <c r="K90" s="270"/>
    </row>
    <row r="91" spans="2:11" ht="15" customHeight="1">
      <c r="B91" s="279"/>
      <c r="C91" s="259" t="s">
        <v>998</v>
      </c>
      <c r="D91" s="259"/>
      <c r="E91" s="259"/>
      <c r="F91" s="278" t="s">
        <v>969</v>
      </c>
      <c r="G91" s="277"/>
      <c r="H91" s="259" t="s">
        <v>999</v>
      </c>
      <c r="I91" s="259" t="s">
        <v>1000</v>
      </c>
      <c r="J91" s="259"/>
      <c r="K91" s="270"/>
    </row>
    <row r="92" spans="2:11" ht="15" customHeight="1">
      <c r="B92" s="279"/>
      <c r="C92" s="259" t="s">
        <v>1001</v>
      </c>
      <c r="D92" s="259"/>
      <c r="E92" s="259"/>
      <c r="F92" s="278" t="s">
        <v>969</v>
      </c>
      <c r="G92" s="277"/>
      <c r="H92" s="259" t="s">
        <v>1002</v>
      </c>
      <c r="I92" s="259" t="s">
        <v>1003</v>
      </c>
      <c r="J92" s="259"/>
      <c r="K92" s="270"/>
    </row>
    <row r="93" spans="2:11" ht="15" customHeight="1">
      <c r="B93" s="279"/>
      <c r="C93" s="259" t="s">
        <v>1004</v>
      </c>
      <c r="D93" s="259"/>
      <c r="E93" s="259"/>
      <c r="F93" s="278" t="s">
        <v>969</v>
      </c>
      <c r="G93" s="277"/>
      <c r="H93" s="259" t="s">
        <v>1004</v>
      </c>
      <c r="I93" s="259" t="s">
        <v>1003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969</v>
      </c>
      <c r="G94" s="277"/>
      <c r="H94" s="259" t="s">
        <v>1005</v>
      </c>
      <c r="I94" s="259" t="s">
        <v>1003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969</v>
      </c>
      <c r="G95" s="277"/>
      <c r="H95" s="259" t="s">
        <v>1006</v>
      </c>
      <c r="I95" s="259" t="s">
        <v>1003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1007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963</v>
      </c>
      <c r="D101" s="271"/>
      <c r="E101" s="271"/>
      <c r="F101" s="271" t="s">
        <v>964</v>
      </c>
      <c r="G101" s="272"/>
      <c r="H101" s="271" t="s">
        <v>123</v>
      </c>
      <c r="I101" s="271" t="s">
        <v>57</v>
      </c>
      <c r="J101" s="271" t="s">
        <v>965</v>
      </c>
      <c r="K101" s="270"/>
    </row>
    <row r="102" spans="2:11" ht="17.25" customHeight="1">
      <c r="B102" s="269"/>
      <c r="C102" s="273" t="s">
        <v>966</v>
      </c>
      <c r="D102" s="273"/>
      <c r="E102" s="273"/>
      <c r="F102" s="274" t="s">
        <v>967</v>
      </c>
      <c r="G102" s="275"/>
      <c r="H102" s="273"/>
      <c r="I102" s="273"/>
      <c r="J102" s="273" t="s">
        <v>968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969</v>
      </c>
      <c r="G104" s="287"/>
      <c r="H104" s="259" t="s">
        <v>1008</v>
      </c>
      <c r="I104" s="259" t="s">
        <v>971</v>
      </c>
      <c r="J104" s="259">
        <v>20</v>
      </c>
      <c r="K104" s="270"/>
    </row>
    <row r="105" spans="2:11" ht="15" customHeight="1">
      <c r="B105" s="269"/>
      <c r="C105" s="259" t="s">
        <v>972</v>
      </c>
      <c r="D105" s="259"/>
      <c r="E105" s="259"/>
      <c r="F105" s="278" t="s">
        <v>969</v>
      </c>
      <c r="G105" s="259"/>
      <c r="H105" s="259" t="s">
        <v>1008</v>
      </c>
      <c r="I105" s="259" t="s">
        <v>971</v>
      </c>
      <c r="J105" s="259">
        <v>120</v>
      </c>
      <c r="K105" s="270"/>
    </row>
    <row r="106" spans="2:11" ht="15" customHeight="1">
      <c r="B106" s="279"/>
      <c r="C106" s="259" t="s">
        <v>974</v>
      </c>
      <c r="D106" s="259"/>
      <c r="E106" s="259"/>
      <c r="F106" s="278" t="s">
        <v>975</v>
      </c>
      <c r="G106" s="259"/>
      <c r="H106" s="259" t="s">
        <v>1008</v>
      </c>
      <c r="I106" s="259" t="s">
        <v>971</v>
      </c>
      <c r="J106" s="259">
        <v>50</v>
      </c>
      <c r="K106" s="270"/>
    </row>
    <row r="107" spans="2:11" ht="15" customHeight="1">
      <c r="B107" s="279"/>
      <c r="C107" s="259" t="s">
        <v>977</v>
      </c>
      <c r="D107" s="259"/>
      <c r="E107" s="259"/>
      <c r="F107" s="278" t="s">
        <v>969</v>
      </c>
      <c r="G107" s="259"/>
      <c r="H107" s="259" t="s">
        <v>1008</v>
      </c>
      <c r="I107" s="259" t="s">
        <v>979</v>
      </c>
      <c r="J107" s="259"/>
      <c r="K107" s="270"/>
    </row>
    <row r="108" spans="2:11" ht="15" customHeight="1">
      <c r="B108" s="279"/>
      <c r="C108" s="259" t="s">
        <v>988</v>
      </c>
      <c r="D108" s="259"/>
      <c r="E108" s="259"/>
      <c r="F108" s="278" t="s">
        <v>975</v>
      </c>
      <c r="G108" s="259"/>
      <c r="H108" s="259" t="s">
        <v>1008</v>
      </c>
      <c r="I108" s="259" t="s">
        <v>971</v>
      </c>
      <c r="J108" s="259">
        <v>50</v>
      </c>
      <c r="K108" s="270"/>
    </row>
    <row r="109" spans="2:11" ht="15" customHeight="1">
      <c r="B109" s="279"/>
      <c r="C109" s="259" t="s">
        <v>996</v>
      </c>
      <c r="D109" s="259"/>
      <c r="E109" s="259"/>
      <c r="F109" s="278" t="s">
        <v>975</v>
      </c>
      <c r="G109" s="259"/>
      <c r="H109" s="259" t="s">
        <v>1008</v>
      </c>
      <c r="I109" s="259" t="s">
        <v>971</v>
      </c>
      <c r="J109" s="259">
        <v>50</v>
      </c>
      <c r="K109" s="270"/>
    </row>
    <row r="110" spans="2:11" ht="15" customHeight="1">
      <c r="B110" s="279"/>
      <c r="C110" s="259" t="s">
        <v>994</v>
      </c>
      <c r="D110" s="259"/>
      <c r="E110" s="259"/>
      <c r="F110" s="278" t="s">
        <v>975</v>
      </c>
      <c r="G110" s="259"/>
      <c r="H110" s="259" t="s">
        <v>1008</v>
      </c>
      <c r="I110" s="259" t="s">
        <v>971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969</v>
      </c>
      <c r="G111" s="259"/>
      <c r="H111" s="259" t="s">
        <v>1009</v>
      </c>
      <c r="I111" s="259" t="s">
        <v>971</v>
      </c>
      <c r="J111" s="259">
        <v>20</v>
      </c>
      <c r="K111" s="270"/>
    </row>
    <row r="112" spans="2:11" ht="15" customHeight="1">
      <c r="B112" s="279"/>
      <c r="C112" s="259" t="s">
        <v>1010</v>
      </c>
      <c r="D112" s="259"/>
      <c r="E112" s="259"/>
      <c r="F112" s="278" t="s">
        <v>969</v>
      </c>
      <c r="G112" s="259"/>
      <c r="H112" s="259" t="s">
        <v>1011</v>
      </c>
      <c r="I112" s="259" t="s">
        <v>971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969</v>
      </c>
      <c r="G113" s="259"/>
      <c r="H113" s="259" t="s">
        <v>1012</v>
      </c>
      <c r="I113" s="259" t="s">
        <v>1003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969</v>
      </c>
      <c r="G114" s="259"/>
      <c r="H114" s="259" t="s">
        <v>1013</v>
      </c>
      <c r="I114" s="259" t="s">
        <v>1003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969</v>
      </c>
      <c r="G115" s="259"/>
      <c r="H115" s="259" t="s">
        <v>1014</v>
      </c>
      <c r="I115" s="259" t="s">
        <v>1015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1016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963</v>
      </c>
      <c r="D121" s="271"/>
      <c r="E121" s="271"/>
      <c r="F121" s="271" t="s">
        <v>964</v>
      </c>
      <c r="G121" s="272"/>
      <c r="H121" s="271" t="s">
        <v>123</v>
      </c>
      <c r="I121" s="271" t="s">
        <v>57</v>
      </c>
      <c r="J121" s="271" t="s">
        <v>965</v>
      </c>
      <c r="K121" s="297"/>
    </row>
    <row r="122" spans="2:11" ht="17.25" customHeight="1">
      <c r="B122" s="296"/>
      <c r="C122" s="273" t="s">
        <v>966</v>
      </c>
      <c r="D122" s="273"/>
      <c r="E122" s="273"/>
      <c r="F122" s="274" t="s">
        <v>967</v>
      </c>
      <c r="G122" s="275"/>
      <c r="H122" s="273"/>
      <c r="I122" s="273"/>
      <c r="J122" s="273" t="s">
        <v>968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972</v>
      </c>
      <c r="D124" s="276"/>
      <c r="E124" s="276"/>
      <c r="F124" s="278" t="s">
        <v>969</v>
      </c>
      <c r="G124" s="259"/>
      <c r="H124" s="259" t="s">
        <v>1008</v>
      </c>
      <c r="I124" s="259" t="s">
        <v>971</v>
      </c>
      <c r="J124" s="259">
        <v>120</v>
      </c>
      <c r="K124" s="300"/>
    </row>
    <row r="125" spans="2:11" ht="15" customHeight="1">
      <c r="B125" s="298"/>
      <c r="C125" s="259" t="s">
        <v>1017</v>
      </c>
      <c r="D125" s="259"/>
      <c r="E125" s="259"/>
      <c r="F125" s="278" t="s">
        <v>969</v>
      </c>
      <c r="G125" s="259"/>
      <c r="H125" s="259" t="s">
        <v>1018</v>
      </c>
      <c r="I125" s="259" t="s">
        <v>971</v>
      </c>
      <c r="J125" s="259" t="s">
        <v>1019</v>
      </c>
      <c r="K125" s="300"/>
    </row>
    <row r="126" spans="2:11" ht="15" customHeight="1">
      <c r="B126" s="298"/>
      <c r="C126" s="259" t="s">
        <v>918</v>
      </c>
      <c r="D126" s="259"/>
      <c r="E126" s="259"/>
      <c r="F126" s="278" t="s">
        <v>969</v>
      </c>
      <c r="G126" s="259"/>
      <c r="H126" s="259" t="s">
        <v>1020</v>
      </c>
      <c r="I126" s="259" t="s">
        <v>971</v>
      </c>
      <c r="J126" s="259" t="s">
        <v>1019</v>
      </c>
      <c r="K126" s="300"/>
    </row>
    <row r="127" spans="2:11" ht="15" customHeight="1">
      <c r="B127" s="298"/>
      <c r="C127" s="259" t="s">
        <v>980</v>
      </c>
      <c r="D127" s="259"/>
      <c r="E127" s="259"/>
      <c r="F127" s="278" t="s">
        <v>975</v>
      </c>
      <c r="G127" s="259"/>
      <c r="H127" s="259" t="s">
        <v>981</v>
      </c>
      <c r="I127" s="259" t="s">
        <v>971</v>
      </c>
      <c r="J127" s="259">
        <v>15</v>
      </c>
      <c r="K127" s="300"/>
    </row>
    <row r="128" spans="2:11" ht="15" customHeight="1">
      <c r="B128" s="298"/>
      <c r="C128" s="280" t="s">
        <v>982</v>
      </c>
      <c r="D128" s="280"/>
      <c r="E128" s="280"/>
      <c r="F128" s="281" t="s">
        <v>975</v>
      </c>
      <c r="G128" s="280"/>
      <c r="H128" s="280" t="s">
        <v>983</v>
      </c>
      <c r="I128" s="280" t="s">
        <v>971</v>
      </c>
      <c r="J128" s="280">
        <v>15</v>
      </c>
      <c r="K128" s="300"/>
    </row>
    <row r="129" spans="2:11" ht="15" customHeight="1">
      <c r="B129" s="298"/>
      <c r="C129" s="280" t="s">
        <v>984</v>
      </c>
      <c r="D129" s="280"/>
      <c r="E129" s="280"/>
      <c r="F129" s="281" t="s">
        <v>975</v>
      </c>
      <c r="G129" s="280"/>
      <c r="H129" s="280" t="s">
        <v>985</v>
      </c>
      <c r="I129" s="280" t="s">
        <v>971</v>
      </c>
      <c r="J129" s="280">
        <v>20</v>
      </c>
      <c r="K129" s="300"/>
    </row>
    <row r="130" spans="2:11" ht="15" customHeight="1">
      <c r="B130" s="298"/>
      <c r="C130" s="280" t="s">
        <v>986</v>
      </c>
      <c r="D130" s="280"/>
      <c r="E130" s="280"/>
      <c r="F130" s="281" t="s">
        <v>975</v>
      </c>
      <c r="G130" s="280"/>
      <c r="H130" s="280" t="s">
        <v>987</v>
      </c>
      <c r="I130" s="280" t="s">
        <v>971</v>
      </c>
      <c r="J130" s="280">
        <v>20</v>
      </c>
      <c r="K130" s="300"/>
    </row>
    <row r="131" spans="2:11" ht="15" customHeight="1">
      <c r="B131" s="298"/>
      <c r="C131" s="259" t="s">
        <v>974</v>
      </c>
      <c r="D131" s="259"/>
      <c r="E131" s="259"/>
      <c r="F131" s="278" t="s">
        <v>975</v>
      </c>
      <c r="G131" s="259"/>
      <c r="H131" s="259" t="s">
        <v>1008</v>
      </c>
      <c r="I131" s="259" t="s">
        <v>971</v>
      </c>
      <c r="J131" s="259">
        <v>50</v>
      </c>
      <c r="K131" s="300"/>
    </row>
    <row r="132" spans="2:11" ht="15" customHeight="1">
      <c r="B132" s="298"/>
      <c r="C132" s="259" t="s">
        <v>988</v>
      </c>
      <c r="D132" s="259"/>
      <c r="E132" s="259"/>
      <c r="F132" s="278" t="s">
        <v>975</v>
      </c>
      <c r="G132" s="259"/>
      <c r="H132" s="259" t="s">
        <v>1008</v>
      </c>
      <c r="I132" s="259" t="s">
        <v>971</v>
      </c>
      <c r="J132" s="259">
        <v>50</v>
      </c>
      <c r="K132" s="300"/>
    </row>
    <row r="133" spans="2:11" ht="15" customHeight="1">
      <c r="B133" s="298"/>
      <c r="C133" s="259" t="s">
        <v>994</v>
      </c>
      <c r="D133" s="259"/>
      <c r="E133" s="259"/>
      <c r="F133" s="278" t="s">
        <v>975</v>
      </c>
      <c r="G133" s="259"/>
      <c r="H133" s="259" t="s">
        <v>1008</v>
      </c>
      <c r="I133" s="259" t="s">
        <v>971</v>
      </c>
      <c r="J133" s="259">
        <v>50</v>
      </c>
      <c r="K133" s="300"/>
    </row>
    <row r="134" spans="2:11" ht="15" customHeight="1">
      <c r="B134" s="298"/>
      <c r="C134" s="259" t="s">
        <v>996</v>
      </c>
      <c r="D134" s="259"/>
      <c r="E134" s="259"/>
      <c r="F134" s="278" t="s">
        <v>975</v>
      </c>
      <c r="G134" s="259"/>
      <c r="H134" s="259" t="s">
        <v>1008</v>
      </c>
      <c r="I134" s="259" t="s">
        <v>971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975</v>
      </c>
      <c r="G135" s="259"/>
      <c r="H135" s="259" t="s">
        <v>1021</v>
      </c>
      <c r="I135" s="259" t="s">
        <v>971</v>
      </c>
      <c r="J135" s="259">
        <v>255</v>
      </c>
      <c r="K135" s="300"/>
    </row>
    <row r="136" spans="2:11" ht="15" customHeight="1">
      <c r="B136" s="298"/>
      <c r="C136" s="259" t="s">
        <v>998</v>
      </c>
      <c r="D136" s="259"/>
      <c r="E136" s="259"/>
      <c r="F136" s="278" t="s">
        <v>969</v>
      </c>
      <c r="G136" s="259"/>
      <c r="H136" s="259" t="s">
        <v>1022</v>
      </c>
      <c r="I136" s="259" t="s">
        <v>1000</v>
      </c>
      <c r="J136" s="259"/>
      <c r="K136" s="300"/>
    </row>
    <row r="137" spans="2:11" ht="15" customHeight="1">
      <c r="B137" s="298"/>
      <c r="C137" s="259" t="s">
        <v>1001</v>
      </c>
      <c r="D137" s="259"/>
      <c r="E137" s="259"/>
      <c r="F137" s="278" t="s">
        <v>969</v>
      </c>
      <c r="G137" s="259"/>
      <c r="H137" s="259" t="s">
        <v>1023</v>
      </c>
      <c r="I137" s="259" t="s">
        <v>1003</v>
      </c>
      <c r="J137" s="259"/>
      <c r="K137" s="300"/>
    </row>
    <row r="138" spans="2:11" ht="15" customHeight="1">
      <c r="B138" s="298"/>
      <c r="C138" s="259" t="s">
        <v>1004</v>
      </c>
      <c r="D138" s="259"/>
      <c r="E138" s="259"/>
      <c r="F138" s="278" t="s">
        <v>969</v>
      </c>
      <c r="G138" s="259"/>
      <c r="H138" s="259" t="s">
        <v>1004</v>
      </c>
      <c r="I138" s="259" t="s">
        <v>1003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969</v>
      </c>
      <c r="G139" s="259"/>
      <c r="H139" s="259" t="s">
        <v>1024</v>
      </c>
      <c r="I139" s="259" t="s">
        <v>1003</v>
      </c>
      <c r="J139" s="259"/>
      <c r="K139" s="300"/>
    </row>
    <row r="140" spans="2:11" ht="15" customHeight="1">
      <c r="B140" s="298"/>
      <c r="C140" s="259" t="s">
        <v>1025</v>
      </c>
      <c r="D140" s="259"/>
      <c r="E140" s="259"/>
      <c r="F140" s="278" t="s">
        <v>969</v>
      </c>
      <c r="G140" s="259"/>
      <c r="H140" s="259" t="s">
        <v>1026</v>
      </c>
      <c r="I140" s="259" t="s">
        <v>1003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1027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963</v>
      </c>
      <c r="D146" s="271"/>
      <c r="E146" s="271"/>
      <c r="F146" s="271" t="s">
        <v>964</v>
      </c>
      <c r="G146" s="272"/>
      <c r="H146" s="271" t="s">
        <v>123</v>
      </c>
      <c r="I146" s="271" t="s">
        <v>57</v>
      </c>
      <c r="J146" s="271" t="s">
        <v>965</v>
      </c>
      <c r="K146" s="270"/>
    </row>
    <row r="147" spans="2:11" ht="17.25" customHeight="1">
      <c r="B147" s="269"/>
      <c r="C147" s="273" t="s">
        <v>966</v>
      </c>
      <c r="D147" s="273"/>
      <c r="E147" s="273"/>
      <c r="F147" s="274" t="s">
        <v>967</v>
      </c>
      <c r="G147" s="275"/>
      <c r="H147" s="273"/>
      <c r="I147" s="273"/>
      <c r="J147" s="273" t="s">
        <v>968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972</v>
      </c>
      <c r="D149" s="259"/>
      <c r="E149" s="259"/>
      <c r="F149" s="305" t="s">
        <v>969</v>
      </c>
      <c r="G149" s="259"/>
      <c r="H149" s="304" t="s">
        <v>1008</v>
      </c>
      <c r="I149" s="304" t="s">
        <v>971</v>
      </c>
      <c r="J149" s="304">
        <v>120</v>
      </c>
      <c r="K149" s="300"/>
    </row>
    <row r="150" spans="2:11" ht="15" customHeight="1">
      <c r="B150" s="279"/>
      <c r="C150" s="304" t="s">
        <v>1017</v>
      </c>
      <c r="D150" s="259"/>
      <c r="E150" s="259"/>
      <c r="F150" s="305" t="s">
        <v>969</v>
      </c>
      <c r="G150" s="259"/>
      <c r="H150" s="304" t="s">
        <v>1028</v>
      </c>
      <c r="I150" s="304" t="s">
        <v>971</v>
      </c>
      <c r="J150" s="304" t="s">
        <v>1019</v>
      </c>
      <c r="K150" s="300"/>
    </row>
    <row r="151" spans="2:11" ht="15" customHeight="1">
      <c r="B151" s="279"/>
      <c r="C151" s="304" t="s">
        <v>918</v>
      </c>
      <c r="D151" s="259"/>
      <c r="E151" s="259"/>
      <c r="F151" s="305" t="s">
        <v>969</v>
      </c>
      <c r="G151" s="259"/>
      <c r="H151" s="304" t="s">
        <v>1029</v>
      </c>
      <c r="I151" s="304" t="s">
        <v>971</v>
      </c>
      <c r="J151" s="304" t="s">
        <v>1019</v>
      </c>
      <c r="K151" s="300"/>
    </row>
    <row r="152" spans="2:11" ht="15" customHeight="1">
      <c r="B152" s="279"/>
      <c r="C152" s="304" t="s">
        <v>974</v>
      </c>
      <c r="D152" s="259"/>
      <c r="E152" s="259"/>
      <c r="F152" s="305" t="s">
        <v>975</v>
      </c>
      <c r="G152" s="259"/>
      <c r="H152" s="304" t="s">
        <v>1008</v>
      </c>
      <c r="I152" s="304" t="s">
        <v>971</v>
      </c>
      <c r="J152" s="304">
        <v>50</v>
      </c>
      <c r="K152" s="300"/>
    </row>
    <row r="153" spans="2:11" ht="15" customHeight="1">
      <c r="B153" s="279"/>
      <c r="C153" s="304" t="s">
        <v>977</v>
      </c>
      <c r="D153" s="259"/>
      <c r="E153" s="259"/>
      <c r="F153" s="305" t="s">
        <v>969</v>
      </c>
      <c r="G153" s="259"/>
      <c r="H153" s="304" t="s">
        <v>1008</v>
      </c>
      <c r="I153" s="304" t="s">
        <v>979</v>
      </c>
      <c r="J153" s="304"/>
      <c r="K153" s="300"/>
    </row>
    <row r="154" spans="2:11" ht="15" customHeight="1">
      <c r="B154" s="279"/>
      <c r="C154" s="304" t="s">
        <v>988</v>
      </c>
      <c r="D154" s="259"/>
      <c r="E154" s="259"/>
      <c r="F154" s="305" t="s">
        <v>975</v>
      </c>
      <c r="G154" s="259"/>
      <c r="H154" s="304" t="s">
        <v>1008</v>
      </c>
      <c r="I154" s="304" t="s">
        <v>971</v>
      </c>
      <c r="J154" s="304">
        <v>50</v>
      </c>
      <c r="K154" s="300"/>
    </row>
    <row r="155" spans="2:11" ht="15" customHeight="1">
      <c r="B155" s="279"/>
      <c r="C155" s="304" t="s">
        <v>996</v>
      </c>
      <c r="D155" s="259"/>
      <c r="E155" s="259"/>
      <c r="F155" s="305" t="s">
        <v>975</v>
      </c>
      <c r="G155" s="259"/>
      <c r="H155" s="304" t="s">
        <v>1008</v>
      </c>
      <c r="I155" s="304" t="s">
        <v>971</v>
      </c>
      <c r="J155" s="304">
        <v>50</v>
      </c>
      <c r="K155" s="300"/>
    </row>
    <row r="156" spans="2:11" ht="15" customHeight="1">
      <c r="B156" s="279"/>
      <c r="C156" s="304" t="s">
        <v>994</v>
      </c>
      <c r="D156" s="259"/>
      <c r="E156" s="259"/>
      <c r="F156" s="305" t="s">
        <v>975</v>
      </c>
      <c r="G156" s="259"/>
      <c r="H156" s="304" t="s">
        <v>1008</v>
      </c>
      <c r="I156" s="304" t="s">
        <v>971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9"/>
      <c r="E157" s="259"/>
      <c r="F157" s="305" t="s">
        <v>969</v>
      </c>
      <c r="G157" s="259"/>
      <c r="H157" s="304" t="s">
        <v>1030</v>
      </c>
      <c r="I157" s="304" t="s">
        <v>971</v>
      </c>
      <c r="J157" s="304" t="s">
        <v>1031</v>
      </c>
      <c r="K157" s="300"/>
    </row>
    <row r="158" spans="2:11" ht="15" customHeight="1">
      <c r="B158" s="279"/>
      <c r="C158" s="304" t="s">
        <v>1032</v>
      </c>
      <c r="D158" s="259"/>
      <c r="E158" s="259"/>
      <c r="F158" s="305" t="s">
        <v>969</v>
      </c>
      <c r="G158" s="259"/>
      <c r="H158" s="304" t="s">
        <v>1033</v>
      </c>
      <c r="I158" s="304" t="s">
        <v>1003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1034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963</v>
      </c>
      <c r="D164" s="271"/>
      <c r="E164" s="271"/>
      <c r="F164" s="271" t="s">
        <v>964</v>
      </c>
      <c r="G164" s="308"/>
      <c r="H164" s="309" t="s">
        <v>123</v>
      </c>
      <c r="I164" s="309" t="s">
        <v>57</v>
      </c>
      <c r="J164" s="271" t="s">
        <v>965</v>
      </c>
      <c r="K164" s="251"/>
    </row>
    <row r="165" spans="2:11" ht="17.25" customHeight="1">
      <c r="B165" s="252"/>
      <c r="C165" s="273" t="s">
        <v>966</v>
      </c>
      <c r="D165" s="273"/>
      <c r="E165" s="273"/>
      <c r="F165" s="274" t="s">
        <v>967</v>
      </c>
      <c r="G165" s="310"/>
      <c r="H165" s="311"/>
      <c r="I165" s="311"/>
      <c r="J165" s="273" t="s">
        <v>968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972</v>
      </c>
      <c r="D167" s="259"/>
      <c r="E167" s="259"/>
      <c r="F167" s="278" t="s">
        <v>969</v>
      </c>
      <c r="G167" s="259"/>
      <c r="H167" s="259" t="s">
        <v>1008</v>
      </c>
      <c r="I167" s="259" t="s">
        <v>971</v>
      </c>
      <c r="J167" s="259">
        <v>120</v>
      </c>
      <c r="K167" s="300"/>
    </row>
    <row r="168" spans="2:11" ht="15" customHeight="1">
      <c r="B168" s="279"/>
      <c r="C168" s="259" t="s">
        <v>1017</v>
      </c>
      <c r="D168" s="259"/>
      <c r="E168" s="259"/>
      <c r="F168" s="278" t="s">
        <v>969</v>
      </c>
      <c r="G168" s="259"/>
      <c r="H168" s="259" t="s">
        <v>1018</v>
      </c>
      <c r="I168" s="259" t="s">
        <v>971</v>
      </c>
      <c r="J168" s="259" t="s">
        <v>1019</v>
      </c>
      <c r="K168" s="300"/>
    </row>
    <row r="169" spans="2:11" ht="15" customHeight="1">
      <c r="B169" s="279"/>
      <c r="C169" s="259" t="s">
        <v>918</v>
      </c>
      <c r="D169" s="259"/>
      <c r="E169" s="259"/>
      <c r="F169" s="278" t="s">
        <v>969</v>
      </c>
      <c r="G169" s="259"/>
      <c r="H169" s="259" t="s">
        <v>1035</v>
      </c>
      <c r="I169" s="259" t="s">
        <v>971</v>
      </c>
      <c r="J169" s="259" t="s">
        <v>1019</v>
      </c>
      <c r="K169" s="300"/>
    </row>
    <row r="170" spans="2:11" ht="15" customHeight="1">
      <c r="B170" s="279"/>
      <c r="C170" s="259" t="s">
        <v>974</v>
      </c>
      <c r="D170" s="259"/>
      <c r="E170" s="259"/>
      <c r="F170" s="278" t="s">
        <v>975</v>
      </c>
      <c r="G170" s="259"/>
      <c r="H170" s="259" t="s">
        <v>1035</v>
      </c>
      <c r="I170" s="259" t="s">
        <v>971</v>
      </c>
      <c r="J170" s="259">
        <v>50</v>
      </c>
      <c r="K170" s="300"/>
    </row>
    <row r="171" spans="2:11" ht="15" customHeight="1">
      <c r="B171" s="279"/>
      <c r="C171" s="259" t="s">
        <v>977</v>
      </c>
      <c r="D171" s="259"/>
      <c r="E171" s="259"/>
      <c r="F171" s="278" t="s">
        <v>969</v>
      </c>
      <c r="G171" s="259"/>
      <c r="H171" s="259" t="s">
        <v>1035</v>
      </c>
      <c r="I171" s="259" t="s">
        <v>979</v>
      </c>
      <c r="J171" s="259"/>
      <c r="K171" s="300"/>
    </row>
    <row r="172" spans="2:11" ht="15" customHeight="1">
      <c r="B172" s="279"/>
      <c r="C172" s="259" t="s">
        <v>988</v>
      </c>
      <c r="D172" s="259"/>
      <c r="E172" s="259"/>
      <c r="F172" s="278" t="s">
        <v>975</v>
      </c>
      <c r="G172" s="259"/>
      <c r="H172" s="259" t="s">
        <v>1035</v>
      </c>
      <c r="I172" s="259" t="s">
        <v>971</v>
      </c>
      <c r="J172" s="259">
        <v>50</v>
      </c>
      <c r="K172" s="300"/>
    </row>
    <row r="173" spans="2:11" ht="15" customHeight="1">
      <c r="B173" s="279"/>
      <c r="C173" s="259" t="s">
        <v>996</v>
      </c>
      <c r="D173" s="259"/>
      <c r="E173" s="259"/>
      <c r="F173" s="278" t="s">
        <v>975</v>
      </c>
      <c r="G173" s="259"/>
      <c r="H173" s="259" t="s">
        <v>1035</v>
      </c>
      <c r="I173" s="259" t="s">
        <v>971</v>
      </c>
      <c r="J173" s="259">
        <v>50</v>
      </c>
      <c r="K173" s="300"/>
    </row>
    <row r="174" spans="2:11" ht="15" customHeight="1">
      <c r="B174" s="279"/>
      <c r="C174" s="259" t="s">
        <v>994</v>
      </c>
      <c r="D174" s="259"/>
      <c r="E174" s="259"/>
      <c r="F174" s="278" t="s">
        <v>975</v>
      </c>
      <c r="G174" s="259"/>
      <c r="H174" s="259" t="s">
        <v>1035</v>
      </c>
      <c r="I174" s="259" t="s">
        <v>971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969</v>
      </c>
      <c r="G175" s="259"/>
      <c r="H175" s="259" t="s">
        <v>1036</v>
      </c>
      <c r="I175" s="259" t="s">
        <v>1037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969</v>
      </c>
      <c r="G176" s="259"/>
      <c r="H176" s="259" t="s">
        <v>1038</v>
      </c>
      <c r="I176" s="259" t="s">
        <v>1039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969</v>
      </c>
      <c r="G177" s="259"/>
      <c r="H177" s="259" t="s">
        <v>1040</v>
      </c>
      <c r="I177" s="259" t="s">
        <v>971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969</v>
      </c>
      <c r="G178" s="259"/>
      <c r="H178" s="259" t="s">
        <v>1041</v>
      </c>
      <c r="I178" s="259" t="s">
        <v>971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969</v>
      </c>
      <c r="G179" s="259"/>
      <c r="H179" s="259" t="s">
        <v>934</v>
      </c>
      <c r="I179" s="259" t="s">
        <v>971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969</v>
      </c>
      <c r="G180" s="259"/>
      <c r="H180" s="259" t="s">
        <v>1042</v>
      </c>
      <c r="I180" s="259" t="s">
        <v>1003</v>
      </c>
      <c r="J180" s="259"/>
      <c r="K180" s="300"/>
    </row>
    <row r="181" spans="2:11" ht="15" customHeight="1">
      <c r="B181" s="279"/>
      <c r="C181" s="259" t="s">
        <v>1043</v>
      </c>
      <c r="D181" s="259"/>
      <c r="E181" s="259"/>
      <c r="F181" s="278" t="s">
        <v>969</v>
      </c>
      <c r="G181" s="259"/>
      <c r="H181" s="259" t="s">
        <v>1044</v>
      </c>
      <c r="I181" s="259" t="s">
        <v>1003</v>
      </c>
      <c r="J181" s="259"/>
      <c r="K181" s="300"/>
    </row>
    <row r="182" spans="2:11" ht="15" customHeight="1">
      <c r="B182" s="279"/>
      <c r="C182" s="259" t="s">
        <v>1032</v>
      </c>
      <c r="D182" s="259"/>
      <c r="E182" s="259"/>
      <c r="F182" s="278" t="s">
        <v>969</v>
      </c>
      <c r="G182" s="259"/>
      <c r="H182" s="259" t="s">
        <v>1045</v>
      </c>
      <c r="I182" s="259" t="s">
        <v>1003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975</v>
      </c>
      <c r="G183" s="259"/>
      <c r="H183" s="259" t="s">
        <v>1046</v>
      </c>
      <c r="I183" s="259" t="s">
        <v>971</v>
      </c>
      <c r="J183" s="259">
        <v>50</v>
      </c>
      <c r="K183" s="300"/>
    </row>
    <row r="184" spans="2:11" ht="15" customHeight="1">
      <c r="B184" s="279"/>
      <c r="C184" s="259" t="s">
        <v>1047</v>
      </c>
      <c r="D184" s="259"/>
      <c r="E184" s="259"/>
      <c r="F184" s="278" t="s">
        <v>975</v>
      </c>
      <c r="G184" s="259"/>
      <c r="H184" s="259" t="s">
        <v>1048</v>
      </c>
      <c r="I184" s="259" t="s">
        <v>1049</v>
      </c>
      <c r="J184" s="259"/>
      <c r="K184" s="300"/>
    </row>
    <row r="185" spans="2:11" ht="15" customHeight="1">
      <c r="B185" s="279"/>
      <c r="C185" s="259" t="s">
        <v>1050</v>
      </c>
      <c r="D185" s="259"/>
      <c r="E185" s="259"/>
      <c r="F185" s="278" t="s">
        <v>975</v>
      </c>
      <c r="G185" s="259"/>
      <c r="H185" s="259" t="s">
        <v>1051</v>
      </c>
      <c r="I185" s="259" t="s">
        <v>1049</v>
      </c>
      <c r="J185" s="259"/>
      <c r="K185" s="300"/>
    </row>
    <row r="186" spans="2:11" ht="15" customHeight="1">
      <c r="B186" s="279"/>
      <c r="C186" s="259" t="s">
        <v>1052</v>
      </c>
      <c r="D186" s="259"/>
      <c r="E186" s="259"/>
      <c r="F186" s="278" t="s">
        <v>975</v>
      </c>
      <c r="G186" s="259"/>
      <c r="H186" s="259" t="s">
        <v>1053</v>
      </c>
      <c r="I186" s="259" t="s">
        <v>1049</v>
      </c>
      <c r="J186" s="259"/>
      <c r="K186" s="300"/>
    </row>
    <row r="187" spans="2:11" ht="15" customHeight="1">
      <c r="B187" s="279"/>
      <c r="C187" s="312" t="s">
        <v>1054</v>
      </c>
      <c r="D187" s="259"/>
      <c r="E187" s="259"/>
      <c r="F187" s="278" t="s">
        <v>975</v>
      </c>
      <c r="G187" s="259"/>
      <c r="H187" s="259" t="s">
        <v>1055</v>
      </c>
      <c r="I187" s="259" t="s">
        <v>1056</v>
      </c>
      <c r="J187" s="313" t="s">
        <v>1057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969</v>
      </c>
      <c r="G188" s="259"/>
      <c r="H188" s="255" t="s">
        <v>1058</v>
      </c>
      <c r="I188" s="259" t="s">
        <v>1059</v>
      </c>
      <c r="J188" s="259"/>
      <c r="K188" s="300"/>
    </row>
    <row r="189" spans="2:11" ht="15" customHeight="1">
      <c r="B189" s="279"/>
      <c r="C189" s="264" t="s">
        <v>1060</v>
      </c>
      <c r="D189" s="259"/>
      <c r="E189" s="259"/>
      <c r="F189" s="278" t="s">
        <v>969</v>
      </c>
      <c r="G189" s="259"/>
      <c r="H189" s="259" t="s">
        <v>1061</v>
      </c>
      <c r="I189" s="259" t="s">
        <v>1003</v>
      </c>
      <c r="J189" s="259"/>
      <c r="K189" s="300"/>
    </row>
    <row r="190" spans="2:11" ht="15" customHeight="1">
      <c r="B190" s="279"/>
      <c r="C190" s="264" t="s">
        <v>1062</v>
      </c>
      <c r="D190" s="259"/>
      <c r="E190" s="259"/>
      <c r="F190" s="278" t="s">
        <v>969</v>
      </c>
      <c r="G190" s="259"/>
      <c r="H190" s="259" t="s">
        <v>1063</v>
      </c>
      <c r="I190" s="259" t="s">
        <v>1003</v>
      </c>
      <c r="J190" s="259"/>
      <c r="K190" s="300"/>
    </row>
    <row r="191" spans="2:11" ht="15" customHeight="1">
      <c r="B191" s="279"/>
      <c r="C191" s="264" t="s">
        <v>1064</v>
      </c>
      <c r="D191" s="259"/>
      <c r="E191" s="259"/>
      <c r="F191" s="278" t="s">
        <v>975</v>
      </c>
      <c r="G191" s="259"/>
      <c r="H191" s="259" t="s">
        <v>1065</v>
      </c>
      <c r="I191" s="259" t="s">
        <v>1003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1066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1067</v>
      </c>
      <c r="D198" s="315"/>
      <c r="E198" s="315"/>
      <c r="F198" s="315" t="s">
        <v>1068</v>
      </c>
      <c r="G198" s="316"/>
      <c r="H198" s="373" t="s">
        <v>1069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1059</v>
      </c>
      <c r="D200" s="259"/>
      <c r="E200" s="259"/>
      <c r="F200" s="278" t="s">
        <v>43</v>
      </c>
      <c r="G200" s="259"/>
      <c r="H200" s="372" t="s">
        <v>1070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1071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1072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1073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1074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1015</v>
      </c>
      <c r="D206" s="259"/>
      <c r="E206" s="259"/>
      <c r="F206" s="278" t="s">
        <v>79</v>
      </c>
      <c r="G206" s="259"/>
      <c r="H206" s="372" t="s">
        <v>1075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912</v>
      </c>
      <c r="G207" s="259"/>
      <c r="H207" s="372" t="s">
        <v>913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910</v>
      </c>
      <c r="G208" s="259"/>
      <c r="H208" s="372" t="s">
        <v>1076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914</v>
      </c>
      <c r="G209" s="264"/>
      <c r="H209" s="371" t="s">
        <v>915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916</v>
      </c>
      <c r="G210" s="264"/>
      <c r="H210" s="371" t="s">
        <v>1077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1039</v>
      </c>
      <c r="D212" s="285"/>
      <c r="E212" s="285"/>
      <c r="F212" s="278">
        <v>1</v>
      </c>
      <c r="G212" s="264"/>
      <c r="H212" s="371" t="s">
        <v>1078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1079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1080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1081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2019-08-30T06:14:42Z</dcterms:created>
  <dcterms:modified xsi:type="dcterms:W3CDTF">2020-02-28T06:18:15Z</dcterms:modified>
  <cp:category/>
  <cp:version/>
  <cp:contentType/>
  <cp:contentStatus/>
</cp:coreProperties>
</file>