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2 - Bytová jednotka č.2" sheetId="2" r:id="rId2"/>
    <sheet name="Pokyny pro vyplnění" sheetId="3" r:id="rId3"/>
  </sheets>
  <definedNames>
    <definedName name="_xlnm._FilterDatabase" localSheetId="1" hidden="1">'2 - Bytová jednotka č.2'!$C$101:$K$397</definedName>
    <definedName name="_xlnm.Print_Area" localSheetId="1">'2 - Bytová jednotka č.2'!$C$4:$J$36,'2 - Bytová jednotka č.2'!$C$42:$J$83,'2 - Bytová jednotka č.2'!$C$89:$K$397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'2 - Bytová jednotka č.2'!$101:$101</definedName>
  </definedNames>
  <calcPr calcId="162913"/>
</workbook>
</file>

<file path=xl/sharedStrings.xml><?xml version="1.0" encoding="utf-8"?>
<sst xmlns="http://schemas.openxmlformats.org/spreadsheetml/2006/main" count="4291" uniqueCount="1071">
  <si>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</si>
  <si>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</si>
  <si>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</si>
  <si>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</si>
  <si>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</si>
  <si>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</si>
  <si>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</si>
  <si>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{68b5126f-6e75-4263-a12e-1d94c89e7249}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</si>
  <si>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</si>
  <si>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</si>
  <si>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</si>
  <si>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</si>
  <si>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</si>
  <si>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</si>
  <si>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</si>
  <si>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</si>
  <si>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</si>
  <si>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</si>
  <si>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</si>
  <si>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Výškovická 631/184</t>
  </si>
  <si>
    <t>KSO:</t>
  </si>
  <si>
    <t/>
  </si>
  <si>
    <t>CC-CZ:</t>
  </si>
  <si>
    <t>Místo:</t>
  </si>
  <si>
    <t xml:space="preserve"> </t>
  </si>
  <si>
    <t>Datum:</t>
  </si>
  <si>
    <t>29. 8. 2019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</si>
  <si>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</si>
  <si>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</si>
  <si>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</si>
  <si>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</si>
  <si>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</si>
  <si>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</si>
  <si>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</si>
  <si>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</si>
  <si>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</si>
  <si>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</si>
  <si>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</si>
  <si>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</si>
  <si>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</si>
  <si>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</si>
  <si>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</si>
  <si>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</si>
  <si>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</si>
  <si>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</si>
  <si>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</si>
  <si>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</si>
  <si>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</si>
  <si>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</si>
  <si>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</si>
  <si>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</si>
  <si>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</si>
  <si>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</si>
  <si>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</si>
  <si>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</si>
  <si>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</si>
  <si>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</si>
  <si>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</si>
  <si>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</si>
  <si>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</si>
  <si>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</si>
  <si>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</si>
  <si>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</si>
  <si>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</si>
  <si>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</si>
  <si>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</si>
  <si>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</si>
  <si>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</si>
  <si>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</si>
  <si>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</si>
  <si>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</si>
  <si>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</si>
  <si>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</si>
  <si>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</si>
  <si>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</si>
  <si>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</si>
  <si>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</si>
  <si>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</t>
  </si>
  <si>
    <t>Bytová jednotka č.2</t>
  </si>
  <si>
    <t>STA</t>
  </si>
  <si>
    <t>1</t>
  </si>
  <si>
    <t>{ad4a393b-6ed3-4bde-8060-ec866c0aa6f4}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</si>
  <si>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</si>
  <si>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</si>
  <si>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</si>
  <si>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</si>
  <si>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</si>
  <si>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</si>
  <si>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</si>
  <si>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2 - Bytová jednotka č.2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</si>
  <si>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</si>
  <si>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</si>
  <si>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</si>
  <si>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</si>
  <si>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</si>
  <si>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</si>
  <si>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</si>
  <si>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</si>
  <si>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</si>
  <si>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</si>
  <si>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</si>
  <si>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</si>
  <si>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</si>
  <si>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</si>
  <si>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</si>
  <si>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</si>
  <si>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</si>
  <si>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</si>
  <si>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</si>
  <si>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</si>
  <si>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</si>
  <si>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</si>
  <si>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</si>
  <si>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</si>
  <si>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</si>
  <si>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</si>
  <si>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</si>
  <si>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</si>
  <si>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</si>
  <si>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</si>
  <si>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</si>
  <si>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</si>
  <si>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</si>
  <si>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</si>
  <si>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</si>
  <si>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</si>
  <si>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</si>
  <si>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</si>
  <si>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</si>
  <si>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</si>
  <si>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</si>
  <si>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</si>
  <si>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</si>
  <si>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</si>
  <si>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</si>
  <si>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</si>
  <si>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</si>
  <si>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</si>
  <si>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</si>
  <si>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</si>
  <si>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</si>
  <si>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346244353</t>
  </si>
  <si>
    <t>Obezdívka koupelnových van  ploch rovných z přesných pórobetonových tvárnic, na tenké maltové lože, tl. 75 mm</t>
  </si>
  <si>
    <t>m2</t>
  </si>
  <si>
    <t>CS ÚRS 2018 01</t>
  </si>
  <si>
    <t>4</t>
  </si>
  <si>
    <t>1177104412</t>
  </si>
  <si>
    <t>VV</t>
  </si>
  <si>
    <t>1,6*0,8</t>
  </si>
  <si>
    <t>6</t>
  </si>
  <si>
    <t>Úpravy povrchů, podlahy a osazování výplní</t>
  </si>
  <si>
    <t>611131121</t>
  </si>
  <si>
    <t>Podkladní a spojovací vrstva vnitřních omítaných ploch  penetrace akrylát-silikonová nanášená ručně stropů</t>
  </si>
  <si>
    <t>24015196</t>
  </si>
  <si>
    <t>1,11+3,02</t>
  </si>
  <si>
    <t>Součet</t>
  </si>
  <si>
    <t>611142001</t>
  </si>
  <si>
    <t>Potažení vnitřních ploch pletivem  v ploše nebo pruzích, na plném podkladu sklovláknitým vtlačením do tmelu stropů</t>
  </si>
  <si>
    <t>1559385240</t>
  </si>
  <si>
    <t>611311131</t>
  </si>
  <si>
    <t>Potažení vnitřních ploch štukem tloušťky do 3 mm vodorovných konstrukcí stropů rovných</t>
  </si>
  <si>
    <t>-2043675895</t>
  </si>
  <si>
    <t>5</t>
  </si>
  <si>
    <t>611321111</t>
  </si>
  <si>
    <t>Omítka vápenocementová vnitřních ploch  nanášená ručně jednovrstvá, tloušťky do 10 mm hrubá zatřená vodorovných konstrukcí stropů rovných</t>
  </si>
  <si>
    <t>1297339004</t>
  </si>
  <si>
    <t>612131121</t>
  </si>
  <si>
    <t>Podkladní a spojovací vrstva vnitřních omítaných ploch  penetrace akrylát-silikonová nanášená ručně stěn</t>
  </si>
  <si>
    <t>1431613095</t>
  </si>
  <si>
    <t>7</t>
  </si>
  <si>
    <t>612142001</t>
  </si>
  <si>
    <t>Potažení vnitřních ploch pletivem  v ploše nebo pruzích, na plném podkladu sklovláknitým vtlačením do tmelu stěn</t>
  </si>
  <si>
    <t>-1129961304</t>
  </si>
  <si>
    <t>8</t>
  </si>
  <si>
    <t>612311131</t>
  </si>
  <si>
    <t>Potažení vnitřních ploch štukem tloušťky do 3 mm svislých konstrukcí stěn</t>
  </si>
  <si>
    <t>-598915704</t>
  </si>
  <si>
    <t>(1,9+1,635+1,235)*0,6</t>
  </si>
  <si>
    <t>9</t>
  </si>
  <si>
    <t>612321111</t>
  </si>
  <si>
    <t>Omítka vápenocementová vnitřních ploch  nanášená ručně jednovrstvá, tloušťky do 10 mm hrubá zatřená svislých konstrukcí stěn</t>
  </si>
  <si>
    <t>563531445</t>
  </si>
  <si>
    <t>(1,9+0,08+1,635+0,065+0,065+1,235+0,08)*2,6</t>
  </si>
  <si>
    <t>10</t>
  </si>
  <si>
    <t>619991001</t>
  </si>
  <si>
    <t>Zakrytí vnitřních ploch před znečištěním  včetně pozdějšího odkrytí podlah fólií přilepenou lepící páskou</t>
  </si>
  <si>
    <t>-242355435</t>
  </si>
  <si>
    <t>4*5</t>
  </si>
  <si>
    <t>11</t>
  </si>
  <si>
    <t>619991011</t>
  </si>
  <si>
    <t>Zakrytí vnitřních ploch před znečištěním  včetně pozdějšího odkrytí konstrukcí a prvků obalením fólií a přelepením páskou</t>
  </si>
  <si>
    <t>-1225520912</t>
  </si>
  <si>
    <t>konstrukce v blízkosti bytového jádra:</t>
  </si>
  <si>
    <t>50</t>
  </si>
  <si>
    <t>12</t>
  </si>
  <si>
    <t>632441112</t>
  </si>
  <si>
    <t>Potěr anhydritový samonivelační ze suchých směsí  tlouštky přes 20 do 30 mm</t>
  </si>
  <si>
    <t>1235207230</t>
  </si>
  <si>
    <t>13</t>
  </si>
  <si>
    <t>642944121</t>
  </si>
  <si>
    <t>Osazení ocelových dveřních zárubní lisovaných nebo z úhelníků dodatečně  s vybetonováním prahu, plochy do 2,5 m2</t>
  </si>
  <si>
    <t>kus</t>
  </si>
  <si>
    <t>702170610</t>
  </si>
  <si>
    <t>14</t>
  </si>
  <si>
    <t>M</t>
  </si>
  <si>
    <t>55331521</t>
  </si>
  <si>
    <t>zárubeň ocelová pro sádrokarton 100 700 L/P</t>
  </si>
  <si>
    <t>565254912</t>
  </si>
  <si>
    <t>Ostatní konstrukce a práce, bourání</t>
  </si>
  <si>
    <t>784111001</t>
  </si>
  <si>
    <t>Oprášení (ometení) podkladu v místnostech výšky do 3,80 m</t>
  </si>
  <si>
    <t>16</t>
  </si>
  <si>
    <t>-1133980601</t>
  </si>
  <si>
    <t>konstrukce po vybouraném jádru:</t>
  </si>
  <si>
    <t>(1,98+1,7+1,38)*2,6</t>
  </si>
  <si>
    <t>strop:</t>
  </si>
  <si>
    <t>784111011</t>
  </si>
  <si>
    <t>Obroušení podkladu omítky v místnostech výšky do 3,80 m</t>
  </si>
  <si>
    <t>1090014682</t>
  </si>
  <si>
    <t>lehké obroušení stávajícího panelu - příprava pro novou omítku:</t>
  </si>
  <si>
    <t>(1,9+1,635)*2,6</t>
  </si>
  <si>
    <t>1,235</t>
  </si>
  <si>
    <t>17</t>
  </si>
  <si>
    <t>952901111</t>
  </si>
  <si>
    <t>Vyčištění budov nebo objektů před předáním do užívání  budov bytové nebo občanské výstavby, světlé výšky podlaží do 4 m</t>
  </si>
  <si>
    <t>1714533719</t>
  </si>
  <si>
    <t>2,5*5</t>
  </si>
  <si>
    <t>přístupová trasa do bytu-choba:</t>
  </si>
  <si>
    <t>18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</si>
  <si>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</si>
  <si>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</si>
  <si>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73645633</t>
  </si>
  <si>
    <t>(1,8*2+2,65+1,2+1,7+0,95)*2,6</t>
  </si>
  <si>
    <t>19</t>
  </si>
  <si>
    <t>965046111</t>
  </si>
  <si>
    <t>Broušení stávajících betonových podlah úběr do 3 mm</t>
  </si>
  <si>
    <t>-327464728</t>
  </si>
  <si>
    <t>997</t>
  </si>
  <si>
    <t>Přesun sutě</t>
  </si>
  <si>
    <t>20</t>
  </si>
  <si>
    <t>997013157</t>
  </si>
  <si>
    <t>Vnitrostaveništní doprava suti a vybouraných hmot  vodorovně do 50 m svisle s omezením mechanizace pro budovy a haly výšky přes 21 do 24 m</t>
  </si>
  <si>
    <t>t</t>
  </si>
  <si>
    <t>-842617982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</si>
  <si>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</si>
  <si>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</si>
  <si>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-1855237603</t>
  </si>
  <si>
    <t>2,845*50 'Přepočtené koeficientem množství</t>
  </si>
  <si>
    <t>22</t>
  </si>
  <si>
    <t>997013501</t>
  </si>
  <si>
    <t>Odvoz suti a vybouraných hmot na skládku nebo meziskládku  se složením, na vzdálenost do 1 km</t>
  </si>
  <si>
    <t>111219680</t>
  </si>
  <si>
    <t>23</t>
  </si>
  <si>
    <t>997013509</t>
  </si>
  <si>
    <t>Odvoz suti a vybouraných hmot na skládku nebo meziskládku  se složením, na vzdálenost Příplatek k ceně za každý další i započatý 1 km přes 1 km</t>
  </si>
  <si>
    <t>-295039092</t>
  </si>
  <si>
    <t>2,845*9 'Přepočtené koeficientem množství</t>
  </si>
  <si>
    <t>24</t>
  </si>
  <si>
    <t>997013831</t>
  </si>
  <si>
    <t>Poplatek za uložení stavebního odpadu na skládce (skládkovné) směsného stavebního a demoličního zatříděného do Katalogu odpadů pod kódem 170 904</t>
  </si>
  <si>
    <t>1328787567</t>
  </si>
  <si>
    <t>998</t>
  </si>
  <si>
    <t>Přesun hmot</t>
  </si>
  <si>
    <t>25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</si>
  <si>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</si>
  <si>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</si>
  <si>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-927765694</t>
  </si>
  <si>
    <t>26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</si>
  <si>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</si>
  <si>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</si>
  <si>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-1292265453</t>
  </si>
  <si>
    <t>27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</si>
  <si>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</si>
  <si>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</si>
  <si>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1537769877</t>
  </si>
  <si>
    <t>PSV</t>
  </si>
  <si>
    <t>Práce a dodávky PSV</t>
  </si>
  <si>
    <t>711</t>
  </si>
  <si>
    <t>Izolace proti vodě, vlhkosti a plynům</t>
  </si>
  <si>
    <t>28</t>
  </si>
  <si>
    <t>711191201</t>
  </si>
  <si>
    <t>Provedení izolace proti zemní vlhkosti hydroizolační stěrkou na ploše vodorovné V dvouvrstvá na betonu</t>
  </si>
  <si>
    <t>-1304876821</t>
  </si>
  <si>
    <t>29</t>
  </si>
  <si>
    <t>711192201</t>
  </si>
  <si>
    <t>Provedení izolace proti zemní vlhkosti hydroizolační stěrkou na ploše svislé S dvouvrstvá na betonu</t>
  </si>
  <si>
    <t>-1421291591</t>
  </si>
  <si>
    <t>(1,235+0,935)*2*0,2</t>
  </si>
  <si>
    <t>(0,7+1,635+0,7)*2</t>
  </si>
  <si>
    <t>(1,2+1,635+1,2)*0,2</t>
  </si>
  <si>
    <t>pod vanou:</t>
  </si>
  <si>
    <t>30</t>
  </si>
  <si>
    <t>24617150</t>
  </si>
  <si>
    <t>hmota nátěrová hydroizolační elastická na beton nebo omítku</t>
  </si>
  <si>
    <t>kg</t>
  </si>
  <si>
    <t>32</t>
  </si>
  <si>
    <t>2142090779</t>
  </si>
  <si>
    <t>spotřeba 3kg/m2, tl. 2mm</t>
  </si>
  <si>
    <t>(4,13+9,025)*3</t>
  </si>
  <si>
    <t>31</t>
  </si>
  <si>
    <t>711199095</t>
  </si>
  <si>
    <t>Příplatek k cenám provedení izolace proti zemní vlhkosti za plochu do 10 m2  natěradly za studena nebo za horka</t>
  </si>
  <si>
    <t>-1990735659</t>
  </si>
  <si>
    <t>4,13+9,025</t>
  </si>
  <si>
    <t>711199101</t>
  </si>
  <si>
    <t>Provedení izolace proti zemní vlhkosti hydroizolační stěrkou doplňků vodotěsné těsnící pásky pro dilatační a styčné spáry</t>
  </si>
  <si>
    <t>m</t>
  </si>
  <si>
    <t>369012253</t>
  </si>
  <si>
    <t>1,635*3</t>
  </si>
  <si>
    <t>1,92*2</t>
  </si>
  <si>
    <t>(1,235+0,935)*2</t>
  </si>
  <si>
    <t>0,8*2</t>
  </si>
  <si>
    <t>2,6*2</t>
  </si>
  <si>
    <t>0,2*6</t>
  </si>
  <si>
    <t>33</t>
  </si>
  <si>
    <t>711199102</t>
  </si>
  <si>
    <t>Provedení izolace proti zemní vlhkosti hydroizolační stěrkou doplňků vodotěsné těsnící pásky pro vnější a vnitřní roh</t>
  </si>
  <si>
    <t>-740166506</t>
  </si>
  <si>
    <t>34</t>
  </si>
  <si>
    <t>28355020</t>
  </si>
  <si>
    <t>páska pružná těsnící š 80mm</t>
  </si>
  <si>
    <t>642299295</t>
  </si>
  <si>
    <t>21,085*1,1</t>
  </si>
  <si>
    <t>35</t>
  </si>
  <si>
    <t>998711103</t>
  </si>
  <si>
    <t>Přesun hmot pro izolace proti vodě, vlhkosti a plynům  stanovený z hmotnosti přesunovaného materiálu vodorovná dopravní vzdálenost do 50 m v objektech výšky přes 12 do 60 m</t>
  </si>
  <si>
    <t>-19905316</t>
  </si>
  <si>
    <t>36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</si>
  <si>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</si>
  <si>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</si>
  <si>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1421908024</t>
  </si>
  <si>
    <t>721</t>
  </si>
  <si>
    <t>Zdravotechnika - vnitřní kanalizace</t>
  </si>
  <si>
    <t>37</t>
  </si>
  <si>
    <t>721171808</t>
  </si>
  <si>
    <t>Demontáž potrubí z novodurových trub  odpadních nebo připojovacích přes 75 do D 114</t>
  </si>
  <si>
    <t>607111378</t>
  </si>
  <si>
    <t>38</t>
  </si>
  <si>
    <t>721173706</t>
  </si>
  <si>
    <t>Potrubí z plastových trub polyetylenové svařované odpadní (svislé) DN 100</t>
  </si>
  <si>
    <t>-1889170806</t>
  </si>
  <si>
    <t>39</t>
  </si>
  <si>
    <t>721173722</t>
  </si>
  <si>
    <t>Potrubí z plastových trub polyetylenové svařované připojovací DN 40</t>
  </si>
  <si>
    <t>-1074986887</t>
  </si>
  <si>
    <t>40</t>
  </si>
  <si>
    <t>721173724</t>
  </si>
  <si>
    <t>Potrubí z plastových trub polyetylenové svařované připojovací DN 70</t>
  </si>
  <si>
    <t>-82095809</t>
  </si>
  <si>
    <t>41</t>
  </si>
  <si>
    <t>721220801</t>
  </si>
  <si>
    <t>Demontáž zápachových uzávěrek  do DN 70</t>
  </si>
  <si>
    <t>-1497971206</t>
  </si>
  <si>
    <t>vana,umyvadlo,pračka:</t>
  </si>
  <si>
    <t>42</t>
  </si>
  <si>
    <t>721290111</t>
  </si>
  <si>
    <t>Zkouška těsnosti kanalizace  v objektech vodou do DN 125</t>
  </si>
  <si>
    <t>1947873248</t>
  </si>
  <si>
    <t>43</t>
  </si>
  <si>
    <t>998721103</t>
  </si>
  <si>
    <t>Přesun hmot pro vnitřní kanalizace  stanovený z hmotnosti přesunovaného materiálu vodorovná dopravní vzdálenost do 50 m v objektech výšky přes 12 do 24 m</t>
  </si>
  <si>
    <t>537616763</t>
  </si>
  <si>
    <t>44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</si>
  <si>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</si>
  <si>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</si>
  <si>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-1333065976</t>
  </si>
  <si>
    <t>722</t>
  </si>
  <si>
    <t>Zdravotechnika - vnitřní vodovod</t>
  </si>
  <si>
    <t>45</t>
  </si>
  <si>
    <t>722170801</t>
  </si>
  <si>
    <t>Demontáž rozvodů vody z plastů  do Ø 25 mm</t>
  </si>
  <si>
    <t>1135860375</t>
  </si>
  <si>
    <t>46</t>
  </si>
  <si>
    <t>722176113</t>
  </si>
  <si>
    <t>Montáž potrubí z plastových trub  svařovaných polyfuzně D přes 20 do 25 mm</t>
  </si>
  <si>
    <t>-458189797</t>
  </si>
  <si>
    <t>47</t>
  </si>
  <si>
    <t>28615150</t>
  </si>
  <si>
    <t>trubka vodovodní tlaková PPR řada PN 20 D 16mm dl 4m</t>
  </si>
  <si>
    <t>-28617620</t>
  </si>
  <si>
    <t>48</t>
  </si>
  <si>
    <t>28615152</t>
  </si>
  <si>
    <t>trubka vodovodní tlaková PPR řada PN 20 D 20mm dl 4m</t>
  </si>
  <si>
    <t>-1273696927</t>
  </si>
  <si>
    <t>49</t>
  </si>
  <si>
    <t>28615153</t>
  </si>
  <si>
    <t>trubka vodovodní tlaková PPR řada PN 20 D 25mm dl 4m</t>
  </si>
  <si>
    <t>396106633</t>
  </si>
  <si>
    <t>722179191</t>
  </si>
  <si>
    <t>Příplatek k ceně rozvody vody z plastů  za práce malého rozsahu na zakázce do 20 m rozvodu</t>
  </si>
  <si>
    <t>soubor</t>
  </si>
  <si>
    <t>-1681935698</t>
  </si>
  <si>
    <t>51</t>
  </si>
  <si>
    <t>722179192</t>
  </si>
  <si>
    <t>Příplatek k ceně rozvody vody z plastů  za práce malého rozsahu na zakázce při průměru trubek do 32 mm, do 15 svarů</t>
  </si>
  <si>
    <t>-1291200671</t>
  </si>
  <si>
    <t>52</t>
  </si>
  <si>
    <t>722290215</t>
  </si>
  <si>
    <t>Zkoušky, proplach a desinfekce vodovodního potrubí  zkoušky těsnosti vodovodního potrubí hrdlového nebo přírubového do DN 100</t>
  </si>
  <si>
    <t>-893057041</t>
  </si>
  <si>
    <t>53</t>
  </si>
  <si>
    <t>722290234</t>
  </si>
  <si>
    <t>Zkoušky, proplach a desinfekce vodovodního potrubí  proplach a desinfekce vodovodního potrubí do DN 80</t>
  </si>
  <si>
    <t>1551304852</t>
  </si>
  <si>
    <t>54</t>
  </si>
  <si>
    <t>998722103</t>
  </si>
  <si>
    <t>Přesun hmot pro vnitřní vodovod  stanovený z hmotnosti přesunovaného materiálu vodorovná dopravní vzdálenost do 50 m v objektech výšky přes 12 do 24 m</t>
  </si>
  <si>
    <t>626596568</t>
  </si>
  <si>
    <t>55</t>
  </si>
  <si>
    <t>998722181</t>
  </si>
  <si>
    <t>Přesun hmot pro vnitřní vodovod  stanovený z hmotnosti přesunovaného materiálu Příplatek k ceně za přesun prováděný bez použití mechanizace pro jakoukoliv výšku objektu</t>
  </si>
  <si>
    <t>1927206539</t>
  </si>
  <si>
    <t>723</t>
  </si>
  <si>
    <t>Zdravotechnika - vnitřní plynovod</t>
  </si>
  <si>
    <t>56</t>
  </si>
  <si>
    <t>723120804</t>
  </si>
  <si>
    <t>Demontáž potrubí svařovaného z ocelových trubek závitových  do DN 25</t>
  </si>
  <si>
    <t>-907274338</t>
  </si>
  <si>
    <t>57</t>
  </si>
  <si>
    <t>723150402</t>
  </si>
  <si>
    <t>Potrubí z ocelových trubek hladkých  chráničky z ušlechtilé oceli spojované lisováním DN 15</t>
  </si>
  <si>
    <t>-653679781</t>
  </si>
  <si>
    <t>chránička:</t>
  </si>
  <si>
    <t>58</t>
  </si>
  <si>
    <t>723181002</t>
  </si>
  <si>
    <t>Potrubí z měděných trubek měkkých, spojovaných lisováním DN 15</t>
  </si>
  <si>
    <t>-189755358</t>
  </si>
  <si>
    <t>59</t>
  </si>
  <si>
    <t>723190105</t>
  </si>
  <si>
    <t>Přípojky plynovodní ke spotřebičům z hadic nerezových vnitřní závit G 1/2 FF, délky 100 cm</t>
  </si>
  <si>
    <t>-768627464</t>
  </si>
  <si>
    <t>60</t>
  </si>
  <si>
    <t>723190901</t>
  </si>
  <si>
    <t>Opravy plynovodního potrubí  uzavření nebo otevření potrubí</t>
  </si>
  <si>
    <t>-239452928</t>
  </si>
  <si>
    <t>61</t>
  </si>
  <si>
    <t>723190907</t>
  </si>
  <si>
    <t>Opravy plynovodního potrubí  odvzdušnění a napuštění potrubí</t>
  </si>
  <si>
    <t>-1959745171</t>
  </si>
  <si>
    <t>62</t>
  </si>
  <si>
    <t>723190909</t>
  </si>
  <si>
    <t>Opravy plynovodního potrubí  neúřední zkouška těsnosti dosavadního potrubí</t>
  </si>
  <si>
    <t>-1798066270</t>
  </si>
  <si>
    <t>63</t>
  </si>
  <si>
    <t>998723103</t>
  </si>
  <si>
    <t>Přesun hmot pro vnitřní plynovod  stanovený z hmotnosti přesunovaného materiálu vodorovná dopravní vzdálenost do 50 m v objektech výšky přes 12 do 24 m</t>
  </si>
  <si>
    <t>738240997</t>
  </si>
  <si>
    <t>64</t>
  </si>
  <si>
    <t>998723181</t>
  </si>
  <si>
    <t>Přesun hmot pro vnitřní plynovod  stanovený z hmotnosti přesunovaného materiálu Příplatek k ceně za přesun prováděný bez použití mechanizace pro jakoukoliv výšku objektu</t>
  </si>
  <si>
    <t>-400150209</t>
  </si>
  <si>
    <t>725</t>
  </si>
  <si>
    <t>Zdravotechnika - zařizovací předměty</t>
  </si>
  <si>
    <t>65</t>
  </si>
  <si>
    <t>725110811</t>
  </si>
  <si>
    <t>Demontáž klozetů  splachovacích s nádrží nebo tlakovým splachovačem</t>
  </si>
  <si>
    <t>1800321548</t>
  </si>
  <si>
    <t>66</t>
  </si>
  <si>
    <t>725112001</t>
  </si>
  <si>
    <t>Zařízení záchodů klozety keramické standardní samostatně stojící s hlubokým splachováním odpad vodorovný</t>
  </si>
  <si>
    <t>125756010</t>
  </si>
  <si>
    <t>67</t>
  </si>
  <si>
    <t>725210821</t>
  </si>
  <si>
    <t>Demontáž umyvadel  bez výtokových armatur umyvadel</t>
  </si>
  <si>
    <t>1007608507</t>
  </si>
  <si>
    <t>68</t>
  </si>
  <si>
    <t>725211602</t>
  </si>
  <si>
    <t>Umyvadla keramická bez výtokových armatur se zápachovou uzávěrkou připevněná na stěnu šrouby bílá bez sloupu nebo krytu na sifon 550 mm</t>
  </si>
  <si>
    <t>1118669100</t>
  </si>
  <si>
    <t>69</t>
  </si>
  <si>
    <t>725220841</t>
  </si>
  <si>
    <t>Demontáž van  ocelových rohových</t>
  </si>
  <si>
    <t>-997588311</t>
  </si>
  <si>
    <t>70</t>
  </si>
  <si>
    <t>725222116</t>
  </si>
  <si>
    <t>Vany bez výtokových armatur akrylátové se zápachovou uzávěrkou klasické 1700x700 mm</t>
  </si>
  <si>
    <t>-154679799</t>
  </si>
  <si>
    <t>71</t>
  </si>
  <si>
    <t>725810811</t>
  </si>
  <si>
    <t>Demontáž výtokových ventilů  nástěnných</t>
  </si>
  <si>
    <t>639501433</t>
  </si>
  <si>
    <t>72</t>
  </si>
  <si>
    <t>725811115</t>
  </si>
  <si>
    <t>Ventily nástěnné s pevným výtokem G 1/2 x 80 mm</t>
  </si>
  <si>
    <t>1991372045</t>
  </si>
  <si>
    <t>73</t>
  </si>
  <si>
    <t>725820801</t>
  </si>
  <si>
    <t>Demontáž baterií  nástěnných do G 3/4</t>
  </si>
  <si>
    <t>1966369067</t>
  </si>
  <si>
    <t>74</t>
  </si>
  <si>
    <t>725822611</t>
  </si>
  <si>
    <t>Baterie umyvadlové stojánkové pákové bez výpusti</t>
  </si>
  <si>
    <t>452349413</t>
  </si>
  <si>
    <t>75</t>
  </si>
  <si>
    <t>725831313</t>
  </si>
  <si>
    <t>Baterie vanové nástěnné pákové s příslušenstvím a pohyblivým držákem</t>
  </si>
  <si>
    <t>-38665474</t>
  </si>
  <si>
    <t>76</t>
  </si>
  <si>
    <t>725865501</t>
  </si>
  <si>
    <t>Zápachové uzávěrky zařizovacích předmětů odpadní soupravy se zápachovou uzávěrkou DN 40/50</t>
  </si>
  <si>
    <t>1017767556</t>
  </si>
  <si>
    <t>77</t>
  </si>
  <si>
    <t>725869101</t>
  </si>
  <si>
    <t>Zápachové uzávěrky zařizovacích předmětů montáž zápachových uzávěrek umyvadlových do DN 40</t>
  </si>
  <si>
    <t>1527563963</t>
  </si>
  <si>
    <t>78</t>
  </si>
  <si>
    <t>55161837</t>
  </si>
  <si>
    <t>uzávěrka zápachová pro pračku a myčku nástěnná PP-bílá DN 40</t>
  </si>
  <si>
    <t>2007876550</t>
  </si>
  <si>
    <t>79</t>
  </si>
  <si>
    <t>ZUU</t>
  </si>
  <si>
    <t>Zápachová uzávěra - sifon pro umyvadla, provedení chrom</t>
  </si>
  <si>
    <t>449450620</t>
  </si>
  <si>
    <t>80</t>
  </si>
  <si>
    <t>725980123</t>
  </si>
  <si>
    <t>Dvířka  30/30</t>
  </si>
  <si>
    <t>-882489165</t>
  </si>
  <si>
    <t>81</t>
  </si>
  <si>
    <t>998725103</t>
  </si>
  <si>
    <t>Přesun hmot pro zařizovací předměty  stanovený z hmotnosti přesunovaného materiálu vodorovná dopravní vzdálenost do 50 m v objektech výšky přes 12 do 24 m</t>
  </si>
  <si>
    <t>-1369356556</t>
  </si>
  <si>
    <t>82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</si>
  <si>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</si>
  <si>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</si>
  <si>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-270116236</t>
  </si>
  <si>
    <t>83</t>
  </si>
  <si>
    <t>OIM</t>
  </si>
  <si>
    <t>Ostatní instalační materiál nutný pro dopojení zařizovacích předmětů (pancéřové hadičky, těsnění atd...)</t>
  </si>
  <si>
    <t>kpl</t>
  </si>
  <si>
    <t>1818847303</t>
  </si>
  <si>
    <t>726</t>
  </si>
  <si>
    <t>Zdravotechnika - předstěnové instalace</t>
  </si>
  <si>
    <t>84</t>
  </si>
  <si>
    <t>726131001</t>
  </si>
  <si>
    <t>Předstěnové instalační systémy do lehkých stěn s kovovou konstrukcí pro umyvadla stavební výšky do 1120 mm se stojánkovou baterií</t>
  </si>
  <si>
    <t>523817439</t>
  </si>
  <si>
    <t>85</t>
  </si>
  <si>
    <t>998726113</t>
  </si>
  <si>
    <t>Přesun hmot pro instalační prefabrikáty  stanovený z hmotnosti přesunovaného materiálu vodorovná dopravní vzdálenost do 50 m v objektech výšky přes 12 m do 24 m</t>
  </si>
  <si>
    <t>-1727247682</t>
  </si>
  <si>
    <t>86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</si>
  <si>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</si>
  <si>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</si>
  <si>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1274746497</t>
  </si>
  <si>
    <t>741</t>
  </si>
  <si>
    <t>Elektroinstalace - silnoproud</t>
  </si>
  <si>
    <t>87</t>
  </si>
  <si>
    <t>741112001</t>
  </si>
  <si>
    <t>Montáž krabic elektroinstalačních bez napojení na trubky a lišty, demontáže a montáže víčka a přístroje protahovacích nebo odbočných zapuštěných plastových kruhových</t>
  </si>
  <si>
    <t>869556447</t>
  </si>
  <si>
    <t>88</t>
  </si>
  <si>
    <t>34571515</t>
  </si>
  <si>
    <t>krabice přístrojová instalační 400 V, 142x71x45mm do dutých stěn</t>
  </si>
  <si>
    <t>1570064359</t>
  </si>
  <si>
    <t>89</t>
  </si>
  <si>
    <t>741120001</t>
  </si>
  <si>
    <t>Montáž vodičů izolovaných měděných bez ukončení uložených pod omítku plných a laněných (CY), průřezu žíly 0,35 až 6 mm2</t>
  </si>
  <si>
    <t>-186147722</t>
  </si>
  <si>
    <t>90</t>
  </si>
  <si>
    <t>34111036</t>
  </si>
  <si>
    <t>kabel silový s Cu jádrem 1 kV 3x2,5mm2</t>
  </si>
  <si>
    <t>-1317796905</t>
  </si>
  <si>
    <t>91</t>
  </si>
  <si>
    <t>34111018</t>
  </si>
  <si>
    <t>kabel silový s Cu jádrem 1 kV 2x6mm2</t>
  </si>
  <si>
    <t>-1861353417</t>
  </si>
  <si>
    <t>92</t>
  </si>
  <si>
    <t>741210001</t>
  </si>
  <si>
    <t>Montáž rozvodnic oceloplechových nebo plastových bez zapojení vodičů běžných, hmotnosti do 20 kg</t>
  </si>
  <si>
    <t>1506011852</t>
  </si>
  <si>
    <t>93</t>
  </si>
  <si>
    <t>35713850</t>
  </si>
  <si>
    <t>rozvodnice elektroměrové s jedním 1 fázovým místem bez požární úpravy</t>
  </si>
  <si>
    <t>1563397415</t>
  </si>
  <si>
    <t>94</t>
  </si>
  <si>
    <t>741310001</t>
  </si>
  <si>
    <t>Montáž spínačů jedno nebo dvoupólových nástěnných se zapojením vodičů, pro prostředí normální vypínačů, řazení 1-jednopólových</t>
  </si>
  <si>
    <t>-197752573</t>
  </si>
  <si>
    <t>95</t>
  </si>
  <si>
    <t>34535799</t>
  </si>
  <si>
    <t>ovladač zapínací tlačítkový 10A 3553-80289 velkoplošný</t>
  </si>
  <si>
    <t>-445856155</t>
  </si>
  <si>
    <t>96</t>
  </si>
  <si>
    <t>741313001</t>
  </si>
  <si>
    <t>Montáž zásuvek domovních se zapojením vodičů bezšroubové připojení polozapuštěných nebo zapuštěných 10/16 A, provedení 2P + PE</t>
  </si>
  <si>
    <t>360859144</t>
  </si>
  <si>
    <t>97</t>
  </si>
  <si>
    <t>35811077</t>
  </si>
  <si>
    <t>zásuvka nepropustná nástěnná 16A 220 V 3pólová</t>
  </si>
  <si>
    <t>-856299762</t>
  </si>
  <si>
    <t>98</t>
  </si>
  <si>
    <t>741370002</t>
  </si>
  <si>
    <t>Montáž svítidel žárovkových se zapojením vodičů bytových nebo společenských místností stropních přisazených 1 zdroj se sklem</t>
  </si>
  <si>
    <t>-542978960</t>
  </si>
  <si>
    <t>99</t>
  </si>
  <si>
    <t>34821275</t>
  </si>
  <si>
    <t>svítidlo bytové žárovkové IP 42, max. 60 W E27</t>
  </si>
  <si>
    <t>-1678791645</t>
  </si>
  <si>
    <t>100</t>
  </si>
  <si>
    <t>34111030</t>
  </si>
  <si>
    <t>kabel silový s Cu jádrem 1 kV 3x1,5mm2</t>
  </si>
  <si>
    <t>136689345</t>
  </si>
  <si>
    <t>101</t>
  </si>
  <si>
    <t>741810001</t>
  </si>
  <si>
    <t>Zkoušky a prohlídky elektrických rozvodů a zařízení celková prohlídka a vyhotovení revizní zprávy pro objem montážních prací do 100 tis. Kč</t>
  </si>
  <si>
    <t>-839158442</t>
  </si>
  <si>
    <t>102</t>
  </si>
  <si>
    <t>998741103</t>
  </si>
  <si>
    <t>Přesun hmot pro silnoproud stanovený z hmotnosti přesunovaného materiálu vodorovná dopravní vzdálenost do 50 m v objektech výšky přes 12 do 24 m</t>
  </si>
  <si>
    <t>-1805893005</t>
  </si>
  <si>
    <t>103</t>
  </si>
  <si>
    <t>998741181</t>
  </si>
  <si>
    <t>Přesun hmot pro silnoproud stanovený z hmotnosti přesunovaného materiálu Příplatek k ceně za přesun prováděný bez použití mechanizace pro jakoukoliv výšku objektu</t>
  </si>
  <si>
    <t>623975403</t>
  </si>
  <si>
    <t>751</t>
  </si>
  <si>
    <t>Vzduchotechnika</t>
  </si>
  <si>
    <t>104</t>
  </si>
  <si>
    <t>751111012</t>
  </si>
  <si>
    <t>Montáž ventilátoru axiálního nízkotlakého  nástěnného základního, průměru přes 100 do 200 mm</t>
  </si>
  <si>
    <t>-1614396524</t>
  </si>
  <si>
    <t>105</t>
  </si>
  <si>
    <t>V</t>
  </si>
  <si>
    <t>Axiální ventilátor max. 20x20cm, pr. 125 mm</t>
  </si>
  <si>
    <t>-1578596782</t>
  </si>
  <si>
    <t>106</t>
  </si>
  <si>
    <t>751111811</t>
  </si>
  <si>
    <t>Demontáž ventilátoru axiálního nízkotlakého kruhové potrubí, průměru do 200 mm</t>
  </si>
  <si>
    <t>-1193566558</t>
  </si>
  <si>
    <t>107</t>
  </si>
  <si>
    <t>998751102</t>
  </si>
  <si>
    <t>Přesun hmot pro vzduchotechniku stanovený z hmotnosti přesunovaného materiálu vodorovná dopravní vzdálenost do 100 m v objektech výšky přes 12 do 24 m</t>
  </si>
  <si>
    <t>-216113143</t>
  </si>
  <si>
    <t>108</t>
  </si>
  <si>
    <t>998751181</t>
  </si>
  <si>
    <t>Přesun hmot pro vzduchotechniku stanovený z hmotnosti přesunovaného materiálu Příplatek k cenám za přesun prováděný bez použití mechanizace pro jakoukoliv výšku objektu</t>
  </si>
  <si>
    <t>-60405186</t>
  </si>
  <si>
    <t>763</t>
  </si>
  <si>
    <t>Konstrukce suché výstavby</t>
  </si>
  <si>
    <t>109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</si>
  <si>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</si>
  <si>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</si>
  <si>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689450873</t>
  </si>
  <si>
    <t>2,65*2,6</t>
  </si>
  <si>
    <t>1,9*2,6</t>
  </si>
  <si>
    <t>0,935*2,6</t>
  </si>
  <si>
    <t>110</t>
  </si>
  <si>
    <t>763111718</t>
  </si>
  <si>
    <t>Příčka ze sádrokartonových desek  ostatní konstrukce a práce na příčkách ze sádrokartonových desek úprava styku příčky a podhledu separační páskou se silikonem</t>
  </si>
  <si>
    <t>768969994</t>
  </si>
  <si>
    <t>2,65</t>
  </si>
  <si>
    <t>(0,935+1,235)*2</t>
  </si>
  <si>
    <t>(1,635+1,9)*2</t>
  </si>
  <si>
    <t>2,6*6</t>
  </si>
  <si>
    <t>111</t>
  </si>
  <si>
    <t>763111751</t>
  </si>
  <si>
    <t>Příčka ze sádrokartonových desek  Příplatek k cenám za plochu do 6 m2 jednotlivě</t>
  </si>
  <si>
    <t>698014375</t>
  </si>
  <si>
    <t>112</t>
  </si>
  <si>
    <t>763111762</t>
  </si>
  <si>
    <t>Příčka ze sádrokartonových desek  Příplatek k cenám za zahuštění profilů u příček s nosnou konstrukcí z jednoduchých profilů na vzdálenost 41 cm</t>
  </si>
  <si>
    <t>2091551107</t>
  </si>
  <si>
    <t>113</t>
  </si>
  <si>
    <t>763111771</t>
  </si>
  <si>
    <t>Příčka ze sádrokartonových desek  Příplatek k cenám za rovinnost kvality speciální tmelení kvality Q3</t>
  </si>
  <si>
    <t>-1104079653</t>
  </si>
  <si>
    <t>14,261*2</t>
  </si>
  <si>
    <t>114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</si>
  <si>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</si>
  <si>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</si>
  <si>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-650751604</t>
  </si>
  <si>
    <t>115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</si>
  <si>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</si>
  <si>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</si>
  <si>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679339711</t>
  </si>
  <si>
    <t>766</t>
  </si>
  <si>
    <t>Konstrukce truhlářské</t>
  </si>
  <si>
    <t>116</t>
  </si>
  <si>
    <t>766421812</t>
  </si>
  <si>
    <t>Demontáž obložení podhledů  panely, plochy přes 1,5 m2</t>
  </si>
  <si>
    <t>-1671300363</t>
  </si>
  <si>
    <t>demontáž obložení stropu umakartem:</t>
  </si>
  <si>
    <t>1,05+2,72</t>
  </si>
  <si>
    <t>117</t>
  </si>
  <si>
    <t>766660001</t>
  </si>
  <si>
    <t>Montáž dveřních křídel dřevěných nebo plastových  otevíravých do ocelové zárubně povrchově upravených jednokřídlových, šířky do 800 mm</t>
  </si>
  <si>
    <t>1116976596</t>
  </si>
  <si>
    <t>118</t>
  </si>
  <si>
    <t>61162854</t>
  </si>
  <si>
    <t>dveře vnitřní foliované plné 1křídlové 70x197 cm</t>
  </si>
  <si>
    <t>-519131680</t>
  </si>
  <si>
    <t>119</t>
  </si>
  <si>
    <t>54914610</t>
  </si>
  <si>
    <t>kování vrchní dveřní klika včetně rozet a montážního materiálu R BB nerez PK</t>
  </si>
  <si>
    <t>547062828</t>
  </si>
  <si>
    <t>120</t>
  </si>
  <si>
    <t>766660722</t>
  </si>
  <si>
    <t>Montáž dveřních doplňků dveřního kování zámku</t>
  </si>
  <si>
    <t>1297764431</t>
  </si>
  <si>
    <t>121</t>
  </si>
  <si>
    <t>54925015</t>
  </si>
  <si>
    <t>zámek stavební zadlabací dozický 02-03 L Zn</t>
  </si>
  <si>
    <t>-737539863</t>
  </si>
  <si>
    <t>122</t>
  </si>
  <si>
    <t>766695212</t>
  </si>
  <si>
    <t>Montáž ostatních truhlářských konstrukcí  prahů dveří jednokřídlových, šířky do 100 mm</t>
  </si>
  <si>
    <t>635888979</t>
  </si>
  <si>
    <t>123</t>
  </si>
  <si>
    <t>61187416</t>
  </si>
  <si>
    <t>práh dveřní dřevěný bukový tl 2cm dl 92cm š 10cm</t>
  </si>
  <si>
    <t>-13850895</t>
  </si>
  <si>
    <t>124</t>
  </si>
  <si>
    <t>998766103</t>
  </si>
  <si>
    <t>Přesun hmot pro konstrukce truhlářské stanovený z hmotnosti přesunovaného materiálu vodorovná dopravní vzdálenost do 50 m v objektech výšky přes 12 do 24 m</t>
  </si>
  <si>
    <t>410923688</t>
  </si>
  <si>
    <t>125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</si>
  <si>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</si>
  <si>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</si>
  <si>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272416032</t>
  </si>
  <si>
    <t>126</t>
  </si>
  <si>
    <t>DV</t>
  </si>
  <si>
    <t>Dodávka a osazení laminátových dvířek za wc vč. úchytek a začištění</t>
  </si>
  <si>
    <t>-1798737642</t>
  </si>
  <si>
    <t>127</t>
  </si>
  <si>
    <t>UP</t>
  </si>
  <si>
    <t>Dodatečná úprava dveřních prahů vzhledem k výškovým rozdílům podlah</t>
  </si>
  <si>
    <t>1320432048</t>
  </si>
  <si>
    <t>771</t>
  </si>
  <si>
    <t>Podlahy z dlaždic</t>
  </si>
  <si>
    <t>128</t>
  </si>
  <si>
    <t>771571113</t>
  </si>
  <si>
    <t>Montáž podlah z dlaždic keramických  kladených do malty režných nebo glazovaných hladkých přes 9 do 12 ks/ m2</t>
  </si>
  <si>
    <t>-1698562768</t>
  </si>
  <si>
    <t>129</t>
  </si>
  <si>
    <t>771591111</t>
  </si>
  <si>
    <t>Podlahy - ostatní práce  penetrace podkladu</t>
  </si>
  <si>
    <t>-846598603</t>
  </si>
  <si>
    <t>130</t>
  </si>
  <si>
    <t>59761408</t>
  </si>
  <si>
    <t>dlaždice keramické slinuté neglazované mrazuvzdorné barevná přes 9 do 12 ks/m2</t>
  </si>
  <si>
    <t>854220723</t>
  </si>
  <si>
    <t>4,13*1,1</t>
  </si>
  <si>
    <t>131</t>
  </si>
  <si>
    <t>998771103</t>
  </si>
  <si>
    <t>Přesun hmot pro podlahy z dlaždic stanovený z hmotnosti přesunovaného materiálu vodorovná dopravní vzdálenost do 50 m v objektech výšky přes 12 do 24 m</t>
  </si>
  <si>
    <t>-1276927950</t>
  </si>
  <si>
    <t>132</t>
  </si>
  <si>
    <t>998771181</t>
  </si>
  <si>
    <t>Přesun hmot pro podlahy z dlaždic stanovený z hmotnosti přesunovaného materiálu Příplatek k ceně za přesun prováděný bez použití mechanizace pro jakoukoliv výšku objektu</t>
  </si>
  <si>
    <t>-326501978</t>
  </si>
  <si>
    <t>776</t>
  </si>
  <si>
    <t>Podlahy povlakové</t>
  </si>
  <si>
    <t>133</t>
  </si>
  <si>
    <t>776201812</t>
  </si>
  <si>
    <t>Demontáž povlakových podlahovin lepených ručně s podložkou</t>
  </si>
  <si>
    <t>1022066289</t>
  </si>
  <si>
    <t>demontáž nášlapné vrstvy z pvc:</t>
  </si>
  <si>
    <t>134</t>
  </si>
  <si>
    <t>776421111</t>
  </si>
  <si>
    <t>Montáž lišt obvodových lepených</t>
  </si>
  <si>
    <t>-1170367216</t>
  </si>
  <si>
    <t>135</t>
  </si>
  <si>
    <t>28411003</t>
  </si>
  <si>
    <t>lišta soklová PVC 30 x 30 mm</t>
  </si>
  <si>
    <t>-138280861</t>
  </si>
  <si>
    <t>3,02857142857143*1,02 'Přepočtené koeficientem množství</t>
  </si>
  <si>
    <t>136</t>
  </si>
  <si>
    <t>998776103</t>
  </si>
  <si>
    <t>Přesun hmot pro podlahy povlakové  stanovený z hmotnosti přesunovaného materiálu vodorovná dopravní vzdálenost do 50 m v objektech výšky přes 12 do 24 m</t>
  </si>
  <si>
    <t>935155158</t>
  </si>
  <si>
    <t>137</t>
  </si>
  <si>
    <t>998776181</t>
  </si>
  <si>
    <t>Přesun hmot pro podlahy povlakové  stanovený z hmotnosti přesunovaného materiálu Příplatek k cenám za přesun prováděný bez použití mechanizace pro jakoukoliv výšku objektu</t>
  </si>
  <si>
    <t>1481638285</t>
  </si>
  <si>
    <t>781</t>
  </si>
  <si>
    <t>Dokončovací práce - obklady</t>
  </si>
  <si>
    <t>138</t>
  </si>
  <si>
    <t>781413212</t>
  </si>
  <si>
    <t>Montáž obkladů vnitřních stěn z obkladaček a dekorů (listel) pórovinových  lepených standardním lepidlem z dekorů, výšky přes 65 do 75 mm</t>
  </si>
  <si>
    <t>1264928524</t>
  </si>
  <si>
    <t>(1,9+1,635)*2</t>
  </si>
  <si>
    <t>139</t>
  </si>
  <si>
    <t>L</t>
  </si>
  <si>
    <t>Listela - dekorovaný obklad</t>
  </si>
  <si>
    <t>2108097219</t>
  </si>
  <si>
    <t>11,41/0,4*1,1</t>
  </si>
  <si>
    <t>140</t>
  </si>
  <si>
    <t>781471113</t>
  </si>
  <si>
    <t>Montáž obkladů vnitřních stěn z dlaždic keramických  kladených do malty režných nebo glazovaných hladkých přes 12 do 19 ks/m2</t>
  </si>
  <si>
    <t>-1363846684</t>
  </si>
  <si>
    <t>(1,235+0,935)*2*2</t>
  </si>
  <si>
    <t>(1,9+1,635)*2*2</t>
  </si>
  <si>
    <t>141</t>
  </si>
  <si>
    <t>59761155</t>
  </si>
  <si>
    <t>dlaždice keramické koupelnové(barevné) přes 19 do 25 ks/m2</t>
  </si>
  <si>
    <t>-1110638414</t>
  </si>
  <si>
    <t>22,82*1,1</t>
  </si>
  <si>
    <t>142</t>
  </si>
  <si>
    <t>781495111</t>
  </si>
  <si>
    <t>Ostatní prvky  ostatní práce penetrace podkladu</t>
  </si>
  <si>
    <t>-790525496</t>
  </si>
  <si>
    <t>143</t>
  </si>
  <si>
    <t>998781103</t>
  </si>
  <si>
    <t>Přesun hmot pro obklady keramické  stanovený z hmotnosti přesunovaného materiálu vodorovná dopravní vzdálenost do 50 m v objektech výšky přes 12 do 24 m</t>
  </si>
  <si>
    <t>-464636628</t>
  </si>
  <si>
    <t>144</t>
  </si>
  <si>
    <t>998781181</t>
  </si>
  <si>
    <t>Přesun hmot pro obklady keramické  stanovený z hmotnosti přesunovaného materiálu Příplatek k cenám za přesun prováděný bez použití mechanizace pro jakoukoliv výšku objektu</t>
  </si>
  <si>
    <t>1205373155</t>
  </si>
  <si>
    <t>145</t>
  </si>
  <si>
    <t>Z</t>
  </si>
  <si>
    <t>Dodávka a montáž zrcadla na zeď</t>
  </si>
  <si>
    <t>-1953790932</t>
  </si>
  <si>
    <t>783</t>
  </si>
  <si>
    <t>Dokončovací práce - nátěry</t>
  </si>
  <si>
    <t>146</t>
  </si>
  <si>
    <t>783301313</t>
  </si>
  <si>
    <t>Příprava podkladu zámečnických konstrukcí před provedením nátěru odmaštění odmašťovačem ředidlovým</t>
  </si>
  <si>
    <t>852546543</t>
  </si>
  <si>
    <t>147</t>
  </si>
  <si>
    <t>783314101</t>
  </si>
  <si>
    <t>Základní nátěr zámečnických konstrukcí jednonásobný syntetický</t>
  </si>
  <si>
    <t>-1875268662</t>
  </si>
  <si>
    <t>zárubně:</t>
  </si>
  <si>
    <t>(2*2+0,9)*2*0,5</t>
  </si>
  <si>
    <t>148</t>
  </si>
  <si>
    <t>783317101</t>
  </si>
  <si>
    <t>Krycí nátěr (email) zámečnických konstrukcí jednonásobný syntetický standardní</t>
  </si>
  <si>
    <t>-1282308219</t>
  </si>
  <si>
    <t>784</t>
  </si>
  <si>
    <t>Dokončovací práce - malby a tapety</t>
  </si>
  <si>
    <t>149</t>
  </si>
  <si>
    <t>-368669695</t>
  </si>
  <si>
    <t>1,11+3,02+5</t>
  </si>
  <si>
    <t>stěny:</t>
  </si>
  <si>
    <t>(1,235+0,935)*2*0,6</t>
  </si>
  <si>
    <t>(1,635+1,9)*2*0,6</t>
  </si>
  <si>
    <t>chodba:</t>
  </si>
  <si>
    <t>(2,65+2)*2*2,6</t>
  </si>
  <si>
    <t>150</t>
  </si>
  <si>
    <t>784181111</t>
  </si>
  <si>
    <t>Penetrace podkladu jednonásobná základní silikátová v místnostech výšky do 3,80 m</t>
  </si>
  <si>
    <t>-1929380081</t>
  </si>
  <si>
    <t>151</t>
  </si>
  <si>
    <t>784321001</t>
  </si>
  <si>
    <t>Malby silikátové jednonásobné, bílé v místnostech výšky do 3,80 m</t>
  </si>
  <si>
    <t>-1581118529</t>
  </si>
  <si>
    <t>HZS</t>
  </si>
  <si>
    <t>Hodinové zúčtovací sazby</t>
  </si>
  <si>
    <t>152</t>
  </si>
  <si>
    <t>HZS1292</t>
  </si>
  <si>
    <t>Hodinové zúčtovací sazby profesí HSV  zemní a pomocné práce stavební dělník</t>
  </si>
  <si>
    <t>hod</t>
  </si>
  <si>
    <t>512</t>
  </si>
  <si>
    <t>1054878849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</si>
  <si>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</si>
  <si>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</si>
  <si>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</si>
  <si>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</si>
  <si>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drážek a jejich zapravení - elektroinstalace:</t>
  </si>
  <si>
    <t>demontáž stávající elektroinstalace:</t>
  </si>
  <si>
    <t>153</t>
  </si>
  <si>
    <t>HZS2212</t>
  </si>
  <si>
    <t>Hodinové zúčtovací sazby profesí PSV  provádění stavebních instalací instalatér odborný</t>
  </si>
  <si>
    <t>-311569636</t>
  </si>
  <si>
    <t>Ostatní drobné nepecifikované práce související s rozvody vody a kanalizace bytového jádra:</t>
  </si>
  <si>
    <t>154</t>
  </si>
  <si>
    <t>HZS3111</t>
  </si>
  <si>
    <t>Hodinové zúčtovací sazby montáží technologických zařízení  při externích montážích montér potrubí</t>
  </si>
  <si>
    <t>-2085877195</t>
  </si>
  <si>
    <t>dopojení nového ventilátoru na stávající potrubí:</t>
  </si>
  <si>
    <t>155</t>
  </si>
  <si>
    <t>HZS4212</t>
  </si>
  <si>
    <t>Hodinové zúčtovací sazby ostatních profesí  revizní a kontrolní činnost revizní technik specialista</t>
  </si>
  <si>
    <t>-1965784012</t>
  </si>
  <si>
    <t>revize plynu:</t>
  </si>
  <si>
    <t>VRN</t>
  </si>
  <si>
    <t>Vedlejší rozpočtové náklady</t>
  </si>
  <si>
    <t>VRN3</t>
  </si>
  <si>
    <t>Zařízení staveniště</t>
  </si>
  <si>
    <t>156</t>
  </si>
  <si>
    <t>030001000</t>
  </si>
  <si>
    <t>1024</t>
  </si>
  <si>
    <t>1073421583</t>
  </si>
  <si>
    <t>VRN7</t>
  </si>
  <si>
    <t>Provozní vlivy</t>
  </si>
  <si>
    <t>157</t>
  </si>
  <si>
    <t>070001000</t>
  </si>
  <si>
    <t>665339304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</si>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</sst>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 wrapText="1"/>
      <protection/>
    </xf>
    <xf numFmtId="0" fontId="19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21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32"/>
      <c r="AS2" s="332"/>
      <c r="AT2" s="332"/>
      <c r="AU2" s="332"/>
      <c r="AV2" s="332"/>
      <c r="AW2" s="332"/>
      <c r="AX2" s="332"/>
      <c r="AY2" s="332"/>
      <c r="AZ2" s="332"/>
      <c r="BA2" s="332"/>
      <c r="BB2" s="332"/>
      <c r="BC2" s="332"/>
      <c r="BD2" s="332"/>
      <c r="BE2" s="332"/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5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33" t="s">
        <v>16</v>
      </c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28"/>
      <c r="AQ5" s="30"/>
      <c r="BE5" s="324" t="s">
        <v>17</v>
      </c>
      <c r="BS5" s="23" t="s">
        <v>8</v>
      </c>
    </row>
    <row r="6" spans="2:71" ht="36.95" customHeight="1">
      <c r="B6" s="27"/>
      <c r="C6" s="28"/>
      <c r="D6" s="35" t="s">
        <v>18</v>
      </c>
      <c r="E6" s="28"/>
      <c r="F6" s="28"/>
      <c r="G6" s="28"/>
      <c r="H6" s="28"/>
      <c r="I6" s="28"/>
      <c r="J6" s="28"/>
      <c r="K6" s="361" t="s">
        <v>19</v>
      </c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28"/>
      <c r="AQ6" s="30"/>
      <c r="BE6" s="325"/>
      <c r="BS6" s="23" t="s">
        <v>8</v>
      </c>
    </row>
    <row r="7" spans="2:71" ht="14.45" customHeight="1">
      <c r="B7" s="27"/>
      <c r="C7" s="28"/>
      <c r="D7" s="36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21</v>
      </c>
      <c r="AO7" s="28"/>
      <c r="AP7" s="28"/>
      <c r="AQ7" s="30"/>
      <c r="BE7" s="325"/>
      <c r="BS7" s="23" t="s">
        <v>8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325"/>
      <c r="BS8" s="23" t="s">
        <v>8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25"/>
      <c r="BS9" s="23" t="s">
        <v>8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21</v>
      </c>
      <c r="AO10" s="28"/>
      <c r="AP10" s="28"/>
      <c r="AQ10" s="30"/>
      <c r="BE10" s="325"/>
      <c r="BS10" s="23" t="s">
        <v>8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21</v>
      </c>
      <c r="AO11" s="28"/>
      <c r="AP11" s="28"/>
      <c r="AQ11" s="30"/>
      <c r="BE11" s="325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25"/>
      <c r="BS12" s="23" t="s">
        <v>8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325"/>
      <c r="BS13" s="23" t="s">
        <v>8</v>
      </c>
    </row>
    <row r="14" spans="2:71" ht="13.5">
      <c r="B14" s="27"/>
      <c r="C14" s="28"/>
      <c r="D14" s="28"/>
      <c r="E14" s="355" t="s">
        <v>31</v>
      </c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325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25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325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325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25"/>
      <c r="BS18" s="23" t="s">
        <v>8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25"/>
      <c r="BS19" s="23" t="s">
        <v>8</v>
      </c>
    </row>
    <row r="20" spans="2:71" ht="16.5" customHeight="1">
      <c r="B20" s="27"/>
      <c r="C20" s="28"/>
      <c r="D20" s="28"/>
      <c r="E20" s="357" t="s">
        <v>21</v>
      </c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28"/>
      <c r="AP20" s="28"/>
      <c r="AQ20" s="30"/>
      <c r="BE20" s="325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25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325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58">
        <f>ROUND(AG51,2)</f>
        <v>0</v>
      </c>
      <c r="AL23" s="359"/>
      <c r="AM23" s="359"/>
      <c r="AN23" s="359"/>
      <c r="AO23" s="359"/>
      <c r="AP23" s="41"/>
      <c r="AQ23" s="44"/>
      <c r="BE23" s="325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25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60" t="s">
        <v>39</v>
      </c>
      <c r="M25" s="360"/>
      <c r="N25" s="360"/>
      <c r="O25" s="360"/>
      <c r="P25" s="41"/>
      <c r="Q25" s="41"/>
      <c r="R25" s="41"/>
      <c r="S25" s="41"/>
      <c r="T25" s="41"/>
      <c r="U25" s="41"/>
      <c r="V25" s="41"/>
      <c r="W25" s="360" t="s">
        <v>40</v>
      </c>
      <c r="X25" s="360"/>
      <c r="Y25" s="360"/>
      <c r="Z25" s="360"/>
      <c r="AA25" s="360"/>
      <c r="AB25" s="360"/>
      <c r="AC25" s="360"/>
      <c r="AD25" s="360"/>
      <c r="AE25" s="360"/>
      <c r="AF25" s="41"/>
      <c r="AG25" s="41"/>
      <c r="AH25" s="41"/>
      <c r="AI25" s="41"/>
      <c r="AJ25" s="41"/>
      <c r="AK25" s="360" t="s">
        <v>41</v>
      </c>
      <c r="AL25" s="360"/>
      <c r="AM25" s="360"/>
      <c r="AN25" s="360"/>
      <c r="AO25" s="360"/>
      <c r="AP25" s="41"/>
      <c r="AQ25" s="44"/>
      <c r="BE25" s="325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54">
        <v>0.21</v>
      </c>
      <c r="M26" s="327"/>
      <c r="N26" s="327"/>
      <c r="O26" s="327"/>
      <c r="P26" s="47"/>
      <c r="Q26" s="47"/>
      <c r="R26" s="47"/>
      <c r="S26" s="47"/>
      <c r="T26" s="47"/>
      <c r="U26" s="47"/>
      <c r="V26" s="47"/>
      <c r="W26" s="326">
        <f>ROUND(AZ51,2)</f>
        <v>0</v>
      </c>
      <c r="X26" s="327"/>
      <c r="Y26" s="327"/>
      <c r="Z26" s="327"/>
      <c r="AA26" s="327"/>
      <c r="AB26" s="327"/>
      <c r="AC26" s="327"/>
      <c r="AD26" s="327"/>
      <c r="AE26" s="327"/>
      <c r="AF26" s="47"/>
      <c r="AG26" s="47"/>
      <c r="AH26" s="47"/>
      <c r="AI26" s="47"/>
      <c r="AJ26" s="47"/>
      <c r="AK26" s="326">
        <f>ROUND(AV51,2)</f>
        <v>0</v>
      </c>
      <c r="AL26" s="327"/>
      <c r="AM26" s="327"/>
      <c r="AN26" s="327"/>
      <c r="AO26" s="327"/>
      <c r="AP26" s="47"/>
      <c r="AQ26" s="49"/>
      <c r="BE26" s="325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54">
        <v>0.15</v>
      </c>
      <c r="M27" s="327"/>
      <c r="N27" s="327"/>
      <c r="O27" s="327"/>
      <c r="P27" s="47"/>
      <c r="Q27" s="47"/>
      <c r="R27" s="47"/>
      <c r="S27" s="47"/>
      <c r="T27" s="47"/>
      <c r="U27" s="47"/>
      <c r="V27" s="47"/>
      <c r="W27" s="326">
        <f>ROUND(BA51,2)</f>
        <v>0</v>
      </c>
      <c r="X27" s="327"/>
      <c r="Y27" s="327"/>
      <c r="Z27" s="327"/>
      <c r="AA27" s="327"/>
      <c r="AB27" s="327"/>
      <c r="AC27" s="327"/>
      <c r="AD27" s="327"/>
      <c r="AE27" s="327"/>
      <c r="AF27" s="47"/>
      <c r="AG27" s="47"/>
      <c r="AH27" s="47"/>
      <c r="AI27" s="47"/>
      <c r="AJ27" s="47"/>
      <c r="AK27" s="326">
        <f>ROUND(AW51,2)</f>
        <v>0</v>
      </c>
      <c r="AL27" s="327"/>
      <c r="AM27" s="327"/>
      <c r="AN27" s="327"/>
      <c r="AO27" s="327"/>
      <c r="AP27" s="47"/>
      <c r="AQ27" s="49"/>
      <c r="BE27" s="325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54">
        <v>0.21</v>
      </c>
      <c r="M28" s="327"/>
      <c r="N28" s="327"/>
      <c r="O28" s="327"/>
      <c r="P28" s="47"/>
      <c r="Q28" s="47"/>
      <c r="R28" s="47"/>
      <c r="S28" s="47"/>
      <c r="T28" s="47"/>
      <c r="U28" s="47"/>
      <c r="V28" s="47"/>
      <c r="W28" s="326">
        <f>ROUND(BB51,2)</f>
        <v>0</v>
      </c>
      <c r="X28" s="327"/>
      <c r="Y28" s="327"/>
      <c r="Z28" s="327"/>
      <c r="AA28" s="327"/>
      <c r="AB28" s="327"/>
      <c r="AC28" s="327"/>
      <c r="AD28" s="327"/>
      <c r="AE28" s="327"/>
      <c r="AF28" s="47"/>
      <c r="AG28" s="47"/>
      <c r="AH28" s="47"/>
      <c r="AI28" s="47"/>
      <c r="AJ28" s="47"/>
      <c r="AK28" s="326">
        <v>0</v>
      </c>
      <c r="AL28" s="327"/>
      <c r="AM28" s="327"/>
      <c r="AN28" s="327"/>
      <c r="AO28" s="327"/>
      <c r="AP28" s="47"/>
      <c r="AQ28" s="49"/>
      <c r="BE28" s="325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54">
        <v>0.15</v>
      </c>
      <c r="M29" s="327"/>
      <c r="N29" s="327"/>
      <c r="O29" s="327"/>
      <c r="P29" s="47"/>
      <c r="Q29" s="47"/>
      <c r="R29" s="47"/>
      <c r="S29" s="47"/>
      <c r="T29" s="47"/>
      <c r="U29" s="47"/>
      <c r="V29" s="47"/>
      <c r="W29" s="326">
        <f>ROUND(BC51,2)</f>
        <v>0</v>
      </c>
      <c r="X29" s="327"/>
      <c r="Y29" s="327"/>
      <c r="Z29" s="327"/>
      <c r="AA29" s="327"/>
      <c r="AB29" s="327"/>
      <c r="AC29" s="327"/>
      <c r="AD29" s="327"/>
      <c r="AE29" s="327"/>
      <c r="AF29" s="47"/>
      <c r="AG29" s="47"/>
      <c r="AH29" s="47"/>
      <c r="AI29" s="47"/>
      <c r="AJ29" s="47"/>
      <c r="AK29" s="326">
        <v>0</v>
      </c>
      <c r="AL29" s="327"/>
      <c r="AM29" s="327"/>
      <c r="AN29" s="327"/>
      <c r="AO29" s="327"/>
      <c r="AP29" s="47"/>
      <c r="AQ29" s="49"/>
      <c r="BE29" s="325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54">
        <v>0</v>
      </c>
      <c r="M30" s="327"/>
      <c r="N30" s="327"/>
      <c r="O30" s="327"/>
      <c r="P30" s="47"/>
      <c r="Q30" s="47"/>
      <c r="R30" s="47"/>
      <c r="S30" s="47"/>
      <c r="T30" s="47"/>
      <c r="U30" s="47"/>
      <c r="V30" s="47"/>
      <c r="W30" s="326">
        <f>ROUND(BD51,2)</f>
        <v>0</v>
      </c>
      <c r="X30" s="327"/>
      <c r="Y30" s="327"/>
      <c r="Z30" s="327"/>
      <c r="AA30" s="327"/>
      <c r="AB30" s="327"/>
      <c r="AC30" s="327"/>
      <c r="AD30" s="327"/>
      <c r="AE30" s="327"/>
      <c r="AF30" s="47"/>
      <c r="AG30" s="47"/>
      <c r="AH30" s="47"/>
      <c r="AI30" s="47"/>
      <c r="AJ30" s="47"/>
      <c r="AK30" s="326">
        <v>0</v>
      </c>
      <c r="AL30" s="327"/>
      <c r="AM30" s="327"/>
      <c r="AN30" s="327"/>
      <c r="AO30" s="327"/>
      <c r="AP30" s="47"/>
      <c r="AQ30" s="49"/>
      <c r="BE30" s="325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25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28" t="s">
        <v>50</v>
      </c>
      <c r="Y32" s="329"/>
      <c r="Z32" s="329"/>
      <c r="AA32" s="329"/>
      <c r="AB32" s="329"/>
      <c r="AC32" s="52"/>
      <c r="AD32" s="52"/>
      <c r="AE32" s="52"/>
      <c r="AF32" s="52"/>
      <c r="AG32" s="52"/>
      <c r="AH32" s="52"/>
      <c r="AI32" s="52"/>
      <c r="AJ32" s="52"/>
      <c r="AK32" s="330">
        <f>SUM(AK23:AK30)</f>
        <v>0</v>
      </c>
      <c r="AL32" s="329"/>
      <c r="AM32" s="329"/>
      <c r="AN32" s="329"/>
      <c r="AO32" s="331"/>
      <c r="AP32" s="50"/>
      <c r="AQ32" s="54"/>
      <c r="BE32" s="325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P1911/6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7" t="str">
        <f>K6</f>
        <v>Výškovická 631/184</v>
      </c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23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 xml:space="preserve"> 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25</v>
      </c>
      <c r="AJ44" s="62"/>
      <c r="AK44" s="62"/>
      <c r="AL44" s="62"/>
      <c r="AM44" s="339" t="str">
        <f>IF(AN8="","",AN8)</f>
        <v>29. 8. 2019</v>
      </c>
      <c r="AN44" s="339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27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 xml:space="preserve"> 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32</v>
      </c>
      <c r="AJ46" s="62"/>
      <c r="AK46" s="62"/>
      <c r="AL46" s="62"/>
      <c r="AM46" s="340" t="str">
        <f>IF(E17="","",E17)</f>
        <v>Ing. Vladimír Slonka</v>
      </c>
      <c r="AN46" s="340"/>
      <c r="AO46" s="340"/>
      <c r="AP46" s="340"/>
      <c r="AQ46" s="62"/>
      <c r="AR46" s="60"/>
      <c r="AS46" s="341" t="s">
        <v>52</v>
      </c>
      <c r="AT46" s="342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30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43"/>
      <c r="AT47" s="344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5"/>
      <c r="AT48" s="346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47" t="s">
        <v>53</v>
      </c>
      <c r="D49" s="348"/>
      <c r="E49" s="348"/>
      <c r="F49" s="348"/>
      <c r="G49" s="348"/>
      <c r="H49" s="78"/>
      <c r="I49" s="349" t="s">
        <v>54</v>
      </c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48"/>
      <c r="V49" s="348"/>
      <c r="W49" s="348"/>
      <c r="X49" s="348"/>
      <c r="Y49" s="348"/>
      <c r="Z49" s="348"/>
      <c r="AA49" s="348"/>
      <c r="AB49" s="348"/>
      <c r="AC49" s="348"/>
      <c r="AD49" s="348"/>
      <c r="AE49" s="348"/>
      <c r="AF49" s="348"/>
      <c r="AG49" s="350" t="s">
        <v>55</v>
      </c>
      <c r="AH49" s="348"/>
      <c r="AI49" s="348"/>
      <c r="AJ49" s="348"/>
      <c r="AK49" s="348"/>
      <c r="AL49" s="348"/>
      <c r="AM49" s="348"/>
      <c r="AN49" s="349" t="s">
        <v>56</v>
      </c>
      <c r="AO49" s="348"/>
      <c r="AP49" s="348"/>
      <c r="AQ49" s="79" t="s">
        <v>57</v>
      </c>
      <c r="AR49" s="60"/>
      <c r="AS49" s="80" t="s">
        <v>58</v>
      </c>
      <c r="AT49" s="81" t="s">
        <v>59</v>
      </c>
      <c r="AU49" s="81" t="s">
        <v>60</v>
      </c>
      <c r="AV49" s="81" t="s">
        <v>61</v>
      </c>
      <c r="AW49" s="81" t="s">
        <v>62</v>
      </c>
      <c r="AX49" s="81" t="s">
        <v>63</v>
      </c>
      <c r="AY49" s="81" t="s">
        <v>64</v>
      </c>
      <c r="AZ49" s="81" t="s">
        <v>65</v>
      </c>
      <c r="BA49" s="81" t="s">
        <v>66</v>
      </c>
      <c r="BB49" s="81" t="s">
        <v>67</v>
      </c>
      <c r="BC49" s="81" t="s">
        <v>68</v>
      </c>
      <c r="BD49" s="82" t="s">
        <v>69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70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52">
        <f>ROUND(AG52,2)</f>
        <v>0</v>
      </c>
      <c r="AH51" s="352"/>
      <c r="AI51" s="352"/>
      <c r="AJ51" s="352"/>
      <c r="AK51" s="352"/>
      <c r="AL51" s="352"/>
      <c r="AM51" s="352"/>
      <c r="AN51" s="353">
        <f>SUM(AG51,AT51)</f>
        <v>0</v>
      </c>
      <c r="AO51" s="353"/>
      <c r="AP51" s="353"/>
      <c r="AQ51" s="88" t="s">
        <v>21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71</v>
      </c>
      <c r="BT51" s="93" t="s">
        <v>72</v>
      </c>
      <c r="BU51" s="94" t="s">
        <v>73</v>
      </c>
      <c r="BV51" s="93" t="s">
        <v>74</v>
      </c>
      <c r="BW51" s="93" t="s">
        <v>7</v>
      </c>
      <c r="BX51" s="93" t="s">
        <v>75</v>
      </c>
      <c r="CL51" s="93" t="s">
        <v>21</v>
      </c>
    </row>
    <row r="52" spans="1:91" s="5" customFormat="1" ht="16.5" customHeight="1">
      <c r="A52" s="95" t="s">
        <v>76</v>
      </c>
      <c r="B52" s="96"/>
      <c r="C52" s="97"/>
      <c r="D52" s="351" t="s">
        <v>77</v>
      </c>
      <c r="E52" s="351"/>
      <c r="F52" s="351"/>
      <c r="G52" s="351"/>
      <c r="H52" s="351"/>
      <c r="I52" s="98"/>
      <c r="J52" s="351" t="s">
        <v>78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35">
        <f>'2 - Bytová jednotka č.2'!J27</f>
        <v>0</v>
      </c>
      <c r="AH52" s="336"/>
      <c r="AI52" s="336"/>
      <c r="AJ52" s="336"/>
      <c r="AK52" s="336"/>
      <c r="AL52" s="336"/>
      <c r="AM52" s="336"/>
      <c r="AN52" s="335">
        <f>SUM(AG52,AT52)</f>
        <v>0</v>
      </c>
      <c r="AO52" s="336"/>
      <c r="AP52" s="336"/>
      <c r="AQ52" s="99" t="s">
        <v>79</v>
      </c>
      <c r="AR52" s="100"/>
      <c r="AS52" s="101">
        <v>0</v>
      </c>
      <c r="AT52" s="102">
        <f>ROUND(SUM(AV52:AW52),2)</f>
        <v>0</v>
      </c>
      <c r="AU52" s="103">
        <f>'2 - Bytová jednotka č.2'!P102</f>
        <v>0</v>
      </c>
      <c r="AV52" s="102">
        <f>'2 - Bytová jednotka č.2'!J30</f>
        <v>0</v>
      </c>
      <c r="AW52" s="102">
        <f>'2 - Bytová jednotka č.2'!J31</f>
        <v>0</v>
      </c>
      <c r="AX52" s="102">
        <f>'2 - Bytová jednotka č.2'!J32</f>
        <v>0</v>
      </c>
      <c r="AY52" s="102">
        <f>'2 - Bytová jednotka č.2'!J33</f>
        <v>0</v>
      </c>
      <c r="AZ52" s="102">
        <f>'2 - Bytová jednotka č.2'!F30</f>
        <v>0</v>
      </c>
      <c r="BA52" s="102">
        <f>'2 - Bytová jednotka č.2'!F31</f>
        <v>0</v>
      </c>
      <c r="BB52" s="102">
        <f>'2 - Bytová jednotka č.2'!F32</f>
        <v>0</v>
      </c>
      <c r="BC52" s="102">
        <f>'2 - Bytová jednotka č.2'!F33</f>
        <v>0</v>
      </c>
      <c r="BD52" s="104">
        <f>'2 - Bytová jednotka č.2'!F34</f>
        <v>0</v>
      </c>
      <c r="BT52" s="105" t="s">
        <v>80</v>
      </c>
      <c r="BV52" s="105" t="s">
        <v>74</v>
      </c>
      <c r="BW52" s="105" t="s">
        <v>81</v>
      </c>
      <c r="BX52" s="105" t="s">
        <v>7</v>
      </c>
      <c r="CL52" s="105" t="s">
        <v>21</v>
      </c>
      <c r="CM52" s="105" t="s">
        <v>80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algorithmName="SHA-512" hashValue="wyphG555PfTrkB0h5IqP7pOXsXPHpQTB2sqTwnj67QsNQrBgCih38KUNHNzEhFHWOJ3zSjU6GL1SYtTH8qkbYw==" saltValue="isyl0zldORGkLl/uf7Jcpwpb+xe2tGliOJuvtB7YOsjsA94UZmGCMLKaEfZMST6keju0OLKVPsVDGn8KtdSpcQ==" spinCount="100000" sheet="1" objects="1" scenarios="1" formatColumns="0" formatRows="0"/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2 - Bytová jednotka č.2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107"/>
      <c r="C1" s="107"/>
      <c r="D1" s="108" t="s">
        <v>1</v>
      </c>
      <c r="E1" s="107"/>
      <c r="F1" s="109" t="s">
        <v>82</v>
      </c>
      <c r="G1" s="370" t="s">
        <v>83</v>
      </c>
      <c r="H1" s="370"/>
      <c r="I1" s="110"/>
      <c r="J1" s="109" t="s">
        <v>84</v>
      </c>
      <c r="K1" s="108" t="s">
        <v>85</v>
      </c>
      <c r="L1" s="109" t="s">
        <v>86</v>
      </c>
      <c r="M1" s="109"/>
      <c r="N1" s="109"/>
      <c r="O1" s="109"/>
      <c r="P1" s="109"/>
      <c r="Q1" s="109"/>
      <c r="R1" s="109"/>
      <c r="S1" s="109"/>
      <c r="T1" s="109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111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12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12"/>
      <c r="J5" s="28"/>
      <c r="K5" s="30"/>
    </row>
    <row r="6" spans="2:11" ht="13.5">
      <c r="B6" s="27"/>
      <c r="C6" s="28"/>
      <c r="D6" s="36" t="s">
        <v>18</v>
      </c>
      <c r="E6" s="28"/>
      <c r="F6" s="28"/>
      <c r="G6" s="28"/>
      <c r="H6" s="28"/>
      <c r="I6" s="112"/>
      <c r="J6" s="28"/>
      <c r="K6" s="30"/>
    </row>
    <row r="7" spans="2:11" ht="16.5" customHeight="1">
      <c r="B7" s="27"/>
      <c r="C7" s="28"/>
      <c r="D7" s="28"/>
      <c r="E7" s="362" t="str">
        <f>'Rekapitulace stavby'!K6</f>
        <v>Výškovická 631/184</v>
      </c>
      <c r="F7" s="363"/>
      <c r="G7" s="363"/>
      <c r="H7" s="363"/>
      <c r="I7" s="112"/>
      <c r="J7" s="28"/>
      <c r="K7" s="30"/>
    </row>
    <row r="8" spans="2:11" s="1" customFormat="1" ht="13.5">
      <c r="B8" s="40"/>
      <c r="C8" s="41"/>
      <c r="D8" s="36" t="s">
        <v>88</v>
      </c>
      <c r="E8" s="41"/>
      <c r="F8" s="41"/>
      <c r="G8" s="41"/>
      <c r="H8" s="41"/>
      <c r="I8" s="113"/>
      <c r="J8" s="41"/>
      <c r="K8" s="44"/>
    </row>
    <row r="9" spans="2:11" s="1" customFormat="1" ht="36.95" customHeight="1">
      <c r="B9" s="40"/>
      <c r="C9" s="41"/>
      <c r="D9" s="41"/>
      <c r="E9" s="364" t="s">
        <v>89</v>
      </c>
      <c r="F9" s="365"/>
      <c r="G9" s="365"/>
      <c r="H9" s="365"/>
      <c r="I9" s="113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2:11" s="1" customFormat="1" ht="14.45" customHeight="1">
      <c r="B11" s="40"/>
      <c r="C11" s="41"/>
      <c r="D11" s="36" t="s">
        <v>20</v>
      </c>
      <c r="E11" s="41"/>
      <c r="F11" s="34" t="s">
        <v>21</v>
      </c>
      <c r="G11" s="41"/>
      <c r="H11" s="41"/>
      <c r="I11" s="114" t="s">
        <v>22</v>
      </c>
      <c r="J11" s="34" t="s">
        <v>21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14" t="s">
        <v>25</v>
      </c>
      <c r="J12" s="115" t="str">
        <f>'Rekapitulace stavby'!AN8</f>
        <v>29. 8. 2019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14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14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14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14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14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13"/>
      <c r="J23" s="41"/>
      <c r="K23" s="44"/>
    </row>
    <row r="24" spans="2:11" s="6" customFormat="1" ht="16.5" customHeight="1">
      <c r="B24" s="116"/>
      <c r="C24" s="117"/>
      <c r="D24" s="117"/>
      <c r="E24" s="357" t="s">
        <v>21</v>
      </c>
      <c r="F24" s="357"/>
      <c r="G24" s="357"/>
      <c r="H24" s="357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38</v>
      </c>
      <c r="E27" s="41"/>
      <c r="F27" s="41"/>
      <c r="G27" s="41"/>
      <c r="H27" s="41"/>
      <c r="I27" s="113"/>
      <c r="J27" s="123">
        <f>ROUND(J102,2)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24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25">
        <f>ROUND(SUM(BE102:BE397),2)</f>
        <v>0</v>
      </c>
      <c r="G30" s="41"/>
      <c r="H30" s="41"/>
      <c r="I30" s="126">
        <v>0.21</v>
      </c>
      <c r="J30" s="125">
        <f>ROUND(ROUND((SUM(BE102:BE397)),2)*I30,2)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25">
        <f>ROUND(SUM(BF102:BF397),2)</f>
        <v>0</v>
      </c>
      <c r="G31" s="41"/>
      <c r="H31" s="41"/>
      <c r="I31" s="126">
        <v>0.15</v>
      </c>
      <c r="J31" s="125">
        <f>ROUND(ROUND((SUM(BF102:BF397)),2)*I31,2)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25">
        <f>ROUND(SUM(BG102:BG397),2)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25">
        <f>ROUND(SUM(BH102:BH397),2)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25">
        <f>ROUND(SUM(BI102:BI397),2)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48</v>
      </c>
      <c r="E36" s="78"/>
      <c r="F36" s="78"/>
      <c r="G36" s="129" t="s">
        <v>49</v>
      </c>
      <c r="H36" s="130" t="s">
        <v>50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6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16.5" customHeight="1">
      <c r="B45" s="40"/>
      <c r="C45" s="41"/>
      <c r="D45" s="41"/>
      <c r="E45" s="362" t="str">
        <f>E7</f>
        <v>Výškovická 631/184</v>
      </c>
      <c r="F45" s="363"/>
      <c r="G45" s="363"/>
      <c r="H45" s="363"/>
      <c r="I45" s="113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17.25" customHeight="1">
      <c r="B47" s="40"/>
      <c r="C47" s="41"/>
      <c r="D47" s="41"/>
      <c r="E47" s="364" t="str">
        <f>E9</f>
        <v>2 - Bytová jednotka č.2</v>
      </c>
      <c r="F47" s="365"/>
      <c r="G47" s="365"/>
      <c r="H47" s="365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14" t="s">
        <v>25</v>
      </c>
      <c r="J49" s="115" t="str">
        <f>IF(J12="","",J12)</f>
        <v>29. 8. 2019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14" t="s">
        <v>32</v>
      </c>
      <c r="J51" s="357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13"/>
      <c r="J52" s="366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11" s="1" customFormat="1" ht="29.25" customHeight="1">
      <c r="B54" s="40"/>
      <c r="C54" s="139" t="s">
        <v>91</v>
      </c>
      <c r="D54" s="127"/>
      <c r="E54" s="127"/>
      <c r="F54" s="127"/>
      <c r="G54" s="127"/>
      <c r="H54" s="127"/>
      <c r="I54" s="140"/>
      <c r="J54" s="141" t="s">
        <v>92</v>
      </c>
      <c r="K54" s="14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93</v>
      </c>
      <c r="D56" s="41"/>
      <c r="E56" s="41"/>
      <c r="F56" s="41"/>
      <c r="G56" s="41"/>
      <c r="H56" s="41"/>
      <c r="I56" s="113"/>
      <c r="J56" s="123">
        <f>J102</f>
        <v>0</v>
      </c>
      <c r="K56" s="44"/>
      <c r="AU56" s="23" t="s">
        <v>94</v>
      </c>
    </row>
    <row r="57" spans="2:11" s="7" customFormat="1" ht="24.95" customHeight="1">
      <c r="B57" s="144"/>
      <c r="C57" s="145"/>
      <c r="D57" s="146" t="s">
        <v>95</v>
      </c>
      <c r="E57" s="147"/>
      <c r="F57" s="147"/>
      <c r="G57" s="147"/>
      <c r="H57" s="147"/>
      <c r="I57" s="148"/>
      <c r="J57" s="149">
        <f>J103</f>
        <v>0</v>
      </c>
      <c r="K57" s="150"/>
    </row>
    <row r="58" spans="2:11" s="8" customFormat="1" ht="19.9" customHeight="1">
      <c r="B58" s="151"/>
      <c r="C58" s="152"/>
      <c r="D58" s="153" t="s">
        <v>96</v>
      </c>
      <c r="E58" s="154"/>
      <c r="F58" s="154"/>
      <c r="G58" s="154"/>
      <c r="H58" s="154"/>
      <c r="I58" s="155"/>
      <c r="J58" s="156">
        <f>J104</f>
        <v>0</v>
      </c>
      <c r="K58" s="157"/>
    </row>
    <row r="59" spans="2:11" s="8" customFormat="1" ht="19.9" customHeight="1">
      <c r="B59" s="151"/>
      <c r="C59" s="152"/>
      <c r="D59" s="153" t="s">
        <v>97</v>
      </c>
      <c r="E59" s="154"/>
      <c r="F59" s="154"/>
      <c r="G59" s="154"/>
      <c r="H59" s="154"/>
      <c r="I59" s="155"/>
      <c r="J59" s="156">
        <f>J107</f>
        <v>0</v>
      </c>
      <c r="K59" s="157"/>
    </row>
    <row r="60" spans="2:11" s="8" customFormat="1" ht="19.9" customHeight="1">
      <c r="B60" s="151"/>
      <c r="C60" s="152"/>
      <c r="D60" s="153" t="s">
        <v>98</v>
      </c>
      <c r="E60" s="154"/>
      <c r="F60" s="154"/>
      <c r="G60" s="154"/>
      <c r="H60" s="154"/>
      <c r="I60" s="155"/>
      <c r="J60" s="156">
        <f>J132</f>
        <v>0</v>
      </c>
      <c r="K60" s="157"/>
    </row>
    <row r="61" spans="2:11" s="8" customFormat="1" ht="19.9" customHeight="1">
      <c r="B61" s="151"/>
      <c r="C61" s="152"/>
      <c r="D61" s="153" t="s">
        <v>99</v>
      </c>
      <c r="E61" s="154"/>
      <c r="F61" s="154"/>
      <c r="G61" s="154"/>
      <c r="H61" s="154"/>
      <c r="I61" s="155"/>
      <c r="J61" s="156">
        <f>J155</f>
        <v>0</v>
      </c>
      <c r="K61" s="157"/>
    </row>
    <row r="62" spans="2:11" s="8" customFormat="1" ht="19.9" customHeight="1">
      <c r="B62" s="151"/>
      <c r="C62" s="152"/>
      <c r="D62" s="153" t="s">
        <v>100</v>
      </c>
      <c r="E62" s="154"/>
      <c r="F62" s="154"/>
      <c r="G62" s="154"/>
      <c r="H62" s="154"/>
      <c r="I62" s="155"/>
      <c r="J62" s="156">
        <f>J163</f>
        <v>0</v>
      </c>
      <c r="K62" s="157"/>
    </row>
    <row r="63" spans="2:11" s="7" customFormat="1" ht="24.95" customHeight="1">
      <c r="B63" s="144"/>
      <c r="C63" s="145"/>
      <c r="D63" s="146" t="s">
        <v>101</v>
      </c>
      <c r="E63" s="147"/>
      <c r="F63" s="147"/>
      <c r="G63" s="147"/>
      <c r="H63" s="147"/>
      <c r="I63" s="148"/>
      <c r="J63" s="149">
        <f>J167</f>
        <v>0</v>
      </c>
      <c r="K63" s="150"/>
    </row>
    <row r="64" spans="2:11" s="8" customFormat="1" ht="19.9" customHeight="1">
      <c r="B64" s="151"/>
      <c r="C64" s="152"/>
      <c r="D64" s="153" t="s">
        <v>102</v>
      </c>
      <c r="E64" s="154"/>
      <c r="F64" s="154"/>
      <c r="G64" s="154"/>
      <c r="H64" s="154"/>
      <c r="I64" s="155"/>
      <c r="J64" s="156">
        <f>J168</f>
        <v>0</v>
      </c>
      <c r="K64" s="157"/>
    </row>
    <row r="65" spans="2:11" s="8" customFormat="1" ht="19.9" customHeight="1">
      <c r="B65" s="151"/>
      <c r="C65" s="152"/>
      <c r="D65" s="153" t="s">
        <v>103</v>
      </c>
      <c r="E65" s="154"/>
      <c r="F65" s="154"/>
      <c r="G65" s="154"/>
      <c r="H65" s="154"/>
      <c r="I65" s="155"/>
      <c r="J65" s="156">
        <f>J197</f>
        <v>0</v>
      </c>
      <c r="K65" s="157"/>
    </row>
    <row r="66" spans="2:11" s="8" customFormat="1" ht="19.9" customHeight="1">
      <c r="B66" s="151"/>
      <c r="C66" s="152"/>
      <c r="D66" s="153" t="s">
        <v>104</v>
      </c>
      <c r="E66" s="154"/>
      <c r="F66" s="154"/>
      <c r="G66" s="154"/>
      <c r="H66" s="154"/>
      <c r="I66" s="155"/>
      <c r="J66" s="156">
        <f>J208</f>
        <v>0</v>
      </c>
      <c r="K66" s="157"/>
    </row>
    <row r="67" spans="2:11" s="8" customFormat="1" ht="19.9" customHeight="1">
      <c r="B67" s="151"/>
      <c r="C67" s="152"/>
      <c r="D67" s="153" t="s">
        <v>105</v>
      </c>
      <c r="E67" s="154"/>
      <c r="F67" s="154"/>
      <c r="G67" s="154"/>
      <c r="H67" s="154"/>
      <c r="I67" s="155"/>
      <c r="J67" s="156">
        <f>J220</f>
        <v>0</v>
      </c>
      <c r="K67" s="157"/>
    </row>
    <row r="68" spans="2:11" s="8" customFormat="1" ht="19.9" customHeight="1">
      <c r="B68" s="151"/>
      <c r="C68" s="152"/>
      <c r="D68" s="153" t="s">
        <v>106</v>
      </c>
      <c r="E68" s="154"/>
      <c r="F68" s="154"/>
      <c r="G68" s="154"/>
      <c r="H68" s="154"/>
      <c r="I68" s="155"/>
      <c r="J68" s="156">
        <f>J232</f>
        <v>0</v>
      </c>
      <c r="K68" s="157"/>
    </row>
    <row r="69" spans="2:11" s="8" customFormat="1" ht="19.9" customHeight="1">
      <c r="B69" s="151"/>
      <c r="C69" s="152"/>
      <c r="D69" s="153" t="s">
        <v>107</v>
      </c>
      <c r="E69" s="154"/>
      <c r="F69" s="154"/>
      <c r="G69" s="154"/>
      <c r="H69" s="154"/>
      <c r="I69" s="155"/>
      <c r="J69" s="156">
        <f>J252</f>
        <v>0</v>
      </c>
      <c r="K69" s="157"/>
    </row>
    <row r="70" spans="2:11" s="8" customFormat="1" ht="19.9" customHeight="1">
      <c r="B70" s="151"/>
      <c r="C70" s="152"/>
      <c r="D70" s="153" t="s">
        <v>108</v>
      </c>
      <c r="E70" s="154"/>
      <c r="F70" s="154"/>
      <c r="G70" s="154"/>
      <c r="H70" s="154"/>
      <c r="I70" s="155"/>
      <c r="J70" s="156">
        <f>J256</f>
        <v>0</v>
      </c>
      <c r="K70" s="157"/>
    </row>
    <row r="71" spans="2:11" s="8" customFormat="1" ht="19.9" customHeight="1">
      <c r="B71" s="151"/>
      <c r="C71" s="152"/>
      <c r="D71" s="153" t="s">
        <v>109</v>
      </c>
      <c r="E71" s="154"/>
      <c r="F71" s="154"/>
      <c r="G71" s="154"/>
      <c r="H71" s="154"/>
      <c r="I71" s="155"/>
      <c r="J71" s="156">
        <f>J274</f>
        <v>0</v>
      </c>
      <c r="K71" s="157"/>
    </row>
    <row r="72" spans="2:11" s="8" customFormat="1" ht="19.9" customHeight="1">
      <c r="B72" s="151"/>
      <c r="C72" s="152"/>
      <c r="D72" s="153" t="s">
        <v>110</v>
      </c>
      <c r="E72" s="154"/>
      <c r="F72" s="154"/>
      <c r="G72" s="154"/>
      <c r="H72" s="154"/>
      <c r="I72" s="155"/>
      <c r="J72" s="156">
        <f>J280</f>
        <v>0</v>
      </c>
      <c r="K72" s="157"/>
    </row>
    <row r="73" spans="2:11" s="8" customFormat="1" ht="19.9" customHeight="1">
      <c r="B73" s="151"/>
      <c r="C73" s="152"/>
      <c r="D73" s="153" t="s">
        <v>111</v>
      </c>
      <c r="E73" s="154"/>
      <c r="F73" s="154"/>
      <c r="G73" s="154"/>
      <c r="H73" s="154"/>
      <c r="I73" s="155"/>
      <c r="J73" s="156">
        <f>J299</f>
        <v>0</v>
      </c>
      <c r="K73" s="157"/>
    </row>
    <row r="74" spans="2:11" s="8" customFormat="1" ht="19.9" customHeight="1">
      <c r="B74" s="151"/>
      <c r="C74" s="152"/>
      <c r="D74" s="153" t="s">
        <v>112</v>
      </c>
      <c r="E74" s="154"/>
      <c r="F74" s="154"/>
      <c r="G74" s="154"/>
      <c r="H74" s="154"/>
      <c r="I74" s="155"/>
      <c r="J74" s="156">
        <f>J315</f>
        <v>0</v>
      </c>
      <c r="K74" s="157"/>
    </row>
    <row r="75" spans="2:11" s="8" customFormat="1" ht="19.9" customHeight="1">
      <c r="B75" s="151"/>
      <c r="C75" s="152"/>
      <c r="D75" s="153" t="s">
        <v>113</v>
      </c>
      <c r="E75" s="154"/>
      <c r="F75" s="154"/>
      <c r="G75" s="154"/>
      <c r="H75" s="154"/>
      <c r="I75" s="155"/>
      <c r="J75" s="156">
        <f>J324</f>
        <v>0</v>
      </c>
      <c r="K75" s="157"/>
    </row>
    <row r="76" spans="2:11" s="8" customFormat="1" ht="19.9" customHeight="1">
      <c r="B76" s="151"/>
      <c r="C76" s="152"/>
      <c r="D76" s="153" t="s">
        <v>114</v>
      </c>
      <c r="E76" s="154"/>
      <c r="F76" s="154"/>
      <c r="G76" s="154"/>
      <c r="H76" s="154"/>
      <c r="I76" s="155"/>
      <c r="J76" s="156">
        <f>J334</f>
        <v>0</v>
      </c>
      <c r="K76" s="157"/>
    </row>
    <row r="77" spans="2:11" s="8" customFormat="1" ht="19.9" customHeight="1">
      <c r="B77" s="151"/>
      <c r="C77" s="152"/>
      <c r="D77" s="153" t="s">
        <v>115</v>
      </c>
      <c r="E77" s="154"/>
      <c r="F77" s="154"/>
      <c r="G77" s="154"/>
      <c r="H77" s="154"/>
      <c r="I77" s="155"/>
      <c r="J77" s="156">
        <f>J351</f>
        <v>0</v>
      </c>
      <c r="K77" s="157"/>
    </row>
    <row r="78" spans="2:11" s="8" customFormat="1" ht="19.9" customHeight="1">
      <c r="B78" s="151"/>
      <c r="C78" s="152"/>
      <c r="D78" s="153" t="s">
        <v>116</v>
      </c>
      <c r="E78" s="154"/>
      <c r="F78" s="154"/>
      <c r="G78" s="154"/>
      <c r="H78" s="154"/>
      <c r="I78" s="155"/>
      <c r="J78" s="156">
        <f>J357</f>
        <v>0</v>
      </c>
      <c r="K78" s="157"/>
    </row>
    <row r="79" spans="2:11" s="7" customFormat="1" ht="24.95" customHeight="1">
      <c r="B79" s="144"/>
      <c r="C79" s="145"/>
      <c r="D79" s="146" t="s">
        <v>117</v>
      </c>
      <c r="E79" s="147"/>
      <c r="F79" s="147"/>
      <c r="G79" s="147"/>
      <c r="H79" s="147"/>
      <c r="I79" s="148"/>
      <c r="J79" s="149">
        <f>J369</f>
        <v>0</v>
      </c>
      <c r="K79" s="150"/>
    </row>
    <row r="80" spans="2:11" s="7" customFormat="1" ht="24.95" customHeight="1">
      <c r="B80" s="144"/>
      <c r="C80" s="145"/>
      <c r="D80" s="146" t="s">
        <v>118</v>
      </c>
      <c r="E80" s="147"/>
      <c r="F80" s="147"/>
      <c r="G80" s="147"/>
      <c r="H80" s="147"/>
      <c r="I80" s="148"/>
      <c r="J80" s="149">
        <f>J393</f>
        <v>0</v>
      </c>
      <c r="K80" s="150"/>
    </row>
    <row r="81" spans="2:11" s="8" customFormat="1" ht="19.9" customHeight="1">
      <c r="B81" s="151"/>
      <c r="C81" s="152"/>
      <c r="D81" s="153" t="s">
        <v>119</v>
      </c>
      <c r="E81" s="154"/>
      <c r="F81" s="154"/>
      <c r="G81" s="154"/>
      <c r="H81" s="154"/>
      <c r="I81" s="155"/>
      <c r="J81" s="156">
        <f>J394</f>
        <v>0</v>
      </c>
      <c r="K81" s="157"/>
    </row>
    <row r="82" spans="2:11" s="8" customFormat="1" ht="19.9" customHeight="1">
      <c r="B82" s="151"/>
      <c r="C82" s="152"/>
      <c r="D82" s="153" t="s">
        <v>120</v>
      </c>
      <c r="E82" s="154"/>
      <c r="F82" s="154"/>
      <c r="G82" s="154"/>
      <c r="H82" s="154"/>
      <c r="I82" s="155"/>
      <c r="J82" s="156">
        <f>J396</f>
        <v>0</v>
      </c>
      <c r="K82" s="157"/>
    </row>
    <row r="83" spans="2:11" s="1" customFormat="1" ht="21.75" customHeight="1">
      <c r="B83" s="40"/>
      <c r="C83" s="41"/>
      <c r="D83" s="41"/>
      <c r="E83" s="41"/>
      <c r="F83" s="41"/>
      <c r="G83" s="41"/>
      <c r="H83" s="41"/>
      <c r="I83" s="113"/>
      <c r="J83" s="41"/>
      <c r="K83" s="44"/>
    </row>
    <row r="84" spans="2:11" s="1" customFormat="1" ht="6.95" customHeight="1">
      <c r="B84" s="55"/>
      <c r="C84" s="56"/>
      <c r="D84" s="56"/>
      <c r="E84" s="56"/>
      <c r="F84" s="56"/>
      <c r="G84" s="56"/>
      <c r="H84" s="56"/>
      <c r="I84" s="134"/>
      <c r="J84" s="56"/>
      <c r="K84" s="57"/>
    </row>
    <row r="88" spans="2:12" s="1" customFormat="1" ht="6.95" customHeight="1">
      <c r="B88" s="58"/>
      <c r="C88" s="59"/>
      <c r="D88" s="59"/>
      <c r="E88" s="59"/>
      <c r="F88" s="59"/>
      <c r="G88" s="59"/>
      <c r="H88" s="59"/>
      <c r="I88" s="137"/>
      <c r="J88" s="59"/>
      <c r="K88" s="59"/>
      <c r="L88" s="60"/>
    </row>
    <row r="89" spans="2:12" s="1" customFormat="1" ht="36.95" customHeight="1">
      <c r="B89" s="40"/>
      <c r="C89" s="61" t="s">
        <v>121</v>
      </c>
      <c r="D89" s="62"/>
      <c r="E89" s="62"/>
      <c r="F89" s="62"/>
      <c r="G89" s="62"/>
      <c r="H89" s="62"/>
      <c r="I89" s="158"/>
      <c r="J89" s="62"/>
      <c r="K89" s="62"/>
      <c r="L89" s="60"/>
    </row>
    <row r="90" spans="2:12" s="1" customFormat="1" ht="6.95" customHeight="1">
      <c r="B90" s="40"/>
      <c r="C90" s="62"/>
      <c r="D90" s="62"/>
      <c r="E90" s="62"/>
      <c r="F90" s="62"/>
      <c r="G90" s="62"/>
      <c r="H90" s="62"/>
      <c r="I90" s="158"/>
      <c r="J90" s="62"/>
      <c r="K90" s="62"/>
      <c r="L90" s="60"/>
    </row>
    <row r="91" spans="2:12" s="1" customFormat="1" ht="14.45" customHeight="1">
      <c r="B91" s="40"/>
      <c r="C91" s="64" t="s">
        <v>18</v>
      </c>
      <c r="D91" s="62"/>
      <c r="E91" s="62"/>
      <c r="F91" s="62"/>
      <c r="G91" s="62"/>
      <c r="H91" s="62"/>
      <c r="I91" s="158"/>
      <c r="J91" s="62"/>
      <c r="K91" s="62"/>
      <c r="L91" s="60"/>
    </row>
    <row r="92" spans="2:12" s="1" customFormat="1" ht="16.5" customHeight="1">
      <c r="B92" s="40"/>
      <c r="C92" s="62"/>
      <c r="D92" s="62"/>
      <c r="E92" s="367" t="str">
        <f>E7</f>
        <v>Výškovická 631/184</v>
      </c>
      <c r="F92" s="368"/>
      <c r="G92" s="368"/>
      <c r="H92" s="368"/>
      <c r="I92" s="158"/>
      <c r="J92" s="62"/>
      <c r="K92" s="62"/>
      <c r="L92" s="60"/>
    </row>
    <row r="93" spans="2:12" s="1" customFormat="1" ht="14.45" customHeight="1">
      <c r="B93" s="40"/>
      <c r="C93" s="64" t="s">
        <v>88</v>
      </c>
      <c r="D93" s="62"/>
      <c r="E93" s="62"/>
      <c r="F93" s="62"/>
      <c r="G93" s="62"/>
      <c r="H93" s="62"/>
      <c r="I93" s="158"/>
      <c r="J93" s="62"/>
      <c r="K93" s="62"/>
      <c r="L93" s="60"/>
    </row>
    <row r="94" spans="2:12" s="1" customFormat="1" ht="17.25" customHeight="1">
      <c r="B94" s="40"/>
      <c r="C94" s="62"/>
      <c r="D94" s="62"/>
      <c r="E94" s="337" t="str">
        <f>E9</f>
        <v>2 - Bytová jednotka č.2</v>
      </c>
      <c r="F94" s="369"/>
      <c r="G94" s="369"/>
      <c r="H94" s="369"/>
      <c r="I94" s="158"/>
      <c r="J94" s="62"/>
      <c r="K94" s="62"/>
      <c r="L94" s="60"/>
    </row>
    <row r="95" spans="2:12" s="1" customFormat="1" ht="6.95" customHeight="1">
      <c r="B95" s="40"/>
      <c r="C95" s="62"/>
      <c r="D95" s="62"/>
      <c r="E95" s="62"/>
      <c r="F95" s="62"/>
      <c r="G95" s="62"/>
      <c r="H95" s="62"/>
      <c r="I95" s="158"/>
      <c r="J95" s="62"/>
      <c r="K95" s="62"/>
      <c r="L95" s="60"/>
    </row>
    <row r="96" spans="2:12" s="1" customFormat="1" ht="18" customHeight="1">
      <c r="B96" s="40"/>
      <c r="C96" s="64" t="s">
        <v>23</v>
      </c>
      <c r="D96" s="62"/>
      <c r="E96" s="62"/>
      <c r="F96" s="159" t="str">
        <f>F12</f>
        <v xml:space="preserve"> </v>
      </c>
      <c r="G96" s="62"/>
      <c r="H96" s="62"/>
      <c r="I96" s="160" t="s">
        <v>25</v>
      </c>
      <c r="J96" s="72" t="str">
        <f>IF(J12="","",J12)</f>
        <v>29. 8. 2019</v>
      </c>
      <c r="K96" s="62"/>
      <c r="L96" s="60"/>
    </row>
    <row r="97" spans="2:12" s="1" customFormat="1" ht="6.95" customHeight="1">
      <c r="B97" s="40"/>
      <c r="C97" s="62"/>
      <c r="D97" s="62"/>
      <c r="E97" s="62"/>
      <c r="F97" s="62"/>
      <c r="G97" s="62"/>
      <c r="H97" s="62"/>
      <c r="I97" s="158"/>
      <c r="J97" s="62"/>
      <c r="K97" s="62"/>
      <c r="L97" s="60"/>
    </row>
    <row r="98" spans="2:12" s="1" customFormat="1" ht="13.5">
      <c r="B98" s="40"/>
      <c r="C98" s="64" t="s">
        <v>27</v>
      </c>
      <c r="D98" s="62"/>
      <c r="E98" s="62"/>
      <c r="F98" s="159" t="str">
        <f>E15</f>
        <v xml:space="preserve"> </v>
      </c>
      <c r="G98" s="62"/>
      <c r="H98" s="62"/>
      <c r="I98" s="160" t="s">
        <v>32</v>
      </c>
      <c r="J98" s="159" t="str">
        <f>E21</f>
        <v>Ing. Vladimír Slonka</v>
      </c>
      <c r="K98" s="62"/>
      <c r="L98" s="60"/>
    </row>
    <row r="99" spans="2:12" s="1" customFormat="1" ht="14.45" customHeight="1">
      <c r="B99" s="40"/>
      <c r="C99" s="64" t="s">
        <v>30</v>
      </c>
      <c r="D99" s="62"/>
      <c r="E99" s="62"/>
      <c r="F99" s="159" t="str">
        <f>IF(E18="","",E18)</f>
        <v/>
      </c>
      <c r="G99" s="62"/>
      <c r="H99" s="62"/>
      <c r="I99" s="158"/>
      <c r="J99" s="62"/>
      <c r="K99" s="62"/>
      <c r="L99" s="60"/>
    </row>
    <row r="100" spans="2:12" s="1" customFormat="1" ht="10.35" customHeight="1">
      <c r="B100" s="40"/>
      <c r="C100" s="62"/>
      <c r="D100" s="62"/>
      <c r="E100" s="62"/>
      <c r="F100" s="62"/>
      <c r="G100" s="62"/>
      <c r="H100" s="62"/>
      <c r="I100" s="158"/>
      <c r="J100" s="62"/>
      <c r="K100" s="62"/>
      <c r="L100" s="60"/>
    </row>
    <row r="101" spans="2:20" s="9" customFormat="1" ht="29.25" customHeight="1">
      <c r="B101" s="161"/>
      <c r="C101" s="162" t="s">
        <v>122</v>
      </c>
      <c r="D101" s="163" t="s">
        <v>57</v>
      </c>
      <c r="E101" s="163" t="s">
        <v>53</v>
      </c>
      <c r="F101" s="163" t="s">
        <v>123</v>
      </c>
      <c r="G101" s="163" t="s">
        <v>124</v>
      </c>
      <c r="H101" s="163" t="s">
        <v>125</v>
      </c>
      <c r="I101" s="164" t="s">
        <v>126</v>
      </c>
      <c r="J101" s="163" t="s">
        <v>92</v>
      </c>
      <c r="K101" s="165" t="s">
        <v>127</v>
      </c>
      <c r="L101" s="166"/>
      <c r="M101" s="80" t="s">
        <v>128</v>
      </c>
      <c r="N101" s="81" t="s">
        <v>42</v>
      </c>
      <c r="O101" s="81" t="s">
        <v>129</v>
      </c>
      <c r="P101" s="81" t="s">
        <v>130</v>
      </c>
      <c r="Q101" s="81" t="s">
        <v>131</v>
      </c>
      <c r="R101" s="81" t="s">
        <v>132</v>
      </c>
      <c r="S101" s="81" t="s">
        <v>133</v>
      </c>
      <c r="T101" s="82" t="s">
        <v>134</v>
      </c>
    </row>
    <row r="102" spans="2:63" s="1" customFormat="1" ht="29.25" customHeight="1">
      <c r="B102" s="40"/>
      <c r="C102" s="86" t="s">
        <v>93</v>
      </c>
      <c r="D102" s="62"/>
      <c r="E102" s="62"/>
      <c r="F102" s="62"/>
      <c r="G102" s="62"/>
      <c r="H102" s="62"/>
      <c r="I102" s="158"/>
      <c r="J102" s="167">
        <f>BK102</f>
        <v>0</v>
      </c>
      <c r="K102" s="62"/>
      <c r="L102" s="60"/>
      <c r="M102" s="83"/>
      <c r="N102" s="84"/>
      <c r="O102" s="84"/>
      <c r="P102" s="168">
        <f>P103+P167+P369+P393</f>
        <v>0</v>
      </c>
      <c r="Q102" s="84"/>
      <c r="R102" s="168">
        <f>R103+R167+R369+R393</f>
        <v>2.86748609</v>
      </c>
      <c r="S102" s="84"/>
      <c r="T102" s="169">
        <f>T103+T167+T369+T393</f>
        <v>2.8446039</v>
      </c>
      <c r="AT102" s="23" t="s">
        <v>71</v>
      </c>
      <c r="AU102" s="23" t="s">
        <v>94</v>
      </c>
      <c r="BK102" s="170">
        <f>BK103+BK167+BK369+BK393</f>
        <v>0</v>
      </c>
    </row>
    <row r="103" spans="2:63" s="10" customFormat="1" ht="37.35" customHeight="1">
      <c r="B103" s="171"/>
      <c r="C103" s="172"/>
      <c r="D103" s="173" t="s">
        <v>71</v>
      </c>
      <c r="E103" s="174" t="s">
        <v>135</v>
      </c>
      <c r="F103" s="174" t="s">
        <v>136</v>
      </c>
      <c r="G103" s="172"/>
      <c r="H103" s="172"/>
      <c r="I103" s="175"/>
      <c r="J103" s="176">
        <f>BK103</f>
        <v>0</v>
      </c>
      <c r="K103" s="172"/>
      <c r="L103" s="177"/>
      <c r="M103" s="178"/>
      <c r="N103" s="179"/>
      <c r="O103" s="179"/>
      <c r="P103" s="180">
        <f>P104+P107+P132+P155+P163</f>
        <v>0</v>
      </c>
      <c r="Q103" s="179"/>
      <c r="R103" s="180">
        <f>R104+R107+R132+R155+R163</f>
        <v>0.83271254</v>
      </c>
      <c r="S103" s="179"/>
      <c r="T103" s="181">
        <f>T104+T107+T132+T155+T163</f>
        <v>2.6281834</v>
      </c>
      <c r="AR103" s="182" t="s">
        <v>80</v>
      </c>
      <c r="AT103" s="183" t="s">
        <v>71</v>
      </c>
      <c r="AU103" s="183" t="s">
        <v>72</v>
      </c>
      <c r="AY103" s="182" t="s">
        <v>137</v>
      </c>
      <c r="BK103" s="184">
        <f>BK104+BK107+BK132+BK155+BK163</f>
        <v>0</v>
      </c>
    </row>
    <row r="104" spans="2:63" s="10" customFormat="1" ht="19.9" customHeight="1">
      <c r="B104" s="171"/>
      <c r="C104" s="172"/>
      <c r="D104" s="173" t="s">
        <v>71</v>
      </c>
      <c r="E104" s="185" t="s">
        <v>138</v>
      </c>
      <c r="F104" s="185" t="s">
        <v>139</v>
      </c>
      <c r="G104" s="172"/>
      <c r="H104" s="172"/>
      <c r="I104" s="175"/>
      <c r="J104" s="186">
        <f>BK104</f>
        <v>0</v>
      </c>
      <c r="K104" s="172"/>
      <c r="L104" s="177"/>
      <c r="M104" s="178"/>
      <c r="N104" s="179"/>
      <c r="O104" s="179"/>
      <c r="P104" s="180">
        <f>SUM(P105:P106)</f>
        <v>0</v>
      </c>
      <c r="Q104" s="179"/>
      <c r="R104" s="180">
        <f>SUM(R105:R106)</f>
        <v>0.081984</v>
      </c>
      <c r="S104" s="179"/>
      <c r="T104" s="181">
        <f>SUM(T105:T106)</f>
        <v>0</v>
      </c>
      <c r="AR104" s="182" t="s">
        <v>80</v>
      </c>
      <c r="AT104" s="183" t="s">
        <v>71</v>
      </c>
      <c r="AU104" s="183" t="s">
        <v>80</v>
      </c>
      <c r="AY104" s="182" t="s">
        <v>137</v>
      </c>
      <c r="BK104" s="184">
        <f>SUM(BK105:BK106)</f>
        <v>0</v>
      </c>
    </row>
    <row r="105" spans="2:65" s="1" customFormat="1" ht="25.5" customHeight="1">
      <c r="B105" s="40"/>
      <c r="C105" s="187" t="s">
        <v>80</v>
      </c>
      <c r="D105" s="187" t="s">
        <v>140</v>
      </c>
      <c r="E105" s="188" t="s">
        <v>141</v>
      </c>
      <c r="F105" s="189" t="s">
        <v>142</v>
      </c>
      <c r="G105" s="190" t="s">
        <v>143</v>
      </c>
      <c r="H105" s="191">
        <v>1.28</v>
      </c>
      <c r="I105" s="192"/>
      <c r="J105" s="193">
        <f>ROUND(I105*H105,2)</f>
        <v>0</v>
      </c>
      <c r="K105" s="189" t="s">
        <v>144</v>
      </c>
      <c r="L105" s="60"/>
      <c r="M105" s="194" t="s">
        <v>21</v>
      </c>
      <c r="N105" s="195" t="s">
        <v>44</v>
      </c>
      <c r="O105" s="41"/>
      <c r="P105" s="196">
        <f>O105*H105</f>
        <v>0</v>
      </c>
      <c r="Q105" s="196">
        <v>0.06405</v>
      </c>
      <c r="R105" s="196">
        <f>Q105*H105</f>
        <v>0.081984</v>
      </c>
      <c r="S105" s="196">
        <v>0</v>
      </c>
      <c r="T105" s="197">
        <f>S105*H105</f>
        <v>0</v>
      </c>
      <c r="AR105" s="23" t="s">
        <v>145</v>
      </c>
      <c r="AT105" s="23" t="s">
        <v>140</v>
      </c>
      <c r="AU105" s="23" t="s">
        <v>77</v>
      </c>
      <c r="AY105" s="23" t="s">
        <v>137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23" t="s">
        <v>77</v>
      </c>
      <c r="BK105" s="198">
        <f>ROUND(I105*H105,2)</f>
        <v>0</v>
      </c>
      <c r="BL105" s="23" t="s">
        <v>145</v>
      </c>
      <c r="BM105" s="23" t="s">
        <v>146</v>
      </c>
    </row>
    <row r="106" spans="2:51" s="11" customFormat="1" ht="13.5">
      <c r="B106" s="199"/>
      <c r="C106" s="200"/>
      <c r="D106" s="201" t="s">
        <v>147</v>
      </c>
      <c r="E106" s="202" t="s">
        <v>21</v>
      </c>
      <c r="F106" s="203" t="s">
        <v>148</v>
      </c>
      <c r="G106" s="200"/>
      <c r="H106" s="204">
        <v>1.28</v>
      </c>
      <c r="I106" s="205"/>
      <c r="J106" s="200"/>
      <c r="K106" s="200"/>
      <c r="L106" s="206"/>
      <c r="M106" s="207"/>
      <c r="N106" s="208"/>
      <c r="O106" s="208"/>
      <c r="P106" s="208"/>
      <c r="Q106" s="208"/>
      <c r="R106" s="208"/>
      <c r="S106" s="208"/>
      <c r="T106" s="209"/>
      <c r="AT106" s="210" t="s">
        <v>147</v>
      </c>
      <c r="AU106" s="210" t="s">
        <v>77</v>
      </c>
      <c r="AV106" s="11" t="s">
        <v>77</v>
      </c>
      <c r="AW106" s="11" t="s">
        <v>36</v>
      </c>
      <c r="AX106" s="11" t="s">
        <v>80</v>
      </c>
      <c r="AY106" s="210" t="s">
        <v>137</v>
      </c>
    </row>
    <row r="107" spans="2:63" s="10" customFormat="1" ht="29.85" customHeight="1">
      <c r="B107" s="171"/>
      <c r="C107" s="172"/>
      <c r="D107" s="173" t="s">
        <v>71</v>
      </c>
      <c r="E107" s="185" t="s">
        <v>149</v>
      </c>
      <c r="F107" s="185" t="s">
        <v>150</v>
      </c>
      <c r="G107" s="172"/>
      <c r="H107" s="172"/>
      <c r="I107" s="175"/>
      <c r="J107" s="186">
        <f>BK107</f>
        <v>0</v>
      </c>
      <c r="K107" s="172"/>
      <c r="L107" s="177"/>
      <c r="M107" s="178"/>
      <c r="N107" s="179"/>
      <c r="O107" s="179"/>
      <c r="P107" s="180">
        <f>SUM(P108:P131)</f>
        <v>0</v>
      </c>
      <c r="Q107" s="179"/>
      <c r="R107" s="180">
        <f>SUM(R108:R131)</f>
        <v>0.7482285399999999</v>
      </c>
      <c r="S107" s="179"/>
      <c r="T107" s="181">
        <f>SUM(T108:T131)</f>
        <v>0</v>
      </c>
      <c r="AR107" s="182" t="s">
        <v>80</v>
      </c>
      <c r="AT107" s="183" t="s">
        <v>71</v>
      </c>
      <c r="AU107" s="183" t="s">
        <v>80</v>
      </c>
      <c r="AY107" s="182" t="s">
        <v>137</v>
      </c>
      <c r="BK107" s="184">
        <f>SUM(BK108:BK131)</f>
        <v>0</v>
      </c>
    </row>
    <row r="108" spans="2:65" s="1" customFormat="1" ht="25.5" customHeight="1">
      <c r="B108" s="40"/>
      <c r="C108" s="187" t="s">
        <v>77</v>
      </c>
      <c r="D108" s="187" t="s">
        <v>140</v>
      </c>
      <c r="E108" s="188" t="s">
        <v>151</v>
      </c>
      <c r="F108" s="189" t="s">
        <v>152</v>
      </c>
      <c r="G108" s="190" t="s">
        <v>143</v>
      </c>
      <c r="H108" s="191">
        <v>4.13</v>
      </c>
      <c r="I108" s="192"/>
      <c r="J108" s="193">
        <f>ROUND(I108*H108,2)</f>
        <v>0</v>
      </c>
      <c r="K108" s="189" t="s">
        <v>144</v>
      </c>
      <c r="L108" s="60"/>
      <c r="M108" s="194" t="s">
        <v>21</v>
      </c>
      <c r="N108" s="195" t="s">
        <v>44</v>
      </c>
      <c r="O108" s="41"/>
      <c r="P108" s="196">
        <f>O108*H108</f>
        <v>0</v>
      </c>
      <c r="Q108" s="196">
        <v>0.00026</v>
      </c>
      <c r="R108" s="196">
        <f>Q108*H108</f>
        <v>0.0010738</v>
      </c>
      <c r="S108" s="196">
        <v>0</v>
      </c>
      <c r="T108" s="197">
        <f>S108*H108</f>
        <v>0</v>
      </c>
      <c r="AR108" s="23" t="s">
        <v>145</v>
      </c>
      <c r="AT108" s="23" t="s">
        <v>140</v>
      </c>
      <c r="AU108" s="23" t="s">
        <v>77</v>
      </c>
      <c r="AY108" s="23" t="s">
        <v>137</v>
      </c>
      <c r="BE108" s="198">
        <f>IF(N108="základní",J108,0)</f>
        <v>0</v>
      </c>
      <c r="BF108" s="198">
        <f>IF(N108="snížená",J108,0)</f>
        <v>0</v>
      </c>
      <c r="BG108" s="198">
        <f>IF(N108="zákl. přenesená",J108,0)</f>
        <v>0</v>
      </c>
      <c r="BH108" s="198">
        <f>IF(N108="sníž. přenesená",J108,0)</f>
        <v>0</v>
      </c>
      <c r="BI108" s="198">
        <f>IF(N108="nulová",J108,0)</f>
        <v>0</v>
      </c>
      <c r="BJ108" s="23" t="s">
        <v>77</v>
      </c>
      <c r="BK108" s="198">
        <f>ROUND(I108*H108,2)</f>
        <v>0</v>
      </c>
      <c r="BL108" s="23" t="s">
        <v>145</v>
      </c>
      <c r="BM108" s="23" t="s">
        <v>153</v>
      </c>
    </row>
    <row r="109" spans="2:51" s="11" customFormat="1" ht="13.5">
      <c r="B109" s="199"/>
      <c r="C109" s="200"/>
      <c r="D109" s="201" t="s">
        <v>147</v>
      </c>
      <c r="E109" s="202" t="s">
        <v>21</v>
      </c>
      <c r="F109" s="203" t="s">
        <v>154</v>
      </c>
      <c r="G109" s="200"/>
      <c r="H109" s="204">
        <v>4.13</v>
      </c>
      <c r="I109" s="205"/>
      <c r="J109" s="200"/>
      <c r="K109" s="200"/>
      <c r="L109" s="206"/>
      <c r="M109" s="207"/>
      <c r="N109" s="208"/>
      <c r="O109" s="208"/>
      <c r="P109" s="208"/>
      <c r="Q109" s="208"/>
      <c r="R109" s="208"/>
      <c r="S109" s="208"/>
      <c r="T109" s="209"/>
      <c r="AT109" s="210" t="s">
        <v>147</v>
      </c>
      <c r="AU109" s="210" t="s">
        <v>77</v>
      </c>
      <c r="AV109" s="11" t="s">
        <v>77</v>
      </c>
      <c r="AW109" s="11" t="s">
        <v>36</v>
      </c>
      <c r="AX109" s="11" t="s">
        <v>72</v>
      </c>
      <c r="AY109" s="210" t="s">
        <v>137</v>
      </c>
    </row>
    <row r="110" spans="2:51" s="12" customFormat="1" ht="13.5">
      <c r="B110" s="211"/>
      <c r="C110" s="212"/>
      <c r="D110" s="201" t="s">
        <v>147</v>
      </c>
      <c r="E110" s="213" t="s">
        <v>21</v>
      </c>
      <c r="F110" s="214" t="s">
        <v>155</v>
      </c>
      <c r="G110" s="212"/>
      <c r="H110" s="215">
        <v>4.13</v>
      </c>
      <c r="I110" s="216"/>
      <c r="J110" s="212"/>
      <c r="K110" s="212"/>
      <c r="L110" s="217"/>
      <c r="M110" s="218"/>
      <c r="N110" s="219"/>
      <c r="O110" s="219"/>
      <c r="P110" s="219"/>
      <c r="Q110" s="219"/>
      <c r="R110" s="219"/>
      <c r="S110" s="219"/>
      <c r="T110" s="220"/>
      <c r="AT110" s="221" t="s">
        <v>147</v>
      </c>
      <c r="AU110" s="221" t="s">
        <v>77</v>
      </c>
      <c r="AV110" s="12" t="s">
        <v>145</v>
      </c>
      <c r="AW110" s="12" t="s">
        <v>36</v>
      </c>
      <c r="AX110" s="12" t="s">
        <v>80</v>
      </c>
      <c r="AY110" s="221" t="s">
        <v>137</v>
      </c>
    </row>
    <row r="111" spans="2:65" s="1" customFormat="1" ht="25.5" customHeight="1">
      <c r="B111" s="40"/>
      <c r="C111" s="187" t="s">
        <v>138</v>
      </c>
      <c r="D111" s="187" t="s">
        <v>140</v>
      </c>
      <c r="E111" s="188" t="s">
        <v>156</v>
      </c>
      <c r="F111" s="189" t="s">
        <v>157</v>
      </c>
      <c r="G111" s="190" t="s">
        <v>143</v>
      </c>
      <c r="H111" s="191">
        <v>4.13</v>
      </c>
      <c r="I111" s="192"/>
      <c r="J111" s="193">
        <f aca="true" t="shared" si="0" ref="J111:J116">ROUND(I111*H111,2)</f>
        <v>0</v>
      </c>
      <c r="K111" s="189" t="s">
        <v>144</v>
      </c>
      <c r="L111" s="60"/>
      <c r="M111" s="194" t="s">
        <v>21</v>
      </c>
      <c r="N111" s="195" t="s">
        <v>44</v>
      </c>
      <c r="O111" s="41"/>
      <c r="P111" s="196">
        <f aca="true" t="shared" si="1" ref="P111:P116">O111*H111</f>
        <v>0</v>
      </c>
      <c r="Q111" s="196">
        <v>0.00438</v>
      </c>
      <c r="R111" s="196">
        <f aca="true" t="shared" si="2" ref="R111:R116">Q111*H111</f>
        <v>0.018089400000000002</v>
      </c>
      <c r="S111" s="196">
        <v>0</v>
      </c>
      <c r="T111" s="197">
        <f aca="true" t="shared" si="3" ref="T111:T116">S111*H111</f>
        <v>0</v>
      </c>
      <c r="AR111" s="23" t="s">
        <v>145</v>
      </c>
      <c r="AT111" s="23" t="s">
        <v>140</v>
      </c>
      <c r="AU111" s="23" t="s">
        <v>77</v>
      </c>
      <c r="AY111" s="23" t="s">
        <v>137</v>
      </c>
      <c r="BE111" s="198">
        <f aca="true" t="shared" si="4" ref="BE111:BE116">IF(N111="základní",J111,0)</f>
        <v>0</v>
      </c>
      <c r="BF111" s="198">
        <f aca="true" t="shared" si="5" ref="BF111:BF116">IF(N111="snížená",J111,0)</f>
        <v>0</v>
      </c>
      <c r="BG111" s="198">
        <f aca="true" t="shared" si="6" ref="BG111:BG116">IF(N111="zákl. přenesená",J111,0)</f>
        <v>0</v>
      </c>
      <c r="BH111" s="198">
        <f aca="true" t="shared" si="7" ref="BH111:BH116">IF(N111="sníž. přenesená",J111,0)</f>
        <v>0</v>
      </c>
      <c r="BI111" s="198">
        <f aca="true" t="shared" si="8" ref="BI111:BI116">IF(N111="nulová",J111,0)</f>
        <v>0</v>
      </c>
      <c r="BJ111" s="23" t="s">
        <v>77</v>
      </c>
      <c r="BK111" s="198">
        <f aca="true" t="shared" si="9" ref="BK111:BK116">ROUND(I111*H111,2)</f>
        <v>0</v>
      </c>
      <c r="BL111" s="23" t="s">
        <v>145</v>
      </c>
      <c r="BM111" s="23" t="s">
        <v>158</v>
      </c>
    </row>
    <row r="112" spans="2:65" s="1" customFormat="1" ht="25.5" customHeight="1">
      <c r="B112" s="40"/>
      <c r="C112" s="187" t="s">
        <v>145</v>
      </c>
      <c r="D112" s="187" t="s">
        <v>140</v>
      </c>
      <c r="E112" s="188" t="s">
        <v>159</v>
      </c>
      <c r="F112" s="189" t="s">
        <v>160</v>
      </c>
      <c r="G112" s="190" t="s">
        <v>143</v>
      </c>
      <c r="H112" s="191">
        <v>4.13</v>
      </c>
      <c r="I112" s="192"/>
      <c r="J112" s="193">
        <f t="shared" si="0"/>
        <v>0</v>
      </c>
      <c r="K112" s="189" t="s">
        <v>144</v>
      </c>
      <c r="L112" s="60"/>
      <c r="M112" s="194" t="s">
        <v>21</v>
      </c>
      <c r="N112" s="195" t="s">
        <v>44</v>
      </c>
      <c r="O112" s="41"/>
      <c r="P112" s="196">
        <f t="shared" si="1"/>
        <v>0</v>
      </c>
      <c r="Q112" s="196">
        <v>0.003</v>
      </c>
      <c r="R112" s="196">
        <f t="shared" si="2"/>
        <v>0.01239</v>
      </c>
      <c r="S112" s="196">
        <v>0</v>
      </c>
      <c r="T112" s="197">
        <f t="shared" si="3"/>
        <v>0</v>
      </c>
      <c r="AR112" s="23" t="s">
        <v>145</v>
      </c>
      <c r="AT112" s="23" t="s">
        <v>140</v>
      </c>
      <c r="AU112" s="23" t="s">
        <v>77</v>
      </c>
      <c r="AY112" s="23" t="s">
        <v>137</v>
      </c>
      <c r="BE112" s="198">
        <f t="shared" si="4"/>
        <v>0</v>
      </c>
      <c r="BF112" s="198">
        <f t="shared" si="5"/>
        <v>0</v>
      </c>
      <c r="BG112" s="198">
        <f t="shared" si="6"/>
        <v>0</v>
      </c>
      <c r="BH112" s="198">
        <f t="shared" si="7"/>
        <v>0</v>
      </c>
      <c r="BI112" s="198">
        <f t="shared" si="8"/>
        <v>0</v>
      </c>
      <c r="BJ112" s="23" t="s">
        <v>77</v>
      </c>
      <c r="BK112" s="198">
        <f t="shared" si="9"/>
        <v>0</v>
      </c>
      <c r="BL112" s="23" t="s">
        <v>145</v>
      </c>
      <c r="BM112" s="23" t="s">
        <v>161</v>
      </c>
    </row>
    <row r="113" spans="2:65" s="1" customFormat="1" ht="25.5" customHeight="1">
      <c r="B113" s="40"/>
      <c r="C113" s="187" t="s">
        <v>162</v>
      </c>
      <c r="D113" s="187" t="s">
        <v>140</v>
      </c>
      <c r="E113" s="188" t="s">
        <v>163</v>
      </c>
      <c r="F113" s="189" t="s">
        <v>164</v>
      </c>
      <c r="G113" s="190" t="s">
        <v>143</v>
      </c>
      <c r="H113" s="191">
        <v>4.13</v>
      </c>
      <c r="I113" s="192"/>
      <c r="J113" s="193">
        <f t="shared" si="0"/>
        <v>0</v>
      </c>
      <c r="K113" s="189" t="s">
        <v>144</v>
      </c>
      <c r="L113" s="60"/>
      <c r="M113" s="194" t="s">
        <v>21</v>
      </c>
      <c r="N113" s="195" t="s">
        <v>44</v>
      </c>
      <c r="O113" s="41"/>
      <c r="P113" s="196">
        <f t="shared" si="1"/>
        <v>0</v>
      </c>
      <c r="Q113" s="196">
        <v>0.01575</v>
      </c>
      <c r="R113" s="196">
        <f t="shared" si="2"/>
        <v>0.0650475</v>
      </c>
      <c r="S113" s="196">
        <v>0</v>
      </c>
      <c r="T113" s="197">
        <f t="shared" si="3"/>
        <v>0</v>
      </c>
      <c r="AR113" s="23" t="s">
        <v>145</v>
      </c>
      <c r="AT113" s="23" t="s">
        <v>140</v>
      </c>
      <c r="AU113" s="23" t="s">
        <v>77</v>
      </c>
      <c r="AY113" s="23" t="s">
        <v>137</v>
      </c>
      <c r="BE113" s="198">
        <f t="shared" si="4"/>
        <v>0</v>
      </c>
      <c r="BF113" s="198">
        <f t="shared" si="5"/>
        <v>0</v>
      </c>
      <c r="BG113" s="198">
        <f t="shared" si="6"/>
        <v>0</v>
      </c>
      <c r="BH113" s="198">
        <f t="shared" si="7"/>
        <v>0</v>
      </c>
      <c r="BI113" s="198">
        <f t="shared" si="8"/>
        <v>0</v>
      </c>
      <c r="BJ113" s="23" t="s">
        <v>77</v>
      </c>
      <c r="BK113" s="198">
        <f t="shared" si="9"/>
        <v>0</v>
      </c>
      <c r="BL113" s="23" t="s">
        <v>145</v>
      </c>
      <c r="BM113" s="23" t="s">
        <v>165</v>
      </c>
    </row>
    <row r="114" spans="2:65" s="1" customFormat="1" ht="25.5" customHeight="1">
      <c r="B114" s="40"/>
      <c r="C114" s="187" t="s">
        <v>149</v>
      </c>
      <c r="D114" s="187" t="s">
        <v>140</v>
      </c>
      <c r="E114" s="188" t="s">
        <v>166</v>
      </c>
      <c r="F114" s="189" t="s">
        <v>167</v>
      </c>
      <c r="G114" s="190" t="s">
        <v>143</v>
      </c>
      <c r="H114" s="191">
        <v>13.156</v>
      </c>
      <c r="I114" s="192"/>
      <c r="J114" s="193">
        <f t="shared" si="0"/>
        <v>0</v>
      </c>
      <c r="K114" s="189" t="s">
        <v>144</v>
      </c>
      <c r="L114" s="60"/>
      <c r="M114" s="194" t="s">
        <v>21</v>
      </c>
      <c r="N114" s="195" t="s">
        <v>44</v>
      </c>
      <c r="O114" s="41"/>
      <c r="P114" s="196">
        <f t="shared" si="1"/>
        <v>0</v>
      </c>
      <c r="Q114" s="196">
        <v>0.00026</v>
      </c>
      <c r="R114" s="196">
        <f t="shared" si="2"/>
        <v>0.00342056</v>
      </c>
      <c r="S114" s="196">
        <v>0</v>
      </c>
      <c r="T114" s="197">
        <f t="shared" si="3"/>
        <v>0</v>
      </c>
      <c r="AR114" s="23" t="s">
        <v>145</v>
      </c>
      <c r="AT114" s="23" t="s">
        <v>140</v>
      </c>
      <c r="AU114" s="23" t="s">
        <v>77</v>
      </c>
      <c r="AY114" s="23" t="s">
        <v>137</v>
      </c>
      <c r="BE114" s="198">
        <f t="shared" si="4"/>
        <v>0</v>
      </c>
      <c r="BF114" s="198">
        <f t="shared" si="5"/>
        <v>0</v>
      </c>
      <c r="BG114" s="198">
        <f t="shared" si="6"/>
        <v>0</v>
      </c>
      <c r="BH114" s="198">
        <f t="shared" si="7"/>
        <v>0</v>
      </c>
      <c r="BI114" s="198">
        <f t="shared" si="8"/>
        <v>0</v>
      </c>
      <c r="BJ114" s="23" t="s">
        <v>77</v>
      </c>
      <c r="BK114" s="198">
        <f t="shared" si="9"/>
        <v>0</v>
      </c>
      <c r="BL114" s="23" t="s">
        <v>145</v>
      </c>
      <c r="BM114" s="23" t="s">
        <v>168</v>
      </c>
    </row>
    <row r="115" spans="2:65" s="1" customFormat="1" ht="25.5" customHeight="1">
      <c r="B115" s="40"/>
      <c r="C115" s="187" t="s">
        <v>169</v>
      </c>
      <c r="D115" s="187" t="s">
        <v>140</v>
      </c>
      <c r="E115" s="188" t="s">
        <v>170</v>
      </c>
      <c r="F115" s="189" t="s">
        <v>171</v>
      </c>
      <c r="G115" s="190" t="s">
        <v>143</v>
      </c>
      <c r="H115" s="191">
        <v>13.156</v>
      </c>
      <c r="I115" s="192"/>
      <c r="J115" s="193">
        <f t="shared" si="0"/>
        <v>0</v>
      </c>
      <c r="K115" s="189" t="s">
        <v>144</v>
      </c>
      <c r="L115" s="60"/>
      <c r="M115" s="194" t="s">
        <v>21</v>
      </c>
      <c r="N115" s="195" t="s">
        <v>44</v>
      </c>
      <c r="O115" s="41"/>
      <c r="P115" s="196">
        <f t="shared" si="1"/>
        <v>0</v>
      </c>
      <c r="Q115" s="196">
        <v>0.00438</v>
      </c>
      <c r="R115" s="196">
        <f t="shared" si="2"/>
        <v>0.057623280000000006</v>
      </c>
      <c r="S115" s="196">
        <v>0</v>
      </c>
      <c r="T115" s="197">
        <f t="shared" si="3"/>
        <v>0</v>
      </c>
      <c r="AR115" s="23" t="s">
        <v>145</v>
      </c>
      <c r="AT115" s="23" t="s">
        <v>140</v>
      </c>
      <c r="AU115" s="23" t="s">
        <v>77</v>
      </c>
      <c r="AY115" s="23" t="s">
        <v>137</v>
      </c>
      <c r="BE115" s="198">
        <f t="shared" si="4"/>
        <v>0</v>
      </c>
      <c r="BF115" s="198">
        <f t="shared" si="5"/>
        <v>0</v>
      </c>
      <c r="BG115" s="198">
        <f t="shared" si="6"/>
        <v>0</v>
      </c>
      <c r="BH115" s="198">
        <f t="shared" si="7"/>
        <v>0</v>
      </c>
      <c r="BI115" s="198">
        <f t="shared" si="8"/>
        <v>0</v>
      </c>
      <c r="BJ115" s="23" t="s">
        <v>77</v>
      </c>
      <c r="BK115" s="198">
        <f t="shared" si="9"/>
        <v>0</v>
      </c>
      <c r="BL115" s="23" t="s">
        <v>145</v>
      </c>
      <c r="BM115" s="23" t="s">
        <v>172</v>
      </c>
    </row>
    <row r="116" spans="2:65" s="1" customFormat="1" ht="16.5" customHeight="1">
      <c r="B116" s="40"/>
      <c r="C116" s="187" t="s">
        <v>173</v>
      </c>
      <c r="D116" s="187" t="s">
        <v>140</v>
      </c>
      <c r="E116" s="188" t="s">
        <v>174</v>
      </c>
      <c r="F116" s="189" t="s">
        <v>175</v>
      </c>
      <c r="G116" s="190" t="s">
        <v>143</v>
      </c>
      <c r="H116" s="191">
        <v>2.862</v>
      </c>
      <c r="I116" s="192"/>
      <c r="J116" s="193">
        <f t="shared" si="0"/>
        <v>0</v>
      </c>
      <c r="K116" s="189" t="s">
        <v>144</v>
      </c>
      <c r="L116" s="60"/>
      <c r="M116" s="194" t="s">
        <v>21</v>
      </c>
      <c r="N116" s="195" t="s">
        <v>44</v>
      </c>
      <c r="O116" s="41"/>
      <c r="P116" s="196">
        <f t="shared" si="1"/>
        <v>0</v>
      </c>
      <c r="Q116" s="196">
        <v>0.003</v>
      </c>
      <c r="R116" s="196">
        <f t="shared" si="2"/>
        <v>0.008586</v>
      </c>
      <c r="S116" s="196">
        <v>0</v>
      </c>
      <c r="T116" s="197">
        <f t="shared" si="3"/>
        <v>0</v>
      </c>
      <c r="AR116" s="23" t="s">
        <v>145</v>
      </c>
      <c r="AT116" s="23" t="s">
        <v>140</v>
      </c>
      <c r="AU116" s="23" t="s">
        <v>77</v>
      </c>
      <c r="AY116" s="23" t="s">
        <v>137</v>
      </c>
      <c r="BE116" s="198">
        <f t="shared" si="4"/>
        <v>0</v>
      </c>
      <c r="BF116" s="198">
        <f t="shared" si="5"/>
        <v>0</v>
      </c>
      <c r="BG116" s="198">
        <f t="shared" si="6"/>
        <v>0</v>
      </c>
      <c r="BH116" s="198">
        <f t="shared" si="7"/>
        <v>0</v>
      </c>
      <c r="BI116" s="198">
        <f t="shared" si="8"/>
        <v>0</v>
      </c>
      <c r="BJ116" s="23" t="s">
        <v>77</v>
      </c>
      <c r="BK116" s="198">
        <f t="shared" si="9"/>
        <v>0</v>
      </c>
      <c r="BL116" s="23" t="s">
        <v>145</v>
      </c>
      <c r="BM116" s="23" t="s">
        <v>176</v>
      </c>
    </row>
    <row r="117" spans="2:51" s="11" customFormat="1" ht="13.5">
      <c r="B117" s="199"/>
      <c r="C117" s="200"/>
      <c r="D117" s="201" t="s">
        <v>147</v>
      </c>
      <c r="E117" s="202" t="s">
        <v>21</v>
      </c>
      <c r="F117" s="203" t="s">
        <v>177</v>
      </c>
      <c r="G117" s="200"/>
      <c r="H117" s="204">
        <v>2.862</v>
      </c>
      <c r="I117" s="205"/>
      <c r="J117" s="200"/>
      <c r="K117" s="200"/>
      <c r="L117" s="206"/>
      <c r="M117" s="207"/>
      <c r="N117" s="208"/>
      <c r="O117" s="208"/>
      <c r="P117" s="208"/>
      <c r="Q117" s="208"/>
      <c r="R117" s="208"/>
      <c r="S117" s="208"/>
      <c r="T117" s="209"/>
      <c r="AT117" s="210" t="s">
        <v>147</v>
      </c>
      <c r="AU117" s="210" t="s">
        <v>77</v>
      </c>
      <c r="AV117" s="11" t="s">
        <v>77</v>
      </c>
      <c r="AW117" s="11" t="s">
        <v>36</v>
      </c>
      <c r="AX117" s="11" t="s">
        <v>72</v>
      </c>
      <c r="AY117" s="210" t="s">
        <v>137</v>
      </c>
    </row>
    <row r="118" spans="2:51" s="12" customFormat="1" ht="13.5">
      <c r="B118" s="211"/>
      <c r="C118" s="212"/>
      <c r="D118" s="201" t="s">
        <v>147</v>
      </c>
      <c r="E118" s="213" t="s">
        <v>21</v>
      </c>
      <c r="F118" s="214" t="s">
        <v>155</v>
      </c>
      <c r="G118" s="212"/>
      <c r="H118" s="215">
        <v>2.862</v>
      </c>
      <c r="I118" s="216"/>
      <c r="J118" s="212"/>
      <c r="K118" s="212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147</v>
      </c>
      <c r="AU118" s="221" t="s">
        <v>77</v>
      </c>
      <c r="AV118" s="12" t="s">
        <v>145</v>
      </c>
      <c r="AW118" s="12" t="s">
        <v>36</v>
      </c>
      <c r="AX118" s="12" t="s">
        <v>80</v>
      </c>
      <c r="AY118" s="221" t="s">
        <v>137</v>
      </c>
    </row>
    <row r="119" spans="2:65" s="1" customFormat="1" ht="25.5" customHeight="1">
      <c r="B119" s="40"/>
      <c r="C119" s="187" t="s">
        <v>178</v>
      </c>
      <c r="D119" s="187" t="s">
        <v>140</v>
      </c>
      <c r="E119" s="188" t="s">
        <v>179</v>
      </c>
      <c r="F119" s="189" t="s">
        <v>180</v>
      </c>
      <c r="G119" s="190" t="s">
        <v>143</v>
      </c>
      <c r="H119" s="191">
        <v>13.156</v>
      </c>
      <c r="I119" s="192"/>
      <c r="J119" s="193">
        <f>ROUND(I119*H119,2)</f>
        <v>0</v>
      </c>
      <c r="K119" s="189" t="s">
        <v>144</v>
      </c>
      <c r="L119" s="60"/>
      <c r="M119" s="194" t="s">
        <v>21</v>
      </c>
      <c r="N119" s="195" t="s">
        <v>44</v>
      </c>
      <c r="O119" s="41"/>
      <c r="P119" s="196">
        <f>O119*H119</f>
        <v>0</v>
      </c>
      <c r="Q119" s="196">
        <v>0.01575</v>
      </c>
      <c r="R119" s="196">
        <f>Q119*H119</f>
        <v>0.207207</v>
      </c>
      <c r="S119" s="196">
        <v>0</v>
      </c>
      <c r="T119" s="197">
        <f>S119*H119</f>
        <v>0</v>
      </c>
      <c r="AR119" s="23" t="s">
        <v>145</v>
      </c>
      <c r="AT119" s="23" t="s">
        <v>140</v>
      </c>
      <c r="AU119" s="23" t="s">
        <v>77</v>
      </c>
      <c r="AY119" s="23" t="s">
        <v>137</v>
      </c>
      <c r="BE119" s="198">
        <f>IF(N119="základní",J119,0)</f>
        <v>0</v>
      </c>
      <c r="BF119" s="198">
        <f>IF(N119="snížená",J119,0)</f>
        <v>0</v>
      </c>
      <c r="BG119" s="198">
        <f>IF(N119="zákl. přenesená",J119,0)</f>
        <v>0</v>
      </c>
      <c r="BH119" s="198">
        <f>IF(N119="sníž. přenesená",J119,0)</f>
        <v>0</v>
      </c>
      <c r="BI119" s="198">
        <f>IF(N119="nulová",J119,0)</f>
        <v>0</v>
      </c>
      <c r="BJ119" s="23" t="s">
        <v>77</v>
      </c>
      <c r="BK119" s="198">
        <f>ROUND(I119*H119,2)</f>
        <v>0</v>
      </c>
      <c r="BL119" s="23" t="s">
        <v>145</v>
      </c>
      <c r="BM119" s="23" t="s">
        <v>181</v>
      </c>
    </row>
    <row r="120" spans="2:51" s="11" customFormat="1" ht="13.5">
      <c r="B120" s="199"/>
      <c r="C120" s="200"/>
      <c r="D120" s="201" t="s">
        <v>147</v>
      </c>
      <c r="E120" s="202" t="s">
        <v>21</v>
      </c>
      <c r="F120" s="203" t="s">
        <v>182</v>
      </c>
      <c r="G120" s="200"/>
      <c r="H120" s="204">
        <v>13.156</v>
      </c>
      <c r="I120" s="205"/>
      <c r="J120" s="200"/>
      <c r="K120" s="200"/>
      <c r="L120" s="206"/>
      <c r="M120" s="207"/>
      <c r="N120" s="208"/>
      <c r="O120" s="208"/>
      <c r="P120" s="208"/>
      <c r="Q120" s="208"/>
      <c r="R120" s="208"/>
      <c r="S120" s="208"/>
      <c r="T120" s="209"/>
      <c r="AT120" s="210" t="s">
        <v>147</v>
      </c>
      <c r="AU120" s="210" t="s">
        <v>77</v>
      </c>
      <c r="AV120" s="11" t="s">
        <v>77</v>
      </c>
      <c r="AW120" s="11" t="s">
        <v>36</v>
      </c>
      <c r="AX120" s="11" t="s">
        <v>72</v>
      </c>
      <c r="AY120" s="210" t="s">
        <v>137</v>
      </c>
    </row>
    <row r="121" spans="2:51" s="12" customFormat="1" ht="13.5">
      <c r="B121" s="211"/>
      <c r="C121" s="212"/>
      <c r="D121" s="201" t="s">
        <v>147</v>
      </c>
      <c r="E121" s="213" t="s">
        <v>21</v>
      </c>
      <c r="F121" s="214" t="s">
        <v>155</v>
      </c>
      <c r="G121" s="212"/>
      <c r="H121" s="215">
        <v>13.156</v>
      </c>
      <c r="I121" s="216"/>
      <c r="J121" s="212"/>
      <c r="K121" s="212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147</v>
      </c>
      <c r="AU121" s="221" t="s">
        <v>77</v>
      </c>
      <c r="AV121" s="12" t="s">
        <v>145</v>
      </c>
      <c r="AW121" s="12" t="s">
        <v>36</v>
      </c>
      <c r="AX121" s="12" t="s">
        <v>80</v>
      </c>
      <c r="AY121" s="221" t="s">
        <v>137</v>
      </c>
    </row>
    <row r="122" spans="2:65" s="1" customFormat="1" ht="25.5" customHeight="1">
      <c r="B122" s="40"/>
      <c r="C122" s="187" t="s">
        <v>183</v>
      </c>
      <c r="D122" s="187" t="s">
        <v>140</v>
      </c>
      <c r="E122" s="188" t="s">
        <v>184</v>
      </c>
      <c r="F122" s="189" t="s">
        <v>185</v>
      </c>
      <c r="G122" s="190" t="s">
        <v>143</v>
      </c>
      <c r="H122" s="191">
        <v>20</v>
      </c>
      <c r="I122" s="192"/>
      <c r="J122" s="193">
        <f>ROUND(I122*H122,2)</f>
        <v>0</v>
      </c>
      <c r="K122" s="189" t="s">
        <v>144</v>
      </c>
      <c r="L122" s="60"/>
      <c r="M122" s="194" t="s">
        <v>21</v>
      </c>
      <c r="N122" s="195" t="s">
        <v>44</v>
      </c>
      <c r="O122" s="41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AR122" s="23" t="s">
        <v>145</v>
      </c>
      <c r="AT122" s="23" t="s">
        <v>140</v>
      </c>
      <c r="AU122" s="23" t="s">
        <v>77</v>
      </c>
      <c r="AY122" s="23" t="s">
        <v>137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23" t="s">
        <v>77</v>
      </c>
      <c r="BK122" s="198">
        <f>ROUND(I122*H122,2)</f>
        <v>0</v>
      </c>
      <c r="BL122" s="23" t="s">
        <v>145</v>
      </c>
      <c r="BM122" s="23" t="s">
        <v>186</v>
      </c>
    </row>
    <row r="123" spans="2:51" s="11" customFormat="1" ht="13.5">
      <c r="B123" s="199"/>
      <c r="C123" s="200"/>
      <c r="D123" s="201" t="s">
        <v>147</v>
      </c>
      <c r="E123" s="202" t="s">
        <v>21</v>
      </c>
      <c r="F123" s="203" t="s">
        <v>187</v>
      </c>
      <c r="G123" s="200"/>
      <c r="H123" s="204">
        <v>20</v>
      </c>
      <c r="I123" s="205"/>
      <c r="J123" s="200"/>
      <c r="K123" s="200"/>
      <c r="L123" s="206"/>
      <c r="M123" s="207"/>
      <c r="N123" s="208"/>
      <c r="O123" s="208"/>
      <c r="P123" s="208"/>
      <c r="Q123" s="208"/>
      <c r="R123" s="208"/>
      <c r="S123" s="208"/>
      <c r="T123" s="209"/>
      <c r="AT123" s="210" t="s">
        <v>147</v>
      </c>
      <c r="AU123" s="210" t="s">
        <v>77</v>
      </c>
      <c r="AV123" s="11" t="s">
        <v>77</v>
      </c>
      <c r="AW123" s="11" t="s">
        <v>36</v>
      </c>
      <c r="AX123" s="11" t="s">
        <v>80</v>
      </c>
      <c r="AY123" s="210" t="s">
        <v>137</v>
      </c>
    </row>
    <row r="124" spans="2:65" s="1" customFormat="1" ht="25.5" customHeight="1">
      <c r="B124" s="40"/>
      <c r="C124" s="187" t="s">
        <v>188</v>
      </c>
      <c r="D124" s="187" t="s">
        <v>140</v>
      </c>
      <c r="E124" s="188" t="s">
        <v>189</v>
      </c>
      <c r="F124" s="189" t="s">
        <v>190</v>
      </c>
      <c r="G124" s="190" t="s">
        <v>143</v>
      </c>
      <c r="H124" s="191">
        <v>50</v>
      </c>
      <c r="I124" s="192"/>
      <c r="J124" s="193">
        <f>ROUND(I124*H124,2)</f>
        <v>0</v>
      </c>
      <c r="K124" s="189" t="s">
        <v>144</v>
      </c>
      <c r="L124" s="60"/>
      <c r="M124" s="194" t="s">
        <v>21</v>
      </c>
      <c r="N124" s="195" t="s">
        <v>44</v>
      </c>
      <c r="O124" s="41"/>
      <c r="P124" s="196">
        <f>O124*H124</f>
        <v>0</v>
      </c>
      <c r="Q124" s="196">
        <v>0</v>
      </c>
      <c r="R124" s="196">
        <f>Q124*H124</f>
        <v>0</v>
      </c>
      <c r="S124" s="196">
        <v>0</v>
      </c>
      <c r="T124" s="197">
        <f>S124*H124</f>
        <v>0</v>
      </c>
      <c r="AR124" s="23" t="s">
        <v>145</v>
      </c>
      <c r="AT124" s="23" t="s">
        <v>140</v>
      </c>
      <c r="AU124" s="23" t="s">
        <v>77</v>
      </c>
      <c r="AY124" s="23" t="s">
        <v>137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23" t="s">
        <v>77</v>
      </c>
      <c r="BK124" s="198">
        <f>ROUND(I124*H124,2)</f>
        <v>0</v>
      </c>
      <c r="BL124" s="23" t="s">
        <v>145</v>
      </c>
      <c r="BM124" s="23" t="s">
        <v>191</v>
      </c>
    </row>
    <row r="125" spans="2:51" s="13" customFormat="1" ht="13.5">
      <c r="B125" s="222"/>
      <c r="C125" s="223"/>
      <c r="D125" s="201" t="s">
        <v>147</v>
      </c>
      <c r="E125" s="224" t="s">
        <v>21</v>
      </c>
      <c r="F125" s="225" t="s">
        <v>192</v>
      </c>
      <c r="G125" s="223"/>
      <c r="H125" s="224" t="s">
        <v>21</v>
      </c>
      <c r="I125" s="226"/>
      <c r="J125" s="223"/>
      <c r="K125" s="223"/>
      <c r="L125" s="227"/>
      <c r="M125" s="228"/>
      <c r="N125" s="229"/>
      <c r="O125" s="229"/>
      <c r="P125" s="229"/>
      <c r="Q125" s="229"/>
      <c r="R125" s="229"/>
      <c r="S125" s="229"/>
      <c r="T125" s="230"/>
      <c r="AT125" s="231" t="s">
        <v>147</v>
      </c>
      <c r="AU125" s="231" t="s">
        <v>77</v>
      </c>
      <c r="AV125" s="13" t="s">
        <v>80</v>
      </c>
      <c r="AW125" s="13" t="s">
        <v>36</v>
      </c>
      <c r="AX125" s="13" t="s">
        <v>72</v>
      </c>
      <c r="AY125" s="231" t="s">
        <v>137</v>
      </c>
    </row>
    <row r="126" spans="2:51" s="11" customFormat="1" ht="13.5">
      <c r="B126" s="199"/>
      <c r="C126" s="200"/>
      <c r="D126" s="201" t="s">
        <v>147</v>
      </c>
      <c r="E126" s="202" t="s">
        <v>21</v>
      </c>
      <c r="F126" s="203" t="s">
        <v>193</v>
      </c>
      <c r="G126" s="200"/>
      <c r="H126" s="204">
        <v>50</v>
      </c>
      <c r="I126" s="205"/>
      <c r="J126" s="200"/>
      <c r="K126" s="200"/>
      <c r="L126" s="206"/>
      <c r="M126" s="207"/>
      <c r="N126" s="208"/>
      <c r="O126" s="208"/>
      <c r="P126" s="208"/>
      <c r="Q126" s="208"/>
      <c r="R126" s="208"/>
      <c r="S126" s="208"/>
      <c r="T126" s="209"/>
      <c r="AT126" s="210" t="s">
        <v>147</v>
      </c>
      <c r="AU126" s="210" t="s">
        <v>77</v>
      </c>
      <c r="AV126" s="11" t="s">
        <v>77</v>
      </c>
      <c r="AW126" s="11" t="s">
        <v>36</v>
      </c>
      <c r="AX126" s="11" t="s">
        <v>80</v>
      </c>
      <c r="AY126" s="210" t="s">
        <v>137</v>
      </c>
    </row>
    <row r="127" spans="2:65" s="1" customFormat="1" ht="25.5" customHeight="1">
      <c r="B127" s="40"/>
      <c r="C127" s="187" t="s">
        <v>194</v>
      </c>
      <c r="D127" s="187" t="s">
        <v>140</v>
      </c>
      <c r="E127" s="188" t="s">
        <v>195</v>
      </c>
      <c r="F127" s="189" t="s">
        <v>196</v>
      </c>
      <c r="G127" s="190" t="s">
        <v>143</v>
      </c>
      <c r="H127" s="191">
        <v>4.13</v>
      </c>
      <c r="I127" s="192"/>
      <c r="J127" s="193">
        <f>ROUND(I127*H127,2)</f>
        <v>0</v>
      </c>
      <c r="K127" s="189" t="s">
        <v>144</v>
      </c>
      <c r="L127" s="60"/>
      <c r="M127" s="194" t="s">
        <v>21</v>
      </c>
      <c r="N127" s="195" t="s">
        <v>44</v>
      </c>
      <c r="O127" s="41"/>
      <c r="P127" s="196">
        <f>O127*H127</f>
        <v>0</v>
      </c>
      <c r="Q127" s="196">
        <v>0.0567</v>
      </c>
      <c r="R127" s="196">
        <f>Q127*H127</f>
        <v>0.234171</v>
      </c>
      <c r="S127" s="196">
        <v>0</v>
      </c>
      <c r="T127" s="197">
        <f>S127*H127</f>
        <v>0</v>
      </c>
      <c r="AR127" s="23" t="s">
        <v>145</v>
      </c>
      <c r="AT127" s="23" t="s">
        <v>140</v>
      </c>
      <c r="AU127" s="23" t="s">
        <v>77</v>
      </c>
      <c r="AY127" s="23" t="s">
        <v>137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23" t="s">
        <v>77</v>
      </c>
      <c r="BK127" s="198">
        <f>ROUND(I127*H127,2)</f>
        <v>0</v>
      </c>
      <c r="BL127" s="23" t="s">
        <v>145</v>
      </c>
      <c r="BM127" s="23" t="s">
        <v>197</v>
      </c>
    </row>
    <row r="128" spans="2:51" s="11" customFormat="1" ht="13.5">
      <c r="B128" s="199"/>
      <c r="C128" s="200"/>
      <c r="D128" s="201" t="s">
        <v>147</v>
      </c>
      <c r="E128" s="202" t="s">
        <v>21</v>
      </c>
      <c r="F128" s="203" t="s">
        <v>154</v>
      </c>
      <c r="G128" s="200"/>
      <c r="H128" s="204">
        <v>4.13</v>
      </c>
      <c r="I128" s="205"/>
      <c r="J128" s="200"/>
      <c r="K128" s="200"/>
      <c r="L128" s="206"/>
      <c r="M128" s="207"/>
      <c r="N128" s="208"/>
      <c r="O128" s="208"/>
      <c r="P128" s="208"/>
      <c r="Q128" s="208"/>
      <c r="R128" s="208"/>
      <c r="S128" s="208"/>
      <c r="T128" s="209"/>
      <c r="AT128" s="210" t="s">
        <v>147</v>
      </c>
      <c r="AU128" s="210" t="s">
        <v>77</v>
      </c>
      <c r="AV128" s="11" t="s">
        <v>77</v>
      </c>
      <c r="AW128" s="11" t="s">
        <v>36</v>
      </c>
      <c r="AX128" s="11" t="s">
        <v>72</v>
      </c>
      <c r="AY128" s="210" t="s">
        <v>137</v>
      </c>
    </row>
    <row r="129" spans="2:51" s="12" customFormat="1" ht="13.5">
      <c r="B129" s="211"/>
      <c r="C129" s="212"/>
      <c r="D129" s="201" t="s">
        <v>147</v>
      </c>
      <c r="E129" s="213" t="s">
        <v>21</v>
      </c>
      <c r="F129" s="214" t="s">
        <v>155</v>
      </c>
      <c r="G129" s="212"/>
      <c r="H129" s="215">
        <v>4.13</v>
      </c>
      <c r="I129" s="216"/>
      <c r="J129" s="212"/>
      <c r="K129" s="212"/>
      <c r="L129" s="217"/>
      <c r="M129" s="218"/>
      <c r="N129" s="219"/>
      <c r="O129" s="219"/>
      <c r="P129" s="219"/>
      <c r="Q129" s="219"/>
      <c r="R129" s="219"/>
      <c r="S129" s="219"/>
      <c r="T129" s="220"/>
      <c r="AT129" s="221" t="s">
        <v>147</v>
      </c>
      <c r="AU129" s="221" t="s">
        <v>77</v>
      </c>
      <c r="AV129" s="12" t="s">
        <v>145</v>
      </c>
      <c r="AW129" s="12" t="s">
        <v>36</v>
      </c>
      <c r="AX129" s="12" t="s">
        <v>80</v>
      </c>
      <c r="AY129" s="221" t="s">
        <v>137</v>
      </c>
    </row>
    <row r="130" spans="2:65" s="1" customFormat="1" ht="25.5" customHeight="1">
      <c r="B130" s="40"/>
      <c r="C130" s="187" t="s">
        <v>198</v>
      </c>
      <c r="D130" s="187" t="s">
        <v>140</v>
      </c>
      <c r="E130" s="188" t="s">
        <v>199</v>
      </c>
      <c r="F130" s="189" t="s">
        <v>200</v>
      </c>
      <c r="G130" s="190" t="s">
        <v>201</v>
      </c>
      <c r="H130" s="191">
        <v>2</v>
      </c>
      <c r="I130" s="192"/>
      <c r="J130" s="193">
        <f>ROUND(I130*H130,2)</f>
        <v>0</v>
      </c>
      <c r="K130" s="189" t="s">
        <v>144</v>
      </c>
      <c r="L130" s="60"/>
      <c r="M130" s="194" t="s">
        <v>21</v>
      </c>
      <c r="N130" s="195" t="s">
        <v>44</v>
      </c>
      <c r="O130" s="41"/>
      <c r="P130" s="196">
        <f>O130*H130</f>
        <v>0</v>
      </c>
      <c r="Q130" s="196">
        <v>0.04684</v>
      </c>
      <c r="R130" s="196">
        <f>Q130*H130</f>
        <v>0.09368</v>
      </c>
      <c r="S130" s="196">
        <v>0</v>
      </c>
      <c r="T130" s="197">
        <f>S130*H130</f>
        <v>0</v>
      </c>
      <c r="AR130" s="23" t="s">
        <v>145</v>
      </c>
      <c r="AT130" s="23" t="s">
        <v>140</v>
      </c>
      <c r="AU130" s="23" t="s">
        <v>77</v>
      </c>
      <c r="AY130" s="23" t="s">
        <v>137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23" t="s">
        <v>77</v>
      </c>
      <c r="BK130" s="198">
        <f>ROUND(I130*H130,2)</f>
        <v>0</v>
      </c>
      <c r="BL130" s="23" t="s">
        <v>145</v>
      </c>
      <c r="BM130" s="23" t="s">
        <v>202</v>
      </c>
    </row>
    <row r="131" spans="2:65" s="1" customFormat="1" ht="16.5" customHeight="1">
      <c r="B131" s="40"/>
      <c r="C131" s="232" t="s">
        <v>203</v>
      </c>
      <c r="D131" s="232" t="s">
        <v>204</v>
      </c>
      <c r="E131" s="233" t="s">
        <v>205</v>
      </c>
      <c r="F131" s="234" t="s">
        <v>206</v>
      </c>
      <c r="G131" s="235" t="s">
        <v>201</v>
      </c>
      <c r="H131" s="236">
        <v>2</v>
      </c>
      <c r="I131" s="237"/>
      <c r="J131" s="238">
        <f>ROUND(I131*H131,2)</f>
        <v>0</v>
      </c>
      <c r="K131" s="234" t="s">
        <v>144</v>
      </c>
      <c r="L131" s="239"/>
      <c r="M131" s="240" t="s">
        <v>21</v>
      </c>
      <c r="N131" s="241" t="s">
        <v>44</v>
      </c>
      <c r="O131" s="41"/>
      <c r="P131" s="196">
        <f>O131*H131</f>
        <v>0</v>
      </c>
      <c r="Q131" s="196">
        <v>0.02347</v>
      </c>
      <c r="R131" s="196">
        <f>Q131*H131</f>
        <v>0.04694</v>
      </c>
      <c r="S131" s="196">
        <v>0</v>
      </c>
      <c r="T131" s="197">
        <f>S131*H131</f>
        <v>0</v>
      </c>
      <c r="AR131" s="23" t="s">
        <v>173</v>
      </c>
      <c r="AT131" s="23" t="s">
        <v>204</v>
      </c>
      <c r="AU131" s="23" t="s">
        <v>77</v>
      </c>
      <c r="AY131" s="23" t="s">
        <v>137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23" t="s">
        <v>77</v>
      </c>
      <c r="BK131" s="198">
        <f>ROUND(I131*H131,2)</f>
        <v>0</v>
      </c>
      <c r="BL131" s="23" t="s">
        <v>145</v>
      </c>
      <c r="BM131" s="23" t="s">
        <v>207</v>
      </c>
    </row>
    <row r="132" spans="2:63" s="10" customFormat="1" ht="29.85" customHeight="1">
      <c r="B132" s="171"/>
      <c r="C132" s="172"/>
      <c r="D132" s="173" t="s">
        <v>71</v>
      </c>
      <c r="E132" s="185" t="s">
        <v>178</v>
      </c>
      <c r="F132" s="185" t="s">
        <v>208</v>
      </c>
      <c r="G132" s="172"/>
      <c r="H132" s="172"/>
      <c r="I132" s="175"/>
      <c r="J132" s="186">
        <f>BK132</f>
        <v>0</v>
      </c>
      <c r="K132" s="172"/>
      <c r="L132" s="177"/>
      <c r="M132" s="178"/>
      <c r="N132" s="179"/>
      <c r="O132" s="179"/>
      <c r="P132" s="180">
        <f>SUM(P133:P154)</f>
        <v>0</v>
      </c>
      <c r="Q132" s="179"/>
      <c r="R132" s="180">
        <f>SUM(R133:R154)</f>
        <v>0.0025</v>
      </c>
      <c r="S132" s="179"/>
      <c r="T132" s="181">
        <f>SUM(T133:T154)</f>
        <v>2.6281834</v>
      </c>
      <c r="AR132" s="182" t="s">
        <v>80</v>
      </c>
      <c r="AT132" s="183" t="s">
        <v>71</v>
      </c>
      <c r="AU132" s="183" t="s">
        <v>80</v>
      </c>
      <c r="AY132" s="182" t="s">
        <v>137</v>
      </c>
      <c r="BK132" s="184">
        <f>SUM(BK133:BK154)</f>
        <v>0</v>
      </c>
    </row>
    <row r="133" spans="2:65" s="1" customFormat="1" ht="16.5" customHeight="1">
      <c r="B133" s="40"/>
      <c r="C133" s="187" t="s">
        <v>10</v>
      </c>
      <c r="D133" s="187" t="s">
        <v>140</v>
      </c>
      <c r="E133" s="188" t="s">
        <v>209</v>
      </c>
      <c r="F133" s="189" t="s">
        <v>210</v>
      </c>
      <c r="G133" s="190" t="s">
        <v>143</v>
      </c>
      <c r="H133" s="191">
        <v>17.286</v>
      </c>
      <c r="I133" s="192"/>
      <c r="J133" s="193">
        <f>ROUND(I133*H133,2)</f>
        <v>0</v>
      </c>
      <c r="K133" s="189" t="s">
        <v>144</v>
      </c>
      <c r="L133" s="60"/>
      <c r="M133" s="194" t="s">
        <v>21</v>
      </c>
      <c r="N133" s="195" t="s">
        <v>44</v>
      </c>
      <c r="O133" s="41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AR133" s="23" t="s">
        <v>211</v>
      </c>
      <c r="AT133" s="23" t="s">
        <v>140</v>
      </c>
      <c r="AU133" s="23" t="s">
        <v>77</v>
      </c>
      <c r="AY133" s="23" t="s">
        <v>137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23" t="s">
        <v>77</v>
      </c>
      <c r="BK133" s="198">
        <f>ROUND(I133*H133,2)</f>
        <v>0</v>
      </c>
      <c r="BL133" s="23" t="s">
        <v>211</v>
      </c>
      <c r="BM133" s="23" t="s">
        <v>212</v>
      </c>
    </row>
    <row r="134" spans="2:51" s="13" customFormat="1" ht="13.5">
      <c r="B134" s="222"/>
      <c r="C134" s="223"/>
      <c r="D134" s="201" t="s">
        <v>147</v>
      </c>
      <c r="E134" s="224" t="s">
        <v>21</v>
      </c>
      <c r="F134" s="225" t="s">
        <v>213</v>
      </c>
      <c r="G134" s="223"/>
      <c r="H134" s="224" t="s">
        <v>21</v>
      </c>
      <c r="I134" s="226"/>
      <c r="J134" s="223"/>
      <c r="K134" s="223"/>
      <c r="L134" s="227"/>
      <c r="M134" s="228"/>
      <c r="N134" s="229"/>
      <c r="O134" s="229"/>
      <c r="P134" s="229"/>
      <c r="Q134" s="229"/>
      <c r="R134" s="229"/>
      <c r="S134" s="229"/>
      <c r="T134" s="230"/>
      <c r="AT134" s="231" t="s">
        <v>147</v>
      </c>
      <c r="AU134" s="231" t="s">
        <v>77</v>
      </c>
      <c r="AV134" s="13" t="s">
        <v>80</v>
      </c>
      <c r="AW134" s="13" t="s">
        <v>36</v>
      </c>
      <c r="AX134" s="13" t="s">
        <v>72</v>
      </c>
      <c r="AY134" s="231" t="s">
        <v>137</v>
      </c>
    </row>
    <row r="135" spans="2:51" s="11" customFormat="1" ht="13.5">
      <c r="B135" s="199"/>
      <c r="C135" s="200"/>
      <c r="D135" s="201" t="s">
        <v>147</v>
      </c>
      <c r="E135" s="202" t="s">
        <v>21</v>
      </c>
      <c r="F135" s="203" t="s">
        <v>214</v>
      </c>
      <c r="G135" s="200"/>
      <c r="H135" s="204">
        <v>13.156</v>
      </c>
      <c r="I135" s="205"/>
      <c r="J135" s="200"/>
      <c r="K135" s="200"/>
      <c r="L135" s="206"/>
      <c r="M135" s="207"/>
      <c r="N135" s="208"/>
      <c r="O135" s="208"/>
      <c r="P135" s="208"/>
      <c r="Q135" s="208"/>
      <c r="R135" s="208"/>
      <c r="S135" s="208"/>
      <c r="T135" s="209"/>
      <c r="AT135" s="210" t="s">
        <v>147</v>
      </c>
      <c r="AU135" s="210" t="s">
        <v>77</v>
      </c>
      <c r="AV135" s="11" t="s">
        <v>77</v>
      </c>
      <c r="AW135" s="11" t="s">
        <v>36</v>
      </c>
      <c r="AX135" s="11" t="s">
        <v>72</v>
      </c>
      <c r="AY135" s="210" t="s">
        <v>137</v>
      </c>
    </row>
    <row r="136" spans="2:51" s="13" customFormat="1" ht="13.5">
      <c r="B136" s="222"/>
      <c r="C136" s="223"/>
      <c r="D136" s="201" t="s">
        <v>147</v>
      </c>
      <c r="E136" s="224" t="s">
        <v>21</v>
      </c>
      <c r="F136" s="225" t="s">
        <v>215</v>
      </c>
      <c r="G136" s="223"/>
      <c r="H136" s="224" t="s">
        <v>21</v>
      </c>
      <c r="I136" s="226"/>
      <c r="J136" s="223"/>
      <c r="K136" s="223"/>
      <c r="L136" s="227"/>
      <c r="M136" s="228"/>
      <c r="N136" s="229"/>
      <c r="O136" s="229"/>
      <c r="P136" s="229"/>
      <c r="Q136" s="229"/>
      <c r="R136" s="229"/>
      <c r="S136" s="229"/>
      <c r="T136" s="230"/>
      <c r="AT136" s="231" t="s">
        <v>147</v>
      </c>
      <c r="AU136" s="231" t="s">
        <v>77</v>
      </c>
      <c r="AV136" s="13" t="s">
        <v>80</v>
      </c>
      <c r="AW136" s="13" t="s">
        <v>36</v>
      </c>
      <c r="AX136" s="13" t="s">
        <v>72</v>
      </c>
      <c r="AY136" s="231" t="s">
        <v>137</v>
      </c>
    </row>
    <row r="137" spans="2:51" s="11" customFormat="1" ht="13.5">
      <c r="B137" s="199"/>
      <c r="C137" s="200"/>
      <c r="D137" s="201" t="s">
        <v>147</v>
      </c>
      <c r="E137" s="202" t="s">
        <v>21</v>
      </c>
      <c r="F137" s="203" t="s">
        <v>154</v>
      </c>
      <c r="G137" s="200"/>
      <c r="H137" s="204">
        <v>4.13</v>
      </c>
      <c r="I137" s="205"/>
      <c r="J137" s="200"/>
      <c r="K137" s="200"/>
      <c r="L137" s="206"/>
      <c r="M137" s="207"/>
      <c r="N137" s="208"/>
      <c r="O137" s="208"/>
      <c r="P137" s="208"/>
      <c r="Q137" s="208"/>
      <c r="R137" s="208"/>
      <c r="S137" s="208"/>
      <c r="T137" s="209"/>
      <c r="AT137" s="210" t="s">
        <v>147</v>
      </c>
      <c r="AU137" s="210" t="s">
        <v>77</v>
      </c>
      <c r="AV137" s="11" t="s">
        <v>77</v>
      </c>
      <c r="AW137" s="11" t="s">
        <v>36</v>
      </c>
      <c r="AX137" s="11" t="s">
        <v>72</v>
      </c>
      <c r="AY137" s="210" t="s">
        <v>137</v>
      </c>
    </row>
    <row r="138" spans="2:51" s="12" customFormat="1" ht="13.5">
      <c r="B138" s="211"/>
      <c r="C138" s="212"/>
      <c r="D138" s="201" t="s">
        <v>147</v>
      </c>
      <c r="E138" s="213" t="s">
        <v>21</v>
      </c>
      <c r="F138" s="214" t="s">
        <v>155</v>
      </c>
      <c r="G138" s="212"/>
      <c r="H138" s="215">
        <v>17.286</v>
      </c>
      <c r="I138" s="216"/>
      <c r="J138" s="212"/>
      <c r="K138" s="212"/>
      <c r="L138" s="217"/>
      <c r="M138" s="218"/>
      <c r="N138" s="219"/>
      <c r="O138" s="219"/>
      <c r="P138" s="219"/>
      <c r="Q138" s="219"/>
      <c r="R138" s="219"/>
      <c r="S138" s="219"/>
      <c r="T138" s="220"/>
      <c r="AT138" s="221" t="s">
        <v>147</v>
      </c>
      <c r="AU138" s="221" t="s">
        <v>77</v>
      </c>
      <c r="AV138" s="12" t="s">
        <v>145</v>
      </c>
      <c r="AW138" s="12" t="s">
        <v>36</v>
      </c>
      <c r="AX138" s="12" t="s">
        <v>80</v>
      </c>
      <c r="AY138" s="221" t="s">
        <v>137</v>
      </c>
    </row>
    <row r="139" spans="2:65" s="1" customFormat="1" ht="16.5" customHeight="1">
      <c r="B139" s="40"/>
      <c r="C139" s="187" t="s">
        <v>211</v>
      </c>
      <c r="D139" s="187" t="s">
        <v>140</v>
      </c>
      <c r="E139" s="188" t="s">
        <v>216</v>
      </c>
      <c r="F139" s="189" t="s">
        <v>217</v>
      </c>
      <c r="G139" s="190" t="s">
        <v>143</v>
      </c>
      <c r="H139" s="191">
        <v>14.556</v>
      </c>
      <c r="I139" s="192"/>
      <c r="J139" s="193">
        <f>ROUND(I139*H139,2)</f>
        <v>0</v>
      </c>
      <c r="K139" s="189" t="s">
        <v>144</v>
      </c>
      <c r="L139" s="60"/>
      <c r="M139" s="194" t="s">
        <v>21</v>
      </c>
      <c r="N139" s="195" t="s">
        <v>44</v>
      </c>
      <c r="O139" s="41"/>
      <c r="P139" s="196">
        <f>O139*H139</f>
        <v>0</v>
      </c>
      <c r="Q139" s="196">
        <v>0</v>
      </c>
      <c r="R139" s="196">
        <f>Q139*H139</f>
        <v>0</v>
      </c>
      <c r="S139" s="196">
        <v>0.00015</v>
      </c>
      <c r="T139" s="197">
        <f>S139*H139</f>
        <v>0.0021834</v>
      </c>
      <c r="AR139" s="23" t="s">
        <v>211</v>
      </c>
      <c r="AT139" s="23" t="s">
        <v>140</v>
      </c>
      <c r="AU139" s="23" t="s">
        <v>77</v>
      </c>
      <c r="AY139" s="23" t="s">
        <v>137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23" t="s">
        <v>77</v>
      </c>
      <c r="BK139" s="198">
        <f>ROUND(I139*H139,2)</f>
        <v>0</v>
      </c>
      <c r="BL139" s="23" t="s">
        <v>211</v>
      </c>
      <c r="BM139" s="23" t="s">
        <v>218</v>
      </c>
    </row>
    <row r="140" spans="2:51" s="13" customFormat="1" ht="13.5">
      <c r="B140" s="222"/>
      <c r="C140" s="223"/>
      <c r="D140" s="201" t="s">
        <v>147</v>
      </c>
      <c r="E140" s="224" t="s">
        <v>21</v>
      </c>
      <c r="F140" s="225" t="s">
        <v>219</v>
      </c>
      <c r="G140" s="223"/>
      <c r="H140" s="224" t="s">
        <v>21</v>
      </c>
      <c r="I140" s="226"/>
      <c r="J140" s="223"/>
      <c r="K140" s="223"/>
      <c r="L140" s="227"/>
      <c r="M140" s="228"/>
      <c r="N140" s="229"/>
      <c r="O140" s="229"/>
      <c r="P140" s="229"/>
      <c r="Q140" s="229"/>
      <c r="R140" s="229"/>
      <c r="S140" s="229"/>
      <c r="T140" s="230"/>
      <c r="AT140" s="231" t="s">
        <v>147</v>
      </c>
      <c r="AU140" s="231" t="s">
        <v>77</v>
      </c>
      <c r="AV140" s="13" t="s">
        <v>80</v>
      </c>
      <c r="AW140" s="13" t="s">
        <v>36</v>
      </c>
      <c r="AX140" s="13" t="s">
        <v>72</v>
      </c>
      <c r="AY140" s="231" t="s">
        <v>137</v>
      </c>
    </row>
    <row r="141" spans="2:51" s="11" customFormat="1" ht="13.5">
      <c r="B141" s="199"/>
      <c r="C141" s="200"/>
      <c r="D141" s="201" t="s">
        <v>147</v>
      </c>
      <c r="E141" s="202" t="s">
        <v>21</v>
      </c>
      <c r="F141" s="203" t="s">
        <v>220</v>
      </c>
      <c r="G141" s="200"/>
      <c r="H141" s="204">
        <v>9.191</v>
      </c>
      <c r="I141" s="205"/>
      <c r="J141" s="200"/>
      <c r="K141" s="200"/>
      <c r="L141" s="206"/>
      <c r="M141" s="207"/>
      <c r="N141" s="208"/>
      <c r="O141" s="208"/>
      <c r="P141" s="208"/>
      <c r="Q141" s="208"/>
      <c r="R141" s="208"/>
      <c r="S141" s="208"/>
      <c r="T141" s="209"/>
      <c r="AT141" s="210" t="s">
        <v>147</v>
      </c>
      <c r="AU141" s="210" t="s">
        <v>77</v>
      </c>
      <c r="AV141" s="11" t="s">
        <v>77</v>
      </c>
      <c r="AW141" s="11" t="s">
        <v>36</v>
      </c>
      <c r="AX141" s="11" t="s">
        <v>72</v>
      </c>
      <c r="AY141" s="210" t="s">
        <v>137</v>
      </c>
    </row>
    <row r="142" spans="2:51" s="11" customFormat="1" ht="13.5">
      <c r="B142" s="199"/>
      <c r="C142" s="200"/>
      <c r="D142" s="201" t="s">
        <v>147</v>
      </c>
      <c r="E142" s="202" t="s">
        <v>21</v>
      </c>
      <c r="F142" s="203" t="s">
        <v>221</v>
      </c>
      <c r="G142" s="200"/>
      <c r="H142" s="204">
        <v>1.235</v>
      </c>
      <c r="I142" s="205"/>
      <c r="J142" s="200"/>
      <c r="K142" s="200"/>
      <c r="L142" s="206"/>
      <c r="M142" s="207"/>
      <c r="N142" s="208"/>
      <c r="O142" s="208"/>
      <c r="P142" s="208"/>
      <c r="Q142" s="208"/>
      <c r="R142" s="208"/>
      <c r="S142" s="208"/>
      <c r="T142" s="209"/>
      <c r="AT142" s="210" t="s">
        <v>147</v>
      </c>
      <c r="AU142" s="210" t="s">
        <v>77</v>
      </c>
      <c r="AV142" s="11" t="s">
        <v>77</v>
      </c>
      <c r="AW142" s="11" t="s">
        <v>36</v>
      </c>
      <c r="AX142" s="11" t="s">
        <v>72</v>
      </c>
      <c r="AY142" s="210" t="s">
        <v>137</v>
      </c>
    </row>
    <row r="143" spans="2:51" s="11" customFormat="1" ht="13.5">
      <c r="B143" s="199"/>
      <c r="C143" s="200"/>
      <c r="D143" s="201" t="s">
        <v>147</v>
      </c>
      <c r="E143" s="202" t="s">
        <v>21</v>
      </c>
      <c r="F143" s="203" t="s">
        <v>154</v>
      </c>
      <c r="G143" s="200"/>
      <c r="H143" s="204">
        <v>4.13</v>
      </c>
      <c r="I143" s="205"/>
      <c r="J143" s="200"/>
      <c r="K143" s="200"/>
      <c r="L143" s="206"/>
      <c r="M143" s="207"/>
      <c r="N143" s="208"/>
      <c r="O143" s="208"/>
      <c r="P143" s="208"/>
      <c r="Q143" s="208"/>
      <c r="R143" s="208"/>
      <c r="S143" s="208"/>
      <c r="T143" s="209"/>
      <c r="AT143" s="210" t="s">
        <v>147</v>
      </c>
      <c r="AU143" s="210" t="s">
        <v>77</v>
      </c>
      <c r="AV143" s="11" t="s">
        <v>77</v>
      </c>
      <c r="AW143" s="11" t="s">
        <v>36</v>
      </c>
      <c r="AX143" s="11" t="s">
        <v>72</v>
      </c>
      <c r="AY143" s="210" t="s">
        <v>137</v>
      </c>
    </row>
    <row r="144" spans="2:51" s="12" customFormat="1" ht="13.5">
      <c r="B144" s="211"/>
      <c r="C144" s="212"/>
      <c r="D144" s="201" t="s">
        <v>147</v>
      </c>
      <c r="E144" s="213" t="s">
        <v>21</v>
      </c>
      <c r="F144" s="214" t="s">
        <v>155</v>
      </c>
      <c r="G144" s="212"/>
      <c r="H144" s="215">
        <v>14.556</v>
      </c>
      <c r="I144" s="216"/>
      <c r="J144" s="212"/>
      <c r="K144" s="212"/>
      <c r="L144" s="217"/>
      <c r="M144" s="218"/>
      <c r="N144" s="219"/>
      <c r="O144" s="219"/>
      <c r="P144" s="219"/>
      <c r="Q144" s="219"/>
      <c r="R144" s="219"/>
      <c r="S144" s="219"/>
      <c r="T144" s="220"/>
      <c r="AT144" s="221" t="s">
        <v>147</v>
      </c>
      <c r="AU144" s="221" t="s">
        <v>77</v>
      </c>
      <c r="AV144" s="12" t="s">
        <v>145</v>
      </c>
      <c r="AW144" s="12" t="s">
        <v>36</v>
      </c>
      <c r="AX144" s="12" t="s">
        <v>80</v>
      </c>
      <c r="AY144" s="221" t="s">
        <v>137</v>
      </c>
    </row>
    <row r="145" spans="2:65" s="1" customFormat="1" ht="25.5" customHeight="1">
      <c r="B145" s="40"/>
      <c r="C145" s="187" t="s">
        <v>222</v>
      </c>
      <c r="D145" s="187" t="s">
        <v>140</v>
      </c>
      <c r="E145" s="188" t="s">
        <v>223</v>
      </c>
      <c r="F145" s="189" t="s">
        <v>224</v>
      </c>
      <c r="G145" s="190" t="s">
        <v>143</v>
      </c>
      <c r="H145" s="191">
        <v>62.5</v>
      </c>
      <c r="I145" s="192"/>
      <c r="J145" s="193">
        <f>ROUND(I145*H145,2)</f>
        <v>0</v>
      </c>
      <c r="K145" s="189" t="s">
        <v>144</v>
      </c>
      <c r="L145" s="60"/>
      <c r="M145" s="194" t="s">
        <v>21</v>
      </c>
      <c r="N145" s="195" t="s">
        <v>44</v>
      </c>
      <c r="O145" s="41"/>
      <c r="P145" s="196">
        <f>O145*H145</f>
        <v>0</v>
      </c>
      <c r="Q145" s="196">
        <v>4E-05</v>
      </c>
      <c r="R145" s="196">
        <f>Q145*H145</f>
        <v>0.0025</v>
      </c>
      <c r="S145" s="196">
        <v>0</v>
      </c>
      <c r="T145" s="197">
        <f>S145*H145</f>
        <v>0</v>
      </c>
      <c r="AR145" s="23" t="s">
        <v>145</v>
      </c>
      <c r="AT145" s="23" t="s">
        <v>140</v>
      </c>
      <c r="AU145" s="23" t="s">
        <v>77</v>
      </c>
      <c r="AY145" s="23" t="s">
        <v>137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23" t="s">
        <v>77</v>
      </c>
      <c r="BK145" s="198">
        <f>ROUND(I145*H145,2)</f>
        <v>0</v>
      </c>
      <c r="BL145" s="23" t="s">
        <v>145</v>
      </c>
      <c r="BM145" s="23" t="s">
        <v>225</v>
      </c>
    </row>
    <row r="146" spans="2:51" s="11" customFormat="1" ht="13.5">
      <c r="B146" s="199"/>
      <c r="C146" s="200"/>
      <c r="D146" s="201" t="s">
        <v>147</v>
      </c>
      <c r="E146" s="202" t="s">
        <v>21</v>
      </c>
      <c r="F146" s="203" t="s">
        <v>226</v>
      </c>
      <c r="G146" s="200"/>
      <c r="H146" s="204">
        <v>12.5</v>
      </c>
      <c r="I146" s="205"/>
      <c r="J146" s="200"/>
      <c r="K146" s="200"/>
      <c r="L146" s="206"/>
      <c r="M146" s="207"/>
      <c r="N146" s="208"/>
      <c r="O146" s="208"/>
      <c r="P146" s="208"/>
      <c r="Q146" s="208"/>
      <c r="R146" s="208"/>
      <c r="S146" s="208"/>
      <c r="T146" s="209"/>
      <c r="AT146" s="210" t="s">
        <v>147</v>
      </c>
      <c r="AU146" s="210" t="s">
        <v>77</v>
      </c>
      <c r="AV146" s="11" t="s">
        <v>77</v>
      </c>
      <c r="AW146" s="11" t="s">
        <v>36</v>
      </c>
      <c r="AX146" s="11" t="s">
        <v>72</v>
      </c>
      <c r="AY146" s="210" t="s">
        <v>137</v>
      </c>
    </row>
    <row r="147" spans="2:51" s="13" customFormat="1" ht="13.5">
      <c r="B147" s="222"/>
      <c r="C147" s="223"/>
      <c r="D147" s="201" t="s">
        <v>147</v>
      </c>
      <c r="E147" s="224" t="s">
        <v>21</v>
      </c>
      <c r="F147" s="225" t="s">
        <v>227</v>
      </c>
      <c r="G147" s="223"/>
      <c r="H147" s="224" t="s">
        <v>21</v>
      </c>
      <c r="I147" s="226"/>
      <c r="J147" s="223"/>
      <c r="K147" s="223"/>
      <c r="L147" s="227"/>
      <c r="M147" s="228"/>
      <c r="N147" s="229"/>
      <c r="O147" s="229"/>
      <c r="P147" s="229"/>
      <c r="Q147" s="229"/>
      <c r="R147" s="229"/>
      <c r="S147" s="229"/>
      <c r="T147" s="230"/>
      <c r="AT147" s="231" t="s">
        <v>147</v>
      </c>
      <c r="AU147" s="231" t="s">
        <v>77</v>
      </c>
      <c r="AV147" s="13" t="s">
        <v>80</v>
      </c>
      <c r="AW147" s="13" t="s">
        <v>36</v>
      </c>
      <c r="AX147" s="13" t="s">
        <v>72</v>
      </c>
      <c r="AY147" s="231" t="s">
        <v>137</v>
      </c>
    </row>
    <row r="148" spans="2:51" s="11" customFormat="1" ht="13.5">
      <c r="B148" s="199"/>
      <c r="C148" s="200"/>
      <c r="D148" s="201" t="s">
        <v>147</v>
      </c>
      <c r="E148" s="202" t="s">
        <v>21</v>
      </c>
      <c r="F148" s="203" t="s">
        <v>193</v>
      </c>
      <c r="G148" s="200"/>
      <c r="H148" s="204">
        <v>50</v>
      </c>
      <c r="I148" s="205"/>
      <c r="J148" s="200"/>
      <c r="K148" s="200"/>
      <c r="L148" s="206"/>
      <c r="M148" s="207"/>
      <c r="N148" s="208"/>
      <c r="O148" s="208"/>
      <c r="P148" s="208"/>
      <c r="Q148" s="208"/>
      <c r="R148" s="208"/>
      <c r="S148" s="208"/>
      <c r="T148" s="209"/>
      <c r="AT148" s="210" t="s">
        <v>147</v>
      </c>
      <c r="AU148" s="210" t="s">
        <v>77</v>
      </c>
      <c r="AV148" s="11" t="s">
        <v>77</v>
      </c>
      <c r="AW148" s="11" t="s">
        <v>36</v>
      </c>
      <c r="AX148" s="11" t="s">
        <v>72</v>
      </c>
      <c r="AY148" s="210" t="s">
        <v>137</v>
      </c>
    </row>
    <row r="149" spans="2:51" s="12" customFormat="1" ht="13.5">
      <c r="B149" s="211"/>
      <c r="C149" s="212"/>
      <c r="D149" s="201" t="s">
        <v>147</v>
      </c>
      <c r="E149" s="213" t="s">
        <v>21</v>
      </c>
      <c r="F149" s="214" t="s">
        <v>155</v>
      </c>
      <c r="G149" s="212"/>
      <c r="H149" s="215">
        <v>62.5</v>
      </c>
      <c r="I149" s="216"/>
      <c r="J149" s="212"/>
      <c r="K149" s="212"/>
      <c r="L149" s="217"/>
      <c r="M149" s="218"/>
      <c r="N149" s="219"/>
      <c r="O149" s="219"/>
      <c r="P149" s="219"/>
      <c r="Q149" s="219"/>
      <c r="R149" s="219"/>
      <c r="S149" s="219"/>
      <c r="T149" s="220"/>
      <c r="AT149" s="221" t="s">
        <v>147</v>
      </c>
      <c r="AU149" s="221" t="s">
        <v>77</v>
      </c>
      <c r="AV149" s="12" t="s">
        <v>145</v>
      </c>
      <c r="AW149" s="12" t="s">
        <v>36</v>
      </c>
      <c r="AX149" s="12" t="s">
        <v>80</v>
      </c>
      <c r="AY149" s="221" t="s">
        <v>137</v>
      </c>
    </row>
    <row r="150" spans="2:65" s="1" customFormat="1" ht="38.25" customHeight="1">
      <c r="B150" s="40"/>
      <c r="C150" s="187" t="s">
        <v>228</v>
      </c>
      <c r="D150" s="187" t="s">
        <v>140</v>
      </c>
      <c r="E150" s="188" t="s">
        <v>229</v>
      </c>
      <c r="F150" s="189" t="s">
        <v>230</v>
      </c>
      <c r="G150" s="190" t="s">
        <v>143</v>
      </c>
      <c r="H150" s="191">
        <v>26.26</v>
      </c>
      <c r="I150" s="192"/>
      <c r="J150" s="193">
        <f>ROUND(I150*H150,2)</f>
        <v>0</v>
      </c>
      <c r="K150" s="189" t="s">
        <v>144</v>
      </c>
      <c r="L150" s="60"/>
      <c r="M150" s="194" t="s">
        <v>21</v>
      </c>
      <c r="N150" s="195" t="s">
        <v>44</v>
      </c>
      <c r="O150" s="41"/>
      <c r="P150" s="196">
        <f>O150*H150</f>
        <v>0</v>
      </c>
      <c r="Q150" s="196">
        <v>0</v>
      </c>
      <c r="R150" s="196">
        <f>Q150*H150</f>
        <v>0</v>
      </c>
      <c r="S150" s="196">
        <v>0.1</v>
      </c>
      <c r="T150" s="197">
        <f>S150*H150</f>
        <v>2.6260000000000003</v>
      </c>
      <c r="AR150" s="23" t="s">
        <v>145</v>
      </c>
      <c r="AT150" s="23" t="s">
        <v>140</v>
      </c>
      <c r="AU150" s="23" t="s">
        <v>77</v>
      </c>
      <c r="AY150" s="23" t="s">
        <v>137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23" t="s">
        <v>77</v>
      </c>
      <c r="BK150" s="198">
        <f>ROUND(I150*H150,2)</f>
        <v>0</v>
      </c>
      <c r="BL150" s="23" t="s">
        <v>145</v>
      </c>
      <c r="BM150" s="23" t="s">
        <v>231</v>
      </c>
    </row>
    <row r="151" spans="2:51" s="11" customFormat="1" ht="13.5">
      <c r="B151" s="199"/>
      <c r="C151" s="200"/>
      <c r="D151" s="201" t="s">
        <v>147</v>
      </c>
      <c r="E151" s="202" t="s">
        <v>21</v>
      </c>
      <c r="F151" s="203" t="s">
        <v>232</v>
      </c>
      <c r="G151" s="200"/>
      <c r="H151" s="204">
        <v>26.26</v>
      </c>
      <c r="I151" s="205"/>
      <c r="J151" s="200"/>
      <c r="K151" s="200"/>
      <c r="L151" s="206"/>
      <c r="M151" s="207"/>
      <c r="N151" s="208"/>
      <c r="O151" s="208"/>
      <c r="P151" s="208"/>
      <c r="Q151" s="208"/>
      <c r="R151" s="208"/>
      <c r="S151" s="208"/>
      <c r="T151" s="209"/>
      <c r="AT151" s="210" t="s">
        <v>147</v>
      </c>
      <c r="AU151" s="210" t="s">
        <v>77</v>
      </c>
      <c r="AV151" s="11" t="s">
        <v>77</v>
      </c>
      <c r="AW151" s="11" t="s">
        <v>36</v>
      </c>
      <c r="AX151" s="11" t="s">
        <v>80</v>
      </c>
      <c r="AY151" s="210" t="s">
        <v>137</v>
      </c>
    </row>
    <row r="152" spans="2:65" s="1" customFormat="1" ht="16.5" customHeight="1">
      <c r="B152" s="40"/>
      <c r="C152" s="187" t="s">
        <v>233</v>
      </c>
      <c r="D152" s="187" t="s">
        <v>140</v>
      </c>
      <c r="E152" s="188" t="s">
        <v>234</v>
      </c>
      <c r="F152" s="189" t="s">
        <v>235</v>
      </c>
      <c r="G152" s="190" t="s">
        <v>143</v>
      </c>
      <c r="H152" s="191">
        <v>4.13</v>
      </c>
      <c r="I152" s="192"/>
      <c r="J152" s="193">
        <f>ROUND(I152*H152,2)</f>
        <v>0</v>
      </c>
      <c r="K152" s="189" t="s">
        <v>144</v>
      </c>
      <c r="L152" s="60"/>
      <c r="M152" s="194" t="s">
        <v>21</v>
      </c>
      <c r="N152" s="195" t="s">
        <v>44</v>
      </c>
      <c r="O152" s="41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AR152" s="23" t="s">
        <v>145</v>
      </c>
      <c r="AT152" s="23" t="s">
        <v>140</v>
      </c>
      <c r="AU152" s="23" t="s">
        <v>77</v>
      </c>
      <c r="AY152" s="23" t="s">
        <v>137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23" t="s">
        <v>77</v>
      </c>
      <c r="BK152" s="198">
        <f>ROUND(I152*H152,2)</f>
        <v>0</v>
      </c>
      <c r="BL152" s="23" t="s">
        <v>145</v>
      </c>
      <c r="BM152" s="23" t="s">
        <v>236</v>
      </c>
    </row>
    <row r="153" spans="2:51" s="11" customFormat="1" ht="13.5">
      <c r="B153" s="199"/>
      <c r="C153" s="200"/>
      <c r="D153" s="201" t="s">
        <v>147</v>
      </c>
      <c r="E153" s="202" t="s">
        <v>21</v>
      </c>
      <c r="F153" s="203" t="s">
        <v>154</v>
      </c>
      <c r="G153" s="200"/>
      <c r="H153" s="204">
        <v>4.13</v>
      </c>
      <c r="I153" s="205"/>
      <c r="J153" s="200"/>
      <c r="K153" s="200"/>
      <c r="L153" s="206"/>
      <c r="M153" s="207"/>
      <c r="N153" s="208"/>
      <c r="O153" s="208"/>
      <c r="P153" s="208"/>
      <c r="Q153" s="208"/>
      <c r="R153" s="208"/>
      <c r="S153" s="208"/>
      <c r="T153" s="209"/>
      <c r="AT153" s="210" t="s">
        <v>147</v>
      </c>
      <c r="AU153" s="210" t="s">
        <v>77</v>
      </c>
      <c r="AV153" s="11" t="s">
        <v>77</v>
      </c>
      <c r="AW153" s="11" t="s">
        <v>36</v>
      </c>
      <c r="AX153" s="11" t="s">
        <v>72</v>
      </c>
      <c r="AY153" s="210" t="s">
        <v>137</v>
      </c>
    </row>
    <row r="154" spans="2:51" s="12" customFormat="1" ht="13.5">
      <c r="B154" s="211"/>
      <c r="C154" s="212"/>
      <c r="D154" s="201" t="s">
        <v>147</v>
      </c>
      <c r="E154" s="213" t="s">
        <v>21</v>
      </c>
      <c r="F154" s="214" t="s">
        <v>155</v>
      </c>
      <c r="G154" s="212"/>
      <c r="H154" s="215">
        <v>4.13</v>
      </c>
      <c r="I154" s="216"/>
      <c r="J154" s="212"/>
      <c r="K154" s="212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147</v>
      </c>
      <c r="AU154" s="221" t="s">
        <v>77</v>
      </c>
      <c r="AV154" s="12" t="s">
        <v>145</v>
      </c>
      <c r="AW154" s="12" t="s">
        <v>36</v>
      </c>
      <c r="AX154" s="12" t="s">
        <v>80</v>
      </c>
      <c r="AY154" s="221" t="s">
        <v>137</v>
      </c>
    </row>
    <row r="155" spans="2:63" s="10" customFormat="1" ht="29.85" customHeight="1">
      <c r="B155" s="171"/>
      <c r="C155" s="172"/>
      <c r="D155" s="173" t="s">
        <v>71</v>
      </c>
      <c r="E155" s="185" t="s">
        <v>237</v>
      </c>
      <c r="F155" s="185" t="s">
        <v>238</v>
      </c>
      <c r="G155" s="172"/>
      <c r="H155" s="172"/>
      <c r="I155" s="175"/>
      <c r="J155" s="186">
        <f>BK155</f>
        <v>0</v>
      </c>
      <c r="K155" s="172"/>
      <c r="L155" s="177"/>
      <c r="M155" s="178"/>
      <c r="N155" s="179"/>
      <c r="O155" s="179"/>
      <c r="P155" s="180">
        <f>SUM(P156:P162)</f>
        <v>0</v>
      </c>
      <c r="Q155" s="179"/>
      <c r="R155" s="180">
        <f>SUM(R156:R162)</f>
        <v>0</v>
      </c>
      <c r="S155" s="179"/>
      <c r="T155" s="181">
        <f>SUM(T156:T162)</f>
        <v>0</v>
      </c>
      <c r="AR155" s="182" t="s">
        <v>80</v>
      </c>
      <c r="AT155" s="183" t="s">
        <v>71</v>
      </c>
      <c r="AU155" s="183" t="s">
        <v>80</v>
      </c>
      <c r="AY155" s="182" t="s">
        <v>137</v>
      </c>
      <c r="BK155" s="184">
        <f>SUM(BK156:BK162)</f>
        <v>0</v>
      </c>
    </row>
    <row r="156" spans="2:65" s="1" customFormat="1" ht="25.5" customHeight="1">
      <c r="B156" s="40"/>
      <c r="C156" s="187" t="s">
        <v>239</v>
      </c>
      <c r="D156" s="187" t="s">
        <v>140</v>
      </c>
      <c r="E156" s="188" t="s">
        <v>240</v>
      </c>
      <c r="F156" s="189" t="s">
        <v>241</v>
      </c>
      <c r="G156" s="190" t="s">
        <v>242</v>
      </c>
      <c r="H156" s="191">
        <v>2.845</v>
      </c>
      <c r="I156" s="192"/>
      <c r="J156" s="193">
        <f>ROUND(I156*H156,2)</f>
        <v>0</v>
      </c>
      <c r="K156" s="189" t="s">
        <v>144</v>
      </c>
      <c r="L156" s="60"/>
      <c r="M156" s="194" t="s">
        <v>21</v>
      </c>
      <c r="N156" s="195" t="s">
        <v>44</v>
      </c>
      <c r="O156" s="41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AR156" s="23" t="s">
        <v>145</v>
      </c>
      <c r="AT156" s="23" t="s">
        <v>140</v>
      </c>
      <c r="AU156" s="23" t="s">
        <v>77</v>
      </c>
      <c r="AY156" s="23" t="s">
        <v>137</v>
      </c>
      <c r="BE156" s="198">
        <f>IF(N156="základní",J156,0)</f>
        <v>0</v>
      </c>
      <c r="BF156" s="198">
        <f>IF(N156="snížená",J156,0)</f>
        <v>0</v>
      </c>
      <c r="BG156" s="198">
        <f>IF(N156="zákl. přenesená",J156,0)</f>
        <v>0</v>
      </c>
      <c r="BH156" s="198">
        <f>IF(N156="sníž. přenesená",J156,0)</f>
        <v>0</v>
      </c>
      <c r="BI156" s="198">
        <f>IF(N156="nulová",J156,0)</f>
        <v>0</v>
      </c>
      <c r="BJ156" s="23" t="s">
        <v>77</v>
      </c>
      <c r="BK156" s="198">
        <f>ROUND(I156*H156,2)</f>
        <v>0</v>
      </c>
      <c r="BL156" s="23" t="s">
        <v>145</v>
      </c>
      <c r="BM156" s="23" t="s">
        <v>243</v>
      </c>
    </row>
    <row r="157" spans="2:65" s="1" customFormat="1" ht="38.25" customHeight="1">
      <c r="B157" s="40"/>
      <c r="C157" s="187" t="s">
        <v>9</v>
      </c>
      <c r="D157" s="187" t="s">
        <v>140</v>
      </c>
      <c r="E157" s="188" t="s">
        <v>244</v>
      </c>
      <c r="F157" s="189" t="s">
        <v>245</v>
      </c>
      <c r="G157" s="190" t="s">
        <v>242</v>
      </c>
      <c r="H157" s="191">
        <v>142.25</v>
      </c>
      <c r="I157" s="192"/>
      <c r="J157" s="193">
        <f>ROUND(I157*H157,2)</f>
        <v>0</v>
      </c>
      <c r="K157" s="189" t="s">
        <v>144</v>
      </c>
      <c r="L157" s="60"/>
      <c r="M157" s="194" t="s">
        <v>21</v>
      </c>
      <c r="N157" s="195" t="s">
        <v>44</v>
      </c>
      <c r="O157" s="41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AR157" s="23" t="s">
        <v>145</v>
      </c>
      <c r="AT157" s="23" t="s">
        <v>140</v>
      </c>
      <c r="AU157" s="23" t="s">
        <v>77</v>
      </c>
      <c r="AY157" s="23" t="s">
        <v>137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23" t="s">
        <v>77</v>
      </c>
      <c r="BK157" s="198">
        <f>ROUND(I157*H157,2)</f>
        <v>0</v>
      </c>
      <c r="BL157" s="23" t="s">
        <v>145</v>
      </c>
      <c r="BM157" s="23" t="s">
        <v>246</v>
      </c>
    </row>
    <row r="158" spans="2:51" s="11" customFormat="1" ht="13.5">
      <c r="B158" s="199"/>
      <c r="C158" s="200"/>
      <c r="D158" s="201" t="s">
        <v>147</v>
      </c>
      <c r="E158" s="200"/>
      <c r="F158" s="203" t="s">
        <v>247</v>
      </c>
      <c r="G158" s="200"/>
      <c r="H158" s="204">
        <v>142.25</v>
      </c>
      <c r="I158" s="205"/>
      <c r="J158" s="200"/>
      <c r="K158" s="200"/>
      <c r="L158" s="206"/>
      <c r="M158" s="207"/>
      <c r="N158" s="208"/>
      <c r="O158" s="208"/>
      <c r="P158" s="208"/>
      <c r="Q158" s="208"/>
      <c r="R158" s="208"/>
      <c r="S158" s="208"/>
      <c r="T158" s="209"/>
      <c r="AT158" s="210" t="s">
        <v>147</v>
      </c>
      <c r="AU158" s="210" t="s">
        <v>77</v>
      </c>
      <c r="AV158" s="11" t="s">
        <v>77</v>
      </c>
      <c r="AW158" s="11" t="s">
        <v>6</v>
      </c>
      <c r="AX158" s="11" t="s">
        <v>80</v>
      </c>
      <c r="AY158" s="210" t="s">
        <v>137</v>
      </c>
    </row>
    <row r="159" spans="2:65" s="1" customFormat="1" ht="25.5" customHeight="1">
      <c r="B159" s="40"/>
      <c r="C159" s="187" t="s">
        <v>248</v>
      </c>
      <c r="D159" s="187" t="s">
        <v>140</v>
      </c>
      <c r="E159" s="188" t="s">
        <v>249</v>
      </c>
      <c r="F159" s="189" t="s">
        <v>250</v>
      </c>
      <c r="G159" s="190" t="s">
        <v>242</v>
      </c>
      <c r="H159" s="191">
        <v>2.845</v>
      </c>
      <c r="I159" s="192"/>
      <c r="J159" s="193">
        <f>ROUND(I159*H159,2)</f>
        <v>0</v>
      </c>
      <c r="K159" s="189" t="s">
        <v>144</v>
      </c>
      <c r="L159" s="60"/>
      <c r="M159" s="194" t="s">
        <v>21</v>
      </c>
      <c r="N159" s="195" t="s">
        <v>44</v>
      </c>
      <c r="O159" s="41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AR159" s="23" t="s">
        <v>145</v>
      </c>
      <c r="AT159" s="23" t="s">
        <v>140</v>
      </c>
      <c r="AU159" s="23" t="s">
        <v>77</v>
      </c>
      <c r="AY159" s="23" t="s">
        <v>137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23" t="s">
        <v>77</v>
      </c>
      <c r="BK159" s="198">
        <f>ROUND(I159*H159,2)</f>
        <v>0</v>
      </c>
      <c r="BL159" s="23" t="s">
        <v>145</v>
      </c>
      <c r="BM159" s="23" t="s">
        <v>251</v>
      </c>
    </row>
    <row r="160" spans="2:65" s="1" customFormat="1" ht="25.5" customHeight="1">
      <c r="B160" s="40"/>
      <c r="C160" s="187" t="s">
        <v>252</v>
      </c>
      <c r="D160" s="187" t="s">
        <v>140</v>
      </c>
      <c r="E160" s="188" t="s">
        <v>253</v>
      </c>
      <c r="F160" s="189" t="s">
        <v>254</v>
      </c>
      <c r="G160" s="190" t="s">
        <v>242</v>
      </c>
      <c r="H160" s="191">
        <v>25.605</v>
      </c>
      <c r="I160" s="192"/>
      <c r="J160" s="193">
        <f>ROUND(I160*H160,2)</f>
        <v>0</v>
      </c>
      <c r="K160" s="189" t="s">
        <v>144</v>
      </c>
      <c r="L160" s="60"/>
      <c r="M160" s="194" t="s">
        <v>21</v>
      </c>
      <c r="N160" s="195" t="s">
        <v>44</v>
      </c>
      <c r="O160" s="41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AR160" s="23" t="s">
        <v>145</v>
      </c>
      <c r="AT160" s="23" t="s">
        <v>140</v>
      </c>
      <c r="AU160" s="23" t="s">
        <v>77</v>
      </c>
      <c r="AY160" s="23" t="s">
        <v>137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23" t="s">
        <v>77</v>
      </c>
      <c r="BK160" s="198">
        <f>ROUND(I160*H160,2)</f>
        <v>0</v>
      </c>
      <c r="BL160" s="23" t="s">
        <v>145</v>
      </c>
      <c r="BM160" s="23" t="s">
        <v>255</v>
      </c>
    </row>
    <row r="161" spans="2:51" s="11" customFormat="1" ht="13.5">
      <c r="B161" s="199"/>
      <c r="C161" s="200"/>
      <c r="D161" s="201" t="s">
        <v>147</v>
      </c>
      <c r="E161" s="200"/>
      <c r="F161" s="203" t="s">
        <v>256</v>
      </c>
      <c r="G161" s="200"/>
      <c r="H161" s="204">
        <v>25.605</v>
      </c>
      <c r="I161" s="205"/>
      <c r="J161" s="200"/>
      <c r="K161" s="200"/>
      <c r="L161" s="206"/>
      <c r="M161" s="207"/>
      <c r="N161" s="208"/>
      <c r="O161" s="208"/>
      <c r="P161" s="208"/>
      <c r="Q161" s="208"/>
      <c r="R161" s="208"/>
      <c r="S161" s="208"/>
      <c r="T161" s="209"/>
      <c r="AT161" s="210" t="s">
        <v>147</v>
      </c>
      <c r="AU161" s="210" t="s">
        <v>77</v>
      </c>
      <c r="AV161" s="11" t="s">
        <v>77</v>
      </c>
      <c r="AW161" s="11" t="s">
        <v>6</v>
      </c>
      <c r="AX161" s="11" t="s">
        <v>80</v>
      </c>
      <c r="AY161" s="210" t="s">
        <v>137</v>
      </c>
    </row>
    <row r="162" spans="2:65" s="1" customFormat="1" ht="38.25" customHeight="1">
      <c r="B162" s="40"/>
      <c r="C162" s="187" t="s">
        <v>257</v>
      </c>
      <c r="D162" s="187" t="s">
        <v>140</v>
      </c>
      <c r="E162" s="188" t="s">
        <v>258</v>
      </c>
      <c r="F162" s="189" t="s">
        <v>259</v>
      </c>
      <c r="G162" s="190" t="s">
        <v>242</v>
      </c>
      <c r="H162" s="191">
        <v>2.845</v>
      </c>
      <c r="I162" s="192"/>
      <c r="J162" s="193">
        <f>ROUND(I162*H162,2)</f>
        <v>0</v>
      </c>
      <c r="K162" s="189" t="s">
        <v>144</v>
      </c>
      <c r="L162" s="60"/>
      <c r="M162" s="194" t="s">
        <v>21</v>
      </c>
      <c r="N162" s="195" t="s">
        <v>44</v>
      </c>
      <c r="O162" s="41"/>
      <c r="P162" s="196">
        <f>O162*H162</f>
        <v>0</v>
      </c>
      <c r="Q162" s="196">
        <v>0</v>
      </c>
      <c r="R162" s="196">
        <f>Q162*H162</f>
        <v>0</v>
      </c>
      <c r="S162" s="196">
        <v>0</v>
      </c>
      <c r="T162" s="197">
        <f>S162*H162</f>
        <v>0</v>
      </c>
      <c r="AR162" s="23" t="s">
        <v>145</v>
      </c>
      <c r="AT162" s="23" t="s">
        <v>140</v>
      </c>
      <c r="AU162" s="23" t="s">
        <v>77</v>
      </c>
      <c r="AY162" s="23" t="s">
        <v>137</v>
      </c>
      <c r="BE162" s="198">
        <f>IF(N162="základní",J162,0)</f>
        <v>0</v>
      </c>
      <c r="BF162" s="198">
        <f>IF(N162="snížená",J162,0)</f>
        <v>0</v>
      </c>
      <c r="BG162" s="198">
        <f>IF(N162="zákl. přenesená",J162,0)</f>
        <v>0</v>
      </c>
      <c r="BH162" s="198">
        <f>IF(N162="sníž. přenesená",J162,0)</f>
        <v>0</v>
      </c>
      <c r="BI162" s="198">
        <f>IF(N162="nulová",J162,0)</f>
        <v>0</v>
      </c>
      <c r="BJ162" s="23" t="s">
        <v>77</v>
      </c>
      <c r="BK162" s="198">
        <f>ROUND(I162*H162,2)</f>
        <v>0</v>
      </c>
      <c r="BL162" s="23" t="s">
        <v>145</v>
      </c>
      <c r="BM162" s="23" t="s">
        <v>260</v>
      </c>
    </row>
    <row r="163" spans="2:63" s="10" customFormat="1" ht="29.85" customHeight="1">
      <c r="B163" s="171"/>
      <c r="C163" s="172"/>
      <c r="D163" s="173" t="s">
        <v>71</v>
      </c>
      <c r="E163" s="185" t="s">
        <v>261</v>
      </c>
      <c r="F163" s="185" t="s">
        <v>262</v>
      </c>
      <c r="G163" s="172"/>
      <c r="H163" s="172"/>
      <c r="I163" s="175"/>
      <c r="J163" s="186">
        <f>BK163</f>
        <v>0</v>
      </c>
      <c r="K163" s="172"/>
      <c r="L163" s="177"/>
      <c r="M163" s="178"/>
      <c r="N163" s="179"/>
      <c r="O163" s="179"/>
      <c r="P163" s="180">
        <f>SUM(P164:P166)</f>
        <v>0</v>
      </c>
      <c r="Q163" s="179"/>
      <c r="R163" s="180">
        <f>SUM(R164:R166)</f>
        <v>0</v>
      </c>
      <c r="S163" s="179"/>
      <c r="T163" s="181">
        <f>SUM(T164:T166)</f>
        <v>0</v>
      </c>
      <c r="AR163" s="182" t="s">
        <v>80</v>
      </c>
      <c r="AT163" s="183" t="s">
        <v>71</v>
      </c>
      <c r="AU163" s="183" t="s">
        <v>80</v>
      </c>
      <c r="AY163" s="182" t="s">
        <v>137</v>
      </c>
      <c r="BK163" s="184">
        <f>SUM(BK164:BK166)</f>
        <v>0</v>
      </c>
    </row>
    <row r="164" spans="2:65" s="1" customFormat="1" ht="38.25" customHeight="1">
      <c r="B164" s="40"/>
      <c r="C164" s="187" t="s">
        <v>263</v>
      </c>
      <c r="D164" s="187" t="s">
        <v>140</v>
      </c>
      <c r="E164" s="188" t="s">
        <v>264</v>
      </c>
      <c r="F164" s="189" t="s">
        <v>265</v>
      </c>
      <c r="G164" s="190" t="s">
        <v>242</v>
      </c>
      <c r="H164" s="191">
        <v>0.833</v>
      </c>
      <c r="I164" s="192"/>
      <c r="J164" s="193">
        <f>ROUND(I164*H164,2)</f>
        <v>0</v>
      </c>
      <c r="K164" s="189" t="s">
        <v>144</v>
      </c>
      <c r="L164" s="60"/>
      <c r="M164" s="194" t="s">
        <v>21</v>
      </c>
      <c r="N164" s="195" t="s">
        <v>44</v>
      </c>
      <c r="O164" s="41"/>
      <c r="P164" s="196">
        <f>O164*H164</f>
        <v>0</v>
      </c>
      <c r="Q164" s="196">
        <v>0</v>
      </c>
      <c r="R164" s="196">
        <f>Q164*H164</f>
        <v>0</v>
      </c>
      <c r="S164" s="196">
        <v>0</v>
      </c>
      <c r="T164" s="197">
        <f>S164*H164</f>
        <v>0</v>
      </c>
      <c r="AR164" s="23" t="s">
        <v>145</v>
      </c>
      <c r="AT164" s="23" t="s">
        <v>140</v>
      </c>
      <c r="AU164" s="23" t="s">
        <v>77</v>
      </c>
      <c r="AY164" s="23" t="s">
        <v>137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23" t="s">
        <v>77</v>
      </c>
      <c r="BK164" s="198">
        <f>ROUND(I164*H164,2)</f>
        <v>0</v>
      </c>
      <c r="BL164" s="23" t="s">
        <v>145</v>
      </c>
      <c r="BM164" s="23" t="s">
        <v>266</v>
      </c>
    </row>
    <row r="165" spans="2:65" s="1" customFormat="1" ht="51" customHeight="1">
      <c r="B165" s="40"/>
      <c r="C165" s="187" t="s">
        <v>267</v>
      </c>
      <c r="D165" s="187" t="s">
        <v>140</v>
      </c>
      <c r="E165" s="188" t="s">
        <v>268</v>
      </c>
      <c r="F165" s="189" t="s">
        <v>269</v>
      </c>
      <c r="G165" s="190" t="s">
        <v>242</v>
      </c>
      <c r="H165" s="191">
        <v>0.833</v>
      </c>
      <c r="I165" s="192"/>
      <c r="J165" s="193">
        <f>ROUND(I165*H165,2)</f>
        <v>0</v>
      </c>
      <c r="K165" s="189" t="s">
        <v>144</v>
      </c>
      <c r="L165" s="60"/>
      <c r="M165" s="194" t="s">
        <v>21</v>
      </c>
      <c r="N165" s="195" t="s">
        <v>44</v>
      </c>
      <c r="O165" s="41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AR165" s="23" t="s">
        <v>145</v>
      </c>
      <c r="AT165" s="23" t="s">
        <v>140</v>
      </c>
      <c r="AU165" s="23" t="s">
        <v>77</v>
      </c>
      <c r="AY165" s="23" t="s">
        <v>137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23" t="s">
        <v>77</v>
      </c>
      <c r="BK165" s="198">
        <f>ROUND(I165*H165,2)</f>
        <v>0</v>
      </c>
      <c r="BL165" s="23" t="s">
        <v>145</v>
      </c>
      <c r="BM165" s="23" t="s">
        <v>270</v>
      </c>
    </row>
    <row r="166" spans="2:65" s="1" customFormat="1" ht="38.25" customHeight="1">
      <c r="B166" s="40"/>
      <c r="C166" s="187" t="s">
        <v>271</v>
      </c>
      <c r="D166" s="187" t="s">
        <v>140</v>
      </c>
      <c r="E166" s="188" t="s">
        <v>272</v>
      </c>
      <c r="F166" s="189" t="s">
        <v>273</v>
      </c>
      <c r="G166" s="190" t="s">
        <v>242</v>
      </c>
      <c r="H166" s="191">
        <v>0.833</v>
      </c>
      <c r="I166" s="192"/>
      <c r="J166" s="193">
        <f>ROUND(I166*H166,2)</f>
        <v>0</v>
      </c>
      <c r="K166" s="189" t="s">
        <v>144</v>
      </c>
      <c r="L166" s="60"/>
      <c r="M166" s="194" t="s">
        <v>21</v>
      </c>
      <c r="N166" s="195" t="s">
        <v>44</v>
      </c>
      <c r="O166" s="41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7">
        <f>S166*H166</f>
        <v>0</v>
      </c>
      <c r="AR166" s="23" t="s">
        <v>145</v>
      </c>
      <c r="AT166" s="23" t="s">
        <v>140</v>
      </c>
      <c r="AU166" s="23" t="s">
        <v>77</v>
      </c>
      <c r="AY166" s="23" t="s">
        <v>137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23" t="s">
        <v>77</v>
      </c>
      <c r="BK166" s="198">
        <f>ROUND(I166*H166,2)</f>
        <v>0</v>
      </c>
      <c r="BL166" s="23" t="s">
        <v>145</v>
      </c>
      <c r="BM166" s="23" t="s">
        <v>274</v>
      </c>
    </row>
    <row r="167" spans="2:63" s="10" customFormat="1" ht="37.35" customHeight="1">
      <c r="B167" s="171"/>
      <c r="C167" s="172"/>
      <c r="D167" s="173" t="s">
        <v>71</v>
      </c>
      <c r="E167" s="174" t="s">
        <v>275</v>
      </c>
      <c r="F167" s="174" t="s">
        <v>276</v>
      </c>
      <c r="G167" s="172"/>
      <c r="H167" s="172"/>
      <c r="I167" s="175"/>
      <c r="J167" s="176">
        <f>BK167</f>
        <v>0</v>
      </c>
      <c r="K167" s="172"/>
      <c r="L167" s="177"/>
      <c r="M167" s="178"/>
      <c r="N167" s="179"/>
      <c r="O167" s="179"/>
      <c r="P167" s="180">
        <f>P168+P197+P208+P220+P232+P252+P256+P274+P280+P299+P315+P324+P334+P351+P357</f>
        <v>0</v>
      </c>
      <c r="Q167" s="179"/>
      <c r="R167" s="180">
        <f>R168+R197+R208+R220+R232+R252+R256+R274+R280+R299+R315+R324+R334+R351+R357</f>
        <v>2.03477355</v>
      </c>
      <c r="S167" s="179"/>
      <c r="T167" s="181">
        <f>T168+T197+T208+T220+T232+T252+T256+T274+T280+T299+T315+T324+T334+T351+T357</f>
        <v>0.21642050000000002</v>
      </c>
      <c r="AR167" s="182" t="s">
        <v>77</v>
      </c>
      <c r="AT167" s="183" t="s">
        <v>71</v>
      </c>
      <c r="AU167" s="183" t="s">
        <v>72</v>
      </c>
      <c r="AY167" s="182" t="s">
        <v>137</v>
      </c>
      <c r="BK167" s="184">
        <f>BK168+BK197+BK208+BK220+BK232+BK252+BK256+BK274+BK280+BK299+BK315+BK324+BK334+BK351+BK357</f>
        <v>0</v>
      </c>
    </row>
    <row r="168" spans="2:63" s="10" customFormat="1" ht="19.9" customHeight="1">
      <c r="B168" s="171"/>
      <c r="C168" s="172"/>
      <c r="D168" s="173" t="s">
        <v>71</v>
      </c>
      <c r="E168" s="185" t="s">
        <v>277</v>
      </c>
      <c r="F168" s="185" t="s">
        <v>278</v>
      </c>
      <c r="G168" s="172"/>
      <c r="H168" s="172"/>
      <c r="I168" s="175"/>
      <c r="J168" s="186">
        <f>BK168</f>
        <v>0</v>
      </c>
      <c r="K168" s="172"/>
      <c r="L168" s="177"/>
      <c r="M168" s="178"/>
      <c r="N168" s="179"/>
      <c r="O168" s="179"/>
      <c r="P168" s="180">
        <f>SUM(P169:P196)</f>
        <v>0</v>
      </c>
      <c r="Q168" s="179"/>
      <c r="R168" s="180">
        <f>SUM(R169:R196)</f>
        <v>0.04085664000000001</v>
      </c>
      <c r="S168" s="179"/>
      <c r="T168" s="181">
        <f>SUM(T169:T196)</f>
        <v>0</v>
      </c>
      <c r="AR168" s="182" t="s">
        <v>77</v>
      </c>
      <c r="AT168" s="183" t="s">
        <v>71</v>
      </c>
      <c r="AU168" s="183" t="s">
        <v>80</v>
      </c>
      <c r="AY168" s="182" t="s">
        <v>137</v>
      </c>
      <c r="BK168" s="184">
        <f>SUM(BK169:BK196)</f>
        <v>0</v>
      </c>
    </row>
    <row r="169" spans="2:65" s="1" customFormat="1" ht="25.5" customHeight="1">
      <c r="B169" s="40"/>
      <c r="C169" s="187" t="s">
        <v>279</v>
      </c>
      <c r="D169" s="187" t="s">
        <v>140</v>
      </c>
      <c r="E169" s="188" t="s">
        <v>280</v>
      </c>
      <c r="F169" s="189" t="s">
        <v>281</v>
      </c>
      <c r="G169" s="190" t="s">
        <v>143</v>
      </c>
      <c r="H169" s="191">
        <v>4.13</v>
      </c>
      <c r="I169" s="192"/>
      <c r="J169" s="193">
        <f>ROUND(I169*H169,2)</f>
        <v>0</v>
      </c>
      <c r="K169" s="189" t="s">
        <v>144</v>
      </c>
      <c r="L169" s="60"/>
      <c r="M169" s="194" t="s">
        <v>21</v>
      </c>
      <c r="N169" s="195" t="s">
        <v>44</v>
      </c>
      <c r="O169" s="41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AR169" s="23" t="s">
        <v>211</v>
      </c>
      <c r="AT169" s="23" t="s">
        <v>140</v>
      </c>
      <c r="AU169" s="23" t="s">
        <v>77</v>
      </c>
      <c r="AY169" s="23" t="s">
        <v>137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23" t="s">
        <v>77</v>
      </c>
      <c r="BK169" s="198">
        <f>ROUND(I169*H169,2)</f>
        <v>0</v>
      </c>
      <c r="BL169" s="23" t="s">
        <v>211</v>
      </c>
      <c r="BM169" s="23" t="s">
        <v>282</v>
      </c>
    </row>
    <row r="170" spans="2:51" s="11" customFormat="1" ht="13.5">
      <c r="B170" s="199"/>
      <c r="C170" s="200"/>
      <c r="D170" s="201" t="s">
        <v>147</v>
      </c>
      <c r="E170" s="202" t="s">
        <v>21</v>
      </c>
      <c r="F170" s="203" t="s">
        <v>154</v>
      </c>
      <c r="G170" s="200"/>
      <c r="H170" s="204">
        <v>4.13</v>
      </c>
      <c r="I170" s="205"/>
      <c r="J170" s="200"/>
      <c r="K170" s="200"/>
      <c r="L170" s="206"/>
      <c r="M170" s="207"/>
      <c r="N170" s="208"/>
      <c r="O170" s="208"/>
      <c r="P170" s="208"/>
      <c r="Q170" s="208"/>
      <c r="R170" s="208"/>
      <c r="S170" s="208"/>
      <c r="T170" s="209"/>
      <c r="AT170" s="210" t="s">
        <v>147</v>
      </c>
      <c r="AU170" s="210" t="s">
        <v>77</v>
      </c>
      <c r="AV170" s="11" t="s">
        <v>77</v>
      </c>
      <c r="AW170" s="11" t="s">
        <v>36</v>
      </c>
      <c r="AX170" s="11" t="s">
        <v>72</v>
      </c>
      <c r="AY170" s="210" t="s">
        <v>137</v>
      </c>
    </row>
    <row r="171" spans="2:51" s="12" customFormat="1" ht="13.5">
      <c r="B171" s="211"/>
      <c r="C171" s="212"/>
      <c r="D171" s="201" t="s">
        <v>147</v>
      </c>
      <c r="E171" s="213" t="s">
        <v>21</v>
      </c>
      <c r="F171" s="214" t="s">
        <v>155</v>
      </c>
      <c r="G171" s="212"/>
      <c r="H171" s="215">
        <v>4.13</v>
      </c>
      <c r="I171" s="216"/>
      <c r="J171" s="212"/>
      <c r="K171" s="212"/>
      <c r="L171" s="217"/>
      <c r="M171" s="218"/>
      <c r="N171" s="219"/>
      <c r="O171" s="219"/>
      <c r="P171" s="219"/>
      <c r="Q171" s="219"/>
      <c r="R171" s="219"/>
      <c r="S171" s="219"/>
      <c r="T171" s="220"/>
      <c r="AT171" s="221" t="s">
        <v>147</v>
      </c>
      <c r="AU171" s="221" t="s">
        <v>77</v>
      </c>
      <c r="AV171" s="12" t="s">
        <v>145</v>
      </c>
      <c r="AW171" s="12" t="s">
        <v>36</v>
      </c>
      <c r="AX171" s="12" t="s">
        <v>80</v>
      </c>
      <c r="AY171" s="221" t="s">
        <v>137</v>
      </c>
    </row>
    <row r="172" spans="2:65" s="1" customFormat="1" ht="25.5" customHeight="1">
      <c r="B172" s="40"/>
      <c r="C172" s="187" t="s">
        <v>283</v>
      </c>
      <c r="D172" s="187" t="s">
        <v>140</v>
      </c>
      <c r="E172" s="188" t="s">
        <v>284</v>
      </c>
      <c r="F172" s="189" t="s">
        <v>285</v>
      </c>
      <c r="G172" s="190" t="s">
        <v>143</v>
      </c>
      <c r="H172" s="191">
        <v>9.025</v>
      </c>
      <c r="I172" s="192"/>
      <c r="J172" s="193">
        <f>ROUND(I172*H172,2)</f>
        <v>0</v>
      </c>
      <c r="K172" s="189" t="s">
        <v>144</v>
      </c>
      <c r="L172" s="60"/>
      <c r="M172" s="194" t="s">
        <v>21</v>
      </c>
      <c r="N172" s="195" t="s">
        <v>44</v>
      </c>
      <c r="O172" s="41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AR172" s="23" t="s">
        <v>211</v>
      </c>
      <c r="AT172" s="23" t="s">
        <v>140</v>
      </c>
      <c r="AU172" s="23" t="s">
        <v>77</v>
      </c>
      <c r="AY172" s="23" t="s">
        <v>137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23" t="s">
        <v>77</v>
      </c>
      <c r="BK172" s="198">
        <f>ROUND(I172*H172,2)</f>
        <v>0</v>
      </c>
      <c r="BL172" s="23" t="s">
        <v>211</v>
      </c>
      <c r="BM172" s="23" t="s">
        <v>286</v>
      </c>
    </row>
    <row r="173" spans="2:51" s="11" customFormat="1" ht="13.5">
      <c r="B173" s="199"/>
      <c r="C173" s="200"/>
      <c r="D173" s="201" t="s">
        <v>147</v>
      </c>
      <c r="E173" s="202" t="s">
        <v>21</v>
      </c>
      <c r="F173" s="203" t="s">
        <v>287</v>
      </c>
      <c r="G173" s="200"/>
      <c r="H173" s="204">
        <v>0.868</v>
      </c>
      <c r="I173" s="205"/>
      <c r="J173" s="200"/>
      <c r="K173" s="200"/>
      <c r="L173" s="206"/>
      <c r="M173" s="207"/>
      <c r="N173" s="208"/>
      <c r="O173" s="208"/>
      <c r="P173" s="208"/>
      <c r="Q173" s="208"/>
      <c r="R173" s="208"/>
      <c r="S173" s="208"/>
      <c r="T173" s="209"/>
      <c r="AT173" s="210" t="s">
        <v>147</v>
      </c>
      <c r="AU173" s="210" t="s">
        <v>77</v>
      </c>
      <c r="AV173" s="11" t="s">
        <v>77</v>
      </c>
      <c r="AW173" s="11" t="s">
        <v>36</v>
      </c>
      <c r="AX173" s="11" t="s">
        <v>72</v>
      </c>
      <c r="AY173" s="210" t="s">
        <v>137</v>
      </c>
    </row>
    <row r="174" spans="2:51" s="11" customFormat="1" ht="13.5">
      <c r="B174" s="199"/>
      <c r="C174" s="200"/>
      <c r="D174" s="201" t="s">
        <v>147</v>
      </c>
      <c r="E174" s="202" t="s">
        <v>21</v>
      </c>
      <c r="F174" s="203" t="s">
        <v>288</v>
      </c>
      <c r="G174" s="200"/>
      <c r="H174" s="204">
        <v>6.07</v>
      </c>
      <c r="I174" s="205"/>
      <c r="J174" s="200"/>
      <c r="K174" s="200"/>
      <c r="L174" s="206"/>
      <c r="M174" s="207"/>
      <c r="N174" s="208"/>
      <c r="O174" s="208"/>
      <c r="P174" s="208"/>
      <c r="Q174" s="208"/>
      <c r="R174" s="208"/>
      <c r="S174" s="208"/>
      <c r="T174" s="209"/>
      <c r="AT174" s="210" t="s">
        <v>147</v>
      </c>
      <c r="AU174" s="210" t="s">
        <v>77</v>
      </c>
      <c r="AV174" s="11" t="s">
        <v>77</v>
      </c>
      <c r="AW174" s="11" t="s">
        <v>36</v>
      </c>
      <c r="AX174" s="11" t="s">
        <v>72</v>
      </c>
      <c r="AY174" s="210" t="s">
        <v>137</v>
      </c>
    </row>
    <row r="175" spans="2:51" s="11" customFormat="1" ht="13.5">
      <c r="B175" s="199"/>
      <c r="C175" s="200"/>
      <c r="D175" s="201" t="s">
        <v>147</v>
      </c>
      <c r="E175" s="202" t="s">
        <v>21</v>
      </c>
      <c r="F175" s="203" t="s">
        <v>289</v>
      </c>
      <c r="G175" s="200"/>
      <c r="H175" s="204">
        <v>0.807</v>
      </c>
      <c r="I175" s="205"/>
      <c r="J175" s="200"/>
      <c r="K175" s="200"/>
      <c r="L175" s="206"/>
      <c r="M175" s="207"/>
      <c r="N175" s="208"/>
      <c r="O175" s="208"/>
      <c r="P175" s="208"/>
      <c r="Q175" s="208"/>
      <c r="R175" s="208"/>
      <c r="S175" s="208"/>
      <c r="T175" s="209"/>
      <c r="AT175" s="210" t="s">
        <v>147</v>
      </c>
      <c r="AU175" s="210" t="s">
        <v>77</v>
      </c>
      <c r="AV175" s="11" t="s">
        <v>77</v>
      </c>
      <c r="AW175" s="11" t="s">
        <v>36</v>
      </c>
      <c r="AX175" s="11" t="s">
        <v>72</v>
      </c>
      <c r="AY175" s="210" t="s">
        <v>137</v>
      </c>
    </row>
    <row r="176" spans="2:51" s="13" customFormat="1" ht="13.5">
      <c r="B176" s="222"/>
      <c r="C176" s="223"/>
      <c r="D176" s="201" t="s">
        <v>147</v>
      </c>
      <c r="E176" s="224" t="s">
        <v>21</v>
      </c>
      <c r="F176" s="225" t="s">
        <v>290</v>
      </c>
      <c r="G176" s="223"/>
      <c r="H176" s="224" t="s">
        <v>21</v>
      </c>
      <c r="I176" s="226"/>
      <c r="J176" s="223"/>
      <c r="K176" s="223"/>
      <c r="L176" s="227"/>
      <c r="M176" s="228"/>
      <c r="N176" s="229"/>
      <c r="O176" s="229"/>
      <c r="P176" s="229"/>
      <c r="Q176" s="229"/>
      <c r="R176" s="229"/>
      <c r="S176" s="229"/>
      <c r="T176" s="230"/>
      <c r="AT176" s="231" t="s">
        <v>147</v>
      </c>
      <c r="AU176" s="231" t="s">
        <v>77</v>
      </c>
      <c r="AV176" s="13" t="s">
        <v>80</v>
      </c>
      <c r="AW176" s="13" t="s">
        <v>36</v>
      </c>
      <c r="AX176" s="13" t="s">
        <v>72</v>
      </c>
      <c r="AY176" s="231" t="s">
        <v>137</v>
      </c>
    </row>
    <row r="177" spans="2:51" s="11" customFormat="1" ht="13.5">
      <c r="B177" s="199"/>
      <c r="C177" s="200"/>
      <c r="D177" s="201" t="s">
        <v>147</v>
      </c>
      <c r="E177" s="202" t="s">
        <v>21</v>
      </c>
      <c r="F177" s="203" t="s">
        <v>148</v>
      </c>
      <c r="G177" s="200"/>
      <c r="H177" s="204">
        <v>1.28</v>
      </c>
      <c r="I177" s="205"/>
      <c r="J177" s="200"/>
      <c r="K177" s="200"/>
      <c r="L177" s="206"/>
      <c r="M177" s="207"/>
      <c r="N177" s="208"/>
      <c r="O177" s="208"/>
      <c r="P177" s="208"/>
      <c r="Q177" s="208"/>
      <c r="R177" s="208"/>
      <c r="S177" s="208"/>
      <c r="T177" s="209"/>
      <c r="AT177" s="210" t="s">
        <v>147</v>
      </c>
      <c r="AU177" s="210" t="s">
        <v>77</v>
      </c>
      <c r="AV177" s="11" t="s">
        <v>77</v>
      </c>
      <c r="AW177" s="11" t="s">
        <v>36</v>
      </c>
      <c r="AX177" s="11" t="s">
        <v>72</v>
      </c>
      <c r="AY177" s="210" t="s">
        <v>137</v>
      </c>
    </row>
    <row r="178" spans="2:51" s="12" customFormat="1" ht="13.5">
      <c r="B178" s="211"/>
      <c r="C178" s="212"/>
      <c r="D178" s="201" t="s">
        <v>147</v>
      </c>
      <c r="E178" s="213" t="s">
        <v>21</v>
      </c>
      <c r="F178" s="214" t="s">
        <v>155</v>
      </c>
      <c r="G178" s="212"/>
      <c r="H178" s="215">
        <v>9.025</v>
      </c>
      <c r="I178" s="216"/>
      <c r="J178" s="212"/>
      <c r="K178" s="212"/>
      <c r="L178" s="217"/>
      <c r="M178" s="218"/>
      <c r="N178" s="219"/>
      <c r="O178" s="219"/>
      <c r="P178" s="219"/>
      <c r="Q178" s="219"/>
      <c r="R178" s="219"/>
      <c r="S178" s="219"/>
      <c r="T178" s="220"/>
      <c r="AT178" s="221" t="s">
        <v>147</v>
      </c>
      <c r="AU178" s="221" t="s">
        <v>77</v>
      </c>
      <c r="AV178" s="12" t="s">
        <v>145</v>
      </c>
      <c r="AW178" s="12" t="s">
        <v>36</v>
      </c>
      <c r="AX178" s="12" t="s">
        <v>80</v>
      </c>
      <c r="AY178" s="221" t="s">
        <v>137</v>
      </c>
    </row>
    <row r="179" spans="2:65" s="1" customFormat="1" ht="16.5" customHeight="1">
      <c r="B179" s="40"/>
      <c r="C179" s="232" t="s">
        <v>291</v>
      </c>
      <c r="D179" s="232" t="s">
        <v>204</v>
      </c>
      <c r="E179" s="233" t="s">
        <v>292</v>
      </c>
      <c r="F179" s="234" t="s">
        <v>293</v>
      </c>
      <c r="G179" s="235" t="s">
        <v>294</v>
      </c>
      <c r="H179" s="236">
        <v>39.465</v>
      </c>
      <c r="I179" s="237"/>
      <c r="J179" s="238">
        <f>ROUND(I179*H179,2)</f>
        <v>0</v>
      </c>
      <c r="K179" s="234" t="s">
        <v>144</v>
      </c>
      <c r="L179" s="239"/>
      <c r="M179" s="240" t="s">
        <v>21</v>
      </c>
      <c r="N179" s="241" t="s">
        <v>44</v>
      </c>
      <c r="O179" s="41"/>
      <c r="P179" s="196">
        <f>O179*H179</f>
        <v>0</v>
      </c>
      <c r="Q179" s="196">
        <v>0.001</v>
      </c>
      <c r="R179" s="196">
        <f>Q179*H179</f>
        <v>0.03946500000000001</v>
      </c>
      <c r="S179" s="196">
        <v>0</v>
      </c>
      <c r="T179" s="197">
        <f>S179*H179</f>
        <v>0</v>
      </c>
      <c r="AR179" s="23" t="s">
        <v>295</v>
      </c>
      <c r="AT179" s="23" t="s">
        <v>204</v>
      </c>
      <c r="AU179" s="23" t="s">
        <v>77</v>
      </c>
      <c r="AY179" s="23" t="s">
        <v>137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23" t="s">
        <v>77</v>
      </c>
      <c r="BK179" s="198">
        <f>ROUND(I179*H179,2)</f>
        <v>0</v>
      </c>
      <c r="BL179" s="23" t="s">
        <v>211</v>
      </c>
      <c r="BM179" s="23" t="s">
        <v>296</v>
      </c>
    </row>
    <row r="180" spans="2:51" s="13" customFormat="1" ht="13.5">
      <c r="B180" s="222"/>
      <c r="C180" s="223"/>
      <c r="D180" s="201" t="s">
        <v>147</v>
      </c>
      <c r="E180" s="224" t="s">
        <v>21</v>
      </c>
      <c r="F180" s="225" t="s">
        <v>297</v>
      </c>
      <c r="G180" s="223"/>
      <c r="H180" s="224" t="s">
        <v>21</v>
      </c>
      <c r="I180" s="226"/>
      <c r="J180" s="223"/>
      <c r="K180" s="223"/>
      <c r="L180" s="227"/>
      <c r="M180" s="228"/>
      <c r="N180" s="229"/>
      <c r="O180" s="229"/>
      <c r="P180" s="229"/>
      <c r="Q180" s="229"/>
      <c r="R180" s="229"/>
      <c r="S180" s="229"/>
      <c r="T180" s="230"/>
      <c r="AT180" s="231" t="s">
        <v>147</v>
      </c>
      <c r="AU180" s="231" t="s">
        <v>77</v>
      </c>
      <c r="AV180" s="13" t="s">
        <v>80</v>
      </c>
      <c r="AW180" s="13" t="s">
        <v>36</v>
      </c>
      <c r="AX180" s="13" t="s">
        <v>72</v>
      </c>
      <c r="AY180" s="231" t="s">
        <v>137</v>
      </c>
    </row>
    <row r="181" spans="2:51" s="11" customFormat="1" ht="13.5">
      <c r="B181" s="199"/>
      <c r="C181" s="200"/>
      <c r="D181" s="201" t="s">
        <v>147</v>
      </c>
      <c r="E181" s="202" t="s">
        <v>21</v>
      </c>
      <c r="F181" s="203" t="s">
        <v>298</v>
      </c>
      <c r="G181" s="200"/>
      <c r="H181" s="204">
        <v>39.465</v>
      </c>
      <c r="I181" s="205"/>
      <c r="J181" s="200"/>
      <c r="K181" s="200"/>
      <c r="L181" s="206"/>
      <c r="M181" s="207"/>
      <c r="N181" s="208"/>
      <c r="O181" s="208"/>
      <c r="P181" s="208"/>
      <c r="Q181" s="208"/>
      <c r="R181" s="208"/>
      <c r="S181" s="208"/>
      <c r="T181" s="209"/>
      <c r="AT181" s="210" t="s">
        <v>147</v>
      </c>
      <c r="AU181" s="210" t="s">
        <v>77</v>
      </c>
      <c r="AV181" s="11" t="s">
        <v>77</v>
      </c>
      <c r="AW181" s="11" t="s">
        <v>36</v>
      </c>
      <c r="AX181" s="11" t="s">
        <v>80</v>
      </c>
      <c r="AY181" s="210" t="s">
        <v>137</v>
      </c>
    </row>
    <row r="182" spans="2:65" s="1" customFormat="1" ht="25.5" customHeight="1">
      <c r="B182" s="40"/>
      <c r="C182" s="187" t="s">
        <v>299</v>
      </c>
      <c r="D182" s="187" t="s">
        <v>140</v>
      </c>
      <c r="E182" s="188" t="s">
        <v>300</v>
      </c>
      <c r="F182" s="189" t="s">
        <v>301</v>
      </c>
      <c r="G182" s="190" t="s">
        <v>143</v>
      </c>
      <c r="H182" s="191">
        <v>13.155</v>
      </c>
      <c r="I182" s="192"/>
      <c r="J182" s="193">
        <f>ROUND(I182*H182,2)</f>
        <v>0</v>
      </c>
      <c r="K182" s="189" t="s">
        <v>144</v>
      </c>
      <c r="L182" s="60"/>
      <c r="M182" s="194" t="s">
        <v>21</v>
      </c>
      <c r="N182" s="195" t="s">
        <v>44</v>
      </c>
      <c r="O182" s="41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7">
        <f>S182*H182</f>
        <v>0</v>
      </c>
      <c r="AR182" s="23" t="s">
        <v>211</v>
      </c>
      <c r="AT182" s="23" t="s">
        <v>140</v>
      </c>
      <c r="AU182" s="23" t="s">
        <v>77</v>
      </c>
      <c r="AY182" s="23" t="s">
        <v>137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23" t="s">
        <v>77</v>
      </c>
      <c r="BK182" s="198">
        <f>ROUND(I182*H182,2)</f>
        <v>0</v>
      </c>
      <c r="BL182" s="23" t="s">
        <v>211</v>
      </c>
      <c r="BM182" s="23" t="s">
        <v>302</v>
      </c>
    </row>
    <row r="183" spans="2:51" s="11" customFormat="1" ht="13.5">
      <c r="B183" s="199"/>
      <c r="C183" s="200"/>
      <c r="D183" s="201" t="s">
        <v>147</v>
      </c>
      <c r="E183" s="202" t="s">
        <v>21</v>
      </c>
      <c r="F183" s="203" t="s">
        <v>303</v>
      </c>
      <c r="G183" s="200"/>
      <c r="H183" s="204">
        <v>13.155</v>
      </c>
      <c r="I183" s="205"/>
      <c r="J183" s="200"/>
      <c r="K183" s="200"/>
      <c r="L183" s="206"/>
      <c r="M183" s="207"/>
      <c r="N183" s="208"/>
      <c r="O183" s="208"/>
      <c r="P183" s="208"/>
      <c r="Q183" s="208"/>
      <c r="R183" s="208"/>
      <c r="S183" s="208"/>
      <c r="T183" s="209"/>
      <c r="AT183" s="210" t="s">
        <v>147</v>
      </c>
      <c r="AU183" s="210" t="s">
        <v>77</v>
      </c>
      <c r="AV183" s="11" t="s">
        <v>77</v>
      </c>
      <c r="AW183" s="11" t="s">
        <v>36</v>
      </c>
      <c r="AX183" s="11" t="s">
        <v>80</v>
      </c>
      <c r="AY183" s="210" t="s">
        <v>137</v>
      </c>
    </row>
    <row r="184" spans="2:65" s="1" customFormat="1" ht="25.5" customHeight="1">
      <c r="B184" s="40"/>
      <c r="C184" s="187" t="s">
        <v>295</v>
      </c>
      <c r="D184" s="187" t="s">
        <v>140</v>
      </c>
      <c r="E184" s="188" t="s">
        <v>304</v>
      </c>
      <c r="F184" s="189" t="s">
        <v>305</v>
      </c>
      <c r="G184" s="190" t="s">
        <v>306</v>
      </c>
      <c r="H184" s="191">
        <v>21.085</v>
      </c>
      <c r="I184" s="192"/>
      <c r="J184" s="193">
        <f>ROUND(I184*H184,2)</f>
        <v>0</v>
      </c>
      <c r="K184" s="189" t="s">
        <v>144</v>
      </c>
      <c r="L184" s="60"/>
      <c r="M184" s="194" t="s">
        <v>21</v>
      </c>
      <c r="N184" s="195" t="s">
        <v>44</v>
      </c>
      <c r="O184" s="41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AR184" s="23" t="s">
        <v>211</v>
      </c>
      <c r="AT184" s="23" t="s">
        <v>140</v>
      </c>
      <c r="AU184" s="23" t="s">
        <v>77</v>
      </c>
      <c r="AY184" s="23" t="s">
        <v>137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23" t="s">
        <v>77</v>
      </c>
      <c r="BK184" s="198">
        <f>ROUND(I184*H184,2)</f>
        <v>0</v>
      </c>
      <c r="BL184" s="23" t="s">
        <v>211</v>
      </c>
      <c r="BM184" s="23" t="s">
        <v>307</v>
      </c>
    </row>
    <row r="185" spans="2:51" s="11" customFormat="1" ht="13.5">
      <c r="B185" s="199"/>
      <c r="C185" s="200"/>
      <c r="D185" s="201" t="s">
        <v>147</v>
      </c>
      <c r="E185" s="202" t="s">
        <v>21</v>
      </c>
      <c r="F185" s="203" t="s">
        <v>308</v>
      </c>
      <c r="G185" s="200"/>
      <c r="H185" s="204">
        <v>4.905</v>
      </c>
      <c r="I185" s="205"/>
      <c r="J185" s="200"/>
      <c r="K185" s="200"/>
      <c r="L185" s="206"/>
      <c r="M185" s="207"/>
      <c r="N185" s="208"/>
      <c r="O185" s="208"/>
      <c r="P185" s="208"/>
      <c r="Q185" s="208"/>
      <c r="R185" s="208"/>
      <c r="S185" s="208"/>
      <c r="T185" s="209"/>
      <c r="AT185" s="210" t="s">
        <v>147</v>
      </c>
      <c r="AU185" s="210" t="s">
        <v>77</v>
      </c>
      <c r="AV185" s="11" t="s">
        <v>77</v>
      </c>
      <c r="AW185" s="11" t="s">
        <v>36</v>
      </c>
      <c r="AX185" s="11" t="s">
        <v>72</v>
      </c>
      <c r="AY185" s="210" t="s">
        <v>137</v>
      </c>
    </row>
    <row r="186" spans="2:51" s="11" customFormat="1" ht="13.5">
      <c r="B186" s="199"/>
      <c r="C186" s="200"/>
      <c r="D186" s="201" t="s">
        <v>147</v>
      </c>
      <c r="E186" s="202" t="s">
        <v>21</v>
      </c>
      <c r="F186" s="203" t="s">
        <v>309</v>
      </c>
      <c r="G186" s="200"/>
      <c r="H186" s="204">
        <v>3.84</v>
      </c>
      <c r="I186" s="205"/>
      <c r="J186" s="200"/>
      <c r="K186" s="200"/>
      <c r="L186" s="206"/>
      <c r="M186" s="207"/>
      <c r="N186" s="208"/>
      <c r="O186" s="208"/>
      <c r="P186" s="208"/>
      <c r="Q186" s="208"/>
      <c r="R186" s="208"/>
      <c r="S186" s="208"/>
      <c r="T186" s="209"/>
      <c r="AT186" s="210" t="s">
        <v>147</v>
      </c>
      <c r="AU186" s="210" t="s">
        <v>77</v>
      </c>
      <c r="AV186" s="11" t="s">
        <v>77</v>
      </c>
      <c r="AW186" s="11" t="s">
        <v>36</v>
      </c>
      <c r="AX186" s="11" t="s">
        <v>72</v>
      </c>
      <c r="AY186" s="210" t="s">
        <v>137</v>
      </c>
    </row>
    <row r="187" spans="2:51" s="11" customFormat="1" ht="13.5">
      <c r="B187" s="199"/>
      <c r="C187" s="200"/>
      <c r="D187" s="201" t="s">
        <v>147</v>
      </c>
      <c r="E187" s="202" t="s">
        <v>21</v>
      </c>
      <c r="F187" s="203" t="s">
        <v>310</v>
      </c>
      <c r="G187" s="200"/>
      <c r="H187" s="204">
        <v>4.34</v>
      </c>
      <c r="I187" s="205"/>
      <c r="J187" s="200"/>
      <c r="K187" s="200"/>
      <c r="L187" s="206"/>
      <c r="M187" s="207"/>
      <c r="N187" s="208"/>
      <c r="O187" s="208"/>
      <c r="P187" s="208"/>
      <c r="Q187" s="208"/>
      <c r="R187" s="208"/>
      <c r="S187" s="208"/>
      <c r="T187" s="209"/>
      <c r="AT187" s="210" t="s">
        <v>147</v>
      </c>
      <c r="AU187" s="210" t="s">
        <v>77</v>
      </c>
      <c r="AV187" s="11" t="s">
        <v>77</v>
      </c>
      <c r="AW187" s="11" t="s">
        <v>36</v>
      </c>
      <c r="AX187" s="11" t="s">
        <v>72</v>
      </c>
      <c r="AY187" s="210" t="s">
        <v>137</v>
      </c>
    </row>
    <row r="188" spans="2:51" s="11" customFormat="1" ht="13.5">
      <c r="B188" s="199"/>
      <c r="C188" s="200"/>
      <c r="D188" s="201" t="s">
        <v>147</v>
      </c>
      <c r="E188" s="202" t="s">
        <v>21</v>
      </c>
      <c r="F188" s="203" t="s">
        <v>311</v>
      </c>
      <c r="G188" s="200"/>
      <c r="H188" s="204">
        <v>1.6</v>
      </c>
      <c r="I188" s="205"/>
      <c r="J188" s="200"/>
      <c r="K188" s="200"/>
      <c r="L188" s="206"/>
      <c r="M188" s="207"/>
      <c r="N188" s="208"/>
      <c r="O188" s="208"/>
      <c r="P188" s="208"/>
      <c r="Q188" s="208"/>
      <c r="R188" s="208"/>
      <c r="S188" s="208"/>
      <c r="T188" s="209"/>
      <c r="AT188" s="210" t="s">
        <v>147</v>
      </c>
      <c r="AU188" s="210" t="s">
        <v>77</v>
      </c>
      <c r="AV188" s="11" t="s">
        <v>77</v>
      </c>
      <c r="AW188" s="11" t="s">
        <v>36</v>
      </c>
      <c r="AX188" s="11" t="s">
        <v>72</v>
      </c>
      <c r="AY188" s="210" t="s">
        <v>137</v>
      </c>
    </row>
    <row r="189" spans="2:51" s="11" customFormat="1" ht="13.5">
      <c r="B189" s="199"/>
      <c r="C189" s="200"/>
      <c r="D189" s="201" t="s">
        <v>147</v>
      </c>
      <c r="E189" s="202" t="s">
        <v>21</v>
      </c>
      <c r="F189" s="203" t="s">
        <v>312</v>
      </c>
      <c r="G189" s="200"/>
      <c r="H189" s="204">
        <v>5.2</v>
      </c>
      <c r="I189" s="205"/>
      <c r="J189" s="200"/>
      <c r="K189" s="200"/>
      <c r="L189" s="206"/>
      <c r="M189" s="207"/>
      <c r="N189" s="208"/>
      <c r="O189" s="208"/>
      <c r="P189" s="208"/>
      <c r="Q189" s="208"/>
      <c r="R189" s="208"/>
      <c r="S189" s="208"/>
      <c r="T189" s="209"/>
      <c r="AT189" s="210" t="s">
        <v>147</v>
      </c>
      <c r="AU189" s="210" t="s">
        <v>77</v>
      </c>
      <c r="AV189" s="11" t="s">
        <v>77</v>
      </c>
      <c r="AW189" s="11" t="s">
        <v>36</v>
      </c>
      <c r="AX189" s="11" t="s">
        <v>72</v>
      </c>
      <c r="AY189" s="210" t="s">
        <v>137</v>
      </c>
    </row>
    <row r="190" spans="2:51" s="11" customFormat="1" ht="13.5">
      <c r="B190" s="199"/>
      <c r="C190" s="200"/>
      <c r="D190" s="201" t="s">
        <v>147</v>
      </c>
      <c r="E190" s="202" t="s">
        <v>21</v>
      </c>
      <c r="F190" s="203" t="s">
        <v>313</v>
      </c>
      <c r="G190" s="200"/>
      <c r="H190" s="204">
        <v>1.2</v>
      </c>
      <c r="I190" s="205"/>
      <c r="J190" s="200"/>
      <c r="K190" s="200"/>
      <c r="L190" s="206"/>
      <c r="M190" s="207"/>
      <c r="N190" s="208"/>
      <c r="O190" s="208"/>
      <c r="P190" s="208"/>
      <c r="Q190" s="208"/>
      <c r="R190" s="208"/>
      <c r="S190" s="208"/>
      <c r="T190" s="209"/>
      <c r="AT190" s="210" t="s">
        <v>147</v>
      </c>
      <c r="AU190" s="210" t="s">
        <v>77</v>
      </c>
      <c r="AV190" s="11" t="s">
        <v>77</v>
      </c>
      <c r="AW190" s="11" t="s">
        <v>36</v>
      </c>
      <c r="AX190" s="11" t="s">
        <v>72</v>
      </c>
      <c r="AY190" s="210" t="s">
        <v>137</v>
      </c>
    </row>
    <row r="191" spans="2:51" s="12" customFormat="1" ht="13.5">
      <c r="B191" s="211"/>
      <c r="C191" s="212"/>
      <c r="D191" s="201" t="s">
        <v>147</v>
      </c>
      <c r="E191" s="213" t="s">
        <v>21</v>
      </c>
      <c r="F191" s="214" t="s">
        <v>155</v>
      </c>
      <c r="G191" s="212"/>
      <c r="H191" s="215">
        <v>21.085</v>
      </c>
      <c r="I191" s="216"/>
      <c r="J191" s="212"/>
      <c r="K191" s="212"/>
      <c r="L191" s="217"/>
      <c r="M191" s="218"/>
      <c r="N191" s="219"/>
      <c r="O191" s="219"/>
      <c r="P191" s="219"/>
      <c r="Q191" s="219"/>
      <c r="R191" s="219"/>
      <c r="S191" s="219"/>
      <c r="T191" s="220"/>
      <c r="AT191" s="221" t="s">
        <v>147</v>
      </c>
      <c r="AU191" s="221" t="s">
        <v>77</v>
      </c>
      <c r="AV191" s="12" t="s">
        <v>145</v>
      </c>
      <c r="AW191" s="12" t="s">
        <v>36</v>
      </c>
      <c r="AX191" s="12" t="s">
        <v>80</v>
      </c>
      <c r="AY191" s="221" t="s">
        <v>137</v>
      </c>
    </row>
    <row r="192" spans="2:65" s="1" customFormat="1" ht="25.5" customHeight="1">
      <c r="B192" s="40"/>
      <c r="C192" s="187" t="s">
        <v>314</v>
      </c>
      <c r="D192" s="187" t="s">
        <v>140</v>
      </c>
      <c r="E192" s="188" t="s">
        <v>315</v>
      </c>
      <c r="F192" s="189" t="s">
        <v>316</v>
      </c>
      <c r="G192" s="190" t="s">
        <v>201</v>
      </c>
      <c r="H192" s="191">
        <v>10</v>
      </c>
      <c r="I192" s="192"/>
      <c r="J192" s="193">
        <f>ROUND(I192*H192,2)</f>
        <v>0</v>
      </c>
      <c r="K192" s="189" t="s">
        <v>144</v>
      </c>
      <c r="L192" s="60"/>
      <c r="M192" s="194" t="s">
        <v>21</v>
      </c>
      <c r="N192" s="195" t="s">
        <v>44</v>
      </c>
      <c r="O192" s="41"/>
      <c r="P192" s="196">
        <f>O192*H192</f>
        <v>0</v>
      </c>
      <c r="Q192" s="196">
        <v>0</v>
      </c>
      <c r="R192" s="196">
        <f>Q192*H192</f>
        <v>0</v>
      </c>
      <c r="S192" s="196">
        <v>0</v>
      </c>
      <c r="T192" s="197">
        <f>S192*H192</f>
        <v>0</v>
      </c>
      <c r="AR192" s="23" t="s">
        <v>211</v>
      </c>
      <c r="AT192" s="23" t="s">
        <v>140</v>
      </c>
      <c r="AU192" s="23" t="s">
        <v>77</v>
      </c>
      <c r="AY192" s="23" t="s">
        <v>137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23" t="s">
        <v>77</v>
      </c>
      <c r="BK192" s="198">
        <f>ROUND(I192*H192,2)</f>
        <v>0</v>
      </c>
      <c r="BL192" s="23" t="s">
        <v>211</v>
      </c>
      <c r="BM192" s="23" t="s">
        <v>317</v>
      </c>
    </row>
    <row r="193" spans="2:65" s="1" customFormat="1" ht="16.5" customHeight="1">
      <c r="B193" s="40"/>
      <c r="C193" s="232" t="s">
        <v>318</v>
      </c>
      <c r="D193" s="232" t="s">
        <v>204</v>
      </c>
      <c r="E193" s="233" t="s">
        <v>319</v>
      </c>
      <c r="F193" s="234" t="s">
        <v>320</v>
      </c>
      <c r="G193" s="235" t="s">
        <v>306</v>
      </c>
      <c r="H193" s="236">
        <v>23.194</v>
      </c>
      <c r="I193" s="237"/>
      <c r="J193" s="238">
        <f>ROUND(I193*H193,2)</f>
        <v>0</v>
      </c>
      <c r="K193" s="234" t="s">
        <v>144</v>
      </c>
      <c r="L193" s="239"/>
      <c r="M193" s="240" t="s">
        <v>21</v>
      </c>
      <c r="N193" s="241" t="s">
        <v>44</v>
      </c>
      <c r="O193" s="41"/>
      <c r="P193" s="196">
        <f>O193*H193</f>
        <v>0</v>
      </c>
      <c r="Q193" s="196">
        <v>6E-05</v>
      </c>
      <c r="R193" s="196">
        <f>Q193*H193</f>
        <v>0.00139164</v>
      </c>
      <c r="S193" s="196">
        <v>0</v>
      </c>
      <c r="T193" s="197">
        <f>S193*H193</f>
        <v>0</v>
      </c>
      <c r="AR193" s="23" t="s">
        <v>295</v>
      </c>
      <c r="AT193" s="23" t="s">
        <v>204</v>
      </c>
      <c r="AU193" s="23" t="s">
        <v>77</v>
      </c>
      <c r="AY193" s="23" t="s">
        <v>137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23" t="s">
        <v>77</v>
      </c>
      <c r="BK193" s="198">
        <f>ROUND(I193*H193,2)</f>
        <v>0</v>
      </c>
      <c r="BL193" s="23" t="s">
        <v>211</v>
      </c>
      <c r="BM193" s="23" t="s">
        <v>321</v>
      </c>
    </row>
    <row r="194" spans="2:51" s="11" customFormat="1" ht="13.5">
      <c r="B194" s="199"/>
      <c r="C194" s="200"/>
      <c r="D194" s="201" t="s">
        <v>147</v>
      </c>
      <c r="E194" s="202" t="s">
        <v>21</v>
      </c>
      <c r="F194" s="203" t="s">
        <v>322</v>
      </c>
      <c r="G194" s="200"/>
      <c r="H194" s="204">
        <v>23.194</v>
      </c>
      <c r="I194" s="205"/>
      <c r="J194" s="200"/>
      <c r="K194" s="200"/>
      <c r="L194" s="206"/>
      <c r="M194" s="207"/>
      <c r="N194" s="208"/>
      <c r="O194" s="208"/>
      <c r="P194" s="208"/>
      <c r="Q194" s="208"/>
      <c r="R194" s="208"/>
      <c r="S194" s="208"/>
      <c r="T194" s="209"/>
      <c r="AT194" s="210" t="s">
        <v>147</v>
      </c>
      <c r="AU194" s="210" t="s">
        <v>77</v>
      </c>
      <c r="AV194" s="11" t="s">
        <v>77</v>
      </c>
      <c r="AW194" s="11" t="s">
        <v>36</v>
      </c>
      <c r="AX194" s="11" t="s">
        <v>80</v>
      </c>
      <c r="AY194" s="210" t="s">
        <v>137</v>
      </c>
    </row>
    <row r="195" spans="2:65" s="1" customFormat="1" ht="38.25" customHeight="1">
      <c r="B195" s="40"/>
      <c r="C195" s="187" t="s">
        <v>323</v>
      </c>
      <c r="D195" s="187" t="s">
        <v>140</v>
      </c>
      <c r="E195" s="188" t="s">
        <v>324</v>
      </c>
      <c r="F195" s="189" t="s">
        <v>325</v>
      </c>
      <c r="G195" s="190" t="s">
        <v>242</v>
      </c>
      <c r="H195" s="191">
        <v>0.041</v>
      </c>
      <c r="I195" s="192"/>
      <c r="J195" s="193">
        <f>ROUND(I195*H195,2)</f>
        <v>0</v>
      </c>
      <c r="K195" s="189" t="s">
        <v>144</v>
      </c>
      <c r="L195" s="60"/>
      <c r="M195" s="194" t="s">
        <v>21</v>
      </c>
      <c r="N195" s="195" t="s">
        <v>44</v>
      </c>
      <c r="O195" s="41"/>
      <c r="P195" s="196">
        <f>O195*H195</f>
        <v>0</v>
      </c>
      <c r="Q195" s="196">
        <v>0</v>
      </c>
      <c r="R195" s="196">
        <f>Q195*H195</f>
        <v>0</v>
      </c>
      <c r="S195" s="196">
        <v>0</v>
      </c>
      <c r="T195" s="197">
        <f>S195*H195</f>
        <v>0</v>
      </c>
      <c r="AR195" s="23" t="s">
        <v>211</v>
      </c>
      <c r="AT195" s="23" t="s">
        <v>140</v>
      </c>
      <c r="AU195" s="23" t="s">
        <v>77</v>
      </c>
      <c r="AY195" s="23" t="s">
        <v>137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23" t="s">
        <v>77</v>
      </c>
      <c r="BK195" s="198">
        <f>ROUND(I195*H195,2)</f>
        <v>0</v>
      </c>
      <c r="BL195" s="23" t="s">
        <v>211</v>
      </c>
      <c r="BM195" s="23" t="s">
        <v>326</v>
      </c>
    </row>
    <row r="196" spans="2:65" s="1" customFormat="1" ht="38.25" customHeight="1">
      <c r="B196" s="40"/>
      <c r="C196" s="187" t="s">
        <v>327</v>
      </c>
      <c r="D196" s="187" t="s">
        <v>140</v>
      </c>
      <c r="E196" s="188" t="s">
        <v>328</v>
      </c>
      <c r="F196" s="189" t="s">
        <v>329</v>
      </c>
      <c r="G196" s="190" t="s">
        <v>242</v>
      </c>
      <c r="H196" s="191">
        <v>0.041</v>
      </c>
      <c r="I196" s="192"/>
      <c r="J196" s="193">
        <f>ROUND(I196*H196,2)</f>
        <v>0</v>
      </c>
      <c r="K196" s="189" t="s">
        <v>144</v>
      </c>
      <c r="L196" s="60"/>
      <c r="M196" s="194" t="s">
        <v>21</v>
      </c>
      <c r="N196" s="195" t="s">
        <v>44</v>
      </c>
      <c r="O196" s="41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7">
        <f>S196*H196</f>
        <v>0</v>
      </c>
      <c r="AR196" s="23" t="s">
        <v>211</v>
      </c>
      <c r="AT196" s="23" t="s">
        <v>140</v>
      </c>
      <c r="AU196" s="23" t="s">
        <v>77</v>
      </c>
      <c r="AY196" s="23" t="s">
        <v>137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23" t="s">
        <v>77</v>
      </c>
      <c r="BK196" s="198">
        <f>ROUND(I196*H196,2)</f>
        <v>0</v>
      </c>
      <c r="BL196" s="23" t="s">
        <v>211</v>
      </c>
      <c r="BM196" s="23" t="s">
        <v>330</v>
      </c>
    </row>
    <row r="197" spans="2:63" s="10" customFormat="1" ht="29.85" customHeight="1">
      <c r="B197" s="171"/>
      <c r="C197" s="172"/>
      <c r="D197" s="173" t="s">
        <v>71</v>
      </c>
      <c r="E197" s="185" t="s">
        <v>331</v>
      </c>
      <c r="F197" s="185" t="s">
        <v>332</v>
      </c>
      <c r="G197" s="172"/>
      <c r="H197" s="172"/>
      <c r="I197" s="175"/>
      <c r="J197" s="186">
        <f>BK197</f>
        <v>0</v>
      </c>
      <c r="K197" s="172"/>
      <c r="L197" s="177"/>
      <c r="M197" s="178"/>
      <c r="N197" s="179"/>
      <c r="O197" s="179"/>
      <c r="P197" s="180">
        <f>SUM(P198:P207)</f>
        <v>0</v>
      </c>
      <c r="Q197" s="179"/>
      <c r="R197" s="180">
        <f>SUM(R198:R207)</f>
        <v>0.0083</v>
      </c>
      <c r="S197" s="179"/>
      <c r="T197" s="181">
        <f>SUM(T198:T207)</f>
        <v>0.021179999999999997</v>
      </c>
      <c r="AR197" s="182" t="s">
        <v>77</v>
      </c>
      <c r="AT197" s="183" t="s">
        <v>71</v>
      </c>
      <c r="AU197" s="183" t="s">
        <v>80</v>
      </c>
      <c r="AY197" s="182" t="s">
        <v>137</v>
      </c>
      <c r="BK197" s="184">
        <f>SUM(BK198:BK207)</f>
        <v>0</v>
      </c>
    </row>
    <row r="198" spans="2:65" s="1" customFormat="1" ht="25.5" customHeight="1">
      <c r="B198" s="40"/>
      <c r="C198" s="187" t="s">
        <v>333</v>
      </c>
      <c r="D198" s="187" t="s">
        <v>140</v>
      </c>
      <c r="E198" s="188" t="s">
        <v>334</v>
      </c>
      <c r="F198" s="189" t="s">
        <v>335</v>
      </c>
      <c r="G198" s="190" t="s">
        <v>306</v>
      </c>
      <c r="H198" s="191">
        <v>6</v>
      </c>
      <c r="I198" s="192"/>
      <c r="J198" s="193">
        <f>ROUND(I198*H198,2)</f>
        <v>0</v>
      </c>
      <c r="K198" s="189" t="s">
        <v>144</v>
      </c>
      <c r="L198" s="60"/>
      <c r="M198" s="194" t="s">
        <v>21</v>
      </c>
      <c r="N198" s="195" t="s">
        <v>44</v>
      </c>
      <c r="O198" s="41"/>
      <c r="P198" s="196">
        <f>O198*H198</f>
        <v>0</v>
      </c>
      <c r="Q198" s="196">
        <v>0</v>
      </c>
      <c r="R198" s="196">
        <f>Q198*H198</f>
        <v>0</v>
      </c>
      <c r="S198" s="196">
        <v>0.00198</v>
      </c>
      <c r="T198" s="197">
        <f>S198*H198</f>
        <v>0.01188</v>
      </c>
      <c r="AR198" s="23" t="s">
        <v>211</v>
      </c>
      <c r="AT198" s="23" t="s">
        <v>140</v>
      </c>
      <c r="AU198" s="23" t="s">
        <v>77</v>
      </c>
      <c r="AY198" s="23" t="s">
        <v>137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23" t="s">
        <v>77</v>
      </c>
      <c r="BK198" s="198">
        <f>ROUND(I198*H198,2)</f>
        <v>0</v>
      </c>
      <c r="BL198" s="23" t="s">
        <v>211</v>
      </c>
      <c r="BM198" s="23" t="s">
        <v>336</v>
      </c>
    </row>
    <row r="199" spans="2:65" s="1" customFormat="1" ht="16.5" customHeight="1">
      <c r="B199" s="40"/>
      <c r="C199" s="187" t="s">
        <v>337</v>
      </c>
      <c r="D199" s="187" t="s">
        <v>140</v>
      </c>
      <c r="E199" s="188" t="s">
        <v>338</v>
      </c>
      <c r="F199" s="189" t="s">
        <v>339</v>
      </c>
      <c r="G199" s="190" t="s">
        <v>306</v>
      </c>
      <c r="H199" s="191">
        <v>2</v>
      </c>
      <c r="I199" s="192"/>
      <c r="J199" s="193">
        <f>ROUND(I199*H199,2)</f>
        <v>0</v>
      </c>
      <c r="K199" s="189" t="s">
        <v>144</v>
      </c>
      <c r="L199" s="60"/>
      <c r="M199" s="194" t="s">
        <v>21</v>
      </c>
      <c r="N199" s="195" t="s">
        <v>44</v>
      </c>
      <c r="O199" s="41"/>
      <c r="P199" s="196">
        <f>O199*H199</f>
        <v>0</v>
      </c>
      <c r="Q199" s="196">
        <v>0.00177</v>
      </c>
      <c r="R199" s="196">
        <f>Q199*H199</f>
        <v>0.00354</v>
      </c>
      <c r="S199" s="196">
        <v>0</v>
      </c>
      <c r="T199" s="197">
        <f>S199*H199</f>
        <v>0</v>
      </c>
      <c r="AR199" s="23" t="s">
        <v>211</v>
      </c>
      <c r="AT199" s="23" t="s">
        <v>140</v>
      </c>
      <c r="AU199" s="23" t="s">
        <v>77</v>
      </c>
      <c r="AY199" s="23" t="s">
        <v>137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23" t="s">
        <v>77</v>
      </c>
      <c r="BK199" s="198">
        <f>ROUND(I199*H199,2)</f>
        <v>0</v>
      </c>
      <c r="BL199" s="23" t="s">
        <v>211</v>
      </c>
      <c r="BM199" s="23" t="s">
        <v>340</v>
      </c>
    </row>
    <row r="200" spans="2:65" s="1" customFormat="1" ht="16.5" customHeight="1">
      <c r="B200" s="40"/>
      <c r="C200" s="187" t="s">
        <v>341</v>
      </c>
      <c r="D200" s="187" t="s">
        <v>140</v>
      </c>
      <c r="E200" s="188" t="s">
        <v>342</v>
      </c>
      <c r="F200" s="189" t="s">
        <v>343</v>
      </c>
      <c r="G200" s="190" t="s">
        <v>306</v>
      </c>
      <c r="H200" s="191">
        <v>7</v>
      </c>
      <c r="I200" s="192"/>
      <c r="J200" s="193">
        <f>ROUND(I200*H200,2)</f>
        <v>0</v>
      </c>
      <c r="K200" s="189" t="s">
        <v>144</v>
      </c>
      <c r="L200" s="60"/>
      <c r="M200" s="194" t="s">
        <v>21</v>
      </c>
      <c r="N200" s="195" t="s">
        <v>44</v>
      </c>
      <c r="O200" s="41"/>
      <c r="P200" s="196">
        <f>O200*H200</f>
        <v>0</v>
      </c>
      <c r="Q200" s="196">
        <v>0.00046</v>
      </c>
      <c r="R200" s="196">
        <f>Q200*H200</f>
        <v>0.00322</v>
      </c>
      <c r="S200" s="196">
        <v>0</v>
      </c>
      <c r="T200" s="197">
        <f>S200*H200</f>
        <v>0</v>
      </c>
      <c r="AR200" s="23" t="s">
        <v>211</v>
      </c>
      <c r="AT200" s="23" t="s">
        <v>140</v>
      </c>
      <c r="AU200" s="23" t="s">
        <v>77</v>
      </c>
      <c r="AY200" s="23" t="s">
        <v>137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23" t="s">
        <v>77</v>
      </c>
      <c r="BK200" s="198">
        <f>ROUND(I200*H200,2)</f>
        <v>0</v>
      </c>
      <c r="BL200" s="23" t="s">
        <v>211</v>
      </c>
      <c r="BM200" s="23" t="s">
        <v>344</v>
      </c>
    </row>
    <row r="201" spans="2:65" s="1" customFormat="1" ht="16.5" customHeight="1">
      <c r="B201" s="40"/>
      <c r="C201" s="187" t="s">
        <v>345</v>
      </c>
      <c r="D201" s="187" t="s">
        <v>140</v>
      </c>
      <c r="E201" s="188" t="s">
        <v>346</v>
      </c>
      <c r="F201" s="189" t="s">
        <v>347</v>
      </c>
      <c r="G201" s="190" t="s">
        <v>306</v>
      </c>
      <c r="H201" s="191">
        <v>2</v>
      </c>
      <c r="I201" s="192"/>
      <c r="J201" s="193">
        <f>ROUND(I201*H201,2)</f>
        <v>0</v>
      </c>
      <c r="K201" s="189" t="s">
        <v>144</v>
      </c>
      <c r="L201" s="60"/>
      <c r="M201" s="194" t="s">
        <v>21</v>
      </c>
      <c r="N201" s="195" t="s">
        <v>44</v>
      </c>
      <c r="O201" s="41"/>
      <c r="P201" s="196">
        <f>O201*H201</f>
        <v>0</v>
      </c>
      <c r="Q201" s="196">
        <v>0.00077</v>
      </c>
      <c r="R201" s="196">
        <f>Q201*H201</f>
        <v>0.00154</v>
      </c>
      <c r="S201" s="196">
        <v>0</v>
      </c>
      <c r="T201" s="197">
        <f>S201*H201</f>
        <v>0</v>
      </c>
      <c r="AR201" s="23" t="s">
        <v>211</v>
      </c>
      <c r="AT201" s="23" t="s">
        <v>140</v>
      </c>
      <c r="AU201" s="23" t="s">
        <v>77</v>
      </c>
      <c r="AY201" s="23" t="s">
        <v>137</v>
      </c>
      <c r="BE201" s="198">
        <f>IF(N201="základní",J201,0)</f>
        <v>0</v>
      </c>
      <c r="BF201" s="198">
        <f>IF(N201="snížená",J201,0)</f>
        <v>0</v>
      </c>
      <c r="BG201" s="198">
        <f>IF(N201="zákl. přenesená",J201,0)</f>
        <v>0</v>
      </c>
      <c r="BH201" s="198">
        <f>IF(N201="sníž. přenesená",J201,0)</f>
        <v>0</v>
      </c>
      <c r="BI201" s="198">
        <f>IF(N201="nulová",J201,0)</f>
        <v>0</v>
      </c>
      <c r="BJ201" s="23" t="s">
        <v>77</v>
      </c>
      <c r="BK201" s="198">
        <f>ROUND(I201*H201,2)</f>
        <v>0</v>
      </c>
      <c r="BL201" s="23" t="s">
        <v>211</v>
      </c>
      <c r="BM201" s="23" t="s">
        <v>348</v>
      </c>
    </row>
    <row r="202" spans="2:65" s="1" customFormat="1" ht="16.5" customHeight="1">
      <c r="B202" s="40"/>
      <c r="C202" s="187" t="s">
        <v>349</v>
      </c>
      <c r="D202" s="187" t="s">
        <v>140</v>
      </c>
      <c r="E202" s="188" t="s">
        <v>350</v>
      </c>
      <c r="F202" s="189" t="s">
        <v>351</v>
      </c>
      <c r="G202" s="190" t="s">
        <v>201</v>
      </c>
      <c r="H202" s="191">
        <v>3</v>
      </c>
      <c r="I202" s="192"/>
      <c r="J202" s="193">
        <f>ROUND(I202*H202,2)</f>
        <v>0</v>
      </c>
      <c r="K202" s="189" t="s">
        <v>144</v>
      </c>
      <c r="L202" s="60"/>
      <c r="M202" s="194" t="s">
        <v>21</v>
      </c>
      <c r="N202" s="195" t="s">
        <v>44</v>
      </c>
      <c r="O202" s="41"/>
      <c r="P202" s="196">
        <f>O202*H202</f>
        <v>0</v>
      </c>
      <c r="Q202" s="196">
        <v>0</v>
      </c>
      <c r="R202" s="196">
        <f>Q202*H202</f>
        <v>0</v>
      </c>
      <c r="S202" s="196">
        <v>0.0031</v>
      </c>
      <c r="T202" s="197">
        <f>S202*H202</f>
        <v>0.0093</v>
      </c>
      <c r="AR202" s="23" t="s">
        <v>211</v>
      </c>
      <c r="AT202" s="23" t="s">
        <v>140</v>
      </c>
      <c r="AU202" s="23" t="s">
        <v>77</v>
      </c>
      <c r="AY202" s="23" t="s">
        <v>137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23" t="s">
        <v>77</v>
      </c>
      <c r="BK202" s="198">
        <f>ROUND(I202*H202,2)</f>
        <v>0</v>
      </c>
      <c r="BL202" s="23" t="s">
        <v>211</v>
      </c>
      <c r="BM202" s="23" t="s">
        <v>352</v>
      </c>
    </row>
    <row r="203" spans="2:51" s="13" customFormat="1" ht="13.5">
      <c r="B203" s="222"/>
      <c r="C203" s="223"/>
      <c r="D203" s="201" t="s">
        <v>147</v>
      </c>
      <c r="E203" s="224" t="s">
        <v>21</v>
      </c>
      <c r="F203" s="225" t="s">
        <v>353</v>
      </c>
      <c r="G203" s="223"/>
      <c r="H203" s="224" t="s">
        <v>21</v>
      </c>
      <c r="I203" s="226"/>
      <c r="J203" s="223"/>
      <c r="K203" s="223"/>
      <c r="L203" s="227"/>
      <c r="M203" s="228"/>
      <c r="N203" s="229"/>
      <c r="O203" s="229"/>
      <c r="P203" s="229"/>
      <c r="Q203" s="229"/>
      <c r="R203" s="229"/>
      <c r="S203" s="229"/>
      <c r="T203" s="230"/>
      <c r="AT203" s="231" t="s">
        <v>147</v>
      </c>
      <c r="AU203" s="231" t="s">
        <v>77</v>
      </c>
      <c r="AV203" s="13" t="s">
        <v>80</v>
      </c>
      <c r="AW203" s="13" t="s">
        <v>36</v>
      </c>
      <c r="AX203" s="13" t="s">
        <v>72</v>
      </c>
      <c r="AY203" s="231" t="s">
        <v>137</v>
      </c>
    </row>
    <row r="204" spans="2:51" s="11" customFormat="1" ht="13.5">
      <c r="B204" s="199"/>
      <c r="C204" s="200"/>
      <c r="D204" s="201" t="s">
        <v>147</v>
      </c>
      <c r="E204" s="202" t="s">
        <v>21</v>
      </c>
      <c r="F204" s="203" t="s">
        <v>138</v>
      </c>
      <c r="G204" s="200"/>
      <c r="H204" s="204">
        <v>3</v>
      </c>
      <c r="I204" s="205"/>
      <c r="J204" s="200"/>
      <c r="K204" s="200"/>
      <c r="L204" s="206"/>
      <c r="M204" s="207"/>
      <c r="N204" s="208"/>
      <c r="O204" s="208"/>
      <c r="P204" s="208"/>
      <c r="Q204" s="208"/>
      <c r="R204" s="208"/>
      <c r="S204" s="208"/>
      <c r="T204" s="209"/>
      <c r="AT204" s="210" t="s">
        <v>147</v>
      </c>
      <c r="AU204" s="210" t="s">
        <v>77</v>
      </c>
      <c r="AV204" s="11" t="s">
        <v>77</v>
      </c>
      <c r="AW204" s="11" t="s">
        <v>36</v>
      </c>
      <c r="AX204" s="11" t="s">
        <v>80</v>
      </c>
      <c r="AY204" s="210" t="s">
        <v>137</v>
      </c>
    </row>
    <row r="205" spans="2:65" s="1" customFormat="1" ht="16.5" customHeight="1">
      <c r="B205" s="40"/>
      <c r="C205" s="187" t="s">
        <v>354</v>
      </c>
      <c r="D205" s="187" t="s">
        <v>140</v>
      </c>
      <c r="E205" s="188" t="s">
        <v>355</v>
      </c>
      <c r="F205" s="189" t="s">
        <v>356</v>
      </c>
      <c r="G205" s="190" t="s">
        <v>306</v>
      </c>
      <c r="H205" s="191">
        <v>11</v>
      </c>
      <c r="I205" s="192"/>
      <c r="J205" s="193">
        <f>ROUND(I205*H205,2)</f>
        <v>0</v>
      </c>
      <c r="K205" s="189" t="s">
        <v>144</v>
      </c>
      <c r="L205" s="60"/>
      <c r="M205" s="194" t="s">
        <v>21</v>
      </c>
      <c r="N205" s="195" t="s">
        <v>44</v>
      </c>
      <c r="O205" s="41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7">
        <f>S205*H205</f>
        <v>0</v>
      </c>
      <c r="AR205" s="23" t="s">
        <v>211</v>
      </c>
      <c r="AT205" s="23" t="s">
        <v>140</v>
      </c>
      <c r="AU205" s="23" t="s">
        <v>77</v>
      </c>
      <c r="AY205" s="23" t="s">
        <v>137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23" t="s">
        <v>77</v>
      </c>
      <c r="BK205" s="198">
        <f>ROUND(I205*H205,2)</f>
        <v>0</v>
      </c>
      <c r="BL205" s="23" t="s">
        <v>211</v>
      </c>
      <c r="BM205" s="23" t="s">
        <v>357</v>
      </c>
    </row>
    <row r="206" spans="2:65" s="1" customFormat="1" ht="38.25" customHeight="1">
      <c r="B206" s="40"/>
      <c r="C206" s="187" t="s">
        <v>358</v>
      </c>
      <c r="D206" s="187" t="s">
        <v>140</v>
      </c>
      <c r="E206" s="188" t="s">
        <v>359</v>
      </c>
      <c r="F206" s="189" t="s">
        <v>360</v>
      </c>
      <c r="G206" s="190" t="s">
        <v>242</v>
      </c>
      <c r="H206" s="191">
        <v>0.008</v>
      </c>
      <c r="I206" s="192"/>
      <c r="J206" s="193">
        <f>ROUND(I206*H206,2)</f>
        <v>0</v>
      </c>
      <c r="K206" s="189" t="s">
        <v>144</v>
      </c>
      <c r="L206" s="60"/>
      <c r="M206" s="194" t="s">
        <v>21</v>
      </c>
      <c r="N206" s="195" t="s">
        <v>44</v>
      </c>
      <c r="O206" s="41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7">
        <f>S206*H206</f>
        <v>0</v>
      </c>
      <c r="AR206" s="23" t="s">
        <v>211</v>
      </c>
      <c r="AT206" s="23" t="s">
        <v>140</v>
      </c>
      <c r="AU206" s="23" t="s">
        <v>77</v>
      </c>
      <c r="AY206" s="23" t="s">
        <v>137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23" t="s">
        <v>77</v>
      </c>
      <c r="BK206" s="198">
        <f>ROUND(I206*H206,2)</f>
        <v>0</v>
      </c>
      <c r="BL206" s="23" t="s">
        <v>211</v>
      </c>
      <c r="BM206" s="23" t="s">
        <v>361</v>
      </c>
    </row>
    <row r="207" spans="2:65" s="1" customFormat="1" ht="38.25" customHeight="1">
      <c r="B207" s="40"/>
      <c r="C207" s="187" t="s">
        <v>362</v>
      </c>
      <c r="D207" s="187" t="s">
        <v>140</v>
      </c>
      <c r="E207" s="188" t="s">
        <v>363</v>
      </c>
      <c r="F207" s="189" t="s">
        <v>364</v>
      </c>
      <c r="G207" s="190" t="s">
        <v>242</v>
      </c>
      <c r="H207" s="191">
        <v>0.008</v>
      </c>
      <c r="I207" s="192"/>
      <c r="J207" s="193">
        <f>ROUND(I207*H207,2)</f>
        <v>0</v>
      </c>
      <c r="K207" s="189" t="s">
        <v>144</v>
      </c>
      <c r="L207" s="60"/>
      <c r="M207" s="194" t="s">
        <v>21</v>
      </c>
      <c r="N207" s="195" t="s">
        <v>44</v>
      </c>
      <c r="O207" s="41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7">
        <f>S207*H207</f>
        <v>0</v>
      </c>
      <c r="AR207" s="23" t="s">
        <v>211</v>
      </c>
      <c r="AT207" s="23" t="s">
        <v>140</v>
      </c>
      <c r="AU207" s="23" t="s">
        <v>77</v>
      </c>
      <c r="AY207" s="23" t="s">
        <v>137</v>
      </c>
      <c r="BE207" s="198">
        <f>IF(N207="základní",J207,0)</f>
        <v>0</v>
      </c>
      <c r="BF207" s="198">
        <f>IF(N207="snížená",J207,0)</f>
        <v>0</v>
      </c>
      <c r="BG207" s="198">
        <f>IF(N207="zákl. přenesená",J207,0)</f>
        <v>0</v>
      </c>
      <c r="BH207" s="198">
        <f>IF(N207="sníž. přenesená",J207,0)</f>
        <v>0</v>
      </c>
      <c r="BI207" s="198">
        <f>IF(N207="nulová",J207,0)</f>
        <v>0</v>
      </c>
      <c r="BJ207" s="23" t="s">
        <v>77</v>
      </c>
      <c r="BK207" s="198">
        <f>ROUND(I207*H207,2)</f>
        <v>0</v>
      </c>
      <c r="BL207" s="23" t="s">
        <v>211</v>
      </c>
      <c r="BM207" s="23" t="s">
        <v>365</v>
      </c>
    </row>
    <row r="208" spans="2:63" s="10" customFormat="1" ht="29.85" customHeight="1">
      <c r="B208" s="171"/>
      <c r="C208" s="172"/>
      <c r="D208" s="173" t="s">
        <v>71</v>
      </c>
      <c r="E208" s="185" t="s">
        <v>366</v>
      </c>
      <c r="F208" s="185" t="s">
        <v>367</v>
      </c>
      <c r="G208" s="172"/>
      <c r="H208" s="172"/>
      <c r="I208" s="175"/>
      <c r="J208" s="186">
        <f>BK208</f>
        <v>0</v>
      </c>
      <c r="K208" s="172"/>
      <c r="L208" s="177"/>
      <c r="M208" s="178"/>
      <c r="N208" s="179"/>
      <c r="O208" s="179"/>
      <c r="P208" s="180">
        <f>SUM(P209:P219)</f>
        <v>0</v>
      </c>
      <c r="Q208" s="179"/>
      <c r="R208" s="180">
        <f>SUM(R209:R219)</f>
        <v>0.02018</v>
      </c>
      <c r="S208" s="179"/>
      <c r="T208" s="181">
        <f>SUM(T209:T219)</f>
        <v>0.0027999999999999995</v>
      </c>
      <c r="AR208" s="182" t="s">
        <v>77</v>
      </c>
      <c r="AT208" s="183" t="s">
        <v>71</v>
      </c>
      <c r="AU208" s="183" t="s">
        <v>80</v>
      </c>
      <c r="AY208" s="182" t="s">
        <v>137</v>
      </c>
      <c r="BK208" s="184">
        <f>SUM(BK209:BK219)</f>
        <v>0</v>
      </c>
    </row>
    <row r="209" spans="2:65" s="1" customFormat="1" ht="16.5" customHeight="1">
      <c r="B209" s="40"/>
      <c r="C209" s="187" t="s">
        <v>368</v>
      </c>
      <c r="D209" s="187" t="s">
        <v>140</v>
      </c>
      <c r="E209" s="188" t="s">
        <v>369</v>
      </c>
      <c r="F209" s="189" t="s">
        <v>370</v>
      </c>
      <c r="G209" s="190" t="s">
        <v>306</v>
      </c>
      <c r="H209" s="191">
        <v>10</v>
      </c>
      <c r="I209" s="192"/>
      <c r="J209" s="193">
        <f aca="true" t="shared" si="10" ref="J209:J219">ROUND(I209*H209,2)</f>
        <v>0</v>
      </c>
      <c r="K209" s="189" t="s">
        <v>144</v>
      </c>
      <c r="L209" s="60"/>
      <c r="M209" s="194" t="s">
        <v>21</v>
      </c>
      <c r="N209" s="195" t="s">
        <v>44</v>
      </c>
      <c r="O209" s="41"/>
      <c r="P209" s="196">
        <f aca="true" t="shared" si="11" ref="P209:P219">O209*H209</f>
        <v>0</v>
      </c>
      <c r="Q209" s="196">
        <v>0</v>
      </c>
      <c r="R209" s="196">
        <f aca="true" t="shared" si="12" ref="R209:R219">Q209*H209</f>
        <v>0</v>
      </c>
      <c r="S209" s="196">
        <v>0.00028</v>
      </c>
      <c r="T209" s="197">
        <f aca="true" t="shared" si="13" ref="T209:T219">S209*H209</f>
        <v>0.0027999999999999995</v>
      </c>
      <c r="AR209" s="23" t="s">
        <v>211</v>
      </c>
      <c r="AT209" s="23" t="s">
        <v>140</v>
      </c>
      <c r="AU209" s="23" t="s">
        <v>77</v>
      </c>
      <c r="AY209" s="23" t="s">
        <v>137</v>
      </c>
      <c r="BE209" s="198">
        <f aca="true" t="shared" si="14" ref="BE209:BE219">IF(N209="základní",J209,0)</f>
        <v>0</v>
      </c>
      <c r="BF209" s="198">
        <f aca="true" t="shared" si="15" ref="BF209:BF219">IF(N209="snížená",J209,0)</f>
        <v>0</v>
      </c>
      <c r="BG209" s="198">
        <f aca="true" t="shared" si="16" ref="BG209:BG219">IF(N209="zákl. přenesená",J209,0)</f>
        <v>0</v>
      </c>
      <c r="BH209" s="198">
        <f aca="true" t="shared" si="17" ref="BH209:BH219">IF(N209="sníž. přenesená",J209,0)</f>
        <v>0</v>
      </c>
      <c r="BI209" s="198">
        <f aca="true" t="shared" si="18" ref="BI209:BI219">IF(N209="nulová",J209,0)</f>
        <v>0</v>
      </c>
      <c r="BJ209" s="23" t="s">
        <v>77</v>
      </c>
      <c r="BK209" s="198">
        <f aca="true" t="shared" si="19" ref="BK209:BK219">ROUND(I209*H209,2)</f>
        <v>0</v>
      </c>
      <c r="BL209" s="23" t="s">
        <v>211</v>
      </c>
      <c r="BM209" s="23" t="s">
        <v>371</v>
      </c>
    </row>
    <row r="210" spans="2:65" s="1" customFormat="1" ht="25.5" customHeight="1">
      <c r="B210" s="40"/>
      <c r="C210" s="187" t="s">
        <v>372</v>
      </c>
      <c r="D210" s="187" t="s">
        <v>140</v>
      </c>
      <c r="E210" s="188" t="s">
        <v>373</v>
      </c>
      <c r="F210" s="189" t="s">
        <v>374</v>
      </c>
      <c r="G210" s="190" t="s">
        <v>306</v>
      </c>
      <c r="H210" s="191">
        <v>20</v>
      </c>
      <c r="I210" s="192"/>
      <c r="J210" s="193">
        <f t="shared" si="10"/>
        <v>0</v>
      </c>
      <c r="K210" s="189" t="s">
        <v>144</v>
      </c>
      <c r="L210" s="60"/>
      <c r="M210" s="194" t="s">
        <v>21</v>
      </c>
      <c r="N210" s="195" t="s">
        <v>44</v>
      </c>
      <c r="O210" s="41"/>
      <c r="P210" s="196">
        <f t="shared" si="11"/>
        <v>0</v>
      </c>
      <c r="Q210" s="196">
        <v>0.00042</v>
      </c>
      <c r="R210" s="196">
        <f t="shared" si="12"/>
        <v>0.008400000000000001</v>
      </c>
      <c r="S210" s="196">
        <v>0</v>
      </c>
      <c r="T210" s="197">
        <f t="shared" si="13"/>
        <v>0</v>
      </c>
      <c r="AR210" s="23" t="s">
        <v>211</v>
      </c>
      <c r="AT210" s="23" t="s">
        <v>140</v>
      </c>
      <c r="AU210" s="23" t="s">
        <v>77</v>
      </c>
      <c r="AY210" s="23" t="s">
        <v>137</v>
      </c>
      <c r="BE210" s="198">
        <f t="shared" si="14"/>
        <v>0</v>
      </c>
      <c r="BF210" s="198">
        <f t="shared" si="15"/>
        <v>0</v>
      </c>
      <c r="BG210" s="198">
        <f t="shared" si="16"/>
        <v>0</v>
      </c>
      <c r="BH210" s="198">
        <f t="shared" si="17"/>
        <v>0</v>
      </c>
      <c r="BI210" s="198">
        <f t="shared" si="18"/>
        <v>0</v>
      </c>
      <c r="BJ210" s="23" t="s">
        <v>77</v>
      </c>
      <c r="BK210" s="198">
        <f t="shared" si="19"/>
        <v>0</v>
      </c>
      <c r="BL210" s="23" t="s">
        <v>211</v>
      </c>
      <c r="BM210" s="23" t="s">
        <v>375</v>
      </c>
    </row>
    <row r="211" spans="2:65" s="1" customFormat="1" ht="16.5" customHeight="1">
      <c r="B211" s="40"/>
      <c r="C211" s="232" t="s">
        <v>376</v>
      </c>
      <c r="D211" s="232" t="s">
        <v>204</v>
      </c>
      <c r="E211" s="233" t="s">
        <v>377</v>
      </c>
      <c r="F211" s="234" t="s">
        <v>378</v>
      </c>
      <c r="G211" s="235" t="s">
        <v>306</v>
      </c>
      <c r="H211" s="236">
        <v>7</v>
      </c>
      <c r="I211" s="237"/>
      <c r="J211" s="238">
        <f t="shared" si="10"/>
        <v>0</v>
      </c>
      <c r="K211" s="234" t="s">
        <v>144</v>
      </c>
      <c r="L211" s="239"/>
      <c r="M211" s="240" t="s">
        <v>21</v>
      </c>
      <c r="N211" s="241" t="s">
        <v>44</v>
      </c>
      <c r="O211" s="41"/>
      <c r="P211" s="196">
        <f t="shared" si="11"/>
        <v>0</v>
      </c>
      <c r="Q211" s="196">
        <v>0.00011</v>
      </c>
      <c r="R211" s="196">
        <f t="shared" si="12"/>
        <v>0.0007700000000000001</v>
      </c>
      <c r="S211" s="196">
        <v>0</v>
      </c>
      <c r="T211" s="197">
        <f t="shared" si="13"/>
        <v>0</v>
      </c>
      <c r="AR211" s="23" t="s">
        <v>295</v>
      </c>
      <c r="AT211" s="23" t="s">
        <v>204</v>
      </c>
      <c r="AU211" s="23" t="s">
        <v>77</v>
      </c>
      <c r="AY211" s="23" t="s">
        <v>137</v>
      </c>
      <c r="BE211" s="198">
        <f t="shared" si="14"/>
        <v>0</v>
      </c>
      <c r="BF211" s="198">
        <f t="shared" si="15"/>
        <v>0</v>
      </c>
      <c r="BG211" s="198">
        <f t="shared" si="16"/>
        <v>0</v>
      </c>
      <c r="BH211" s="198">
        <f t="shared" si="17"/>
        <v>0</v>
      </c>
      <c r="BI211" s="198">
        <f t="shared" si="18"/>
        <v>0</v>
      </c>
      <c r="BJ211" s="23" t="s">
        <v>77</v>
      </c>
      <c r="BK211" s="198">
        <f t="shared" si="19"/>
        <v>0</v>
      </c>
      <c r="BL211" s="23" t="s">
        <v>211</v>
      </c>
      <c r="BM211" s="23" t="s">
        <v>379</v>
      </c>
    </row>
    <row r="212" spans="2:65" s="1" customFormat="1" ht="16.5" customHeight="1">
      <c r="B212" s="40"/>
      <c r="C212" s="232" t="s">
        <v>380</v>
      </c>
      <c r="D212" s="232" t="s">
        <v>204</v>
      </c>
      <c r="E212" s="233" t="s">
        <v>381</v>
      </c>
      <c r="F212" s="234" t="s">
        <v>382</v>
      </c>
      <c r="G212" s="235" t="s">
        <v>306</v>
      </c>
      <c r="H212" s="236">
        <v>7</v>
      </c>
      <c r="I212" s="237"/>
      <c r="J212" s="238">
        <f t="shared" si="10"/>
        <v>0</v>
      </c>
      <c r="K212" s="234" t="s">
        <v>144</v>
      </c>
      <c r="L212" s="239"/>
      <c r="M212" s="240" t="s">
        <v>21</v>
      </c>
      <c r="N212" s="241" t="s">
        <v>44</v>
      </c>
      <c r="O212" s="41"/>
      <c r="P212" s="196">
        <f t="shared" si="11"/>
        <v>0</v>
      </c>
      <c r="Q212" s="196">
        <v>0.00017</v>
      </c>
      <c r="R212" s="196">
        <f t="shared" si="12"/>
        <v>0.00119</v>
      </c>
      <c r="S212" s="196">
        <v>0</v>
      </c>
      <c r="T212" s="197">
        <f t="shared" si="13"/>
        <v>0</v>
      </c>
      <c r="AR212" s="23" t="s">
        <v>295</v>
      </c>
      <c r="AT212" s="23" t="s">
        <v>204</v>
      </c>
      <c r="AU212" s="23" t="s">
        <v>77</v>
      </c>
      <c r="AY212" s="23" t="s">
        <v>137</v>
      </c>
      <c r="BE212" s="198">
        <f t="shared" si="14"/>
        <v>0</v>
      </c>
      <c r="BF212" s="198">
        <f t="shared" si="15"/>
        <v>0</v>
      </c>
      <c r="BG212" s="198">
        <f t="shared" si="16"/>
        <v>0</v>
      </c>
      <c r="BH212" s="198">
        <f t="shared" si="17"/>
        <v>0</v>
      </c>
      <c r="BI212" s="198">
        <f t="shared" si="18"/>
        <v>0</v>
      </c>
      <c r="BJ212" s="23" t="s">
        <v>77</v>
      </c>
      <c r="BK212" s="198">
        <f t="shared" si="19"/>
        <v>0</v>
      </c>
      <c r="BL212" s="23" t="s">
        <v>211</v>
      </c>
      <c r="BM212" s="23" t="s">
        <v>383</v>
      </c>
    </row>
    <row r="213" spans="2:65" s="1" customFormat="1" ht="16.5" customHeight="1">
      <c r="B213" s="40"/>
      <c r="C213" s="232" t="s">
        <v>384</v>
      </c>
      <c r="D213" s="232" t="s">
        <v>204</v>
      </c>
      <c r="E213" s="233" t="s">
        <v>385</v>
      </c>
      <c r="F213" s="234" t="s">
        <v>386</v>
      </c>
      <c r="G213" s="235" t="s">
        <v>306</v>
      </c>
      <c r="H213" s="236">
        <v>6</v>
      </c>
      <c r="I213" s="237"/>
      <c r="J213" s="238">
        <f t="shared" si="10"/>
        <v>0</v>
      </c>
      <c r="K213" s="234" t="s">
        <v>144</v>
      </c>
      <c r="L213" s="239"/>
      <c r="M213" s="240" t="s">
        <v>21</v>
      </c>
      <c r="N213" s="241" t="s">
        <v>44</v>
      </c>
      <c r="O213" s="41"/>
      <c r="P213" s="196">
        <f t="shared" si="11"/>
        <v>0</v>
      </c>
      <c r="Q213" s="196">
        <v>0.00027</v>
      </c>
      <c r="R213" s="196">
        <f t="shared" si="12"/>
        <v>0.00162</v>
      </c>
      <c r="S213" s="196">
        <v>0</v>
      </c>
      <c r="T213" s="197">
        <f t="shared" si="13"/>
        <v>0</v>
      </c>
      <c r="AR213" s="23" t="s">
        <v>295</v>
      </c>
      <c r="AT213" s="23" t="s">
        <v>204</v>
      </c>
      <c r="AU213" s="23" t="s">
        <v>77</v>
      </c>
      <c r="AY213" s="23" t="s">
        <v>137</v>
      </c>
      <c r="BE213" s="198">
        <f t="shared" si="14"/>
        <v>0</v>
      </c>
      <c r="BF213" s="198">
        <f t="shared" si="15"/>
        <v>0</v>
      </c>
      <c r="BG213" s="198">
        <f t="shared" si="16"/>
        <v>0</v>
      </c>
      <c r="BH213" s="198">
        <f t="shared" si="17"/>
        <v>0</v>
      </c>
      <c r="BI213" s="198">
        <f t="shared" si="18"/>
        <v>0</v>
      </c>
      <c r="BJ213" s="23" t="s">
        <v>77</v>
      </c>
      <c r="BK213" s="198">
        <f t="shared" si="19"/>
        <v>0</v>
      </c>
      <c r="BL213" s="23" t="s">
        <v>211</v>
      </c>
      <c r="BM213" s="23" t="s">
        <v>387</v>
      </c>
    </row>
    <row r="214" spans="2:65" s="1" customFormat="1" ht="25.5" customHeight="1">
      <c r="B214" s="40"/>
      <c r="C214" s="187" t="s">
        <v>193</v>
      </c>
      <c r="D214" s="187" t="s">
        <v>140</v>
      </c>
      <c r="E214" s="188" t="s">
        <v>388</v>
      </c>
      <c r="F214" s="189" t="s">
        <v>389</v>
      </c>
      <c r="G214" s="190" t="s">
        <v>390</v>
      </c>
      <c r="H214" s="191">
        <v>1</v>
      </c>
      <c r="I214" s="192"/>
      <c r="J214" s="193">
        <f t="shared" si="10"/>
        <v>0</v>
      </c>
      <c r="K214" s="189" t="s">
        <v>144</v>
      </c>
      <c r="L214" s="60"/>
      <c r="M214" s="194" t="s">
        <v>21</v>
      </c>
      <c r="N214" s="195" t="s">
        <v>44</v>
      </c>
      <c r="O214" s="41"/>
      <c r="P214" s="196">
        <f t="shared" si="11"/>
        <v>0</v>
      </c>
      <c r="Q214" s="196">
        <v>0</v>
      </c>
      <c r="R214" s="196">
        <f t="shared" si="12"/>
        <v>0</v>
      </c>
      <c r="S214" s="196">
        <v>0</v>
      </c>
      <c r="T214" s="197">
        <f t="shared" si="13"/>
        <v>0</v>
      </c>
      <c r="AR214" s="23" t="s">
        <v>211</v>
      </c>
      <c r="AT214" s="23" t="s">
        <v>140</v>
      </c>
      <c r="AU214" s="23" t="s">
        <v>77</v>
      </c>
      <c r="AY214" s="23" t="s">
        <v>137</v>
      </c>
      <c r="BE214" s="198">
        <f t="shared" si="14"/>
        <v>0</v>
      </c>
      <c r="BF214" s="198">
        <f t="shared" si="15"/>
        <v>0</v>
      </c>
      <c r="BG214" s="198">
        <f t="shared" si="16"/>
        <v>0</v>
      </c>
      <c r="BH214" s="198">
        <f t="shared" si="17"/>
        <v>0</v>
      </c>
      <c r="BI214" s="198">
        <f t="shared" si="18"/>
        <v>0</v>
      </c>
      <c r="BJ214" s="23" t="s">
        <v>77</v>
      </c>
      <c r="BK214" s="198">
        <f t="shared" si="19"/>
        <v>0</v>
      </c>
      <c r="BL214" s="23" t="s">
        <v>211</v>
      </c>
      <c r="BM214" s="23" t="s">
        <v>391</v>
      </c>
    </row>
    <row r="215" spans="2:65" s="1" customFormat="1" ht="25.5" customHeight="1">
      <c r="B215" s="40"/>
      <c r="C215" s="187" t="s">
        <v>392</v>
      </c>
      <c r="D215" s="187" t="s">
        <v>140</v>
      </c>
      <c r="E215" s="188" t="s">
        <v>393</v>
      </c>
      <c r="F215" s="189" t="s">
        <v>394</v>
      </c>
      <c r="G215" s="190" t="s">
        <v>390</v>
      </c>
      <c r="H215" s="191">
        <v>1</v>
      </c>
      <c r="I215" s="192"/>
      <c r="J215" s="193">
        <f t="shared" si="10"/>
        <v>0</v>
      </c>
      <c r="K215" s="189" t="s">
        <v>144</v>
      </c>
      <c r="L215" s="60"/>
      <c r="M215" s="194" t="s">
        <v>21</v>
      </c>
      <c r="N215" s="195" t="s">
        <v>44</v>
      </c>
      <c r="O215" s="41"/>
      <c r="P215" s="196">
        <f t="shared" si="11"/>
        <v>0</v>
      </c>
      <c r="Q215" s="196">
        <v>0</v>
      </c>
      <c r="R215" s="196">
        <f t="shared" si="12"/>
        <v>0</v>
      </c>
      <c r="S215" s="196">
        <v>0</v>
      </c>
      <c r="T215" s="197">
        <f t="shared" si="13"/>
        <v>0</v>
      </c>
      <c r="AR215" s="23" t="s">
        <v>211</v>
      </c>
      <c r="AT215" s="23" t="s">
        <v>140</v>
      </c>
      <c r="AU215" s="23" t="s">
        <v>77</v>
      </c>
      <c r="AY215" s="23" t="s">
        <v>137</v>
      </c>
      <c r="BE215" s="198">
        <f t="shared" si="14"/>
        <v>0</v>
      </c>
      <c r="BF215" s="198">
        <f t="shared" si="15"/>
        <v>0</v>
      </c>
      <c r="BG215" s="198">
        <f t="shared" si="16"/>
        <v>0</v>
      </c>
      <c r="BH215" s="198">
        <f t="shared" si="17"/>
        <v>0</v>
      </c>
      <c r="BI215" s="198">
        <f t="shared" si="18"/>
        <v>0</v>
      </c>
      <c r="BJ215" s="23" t="s">
        <v>77</v>
      </c>
      <c r="BK215" s="198">
        <f t="shared" si="19"/>
        <v>0</v>
      </c>
      <c r="BL215" s="23" t="s">
        <v>211</v>
      </c>
      <c r="BM215" s="23" t="s">
        <v>395</v>
      </c>
    </row>
    <row r="216" spans="2:65" s="1" customFormat="1" ht="25.5" customHeight="1">
      <c r="B216" s="40"/>
      <c r="C216" s="187" t="s">
        <v>396</v>
      </c>
      <c r="D216" s="187" t="s">
        <v>140</v>
      </c>
      <c r="E216" s="188" t="s">
        <v>397</v>
      </c>
      <c r="F216" s="189" t="s">
        <v>398</v>
      </c>
      <c r="G216" s="190" t="s">
        <v>306</v>
      </c>
      <c r="H216" s="191">
        <v>20</v>
      </c>
      <c r="I216" s="192"/>
      <c r="J216" s="193">
        <f t="shared" si="10"/>
        <v>0</v>
      </c>
      <c r="K216" s="189" t="s">
        <v>144</v>
      </c>
      <c r="L216" s="60"/>
      <c r="M216" s="194" t="s">
        <v>21</v>
      </c>
      <c r="N216" s="195" t="s">
        <v>44</v>
      </c>
      <c r="O216" s="41"/>
      <c r="P216" s="196">
        <f t="shared" si="11"/>
        <v>0</v>
      </c>
      <c r="Q216" s="196">
        <v>0.0004</v>
      </c>
      <c r="R216" s="196">
        <f t="shared" si="12"/>
        <v>0.008</v>
      </c>
      <c r="S216" s="196">
        <v>0</v>
      </c>
      <c r="T216" s="197">
        <f t="shared" si="13"/>
        <v>0</v>
      </c>
      <c r="AR216" s="23" t="s">
        <v>211</v>
      </c>
      <c r="AT216" s="23" t="s">
        <v>140</v>
      </c>
      <c r="AU216" s="23" t="s">
        <v>77</v>
      </c>
      <c r="AY216" s="23" t="s">
        <v>137</v>
      </c>
      <c r="BE216" s="198">
        <f t="shared" si="14"/>
        <v>0</v>
      </c>
      <c r="BF216" s="198">
        <f t="shared" si="15"/>
        <v>0</v>
      </c>
      <c r="BG216" s="198">
        <f t="shared" si="16"/>
        <v>0</v>
      </c>
      <c r="BH216" s="198">
        <f t="shared" si="17"/>
        <v>0</v>
      </c>
      <c r="BI216" s="198">
        <f t="shared" si="18"/>
        <v>0</v>
      </c>
      <c r="BJ216" s="23" t="s">
        <v>77</v>
      </c>
      <c r="BK216" s="198">
        <f t="shared" si="19"/>
        <v>0</v>
      </c>
      <c r="BL216" s="23" t="s">
        <v>211</v>
      </c>
      <c r="BM216" s="23" t="s">
        <v>399</v>
      </c>
    </row>
    <row r="217" spans="2:65" s="1" customFormat="1" ht="25.5" customHeight="1">
      <c r="B217" s="40"/>
      <c r="C217" s="187" t="s">
        <v>400</v>
      </c>
      <c r="D217" s="187" t="s">
        <v>140</v>
      </c>
      <c r="E217" s="188" t="s">
        <v>401</v>
      </c>
      <c r="F217" s="189" t="s">
        <v>402</v>
      </c>
      <c r="G217" s="190" t="s">
        <v>306</v>
      </c>
      <c r="H217" s="191">
        <v>20</v>
      </c>
      <c r="I217" s="192"/>
      <c r="J217" s="193">
        <f t="shared" si="10"/>
        <v>0</v>
      </c>
      <c r="K217" s="189" t="s">
        <v>144</v>
      </c>
      <c r="L217" s="60"/>
      <c r="M217" s="194" t="s">
        <v>21</v>
      </c>
      <c r="N217" s="195" t="s">
        <v>44</v>
      </c>
      <c r="O217" s="41"/>
      <c r="P217" s="196">
        <f t="shared" si="11"/>
        <v>0</v>
      </c>
      <c r="Q217" s="196">
        <v>1E-05</v>
      </c>
      <c r="R217" s="196">
        <f t="shared" si="12"/>
        <v>0.0002</v>
      </c>
      <c r="S217" s="196">
        <v>0</v>
      </c>
      <c r="T217" s="197">
        <f t="shared" si="13"/>
        <v>0</v>
      </c>
      <c r="AR217" s="23" t="s">
        <v>211</v>
      </c>
      <c r="AT217" s="23" t="s">
        <v>140</v>
      </c>
      <c r="AU217" s="23" t="s">
        <v>77</v>
      </c>
      <c r="AY217" s="23" t="s">
        <v>137</v>
      </c>
      <c r="BE217" s="198">
        <f t="shared" si="14"/>
        <v>0</v>
      </c>
      <c r="BF217" s="198">
        <f t="shared" si="15"/>
        <v>0</v>
      </c>
      <c r="BG217" s="198">
        <f t="shared" si="16"/>
        <v>0</v>
      </c>
      <c r="BH217" s="198">
        <f t="shared" si="17"/>
        <v>0</v>
      </c>
      <c r="BI217" s="198">
        <f t="shared" si="18"/>
        <v>0</v>
      </c>
      <c r="BJ217" s="23" t="s">
        <v>77</v>
      </c>
      <c r="BK217" s="198">
        <f t="shared" si="19"/>
        <v>0</v>
      </c>
      <c r="BL217" s="23" t="s">
        <v>211</v>
      </c>
      <c r="BM217" s="23" t="s">
        <v>403</v>
      </c>
    </row>
    <row r="218" spans="2:65" s="1" customFormat="1" ht="38.25" customHeight="1">
      <c r="B218" s="40"/>
      <c r="C218" s="187" t="s">
        <v>404</v>
      </c>
      <c r="D218" s="187" t="s">
        <v>140</v>
      </c>
      <c r="E218" s="188" t="s">
        <v>405</v>
      </c>
      <c r="F218" s="189" t="s">
        <v>406</v>
      </c>
      <c r="G218" s="190" t="s">
        <v>242</v>
      </c>
      <c r="H218" s="191">
        <v>0.02</v>
      </c>
      <c r="I218" s="192"/>
      <c r="J218" s="193">
        <f t="shared" si="10"/>
        <v>0</v>
      </c>
      <c r="K218" s="189" t="s">
        <v>144</v>
      </c>
      <c r="L218" s="60"/>
      <c r="M218" s="194" t="s">
        <v>21</v>
      </c>
      <c r="N218" s="195" t="s">
        <v>44</v>
      </c>
      <c r="O218" s="41"/>
      <c r="P218" s="196">
        <f t="shared" si="11"/>
        <v>0</v>
      </c>
      <c r="Q218" s="196">
        <v>0</v>
      </c>
      <c r="R218" s="196">
        <f t="shared" si="12"/>
        <v>0</v>
      </c>
      <c r="S218" s="196">
        <v>0</v>
      </c>
      <c r="T218" s="197">
        <f t="shared" si="13"/>
        <v>0</v>
      </c>
      <c r="AR218" s="23" t="s">
        <v>211</v>
      </c>
      <c r="AT218" s="23" t="s">
        <v>140</v>
      </c>
      <c r="AU218" s="23" t="s">
        <v>77</v>
      </c>
      <c r="AY218" s="23" t="s">
        <v>137</v>
      </c>
      <c r="BE218" s="198">
        <f t="shared" si="14"/>
        <v>0</v>
      </c>
      <c r="BF218" s="198">
        <f t="shared" si="15"/>
        <v>0</v>
      </c>
      <c r="BG218" s="198">
        <f t="shared" si="16"/>
        <v>0</v>
      </c>
      <c r="BH218" s="198">
        <f t="shared" si="17"/>
        <v>0</v>
      </c>
      <c r="BI218" s="198">
        <f t="shared" si="18"/>
        <v>0</v>
      </c>
      <c r="BJ218" s="23" t="s">
        <v>77</v>
      </c>
      <c r="BK218" s="198">
        <f t="shared" si="19"/>
        <v>0</v>
      </c>
      <c r="BL218" s="23" t="s">
        <v>211</v>
      </c>
      <c r="BM218" s="23" t="s">
        <v>407</v>
      </c>
    </row>
    <row r="219" spans="2:65" s="1" customFormat="1" ht="38.25" customHeight="1">
      <c r="B219" s="40"/>
      <c r="C219" s="187" t="s">
        <v>408</v>
      </c>
      <c r="D219" s="187" t="s">
        <v>140</v>
      </c>
      <c r="E219" s="188" t="s">
        <v>409</v>
      </c>
      <c r="F219" s="189" t="s">
        <v>410</v>
      </c>
      <c r="G219" s="190" t="s">
        <v>242</v>
      </c>
      <c r="H219" s="191">
        <v>0.02</v>
      </c>
      <c r="I219" s="192"/>
      <c r="J219" s="193">
        <f t="shared" si="10"/>
        <v>0</v>
      </c>
      <c r="K219" s="189" t="s">
        <v>144</v>
      </c>
      <c r="L219" s="60"/>
      <c r="M219" s="194" t="s">
        <v>21</v>
      </c>
      <c r="N219" s="195" t="s">
        <v>44</v>
      </c>
      <c r="O219" s="41"/>
      <c r="P219" s="196">
        <f t="shared" si="11"/>
        <v>0</v>
      </c>
      <c r="Q219" s="196">
        <v>0</v>
      </c>
      <c r="R219" s="196">
        <f t="shared" si="12"/>
        <v>0</v>
      </c>
      <c r="S219" s="196">
        <v>0</v>
      </c>
      <c r="T219" s="197">
        <f t="shared" si="13"/>
        <v>0</v>
      </c>
      <c r="AR219" s="23" t="s">
        <v>211</v>
      </c>
      <c r="AT219" s="23" t="s">
        <v>140</v>
      </c>
      <c r="AU219" s="23" t="s">
        <v>77</v>
      </c>
      <c r="AY219" s="23" t="s">
        <v>137</v>
      </c>
      <c r="BE219" s="198">
        <f t="shared" si="14"/>
        <v>0</v>
      </c>
      <c r="BF219" s="198">
        <f t="shared" si="15"/>
        <v>0</v>
      </c>
      <c r="BG219" s="198">
        <f t="shared" si="16"/>
        <v>0</v>
      </c>
      <c r="BH219" s="198">
        <f t="shared" si="17"/>
        <v>0</v>
      </c>
      <c r="BI219" s="198">
        <f t="shared" si="18"/>
        <v>0</v>
      </c>
      <c r="BJ219" s="23" t="s">
        <v>77</v>
      </c>
      <c r="BK219" s="198">
        <f t="shared" si="19"/>
        <v>0</v>
      </c>
      <c r="BL219" s="23" t="s">
        <v>211</v>
      </c>
      <c r="BM219" s="23" t="s">
        <v>411</v>
      </c>
    </row>
    <row r="220" spans="2:63" s="10" customFormat="1" ht="29.85" customHeight="1">
      <c r="B220" s="171"/>
      <c r="C220" s="172"/>
      <c r="D220" s="173" t="s">
        <v>71</v>
      </c>
      <c r="E220" s="185" t="s">
        <v>412</v>
      </c>
      <c r="F220" s="185" t="s">
        <v>413</v>
      </c>
      <c r="G220" s="172"/>
      <c r="H220" s="172"/>
      <c r="I220" s="175"/>
      <c r="J220" s="186">
        <f>BK220</f>
        <v>0</v>
      </c>
      <c r="K220" s="172"/>
      <c r="L220" s="177"/>
      <c r="M220" s="178"/>
      <c r="N220" s="179"/>
      <c r="O220" s="179"/>
      <c r="P220" s="180">
        <f>SUM(P221:P231)</f>
        <v>0</v>
      </c>
      <c r="Q220" s="179"/>
      <c r="R220" s="180">
        <f>SUM(R221:R231)</f>
        <v>0.0031499999999999996</v>
      </c>
      <c r="S220" s="179"/>
      <c r="T220" s="181">
        <f>SUM(T221:T231)</f>
        <v>0.00645</v>
      </c>
      <c r="AR220" s="182" t="s">
        <v>77</v>
      </c>
      <c r="AT220" s="183" t="s">
        <v>71</v>
      </c>
      <c r="AU220" s="183" t="s">
        <v>80</v>
      </c>
      <c r="AY220" s="182" t="s">
        <v>137</v>
      </c>
      <c r="BK220" s="184">
        <f>SUM(BK221:BK231)</f>
        <v>0</v>
      </c>
    </row>
    <row r="221" spans="2:65" s="1" customFormat="1" ht="16.5" customHeight="1">
      <c r="B221" s="40"/>
      <c r="C221" s="187" t="s">
        <v>414</v>
      </c>
      <c r="D221" s="187" t="s">
        <v>140</v>
      </c>
      <c r="E221" s="188" t="s">
        <v>415</v>
      </c>
      <c r="F221" s="189" t="s">
        <v>416</v>
      </c>
      <c r="G221" s="190" t="s">
        <v>306</v>
      </c>
      <c r="H221" s="191">
        <v>3</v>
      </c>
      <c r="I221" s="192"/>
      <c r="J221" s="193">
        <f>ROUND(I221*H221,2)</f>
        <v>0</v>
      </c>
      <c r="K221" s="189" t="s">
        <v>144</v>
      </c>
      <c r="L221" s="60"/>
      <c r="M221" s="194" t="s">
        <v>21</v>
      </c>
      <c r="N221" s="195" t="s">
        <v>44</v>
      </c>
      <c r="O221" s="41"/>
      <c r="P221" s="196">
        <f>O221*H221</f>
        <v>0</v>
      </c>
      <c r="Q221" s="196">
        <v>0.00011</v>
      </c>
      <c r="R221" s="196">
        <f>Q221*H221</f>
        <v>0.00033</v>
      </c>
      <c r="S221" s="196">
        <v>0.00215</v>
      </c>
      <c r="T221" s="197">
        <f>S221*H221</f>
        <v>0.00645</v>
      </c>
      <c r="AR221" s="23" t="s">
        <v>211</v>
      </c>
      <c r="AT221" s="23" t="s">
        <v>140</v>
      </c>
      <c r="AU221" s="23" t="s">
        <v>77</v>
      </c>
      <c r="AY221" s="23" t="s">
        <v>137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23" t="s">
        <v>77</v>
      </c>
      <c r="BK221" s="198">
        <f>ROUND(I221*H221,2)</f>
        <v>0</v>
      </c>
      <c r="BL221" s="23" t="s">
        <v>211</v>
      </c>
      <c r="BM221" s="23" t="s">
        <v>417</v>
      </c>
    </row>
    <row r="222" spans="2:65" s="1" customFormat="1" ht="25.5" customHeight="1">
      <c r="B222" s="40"/>
      <c r="C222" s="187" t="s">
        <v>418</v>
      </c>
      <c r="D222" s="187" t="s">
        <v>140</v>
      </c>
      <c r="E222" s="188" t="s">
        <v>419</v>
      </c>
      <c r="F222" s="189" t="s">
        <v>420</v>
      </c>
      <c r="G222" s="190" t="s">
        <v>306</v>
      </c>
      <c r="H222" s="191">
        <v>1</v>
      </c>
      <c r="I222" s="192"/>
      <c r="J222" s="193">
        <f>ROUND(I222*H222,2)</f>
        <v>0</v>
      </c>
      <c r="K222" s="189" t="s">
        <v>144</v>
      </c>
      <c r="L222" s="60"/>
      <c r="M222" s="194" t="s">
        <v>21</v>
      </c>
      <c r="N222" s="195" t="s">
        <v>44</v>
      </c>
      <c r="O222" s="41"/>
      <c r="P222" s="196">
        <f>O222*H222</f>
        <v>0</v>
      </c>
      <c r="Q222" s="196">
        <v>0.0006</v>
      </c>
      <c r="R222" s="196">
        <f>Q222*H222</f>
        <v>0.0006</v>
      </c>
      <c r="S222" s="196">
        <v>0</v>
      </c>
      <c r="T222" s="197">
        <f>S222*H222</f>
        <v>0</v>
      </c>
      <c r="AR222" s="23" t="s">
        <v>211</v>
      </c>
      <c r="AT222" s="23" t="s">
        <v>140</v>
      </c>
      <c r="AU222" s="23" t="s">
        <v>77</v>
      </c>
      <c r="AY222" s="23" t="s">
        <v>137</v>
      </c>
      <c r="BE222" s="198">
        <f>IF(N222="základní",J222,0)</f>
        <v>0</v>
      </c>
      <c r="BF222" s="198">
        <f>IF(N222="snížená",J222,0)</f>
        <v>0</v>
      </c>
      <c r="BG222" s="198">
        <f>IF(N222="zákl. přenesená",J222,0)</f>
        <v>0</v>
      </c>
      <c r="BH222" s="198">
        <f>IF(N222="sníž. přenesená",J222,0)</f>
        <v>0</v>
      </c>
      <c r="BI222" s="198">
        <f>IF(N222="nulová",J222,0)</f>
        <v>0</v>
      </c>
      <c r="BJ222" s="23" t="s">
        <v>77</v>
      </c>
      <c r="BK222" s="198">
        <f>ROUND(I222*H222,2)</f>
        <v>0</v>
      </c>
      <c r="BL222" s="23" t="s">
        <v>211</v>
      </c>
      <c r="BM222" s="23" t="s">
        <v>421</v>
      </c>
    </row>
    <row r="223" spans="2:51" s="13" customFormat="1" ht="13.5">
      <c r="B223" s="222"/>
      <c r="C223" s="223"/>
      <c r="D223" s="201" t="s">
        <v>147</v>
      </c>
      <c r="E223" s="224" t="s">
        <v>21</v>
      </c>
      <c r="F223" s="225" t="s">
        <v>422</v>
      </c>
      <c r="G223" s="223"/>
      <c r="H223" s="224" t="s">
        <v>21</v>
      </c>
      <c r="I223" s="226"/>
      <c r="J223" s="223"/>
      <c r="K223" s="223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147</v>
      </c>
      <c r="AU223" s="231" t="s">
        <v>77</v>
      </c>
      <c r="AV223" s="13" t="s">
        <v>80</v>
      </c>
      <c r="AW223" s="13" t="s">
        <v>36</v>
      </c>
      <c r="AX223" s="13" t="s">
        <v>72</v>
      </c>
      <c r="AY223" s="231" t="s">
        <v>137</v>
      </c>
    </row>
    <row r="224" spans="2:51" s="11" customFormat="1" ht="13.5">
      <c r="B224" s="199"/>
      <c r="C224" s="200"/>
      <c r="D224" s="201" t="s">
        <v>147</v>
      </c>
      <c r="E224" s="202" t="s">
        <v>21</v>
      </c>
      <c r="F224" s="203" t="s">
        <v>80</v>
      </c>
      <c r="G224" s="200"/>
      <c r="H224" s="204">
        <v>1</v>
      </c>
      <c r="I224" s="205"/>
      <c r="J224" s="200"/>
      <c r="K224" s="200"/>
      <c r="L224" s="206"/>
      <c r="M224" s="207"/>
      <c r="N224" s="208"/>
      <c r="O224" s="208"/>
      <c r="P224" s="208"/>
      <c r="Q224" s="208"/>
      <c r="R224" s="208"/>
      <c r="S224" s="208"/>
      <c r="T224" s="209"/>
      <c r="AT224" s="210" t="s">
        <v>147</v>
      </c>
      <c r="AU224" s="210" t="s">
        <v>77</v>
      </c>
      <c r="AV224" s="11" t="s">
        <v>77</v>
      </c>
      <c r="AW224" s="11" t="s">
        <v>36</v>
      </c>
      <c r="AX224" s="11" t="s">
        <v>80</v>
      </c>
      <c r="AY224" s="210" t="s">
        <v>137</v>
      </c>
    </row>
    <row r="225" spans="2:65" s="1" customFormat="1" ht="16.5" customHeight="1">
      <c r="B225" s="40"/>
      <c r="C225" s="187" t="s">
        <v>423</v>
      </c>
      <c r="D225" s="187" t="s">
        <v>140</v>
      </c>
      <c r="E225" s="188" t="s">
        <v>424</v>
      </c>
      <c r="F225" s="189" t="s">
        <v>425</v>
      </c>
      <c r="G225" s="190" t="s">
        <v>306</v>
      </c>
      <c r="H225" s="191">
        <v>3</v>
      </c>
      <c r="I225" s="192"/>
      <c r="J225" s="193">
        <f aca="true" t="shared" si="20" ref="J225:J231">ROUND(I225*H225,2)</f>
        <v>0</v>
      </c>
      <c r="K225" s="189" t="s">
        <v>144</v>
      </c>
      <c r="L225" s="60"/>
      <c r="M225" s="194" t="s">
        <v>21</v>
      </c>
      <c r="N225" s="195" t="s">
        <v>44</v>
      </c>
      <c r="O225" s="41"/>
      <c r="P225" s="196">
        <f aca="true" t="shared" si="21" ref="P225:P231">O225*H225</f>
        <v>0</v>
      </c>
      <c r="Q225" s="196">
        <v>0.00054</v>
      </c>
      <c r="R225" s="196">
        <f aca="true" t="shared" si="22" ref="R225:R231">Q225*H225</f>
        <v>0.00162</v>
      </c>
      <c r="S225" s="196">
        <v>0</v>
      </c>
      <c r="T225" s="197">
        <f aca="true" t="shared" si="23" ref="T225:T231">S225*H225</f>
        <v>0</v>
      </c>
      <c r="AR225" s="23" t="s">
        <v>211</v>
      </c>
      <c r="AT225" s="23" t="s">
        <v>140</v>
      </c>
      <c r="AU225" s="23" t="s">
        <v>77</v>
      </c>
      <c r="AY225" s="23" t="s">
        <v>137</v>
      </c>
      <c r="BE225" s="198">
        <f aca="true" t="shared" si="24" ref="BE225:BE231">IF(N225="základní",J225,0)</f>
        <v>0</v>
      </c>
      <c r="BF225" s="198">
        <f aca="true" t="shared" si="25" ref="BF225:BF231">IF(N225="snížená",J225,0)</f>
        <v>0</v>
      </c>
      <c r="BG225" s="198">
        <f aca="true" t="shared" si="26" ref="BG225:BG231">IF(N225="zákl. přenesená",J225,0)</f>
        <v>0</v>
      </c>
      <c r="BH225" s="198">
        <f aca="true" t="shared" si="27" ref="BH225:BH231">IF(N225="sníž. přenesená",J225,0)</f>
        <v>0</v>
      </c>
      <c r="BI225" s="198">
        <f aca="true" t="shared" si="28" ref="BI225:BI231">IF(N225="nulová",J225,0)</f>
        <v>0</v>
      </c>
      <c r="BJ225" s="23" t="s">
        <v>77</v>
      </c>
      <c r="BK225" s="198">
        <f aca="true" t="shared" si="29" ref="BK225:BK231">ROUND(I225*H225,2)</f>
        <v>0</v>
      </c>
      <c r="BL225" s="23" t="s">
        <v>211</v>
      </c>
      <c r="BM225" s="23" t="s">
        <v>426</v>
      </c>
    </row>
    <row r="226" spans="2:65" s="1" customFormat="1" ht="25.5" customHeight="1">
      <c r="B226" s="40"/>
      <c r="C226" s="187" t="s">
        <v>427</v>
      </c>
      <c r="D226" s="187" t="s">
        <v>140</v>
      </c>
      <c r="E226" s="188" t="s">
        <v>428</v>
      </c>
      <c r="F226" s="189" t="s">
        <v>429</v>
      </c>
      <c r="G226" s="190" t="s">
        <v>390</v>
      </c>
      <c r="H226" s="191">
        <v>1</v>
      </c>
      <c r="I226" s="192"/>
      <c r="J226" s="193">
        <f t="shared" si="20"/>
        <v>0</v>
      </c>
      <c r="K226" s="189" t="s">
        <v>144</v>
      </c>
      <c r="L226" s="60"/>
      <c r="M226" s="194" t="s">
        <v>21</v>
      </c>
      <c r="N226" s="195" t="s">
        <v>44</v>
      </c>
      <c r="O226" s="41"/>
      <c r="P226" s="196">
        <f t="shared" si="21"/>
        <v>0</v>
      </c>
      <c r="Q226" s="196">
        <v>0.0006</v>
      </c>
      <c r="R226" s="196">
        <f t="shared" si="22"/>
        <v>0.0006</v>
      </c>
      <c r="S226" s="196">
        <v>0</v>
      </c>
      <c r="T226" s="197">
        <f t="shared" si="23"/>
        <v>0</v>
      </c>
      <c r="AR226" s="23" t="s">
        <v>211</v>
      </c>
      <c r="AT226" s="23" t="s">
        <v>140</v>
      </c>
      <c r="AU226" s="23" t="s">
        <v>77</v>
      </c>
      <c r="AY226" s="23" t="s">
        <v>137</v>
      </c>
      <c r="BE226" s="198">
        <f t="shared" si="24"/>
        <v>0</v>
      </c>
      <c r="BF226" s="198">
        <f t="shared" si="25"/>
        <v>0</v>
      </c>
      <c r="BG226" s="198">
        <f t="shared" si="26"/>
        <v>0</v>
      </c>
      <c r="BH226" s="198">
        <f t="shared" si="27"/>
        <v>0</v>
      </c>
      <c r="BI226" s="198">
        <f t="shared" si="28"/>
        <v>0</v>
      </c>
      <c r="BJ226" s="23" t="s">
        <v>77</v>
      </c>
      <c r="BK226" s="198">
        <f t="shared" si="29"/>
        <v>0</v>
      </c>
      <c r="BL226" s="23" t="s">
        <v>211</v>
      </c>
      <c r="BM226" s="23" t="s">
        <v>430</v>
      </c>
    </row>
    <row r="227" spans="2:65" s="1" customFormat="1" ht="16.5" customHeight="1">
      <c r="B227" s="40"/>
      <c r="C227" s="187" t="s">
        <v>431</v>
      </c>
      <c r="D227" s="187" t="s">
        <v>140</v>
      </c>
      <c r="E227" s="188" t="s">
        <v>432</v>
      </c>
      <c r="F227" s="189" t="s">
        <v>433</v>
      </c>
      <c r="G227" s="190" t="s">
        <v>201</v>
      </c>
      <c r="H227" s="191">
        <v>2</v>
      </c>
      <c r="I227" s="192"/>
      <c r="J227" s="193">
        <f t="shared" si="20"/>
        <v>0</v>
      </c>
      <c r="K227" s="189" t="s">
        <v>144</v>
      </c>
      <c r="L227" s="60"/>
      <c r="M227" s="194" t="s">
        <v>21</v>
      </c>
      <c r="N227" s="195" t="s">
        <v>44</v>
      </c>
      <c r="O227" s="41"/>
      <c r="P227" s="196">
        <f t="shared" si="21"/>
        <v>0</v>
      </c>
      <c r="Q227" s="196">
        <v>0</v>
      </c>
      <c r="R227" s="196">
        <f t="shared" si="22"/>
        <v>0</v>
      </c>
      <c r="S227" s="196">
        <v>0</v>
      </c>
      <c r="T227" s="197">
        <f t="shared" si="23"/>
        <v>0</v>
      </c>
      <c r="AR227" s="23" t="s">
        <v>211</v>
      </c>
      <c r="AT227" s="23" t="s">
        <v>140</v>
      </c>
      <c r="AU227" s="23" t="s">
        <v>77</v>
      </c>
      <c r="AY227" s="23" t="s">
        <v>137</v>
      </c>
      <c r="BE227" s="198">
        <f t="shared" si="24"/>
        <v>0</v>
      </c>
      <c r="BF227" s="198">
        <f t="shared" si="25"/>
        <v>0</v>
      </c>
      <c r="BG227" s="198">
        <f t="shared" si="26"/>
        <v>0</v>
      </c>
      <c r="BH227" s="198">
        <f t="shared" si="27"/>
        <v>0</v>
      </c>
      <c r="BI227" s="198">
        <f t="shared" si="28"/>
        <v>0</v>
      </c>
      <c r="BJ227" s="23" t="s">
        <v>77</v>
      </c>
      <c r="BK227" s="198">
        <f t="shared" si="29"/>
        <v>0</v>
      </c>
      <c r="BL227" s="23" t="s">
        <v>211</v>
      </c>
      <c r="BM227" s="23" t="s">
        <v>434</v>
      </c>
    </row>
    <row r="228" spans="2:65" s="1" customFormat="1" ht="16.5" customHeight="1">
      <c r="B228" s="40"/>
      <c r="C228" s="187" t="s">
        <v>435</v>
      </c>
      <c r="D228" s="187" t="s">
        <v>140</v>
      </c>
      <c r="E228" s="188" t="s">
        <v>436</v>
      </c>
      <c r="F228" s="189" t="s">
        <v>437</v>
      </c>
      <c r="G228" s="190" t="s">
        <v>306</v>
      </c>
      <c r="H228" s="191">
        <v>3</v>
      </c>
      <c r="I228" s="192"/>
      <c r="J228" s="193">
        <f t="shared" si="20"/>
        <v>0</v>
      </c>
      <c r="K228" s="189" t="s">
        <v>144</v>
      </c>
      <c r="L228" s="60"/>
      <c r="M228" s="194" t="s">
        <v>21</v>
      </c>
      <c r="N228" s="195" t="s">
        <v>44</v>
      </c>
      <c r="O228" s="41"/>
      <c r="P228" s="196">
        <f t="shared" si="21"/>
        <v>0</v>
      </c>
      <c r="Q228" s="196">
        <v>0</v>
      </c>
      <c r="R228" s="196">
        <f t="shared" si="22"/>
        <v>0</v>
      </c>
      <c r="S228" s="196">
        <v>0</v>
      </c>
      <c r="T228" s="197">
        <f t="shared" si="23"/>
        <v>0</v>
      </c>
      <c r="AR228" s="23" t="s">
        <v>211</v>
      </c>
      <c r="AT228" s="23" t="s">
        <v>140</v>
      </c>
      <c r="AU228" s="23" t="s">
        <v>77</v>
      </c>
      <c r="AY228" s="23" t="s">
        <v>137</v>
      </c>
      <c r="BE228" s="198">
        <f t="shared" si="24"/>
        <v>0</v>
      </c>
      <c r="BF228" s="198">
        <f t="shared" si="25"/>
        <v>0</v>
      </c>
      <c r="BG228" s="198">
        <f t="shared" si="26"/>
        <v>0</v>
      </c>
      <c r="BH228" s="198">
        <f t="shared" si="27"/>
        <v>0</v>
      </c>
      <c r="BI228" s="198">
        <f t="shared" si="28"/>
        <v>0</v>
      </c>
      <c r="BJ228" s="23" t="s">
        <v>77</v>
      </c>
      <c r="BK228" s="198">
        <f t="shared" si="29"/>
        <v>0</v>
      </c>
      <c r="BL228" s="23" t="s">
        <v>211</v>
      </c>
      <c r="BM228" s="23" t="s">
        <v>438</v>
      </c>
    </row>
    <row r="229" spans="2:65" s="1" customFormat="1" ht="16.5" customHeight="1">
      <c r="B229" s="40"/>
      <c r="C229" s="187" t="s">
        <v>439</v>
      </c>
      <c r="D229" s="187" t="s">
        <v>140</v>
      </c>
      <c r="E229" s="188" t="s">
        <v>440</v>
      </c>
      <c r="F229" s="189" t="s">
        <v>441</v>
      </c>
      <c r="G229" s="190" t="s">
        <v>201</v>
      </c>
      <c r="H229" s="191">
        <v>1</v>
      </c>
      <c r="I229" s="192"/>
      <c r="J229" s="193">
        <f t="shared" si="20"/>
        <v>0</v>
      </c>
      <c r="K229" s="189" t="s">
        <v>144</v>
      </c>
      <c r="L229" s="60"/>
      <c r="M229" s="194" t="s">
        <v>21</v>
      </c>
      <c r="N229" s="195" t="s">
        <v>44</v>
      </c>
      <c r="O229" s="41"/>
      <c r="P229" s="196">
        <f t="shared" si="21"/>
        <v>0</v>
      </c>
      <c r="Q229" s="196">
        <v>0</v>
      </c>
      <c r="R229" s="196">
        <f t="shared" si="22"/>
        <v>0</v>
      </c>
      <c r="S229" s="196">
        <v>0</v>
      </c>
      <c r="T229" s="197">
        <f t="shared" si="23"/>
        <v>0</v>
      </c>
      <c r="AR229" s="23" t="s">
        <v>211</v>
      </c>
      <c r="AT229" s="23" t="s">
        <v>140</v>
      </c>
      <c r="AU229" s="23" t="s">
        <v>77</v>
      </c>
      <c r="AY229" s="23" t="s">
        <v>137</v>
      </c>
      <c r="BE229" s="198">
        <f t="shared" si="24"/>
        <v>0</v>
      </c>
      <c r="BF229" s="198">
        <f t="shared" si="25"/>
        <v>0</v>
      </c>
      <c r="BG229" s="198">
        <f t="shared" si="26"/>
        <v>0</v>
      </c>
      <c r="BH229" s="198">
        <f t="shared" si="27"/>
        <v>0</v>
      </c>
      <c r="BI229" s="198">
        <f t="shared" si="28"/>
        <v>0</v>
      </c>
      <c r="BJ229" s="23" t="s">
        <v>77</v>
      </c>
      <c r="BK229" s="198">
        <f t="shared" si="29"/>
        <v>0</v>
      </c>
      <c r="BL229" s="23" t="s">
        <v>211</v>
      </c>
      <c r="BM229" s="23" t="s">
        <v>442</v>
      </c>
    </row>
    <row r="230" spans="2:65" s="1" customFormat="1" ht="38.25" customHeight="1">
      <c r="B230" s="40"/>
      <c r="C230" s="187" t="s">
        <v>443</v>
      </c>
      <c r="D230" s="187" t="s">
        <v>140</v>
      </c>
      <c r="E230" s="188" t="s">
        <v>444</v>
      </c>
      <c r="F230" s="189" t="s">
        <v>445</v>
      </c>
      <c r="G230" s="190" t="s">
        <v>242</v>
      </c>
      <c r="H230" s="191">
        <v>0.003</v>
      </c>
      <c r="I230" s="192"/>
      <c r="J230" s="193">
        <f t="shared" si="20"/>
        <v>0</v>
      </c>
      <c r="K230" s="189" t="s">
        <v>144</v>
      </c>
      <c r="L230" s="60"/>
      <c r="M230" s="194" t="s">
        <v>21</v>
      </c>
      <c r="N230" s="195" t="s">
        <v>44</v>
      </c>
      <c r="O230" s="41"/>
      <c r="P230" s="196">
        <f t="shared" si="21"/>
        <v>0</v>
      </c>
      <c r="Q230" s="196">
        <v>0</v>
      </c>
      <c r="R230" s="196">
        <f t="shared" si="22"/>
        <v>0</v>
      </c>
      <c r="S230" s="196">
        <v>0</v>
      </c>
      <c r="T230" s="197">
        <f t="shared" si="23"/>
        <v>0</v>
      </c>
      <c r="AR230" s="23" t="s">
        <v>211</v>
      </c>
      <c r="AT230" s="23" t="s">
        <v>140</v>
      </c>
      <c r="AU230" s="23" t="s">
        <v>77</v>
      </c>
      <c r="AY230" s="23" t="s">
        <v>137</v>
      </c>
      <c r="BE230" s="198">
        <f t="shared" si="24"/>
        <v>0</v>
      </c>
      <c r="BF230" s="198">
        <f t="shared" si="25"/>
        <v>0</v>
      </c>
      <c r="BG230" s="198">
        <f t="shared" si="26"/>
        <v>0</v>
      </c>
      <c r="BH230" s="198">
        <f t="shared" si="27"/>
        <v>0</v>
      </c>
      <c r="BI230" s="198">
        <f t="shared" si="28"/>
        <v>0</v>
      </c>
      <c r="BJ230" s="23" t="s">
        <v>77</v>
      </c>
      <c r="BK230" s="198">
        <f t="shared" si="29"/>
        <v>0</v>
      </c>
      <c r="BL230" s="23" t="s">
        <v>211</v>
      </c>
      <c r="BM230" s="23" t="s">
        <v>446</v>
      </c>
    </row>
    <row r="231" spans="2:65" s="1" customFormat="1" ht="38.25" customHeight="1">
      <c r="B231" s="40"/>
      <c r="C231" s="187" t="s">
        <v>447</v>
      </c>
      <c r="D231" s="187" t="s">
        <v>140</v>
      </c>
      <c r="E231" s="188" t="s">
        <v>448</v>
      </c>
      <c r="F231" s="189" t="s">
        <v>449</v>
      </c>
      <c r="G231" s="190" t="s">
        <v>242</v>
      </c>
      <c r="H231" s="191">
        <v>0.003</v>
      </c>
      <c r="I231" s="192"/>
      <c r="J231" s="193">
        <f t="shared" si="20"/>
        <v>0</v>
      </c>
      <c r="K231" s="189" t="s">
        <v>144</v>
      </c>
      <c r="L231" s="60"/>
      <c r="M231" s="194" t="s">
        <v>21</v>
      </c>
      <c r="N231" s="195" t="s">
        <v>44</v>
      </c>
      <c r="O231" s="41"/>
      <c r="P231" s="196">
        <f t="shared" si="21"/>
        <v>0</v>
      </c>
      <c r="Q231" s="196">
        <v>0</v>
      </c>
      <c r="R231" s="196">
        <f t="shared" si="22"/>
        <v>0</v>
      </c>
      <c r="S231" s="196">
        <v>0</v>
      </c>
      <c r="T231" s="197">
        <f t="shared" si="23"/>
        <v>0</v>
      </c>
      <c r="AR231" s="23" t="s">
        <v>211</v>
      </c>
      <c r="AT231" s="23" t="s">
        <v>140</v>
      </c>
      <c r="AU231" s="23" t="s">
        <v>77</v>
      </c>
      <c r="AY231" s="23" t="s">
        <v>137</v>
      </c>
      <c r="BE231" s="198">
        <f t="shared" si="24"/>
        <v>0</v>
      </c>
      <c r="BF231" s="198">
        <f t="shared" si="25"/>
        <v>0</v>
      </c>
      <c r="BG231" s="198">
        <f t="shared" si="26"/>
        <v>0</v>
      </c>
      <c r="BH231" s="198">
        <f t="shared" si="27"/>
        <v>0</v>
      </c>
      <c r="BI231" s="198">
        <f t="shared" si="28"/>
        <v>0</v>
      </c>
      <c r="BJ231" s="23" t="s">
        <v>77</v>
      </c>
      <c r="BK231" s="198">
        <f t="shared" si="29"/>
        <v>0</v>
      </c>
      <c r="BL231" s="23" t="s">
        <v>211</v>
      </c>
      <c r="BM231" s="23" t="s">
        <v>450</v>
      </c>
    </row>
    <row r="232" spans="2:63" s="10" customFormat="1" ht="29.85" customHeight="1">
      <c r="B232" s="171"/>
      <c r="C232" s="172"/>
      <c r="D232" s="173" t="s">
        <v>71</v>
      </c>
      <c r="E232" s="185" t="s">
        <v>451</v>
      </c>
      <c r="F232" s="185" t="s">
        <v>452</v>
      </c>
      <c r="G232" s="172"/>
      <c r="H232" s="172"/>
      <c r="I232" s="175"/>
      <c r="J232" s="186">
        <f>BK232</f>
        <v>0</v>
      </c>
      <c r="K232" s="172"/>
      <c r="L232" s="177"/>
      <c r="M232" s="178"/>
      <c r="N232" s="179"/>
      <c r="O232" s="179"/>
      <c r="P232" s="180">
        <f>SUM(P233:P251)</f>
        <v>0</v>
      </c>
      <c r="Q232" s="179"/>
      <c r="R232" s="180">
        <f>SUM(R233:R251)</f>
        <v>0.06511000000000002</v>
      </c>
      <c r="S232" s="179"/>
      <c r="T232" s="181">
        <f>SUM(T233:T251)</f>
        <v>0.07775</v>
      </c>
      <c r="AR232" s="182" t="s">
        <v>77</v>
      </c>
      <c r="AT232" s="183" t="s">
        <v>71</v>
      </c>
      <c r="AU232" s="183" t="s">
        <v>80</v>
      </c>
      <c r="AY232" s="182" t="s">
        <v>137</v>
      </c>
      <c r="BK232" s="184">
        <f>SUM(BK233:BK251)</f>
        <v>0</v>
      </c>
    </row>
    <row r="233" spans="2:65" s="1" customFormat="1" ht="16.5" customHeight="1">
      <c r="B233" s="40"/>
      <c r="C233" s="187" t="s">
        <v>453</v>
      </c>
      <c r="D233" s="187" t="s">
        <v>140</v>
      </c>
      <c r="E233" s="188" t="s">
        <v>454</v>
      </c>
      <c r="F233" s="189" t="s">
        <v>455</v>
      </c>
      <c r="G233" s="190" t="s">
        <v>390</v>
      </c>
      <c r="H233" s="191">
        <v>1</v>
      </c>
      <c r="I233" s="192"/>
      <c r="J233" s="193">
        <f aca="true" t="shared" si="30" ref="J233:J251">ROUND(I233*H233,2)</f>
        <v>0</v>
      </c>
      <c r="K233" s="189" t="s">
        <v>144</v>
      </c>
      <c r="L233" s="60"/>
      <c r="M233" s="194" t="s">
        <v>21</v>
      </c>
      <c r="N233" s="195" t="s">
        <v>44</v>
      </c>
      <c r="O233" s="41"/>
      <c r="P233" s="196">
        <f aca="true" t="shared" si="31" ref="P233:P251">O233*H233</f>
        <v>0</v>
      </c>
      <c r="Q233" s="196">
        <v>0</v>
      </c>
      <c r="R233" s="196">
        <f aca="true" t="shared" si="32" ref="R233:R251">Q233*H233</f>
        <v>0</v>
      </c>
      <c r="S233" s="196">
        <v>0.01933</v>
      </c>
      <c r="T233" s="197">
        <f aca="true" t="shared" si="33" ref="T233:T251">S233*H233</f>
        <v>0.01933</v>
      </c>
      <c r="AR233" s="23" t="s">
        <v>211</v>
      </c>
      <c r="AT233" s="23" t="s">
        <v>140</v>
      </c>
      <c r="AU233" s="23" t="s">
        <v>77</v>
      </c>
      <c r="AY233" s="23" t="s">
        <v>137</v>
      </c>
      <c r="BE233" s="198">
        <f aca="true" t="shared" si="34" ref="BE233:BE251">IF(N233="základní",J233,0)</f>
        <v>0</v>
      </c>
      <c r="BF233" s="198">
        <f aca="true" t="shared" si="35" ref="BF233:BF251">IF(N233="snížená",J233,0)</f>
        <v>0</v>
      </c>
      <c r="BG233" s="198">
        <f aca="true" t="shared" si="36" ref="BG233:BG251">IF(N233="zákl. přenesená",J233,0)</f>
        <v>0</v>
      </c>
      <c r="BH233" s="198">
        <f aca="true" t="shared" si="37" ref="BH233:BH251">IF(N233="sníž. přenesená",J233,0)</f>
        <v>0</v>
      </c>
      <c r="BI233" s="198">
        <f aca="true" t="shared" si="38" ref="BI233:BI251">IF(N233="nulová",J233,0)</f>
        <v>0</v>
      </c>
      <c r="BJ233" s="23" t="s">
        <v>77</v>
      </c>
      <c r="BK233" s="198">
        <f aca="true" t="shared" si="39" ref="BK233:BK251">ROUND(I233*H233,2)</f>
        <v>0</v>
      </c>
      <c r="BL233" s="23" t="s">
        <v>211</v>
      </c>
      <c r="BM233" s="23" t="s">
        <v>456</v>
      </c>
    </row>
    <row r="234" spans="2:65" s="1" customFormat="1" ht="25.5" customHeight="1">
      <c r="B234" s="40"/>
      <c r="C234" s="187" t="s">
        <v>457</v>
      </c>
      <c r="D234" s="187" t="s">
        <v>140</v>
      </c>
      <c r="E234" s="188" t="s">
        <v>458</v>
      </c>
      <c r="F234" s="189" t="s">
        <v>459</v>
      </c>
      <c r="G234" s="190" t="s">
        <v>390</v>
      </c>
      <c r="H234" s="191">
        <v>1</v>
      </c>
      <c r="I234" s="192"/>
      <c r="J234" s="193">
        <f t="shared" si="30"/>
        <v>0</v>
      </c>
      <c r="K234" s="189" t="s">
        <v>144</v>
      </c>
      <c r="L234" s="60"/>
      <c r="M234" s="194" t="s">
        <v>21</v>
      </c>
      <c r="N234" s="195" t="s">
        <v>44</v>
      </c>
      <c r="O234" s="41"/>
      <c r="P234" s="196">
        <f t="shared" si="31"/>
        <v>0</v>
      </c>
      <c r="Q234" s="196">
        <v>0.01382</v>
      </c>
      <c r="R234" s="196">
        <f t="shared" si="32"/>
        <v>0.01382</v>
      </c>
      <c r="S234" s="196">
        <v>0</v>
      </c>
      <c r="T234" s="197">
        <f t="shared" si="33"/>
        <v>0</v>
      </c>
      <c r="AR234" s="23" t="s">
        <v>211</v>
      </c>
      <c r="AT234" s="23" t="s">
        <v>140</v>
      </c>
      <c r="AU234" s="23" t="s">
        <v>77</v>
      </c>
      <c r="AY234" s="23" t="s">
        <v>137</v>
      </c>
      <c r="BE234" s="198">
        <f t="shared" si="34"/>
        <v>0</v>
      </c>
      <c r="BF234" s="198">
        <f t="shared" si="35"/>
        <v>0</v>
      </c>
      <c r="BG234" s="198">
        <f t="shared" si="36"/>
        <v>0</v>
      </c>
      <c r="BH234" s="198">
        <f t="shared" si="37"/>
        <v>0</v>
      </c>
      <c r="BI234" s="198">
        <f t="shared" si="38"/>
        <v>0</v>
      </c>
      <c r="BJ234" s="23" t="s">
        <v>77</v>
      </c>
      <c r="BK234" s="198">
        <f t="shared" si="39"/>
        <v>0</v>
      </c>
      <c r="BL234" s="23" t="s">
        <v>211</v>
      </c>
      <c r="BM234" s="23" t="s">
        <v>460</v>
      </c>
    </row>
    <row r="235" spans="2:65" s="1" customFormat="1" ht="16.5" customHeight="1">
      <c r="B235" s="40"/>
      <c r="C235" s="187" t="s">
        <v>461</v>
      </c>
      <c r="D235" s="187" t="s">
        <v>140</v>
      </c>
      <c r="E235" s="188" t="s">
        <v>462</v>
      </c>
      <c r="F235" s="189" t="s">
        <v>463</v>
      </c>
      <c r="G235" s="190" t="s">
        <v>390</v>
      </c>
      <c r="H235" s="191">
        <v>1</v>
      </c>
      <c r="I235" s="192"/>
      <c r="J235" s="193">
        <f t="shared" si="30"/>
        <v>0</v>
      </c>
      <c r="K235" s="189" t="s">
        <v>144</v>
      </c>
      <c r="L235" s="60"/>
      <c r="M235" s="194" t="s">
        <v>21</v>
      </c>
      <c r="N235" s="195" t="s">
        <v>44</v>
      </c>
      <c r="O235" s="41"/>
      <c r="P235" s="196">
        <f t="shared" si="31"/>
        <v>0</v>
      </c>
      <c r="Q235" s="196">
        <v>0</v>
      </c>
      <c r="R235" s="196">
        <f t="shared" si="32"/>
        <v>0</v>
      </c>
      <c r="S235" s="196">
        <v>0.01946</v>
      </c>
      <c r="T235" s="197">
        <f t="shared" si="33"/>
        <v>0.01946</v>
      </c>
      <c r="AR235" s="23" t="s">
        <v>211</v>
      </c>
      <c r="AT235" s="23" t="s">
        <v>140</v>
      </c>
      <c r="AU235" s="23" t="s">
        <v>77</v>
      </c>
      <c r="AY235" s="23" t="s">
        <v>137</v>
      </c>
      <c r="BE235" s="198">
        <f t="shared" si="34"/>
        <v>0</v>
      </c>
      <c r="BF235" s="198">
        <f t="shared" si="35"/>
        <v>0</v>
      </c>
      <c r="BG235" s="198">
        <f t="shared" si="36"/>
        <v>0</v>
      </c>
      <c r="BH235" s="198">
        <f t="shared" si="37"/>
        <v>0</v>
      </c>
      <c r="BI235" s="198">
        <f t="shared" si="38"/>
        <v>0</v>
      </c>
      <c r="BJ235" s="23" t="s">
        <v>77</v>
      </c>
      <c r="BK235" s="198">
        <f t="shared" si="39"/>
        <v>0</v>
      </c>
      <c r="BL235" s="23" t="s">
        <v>211</v>
      </c>
      <c r="BM235" s="23" t="s">
        <v>464</v>
      </c>
    </row>
    <row r="236" spans="2:65" s="1" customFormat="1" ht="25.5" customHeight="1">
      <c r="B236" s="40"/>
      <c r="C236" s="187" t="s">
        <v>465</v>
      </c>
      <c r="D236" s="187" t="s">
        <v>140</v>
      </c>
      <c r="E236" s="188" t="s">
        <v>466</v>
      </c>
      <c r="F236" s="189" t="s">
        <v>467</v>
      </c>
      <c r="G236" s="190" t="s">
        <v>390</v>
      </c>
      <c r="H236" s="191">
        <v>1</v>
      </c>
      <c r="I236" s="192"/>
      <c r="J236" s="193">
        <f t="shared" si="30"/>
        <v>0</v>
      </c>
      <c r="K236" s="189" t="s">
        <v>144</v>
      </c>
      <c r="L236" s="60"/>
      <c r="M236" s="194" t="s">
        <v>21</v>
      </c>
      <c r="N236" s="195" t="s">
        <v>44</v>
      </c>
      <c r="O236" s="41"/>
      <c r="P236" s="196">
        <f t="shared" si="31"/>
        <v>0</v>
      </c>
      <c r="Q236" s="196">
        <v>0.01375</v>
      </c>
      <c r="R236" s="196">
        <f t="shared" si="32"/>
        <v>0.01375</v>
      </c>
      <c r="S236" s="196">
        <v>0</v>
      </c>
      <c r="T236" s="197">
        <f t="shared" si="33"/>
        <v>0</v>
      </c>
      <c r="AR236" s="23" t="s">
        <v>211</v>
      </c>
      <c r="AT236" s="23" t="s">
        <v>140</v>
      </c>
      <c r="AU236" s="23" t="s">
        <v>77</v>
      </c>
      <c r="AY236" s="23" t="s">
        <v>137</v>
      </c>
      <c r="BE236" s="198">
        <f t="shared" si="34"/>
        <v>0</v>
      </c>
      <c r="BF236" s="198">
        <f t="shared" si="35"/>
        <v>0</v>
      </c>
      <c r="BG236" s="198">
        <f t="shared" si="36"/>
        <v>0</v>
      </c>
      <c r="BH236" s="198">
        <f t="shared" si="37"/>
        <v>0</v>
      </c>
      <c r="BI236" s="198">
        <f t="shared" si="38"/>
        <v>0</v>
      </c>
      <c r="BJ236" s="23" t="s">
        <v>77</v>
      </c>
      <c r="BK236" s="198">
        <f t="shared" si="39"/>
        <v>0</v>
      </c>
      <c r="BL236" s="23" t="s">
        <v>211</v>
      </c>
      <c r="BM236" s="23" t="s">
        <v>468</v>
      </c>
    </row>
    <row r="237" spans="2:65" s="1" customFormat="1" ht="16.5" customHeight="1">
      <c r="B237" s="40"/>
      <c r="C237" s="187" t="s">
        <v>469</v>
      </c>
      <c r="D237" s="187" t="s">
        <v>140</v>
      </c>
      <c r="E237" s="188" t="s">
        <v>470</v>
      </c>
      <c r="F237" s="189" t="s">
        <v>471</v>
      </c>
      <c r="G237" s="190" t="s">
        <v>390</v>
      </c>
      <c r="H237" s="191">
        <v>1</v>
      </c>
      <c r="I237" s="192"/>
      <c r="J237" s="193">
        <f t="shared" si="30"/>
        <v>0</v>
      </c>
      <c r="K237" s="189" t="s">
        <v>144</v>
      </c>
      <c r="L237" s="60"/>
      <c r="M237" s="194" t="s">
        <v>21</v>
      </c>
      <c r="N237" s="195" t="s">
        <v>44</v>
      </c>
      <c r="O237" s="41"/>
      <c r="P237" s="196">
        <f t="shared" si="31"/>
        <v>0</v>
      </c>
      <c r="Q237" s="196">
        <v>0</v>
      </c>
      <c r="R237" s="196">
        <f t="shared" si="32"/>
        <v>0</v>
      </c>
      <c r="S237" s="196">
        <v>0.0329</v>
      </c>
      <c r="T237" s="197">
        <f t="shared" si="33"/>
        <v>0.0329</v>
      </c>
      <c r="AR237" s="23" t="s">
        <v>211</v>
      </c>
      <c r="AT237" s="23" t="s">
        <v>140</v>
      </c>
      <c r="AU237" s="23" t="s">
        <v>77</v>
      </c>
      <c r="AY237" s="23" t="s">
        <v>137</v>
      </c>
      <c r="BE237" s="198">
        <f t="shared" si="34"/>
        <v>0</v>
      </c>
      <c r="BF237" s="198">
        <f t="shared" si="35"/>
        <v>0</v>
      </c>
      <c r="BG237" s="198">
        <f t="shared" si="36"/>
        <v>0</v>
      </c>
      <c r="BH237" s="198">
        <f t="shared" si="37"/>
        <v>0</v>
      </c>
      <c r="BI237" s="198">
        <f t="shared" si="38"/>
        <v>0</v>
      </c>
      <c r="BJ237" s="23" t="s">
        <v>77</v>
      </c>
      <c r="BK237" s="198">
        <f t="shared" si="39"/>
        <v>0</v>
      </c>
      <c r="BL237" s="23" t="s">
        <v>211</v>
      </c>
      <c r="BM237" s="23" t="s">
        <v>472</v>
      </c>
    </row>
    <row r="238" spans="2:65" s="1" customFormat="1" ht="25.5" customHeight="1">
      <c r="B238" s="40"/>
      <c r="C238" s="187" t="s">
        <v>473</v>
      </c>
      <c r="D238" s="187" t="s">
        <v>140</v>
      </c>
      <c r="E238" s="188" t="s">
        <v>474</v>
      </c>
      <c r="F238" s="189" t="s">
        <v>475</v>
      </c>
      <c r="G238" s="190" t="s">
        <v>390</v>
      </c>
      <c r="H238" s="191">
        <v>1</v>
      </c>
      <c r="I238" s="192"/>
      <c r="J238" s="193">
        <f t="shared" si="30"/>
        <v>0</v>
      </c>
      <c r="K238" s="189" t="s">
        <v>144</v>
      </c>
      <c r="L238" s="60"/>
      <c r="M238" s="194" t="s">
        <v>21</v>
      </c>
      <c r="N238" s="195" t="s">
        <v>44</v>
      </c>
      <c r="O238" s="41"/>
      <c r="P238" s="196">
        <f t="shared" si="31"/>
        <v>0</v>
      </c>
      <c r="Q238" s="196">
        <v>0.01999</v>
      </c>
      <c r="R238" s="196">
        <f t="shared" si="32"/>
        <v>0.01999</v>
      </c>
      <c r="S238" s="196">
        <v>0</v>
      </c>
      <c r="T238" s="197">
        <f t="shared" si="33"/>
        <v>0</v>
      </c>
      <c r="AR238" s="23" t="s">
        <v>211</v>
      </c>
      <c r="AT238" s="23" t="s">
        <v>140</v>
      </c>
      <c r="AU238" s="23" t="s">
        <v>77</v>
      </c>
      <c r="AY238" s="23" t="s">
        <v>137</v>
      </c>
      <c r="BE238" s="198">
        <f t="shared" si="34"/>
        <v>0</v>
      </c>
      <c r="BF238" s="198">
        <f t="shared" si="35"/>
        <v>0</v>
      </c>
      <c r="BG238" s="198">
        <f t="shared" si="36"/>
        <v>0</v>
      </c>
      <c r="BH238" s="198">
        <f t="shared" si="37"/>
        <v>0</v>
      </c>
      <c r="BI238" s="198">
        <f t="shared" si="38"/>
        <v>0</v>
      </c>
      <c r="BJ238" s="23" t="s">
        <v>77</v>
      </c>
      <c r="BK238" s="198">
        <f t="shared" si="39"/>
        <v>0</v>
      </c>
      <c r="BL238" s="23" t="s">
        <v>211</v>
      </c>
      <c r="BM238" s="23" t="s">
        <v>476</v>
      </c>
    </row>
    <row r="239" spans="2:65" s="1" customFormat="1" ht="16.5" customHeight="1">
      <c r="B239" s="40"/>
      <c r="C239" s="187" t="s">
        <v>477</v>
      </c>
      <c r="D239" s="187" t="s">
        <v>140</v>
      </c>
      <c r="E239" s="188" t="s">
        <v>478</v>
      </c>
      <c r="F239" s="189" t="s">
        <v>479</v>
      </c>
      <c r="G239" s="190" t="s">
        <v>201</v>
      </c>
      <c r="H239" s="191">
        <v>6</v>
      </c>
      <c r="I239" s="192"/>
      <c r="J239" s="193">
        <f t="shared" si="30"/>
        <v>0</v>
      </c>
      <c r="K239" s="189" t="s">
        <v>144</v>
      </c>
      <c r="L239" s="60"/>
      <c r="M239" s="194" t="s">
        <v>21</v>
      </c>
      <c r="N239" s="195" t="s">
        <v>44</v>
      </c>
      <c r="O239" s="41"/>
      <c r="P239" s="196">
        <f t="shared" si="31"/>
        <v>0</v>
      </c>
      <c r="Q239" s="196">
        <v>0</v>
      </c>
      <c r="R239" s="196">
        <f t="shared" si="32"/>
        <v>0</v>
      </c>
      <c r="S239" s="196">
        <v>0.00049</v>
      </c>
      <c r="T239" s="197">
        <f t="shared" si="33"/>
        <v>0.00294</v>
      </c>
      <c r="AR239" s="23" t="s">
        <v>211</v>
      </c>
      <c r="AT239" s="23" t="s">
        <v>140</v>
      </c>
      <c r="AU239" s="23" t="s">
        <v>77</v>
      </c>
      <c r="AY239" s="23" t="s">
        <v>137</v>
      </c>
      <c r="BE239" s="198">
        <f t="shared" si="34"/>
        <v>0</v>
      </c>
      <c r="BF239" s="198">
        <f t="shared" si="35"/>
        <v>0</v>
      </c>
      <c r="BG239" s="198">
        <f t="shared" si="36"/>
        <v>0</v>
      </c>
      <c r="BH239" s="198">
        <f t="shared" si="37"/>
        <v>0</v>
      </c>
      <c r="BI239" s="198">
        <f t="shared" si="38"/>
        <v>0</v>
      </c>
      <c r="BJ239" s="23" t="s">
        <v>77</v>
      </c>
      <c r="BK239" s="198">
        <f t="shared" si="39"/>
        <v>0</v>
      </c>
      <c r="BL239" s="23" t="s">
        <v>211</v>
      </c>
      <c r="BM239" s="23" t="s">
        <v>480</v>
      </c>
    </row>
    <row r="240" spans="2:65" s="1" customFormat="1" ht="16.5" customHeight="1">
      <c r="B240" s="40"/>
      <c r="C240" s="187" t="s">
        <v>481</v>
      </c>
      <c r="D240" s="187" t="s">
        <v>140</v>
      </c>
      <c r="E240" s="188" t="s">
        <v>482</v>
      </c>
      <c r="F240" s="189" t="s">
        <v>483</v>
      </c>
      <c r="G240" s="190" t="s">
        <v>390</v>
      </c>
      <c r="H240" s="191">
        <v>6</v>
      </c>
      <c r="I240" s="192"/>
      <c r="J240" s="193">
        <f t="shared" si="30"/>
        <v>0</v>
      </c>
      <c r="K240" s="189" t="s">
        <v>144</v>
      </c>
      <c r="L240" s="60"/>
      <c r="M240" s="194" t="s">
        <v>21</v>
      </c>
      <c r="N240" s="195" t="s">
        <v>44</v>
      </c>
      <c r="O240" s="41"/>
      <c r="P240" s="196">
        <f t="shared" si="31"/>
        <v>0</v>
      </c>
      <c r="Q240" s="196">
        <v>0.00189</v>
      </c>
      <c r="R240" s="196">
        <f t="shared" si="32"/>
        <v>0.01134</v>
      </c>
      <c r="S240" s="196">
        <v>0</v>
      </c>
      <c r="T240" s="197">
        <f t="shared" si="33"/>
        <v>0</v>
      </c>
      <c r="AR240" s="23" t="s">
        <v>211</v>
      </c>
      <c r="AT240" s="23" t="s">
        <v>140</v>
      </c>
      <c r="AU240" s="23" t="s">
        <v>77</v>
      </c>
      <c r="AY240" s="23" t="s">
        <v>137</v>
      </c>
      <c r="BE240" s="198">
        <f t="shared" si="34"/>
        <v>0</v>
      </c>
      <c r="BF240" s="198">
        <f t="shared" si="35"/>
        <v>0</v>
      </c>
      <c r="BG240" s="198">
        <f t="shared" si="36"/>
        <v>0</v>
      </c>
      <c r="BH240" s="198">
        <f t="shared" si="37"/>
        <v>0</v>
      </c>
      <c r="BI240" s="198">
        <f t="shared" si="38"/>
        <v>0</v>
      </c>
      <c r="BJ240" s="23" t="s">
        <v>77</v>
      </c>
      <c r="BK240" s="198">
        <f t="shared" si="39"/>
        <v>0</v>
      </c>
      <c r="BL240" s="23" t="s">
        <v>211</v>
      </c>
      <c r="BM240" s="23" t="s">
        <v>484</v>
      </c>
    </row>
    <row r="241" spans="2:65" s="1" customFormat="1" ht="16.5" customHeight="1">
      <c r="B241" s="40"/>
      <c r="C241" s="187" t="s">
        <v>485</v>
      </c>
      <c r="D241" s="187" t="s">
        <v>140</v>
      </c>
      <c r="E241" s="188" t="s">
        <v>486</v>
      </c>
      <c r="F241" s="189" t="s">
        <v>487</v>
      </c>
      <c r="G241" s="190" t="s">
        <v>390</v>
      </c>
      <c r="H241" s="191">
        <v>2</v>
      </c>
      <c r="I241" s="192"/>
      <c r="J241" s="193">
        <f t="shared" si="30"/>
        <v>0</v>
      </c>
      <c r="K241" s="189" t="s">
        <v>144</v>
      </c>
      <c r="L241" s="60"/>
      <c r="M241" s="194" t="s">
        <v>21</v>
      </c>
      <c r="N241" s="195" t="s">
        <v>44</v>
      </c>
      <c r="O241" s="41"/>
      <c r="P241" s="196">
        <f t="shared" si="31"/>
        <v>0</v>
      </c>
      <c r="Q241" s="196">
        <v>0</v>
      </c>
      <c r="R241" s="196">
        <f t="shared" si="32"/>
        <v>0</v>
      </c>
      <c r="S241" s="196">
        <v>0.00156</v>
      </c>
      <c r="T241" s="197">
        <f t="shared" si="33"/>
        <v>0.00312</v>
      </c>
      <c r="AR241" s="23" t="s">
        <v>211</v>
      </c>
      <c r="AT241" s="23" t="s">
        <v>140</v>
      </c>
      <c r="AU241" s="23" t="s">
        <v>77</v>
      </c>
      <c r="AY241" s="23" t="s">
        <v>137</v>
      </c>
      <c r="BE241" s="198">
        <f t="shared" si="34"/>
        <v>0</v>
      </c>
      <c r="BF241" s="198">
        <f t="shared" si="35"/>
        <v>0</v>
      </c>
      <c r="BG241" s="198">
        <f t="shared" si="36"/>
        <v>0</v>
      </c>
      <c r="BH241" s="198">
        <f t="shared" si="37"/>
        <v>0</v>
      </c>
      <c r="BI241" s="198">
        <f t="shared" si="38"/>
        <v>0</v>
      </c>
      <c r="BJ241" s="23" t="s">
        <v>77</v>
      </c>
      <c r="BK241" s="198">
        <f t="shared" si="39"/>
        <v>0</v>
      </c>
      <c r="BL241" s="23" t="s">
        <v>211</v>
      </c>
      <c r="BM241" s="23" t="s">
        <v>488</v>
      </c>
    </row>
    <row r="242" spans="2:65" s="1" customFormat="1" ht="16.5" customHeight="1">
      <c r="B242" s="40"/>
      <c r="C242" s="187" t="s">
        <v>489</v>
      </c>
      <c r="D242" s="187" t="s">
        <v>140</v>
      </c>
      <c r="E242" s="188" t="s">
        <v>490</v>
      </c>
      <c r="F242" s="189" t="s">
        <v>491</v>
      </c>
      <c r="G242" s="190" t="s">
        <v>390</v>
      </c>
      <c r="H242" s="191">
        <v>1</v>
      </c>
      <c r="I242" s="192"/>
      <c r="J242" s="193">
        <f t="shared" si="30"/>
        <v>0</v>
      </c>
      <c r="K242" s="189" t="s">
        <v>144</v>
      </c>
      <c r="L242" s="60"/>
      <c r="M242" s="194" t="s">
        <v>21</v>
      </c>
      <c r="N242" s="195" t="s">
        <v>44</v>
      </c>
      <c r="O242" s="41"/>
      <c r="P242" s="196">
        <f t="shared" si="31"/>
        <v>0</v>
      </c>
      <c r="Q242" s="196">
        <v>0.0018</v>
      </c>
      <c r="R242" s="196">
        <f t="shared" si="32"/>
        <v>0.0018</v>
      </c>
      <c r="S242" s="196">
        <v>0</v>
      </c>
      <c r="T242" s="197">
        <f t="shared" si="33"/>
        <v>0</v>
      </c>
      <c r="AR242" s="23" t="s">
        <v>211</v>
      </c>
      <c r="AT242" s="23" t="s">
        <v>140</v>
      </c>
      <c r="AU242" s="23" t="s">
        <v>77</v>
      </c>
      <c r="AY242" s="23" t="s">
        <v>137</v>
      </c>
      <c r="BE242" s="198">
        <f t="shared" si="34"/>
        <v>0</v>
      </c>
      <c r="BF242" s="198">
        <f t="shared" si="35"/>
        <v>0</v>
      </c>
      <c r="BG242" s="198">
        <f t="shared" si="36"/>
        <v>0</v>
      </c>
      <c r="BH242" s="198">
        <f t="shared" si="37"/>
        <v>0</v>
      </c>
      <c r="BI242" s="198">
        <f t="shared" si="38"/>
        <v>0</v>
      </c>
      <c r="BJ242" s="23" t="s">
        <v>77</v>
      </c>
      <c r="BK242" s="198">
        <f t="shared" si="39"/>
        <v>0</v>
      </c>
      <c r="BL242" s="23" t="s">
        <v>211</v>
      </c>
      <c r="BM242" s="23" t="s">
        <v>492</v>
      </c>
    </row>
    <row r="243" spans="2:65" s="1" customFormat="1" ht="16.5" customHeight="1">
      <c r="B243" s="40"/>
      <c r="C243" s="187" t="s">
        <v>493</v>
      </c>
      <c r="D243" s="187" t="s">
        <v>140</v>
      </c>
      <c r="E243" s="188" t="s">
        <v>494</v>
      </c>
      <c r="F243" s="189" t="s">
        <v>495</v>
      </c>
      <c r="G243" s="190" t="s">
        <v>390</v>
      </c>
      <c r="H243" s="191">
        <v>1</v>
      </c>
      <c r="I243" s="192"/>
      <c r="J243" s="193">
        <f t="shared" si="30"/>
        <v>0</v>
      </c>
      <c r="K243" s="189" t="s">
        <v>144</v>
      </c>
      <c r="L243" s="60"/>
      <c r="M243" s="194" t="s">
        <v>21</v>
      </c>
      <c r="N243" s="195" t="s">
        <v>44</v>
      </c>
      <c r="O243" s="41"/>
      <c r="P243" s="196">
        <f t="shared" si="31"/>
        <v>0</v>
      </c>
      <c r="Q243" s="196">
        <v>0.00196</v>
      </c>
      <c r="R243" s="196">
        <f t="shared" si="32"/>
        <v>0.00196</v>
      </c>
      <c r="S243" s="196">
        <v>0</v>
      </c>
      <c r="T243" s="197">
        <f t="shared" si="33"/>
        <v>0</v>
      </c>
      <c r="AR243" s="23" t="s">
        <v>211</v>
      </c>
      <c r="AT243" s="23" t="s">
        <v>140</v>
      </c>
      <c r="AU243" s="23" t="s">
        <v>77</v>
      </c>
      <c r="AY243" s="23" t="s">
        <v>137</v>
      </c>
      <c r="BE243" s="198">
        <f t="shared" si="34"/>
        <v>0</v>
      </c>
      <c r="BF243" s="198">
        <f t="shared" si="35"/>
        <v>0</v>
      </c>
      <c r="BG243" s="198">
        <f t="shared" si="36"/>
        <v>0</v>
      </c>
      <c r="BH243" s="198">
        <f t="shared" si="37"/>
        <v>0</v>
      </c>
      <c r="BI243" s="198">
        <f t="shared" si="38"/>
        <v>0</v>
      </c>
      <c r="BJ243" s="23" t="s">
        <v>77</v>
      </c>
      <c r="BK243" s="198">
        <f t="shared" si="39"/>
        <v>0</v>
      </c>
      <c r="BL243" s="23" t="s">
        <v>211</v>
      </c>
      <c r="BM243" s="23" t="s">
        <v>496</v>
      </c>
    </row>
    <row r="244" spans="2:65" s="1" customFormat="1" ht="25.5" customHeight="1">
      <c r="B244" s="40"/>
      <c r="C244" s="187" t="s">
        <v>497</v>
      </c>
      <c r="D244" s="187" t="s">
        <v>140</v>
      </c>
      <c r="E244" s="188" t="s">
        <v>498</v>
      </c>
      <c r="F244" s="189" t="s">
        <v>499</v>
      </c>
      <c r="G244" s="190" t="s">
        <v>201</v>
      </c>
      <c r="H244" s="191">
        <v>1</v>
      </c>
      <c r="I244" s="192"/>
      <c r="J244" s="193">
        <f t="shared" si="30"/>
        <v>0</v>
      </c>
      <c r="K244" s="189" t="s">
        <v>144</v>
      </c>
      <c r="L244" s="60"/>
      <c r="M244" s="194" t="s">
        <v>21</v>
      </c>
      <c r="N244" s="195" t="s">
        <v>44</v>
      </c>
      <c r="O244" s="41"/>
      <c r="P244" s="196">
        <f t="shared" si="31"/>
        <v>0</v>
      </c>
      <c r="Q244" s="196">
        <v>0.00128</v>
      </c>
      <c r="R244" s="196">
        <f t="shared" si="32"/>
        <v>0.00128</v>
      </c>
      <c r="S244" s="196">
        <v>0</v>
      </c>
      <c r="T244" s="197">
        <f t="shared" si="33"/>
        <v>0</v>
      </c>
      <c r="AR244" s="23" t="s">
        <v>211</v>
      </c>
      <c r="AT244" s="23" t="s">
        <v>140</v>
      </c>
      <c r="AU244" s="23" t="s">
        <v>77</v>
      </c>
      <c r="AY244" s="23" t="s">
        <v>137</v>
      </c>
      <c r="BE244" s="198">
        <f t="shared" si="34"/>
        <v>0</v>
      </c>
      <c r="BF244" s="198">
        <f t="shared" si="35"/>
        <v>0</v>
      </c>
      <c r="BG244" s="198">
        <f t="shared" si="36"/>
        <v>0</v>
      </c>
      <c r="BH244" s="198">
        <f t="shared" si="37"/>
        <v>0</v>
      </c>
      <c r="BI244" s="198">
        <f t="shared" si="38"/>
        <v>0</v>
      </c>
      <c r="BJ244" s="23" t="s">
        <v>77</v>
      </c>
      <c r="BK244" s="198">
        <f t="shared" si="39"/>
        <v>0</v>
      </c>
      <c r="BL244" s="23" t="s">
        <v>211</v>
      </c>
      <c r="BM244" s="23" t="s">
        <v>500</v>
      </c>
    </row>
    <row r="245" spans="2:65" s="1" customFormat="1" ht="25.5" customHeight="1">
      <c r="B245" s="40"/>
      <c r="C245" s="187" t="s">
        <v>501</v>
      </c>
      <c r="D245" s="187" t="s">
        <v>140</v>
      </c>
      <c r="E245" s="188" t="s">
        <v>502</v>
      </c>
      <c r="F245" s="189" t="s">
        <v>503</v>
      </c>
      <c r="G245" s="190" t="s">
        <v>201</v>
      </c>
      <c r="H245" s="191">
        <v>3</v>
      </c>
      <c r="I245" s="192"/>
      <c r="J245" s="193">
        <f t="shared" si="30"/>
        <v>0</v>
      </c>
      <c r="K245" s="189" t="s">
        <v>144</v>
      </c>
      <c r="L245" s="60"/>
      <c r="M245" s="194" t="s">
        <v>21</v>
      </c>
      <c r="N245" s="195" t="s">
        <v>44</v>
      </c>
      <c r="O245" s="41"/>
      <c r="P245" s="196">
        <f t="shared" si="31"/>
        <v>0</v>
      </c>
      <c r="Q245" s="196">
        <v>0.00014</v>
      </c>
      <c r="R245" s="196">
        <f t="shared" si="32"/>
        <v>0.00041999999999999996</v>
      </c>
      <c r="S245" s="196">
        <v>0</v>
      </c>
      <c r="T245" s="197">
        <f t="shared" si="33"/>
        <v>0</v>
      </c>
      <c r="AR245" s="23" t="s">
        <v>211</v>
      </c>
      <c r="AT245" s="23" t="s">
        <v>140</v>
      </c>
      <c r="AU245" s="23" t="s">
        <v>77</v>
      </c>
      <c r="AY245" s="23" t="s">
        <v>137</v>
      </c>
      <c r="BE245" s="198">
        <f t="shared" si="34"/>
        <v>0</v>
      </c>
      <c r="BF245" s="198">
        <f t="shared" si="35"/>
        <v>0</v>
      </c>
      <c r="BG245" s="198">
        <f t="shared" si="36"/>
        <v>0</v>
      </c>
      <c r="BH245" s="198">
        <f t="shared" si="37"/>
        <v>0</v>
      </c>
      <c r="BI245" s="198">
        <f t="shared" si="38"/>
        <v>0</v>
      </c>
      <c r="BJ245" s="23" t="s">
        <v>77</v>
      </c>
      <c r="BK245" s="198">
        <f t="shared" si="39"/>
        <v>0</v>
      </c>
      <c r="BL245" s="23" t="s">
        <v>211</v>
      </c>
      <c r="BM245" s="23" t="s">
        <v>504</v>
      </c>
    </row>
    <row r="246" spans="2:65" s="1" customFormat="1" ht="16.5" customHeight="1">
      <c r="B246" s="40"/>
      <c r="C246" s="232" t="s">
        <v>505</v>
      </c>
      <c r="D246" s="232" t="s">
        <v>204</v>
      </c>
      <c r="E246" s="233" t="s">
        <v>506</v>
      </c>
      <c r="F246" s="234" t="s">
        <v>507</v>
      </c>
      <c r="G246" s="235" t="s">
        <v>201</v>
      </c>
      <c r="H246" s="236">
        <v>1</v>
      </c>
      <c r="I246" s="237"/>
      <c r="J246" s="238">
        <f t="shared" si="30"/>
        <v>0</v>
      </c>
      <c r="K246" s="234" t="s">
        <v>144</v>
      </c>
      <c r="L246" s="239"/>
      <c r="M246" s="240" t="s">
        <v>21</v>
      </c>
      <c r="N246" s="241" t="s">
        <v>44</v>
      </c>
      <c r="O246" s="41"/>
      <c r="P246" s="196">
        <f t="shared" si="31"/>
        <v>0</v>
      </c>
      <c r="Q246" s="196">
        <v>0.00044</v>
      </c>
      <c r="R246" s="196">
        <f t="shared" si="32"/>
        <v>0.00044</v>
      </c>
      <c r="S246" s="196">
        <v>0</v>
      </c>
      <c r="T246" s="197">
        <f t="shared" si="33"/>
        <v>0</v>
      </c>
      <c r="AR246" s="23" t="s">
        <v>295</v>
      </c>
      <c r="AT246" s="23" t="s">
        <v>204</v>
      </c>
      <c r="AU246" s="23" t="s">
        <v>77</v>
      </c>
      <c r="AY246" s="23" t="s">
        <v>137</v>
      </c>
      <c r="BE246" s="198">
        <f t="shared" si="34"/>
        <v>0</v>
      </c>
      <c r="BF246" s="198">
        <f t="shared" si="35"/>
        <v>0</v>
      </c>
      <c r="BG246" s="198">
        <f t="shared" si="36"/>
        <v>0</v>
      </c>
      <c r="BH246" s="198">
        <f t="shared" si="37"/>
        <v>0</v>
      </c>
      <c r="BI246" s="198">
        <f t="shared" si="38"/>
        <v>0</v>
      </c>
      <c r="BJ246" s="23" t="s">
        <v>77</v>
      </c>
      <c r="BK246" s="198">
        <f t="shared" si="39"/>
        <v>0</v>
      </c>
      <c r="BL246" s="23" t="s">
        <v>211</v>
      </c>
      <c r="BM246" s="23" t="s">
        <v>508</v>
      </c>
    </row>
    <row r="247" spans="2:65" s="1" customFormat="1" ht="16.5" customHeight="1">
      <c r="B247" s="40"/>
      <c r="C247" s="232" t="s">
        <v>509</v>
      </c>
      <c r="D247" s="232" t="s">
        <v>204</v>
      </c>
      <c r="E247" s="233" t="s">
        <v>510</v>
      </c>
      <c r="F247" s="234" t="s">
        <v>511</v>
      </c>
      <c r="G247" s="235" t="s">
        <v>201</v>
      </c>
      <c r="H247" s="236">
        <v>1</v>
      </c>
      <c r="I247" s="237"/>
      <c r="J247" s="238">
        <f t="shared" si="30"/>
        <v>0</v>
      </c>
      <c r="K247" s="234" t="s">
        <v>21</v>
      </c>
      <c r="L247" s="239"/>
      <c r="M247" s="240" t="s">
        <v>21</v>
      </c>
      <c r="N247" s="241" t="s">
        <v>44</v>
      </c>
      <c r="O247" s="41"/>
      <c r="P247" s="196">
        <f t="shared" si="31"/>
        <v>0</v>
      </c>
      <c r="Q247" s="196">
        <v>0</v>
      </c>
      <c r="R247" s="196">
        <f t="shared" si="32"/>
        <v>0</v>
      </c>
      <c r="S247" s="196">
        <v>0</v>
      </c>
      <c r="T247" s="197">
        <f t="shared" si="33"/>
        <v>0</v>
      </c>
      <c r="AR247" s="23" t="s">
        <v>295</v>
      </c>
      <c r="AT247" s="23" t="s">
        <v>204</v>
      </c>
      <c r="AU247" s="23" t="s">
        <v>77</v>
      </c>
      <c r="AY247" s="23" t="s">
        <v>137</v>
      </c>
      <c r="BE247" s="198">
        <f t="shared" si="34"/>
        <v>0</v>
      </c>
      <c r="BF247" s="198">
        <f t="shared" si="35"/>
        <v>0</v>
      </c>
      <c r="BG247" s="198">
        <f t="shared" si="36"/>
        <v>0</v>
      </c>
      <c r="BH247" s="198">
        <f t="shared" si="37"/>
        <v>0</v>
      </c>
      <c r="BI247" s="198">
        <f t="shared" si="38"/>
        <v>0</v>
      </c>
      <c r="BJ247" s="23" t="s">
        <v>77</v>
      </c>
      <c r="BK247" s="198">
        <f t="shared" si="39"/>
        <v>0</v>
      </c>
      <c r="BL247" s="23" t="s">
        <v>211</v>
      </c>
      <c r="BM247" s="23" t="s">
        <v>512</v>
      </c>
    </row>
    <row r="248" spans="2:65" s="1" customFormat="1" ht="16.5" customHeight="1">
      <c r="B248" s="40"/>
      <c r="C248" s="187" t="s">
        <v>513</v>
      </c>
      <c r="D248" s="187" t="s">
        <v>140</v>
      </c>
      <c r="E248" s="188" t="s">
        <v>514</v>
      </c>
      <c r="F248" s="189" t="s">
        <v>515</v>
      </c>
      <c r="G248" s="190" t="s">
        <v>201</v>
      </c>
      <c r="H248" s="191">
        <v>1</v>
      </c>
      <c r="I248" s="192"/>
      <c r="J248" s="193">
        <f t="shared" si="30"/>
        <v>0</v>
      </c>
      <c r="K248" s="189" t="s">
        <v>144</v>
      </c>
      <c r="L248" s="60"/>
      <c r="M248" s="194" t="s">
        <v>21</v>
      </c>
      <c r="N248" s="195" t="s">
        <v>44</v>
      </c>
      <c r="O248" s="41"/>
      <c r="P248" s="196">
        <f t="shared" si="31"/>
        <v>0</v>
      </c>
      <c r="Q248" s="196">
        <v>0.00031</v>
      </c>
      <c r="R248" s="196">
        <f t="shared" si="32"/>
        <v>0.00031</v>
      </c>
      <c r="S248" s="196">
        <v>0</v>
      </c>
      <c r="T248" s="197">
        <f t="shared" si="33"/>
        <v>0</v>
      </c>
      <c r="AR248" s="23" t="s">
        <v>211</v>
      </c>
      <c r="AT248" s="23" t="s">
        <v>140</v>
      </c>
      <c r="AU248" s="23" t="s">
        <v>77</v>
      </c>
      <c r="AY248" s="23" t="s">
        <v>137</v>
      </c>
      <c r="BE248" s="198">
        <f t="shared" si="34"/>
        <v>0</v>
      </c>
      <c r="BF248" s="198">
        <f t="shared" si="35"/>
        <v>0</v>
      </c>
      <c r="BG248" s="198">
        <f t="shared" si="36"/>
        <v>0</v>
      </c>
      <c r="BH248" s="198">
        <f t="shared" si="37"/>
        <v>0</v>
      </c>
      <c r="BI248" s="198">
        <f t="shared" si="38"/>
        <v>0</v>
      </c>
      <c r="BJ248" s="23" t="s">
        <v>77</v>
      </c>
      <c r="BK248" s="198">
        <f t="shared" si="39"/>
        <v>0</v>
      </c>
      <c r="BL248" s="23" t="s">
        <v>211</v>
      </c>
      <c r="BM248" s="23" t="s">
        <v>516</v>
      </c>
    </row>
    <row r="249" spans="2:65" s="1" customFormat="1" ht="38.25" customHeight="1">
      <c r="B249" s="40"/>
      <c r="C249" s="187" t="s">
        <v>517</v>
      </c>
      <c r="D249" s="187" t="s">
        <v>140</v>
      </c>
      <c r="E249" s="188" t="s">
        <v>518</v>
      </c>
      <c r="F249" s="189" t="s">
        <v>519</v>
      </c>
      <c r="G249" s="190" t="s">
        <v>242</v>
      </c>
      <c r="H249" s="191">
        <v>0.065</v>
      </c>
      <c r="I249" s="192"/>
      <c r="J249" s="193">
        <f t="shared" si="30"/>
        <v>0</v>
      </c>
      <c r="K249" s="189" t="s">
        <v>144</v>
      </c>
      <c r="L249" s="60"/>
      <c r="M249" s="194" t="s">
        <v>21</v>
      </c>
      <c r="N249" s="195" t="s">
        <v>44</v>
      </c>
      <c r="O249" s="41"/>
      <c r="P249" s="196">
        <f t="shared" si="31"/>
        <v>0</v>
      </c>
      <c r="Q249" s="196">
        <v>0</v>
      </c>
      <c r="R249" s="196">
        <f t="shared" si="32"/>
        <v>0</v>
      </c>
      <c r="S249" s="196">
        <v>0</v>
      </c>
      <c r="T249" s="197">
        <f t="shared" si="33"/>
        <v>0</v>
      </c>
      <c r="AR249" s="23" t="s">
        <v>211</v>
      </c>
      <c r="AT249" s="23" t="s">
        <v>140</v>
      </c>
      <c r="AU249" s="23" t="s">
        <v>77</v>
      </c>
      <c r="AY249" s="23" t="s">
        <v>137</v>
      </c>
      <c r="BE249" s="198">
        <f t="shared" si="34"/>
        <v>0</v>
      </c>
      <c r="BF249" s="198">
        <f t="shared" si="35"/>
        <v>0</v>
      </c>
      <c r="BG249" s="198">
        <f t="shared" si="36"/>
        <v>0</v>
      </c>
      <c r="BH249" s="198">
        <f t="shared" si="37"/>
        <v>0</v>
      </c>
      <c r="BI249" s="198">
        <f t="shared" si="38"/>
        <v>0</v>
      </c>
      <c r="BJ249" s="23" t="s">
        <v>77</v>
      </c>
      <c r="BK249" s="198">
        <f t="shared" si="39"/>
        <v>0</v>
      </c>
      <c r="BL249" s="23" t="s">
        <v>211</v>
      </c>
      <c r="BM249" s="23" t="s">
        <v>520</v>
      </c>
    </row>
    <row r="250" spans="2:65" s="1" customFormat="1" ht="38.25" customHeight="1">
      <c r="B250" s="40"/>
      <c r="C250" s="187" t="s">
        <v>521</v>
      </c>
      <c r="D250" s="187" t="s">
        <v>140</v>
      </c>
      <c r="E250" s="188" t="s">
        <v>522</v>
      </c>
      <c r="F250" s="189" t="s">
        <v>523</v>
      </c>
      <c r="G250" s="190" t="s">
        <v>242</v>
      </c>
      <c r="H250" s="191">
        <v>0.065</v>
      </c>
      <c r="I250" s="192"/>
      <c r="J250" s="193">
        <f t="shared" si="30"/>
        <v>0</v>
      </c>
      <c r="K250" s="189" t="s">
        <v>144</v>
      </c>
      <c r="L250" s="60"/>
      <c r="M250" s="194" t="s">
        <v>21</v>
      </c>
      <c r="N250" s="195" t="s">
        <v>44</v>
      </c>
      <c r="O250" s="41"/>
      <c r="P250" s="196">
        <f t="shared" si="31"/>
        <v>0</v>
      </c>
      <c r="Q250" s="196">
        <v>0</v>
      </c>
      <c r="R250" s="196">
        <f t="shared" si="32"/>
        <v>0</v>
      </c>
      <c r="S250" s="196">
        <v>0</v>
      </c>
      <c r="T250" s="197">
        <f t="shared" si="33"/>
        <v>0</v>
      </c>
      <c r="AR250" s="23" t="s">
        <v>211</v>
      </c>
      <c r="AT250" s="23" t="s">
        <v>140</v>
      </c>
      <c r="AU250" s="23" t="s">
        <v>77</v>
      </c>
      <c r="AY250" s="23" t="s">
        <v>137</v>
      </c>
      <c r="BE250" s="198">
        <f t="shared" si="34"/>
        <v>0</v>
      </c>
      <c r="BF250" s="198">
        <f t="shared" si="35"/>
        <v>0</v>
      </c>
      <c r="BG250" s="198">
        <f t="shared" si="36"/>
        <v>0</v>
      </c>
      <c r="BH250" s="198">
        <f t="shared" si="37"/>
        <v>0</v>
      </c>
      <c r="BI250" s="198">
        <f t="shared" si="38"/>
        <v>0</v>
      </c>
      <c r="BJ250" s="23" t="s">
        <v>77</v>
      </c>
      <c r="BK250" s="198">
        <f t="shared" si="39"/>
        <v>0</v>
      </c>
      <c r="BL250" s="23" t="s">
        <v>211</v>
      </c>
      <c r="BM250" s="23" t="s">
        <v>524</v>
      </c>
    </row>
    <row r="251" spans="2:65" s="1" customFormat="1" ht="25.5" customHeight="1">
      <c r="B251" s="40"/>
      <c r="C251" s="187" t="s">
        <v>525</v>
      </c>
      <c r="D251" s="187" t="s">
        <v>140</v>
      </c>
      <c r="E251" s="188" t="s">
        <v>526</v>
      </c>
      <c r="F251" s="189" t="s">
        <v>527</v>
      </c>
      <c r="G251" s="190" t="s">
        <v>528</v>
      </c>
      <c r="H251" s="191">
        <v>1</v>
      </c>
      <c r="I251" s="192"/>
      <c r="J251" s="193">
        <f t="shared" si="30"/>
        <v>0</v>
      </c>
      <c r="K251" s="189" t="s">
        <v>21</v>
      </c>
      <c r="L251" s="60"/>
      <c r="M251" s="194" t="s">
        <v>21</v>
      </c>
      <c r="N251" s="195" t="s">
        <v>44</v>
      </c>
      <c r="O251" s="41"/>
      <c r="P251" s="196">
        <f t="shared" si="31"/>
        <v>0</v>
      </c>
      <c r="Q251" s="196">
        <v>0</v>
      </c>
      <c r="R251" s="196">
        <f t="shared" si="32"/>
        <v>0</v>
      </c>
      <c r="S251" s="196">
        <v>0</v>
      </c>
      <c r="T251" s="197">
        <f t="shared" si="33"/>
        <v>0</v>
      </c>
      <c r="AR251" s="23" t="s">
        <v>211</v>
      </c>
      <c r="AT251" s="23" t="s">
        <v>140</v>
      </c>
      <c r="AU251" s="23" t="s">
        <v>77</v>
      </c>
      <c r="AY251" s="23" t="s">
        <v>137</v>
      </c>
      <c r="BE251" s="198">
        <f t="shared" si="34"/>
        <v>0</v>
      </c>
      <c r="BF251" s="198">
        <f t="shared" si="35"/>
        <v>0</v>
      </c>
      <c r="BG251" s="198">
        <f t="shared" si="36"/>
        <v>0</v>
      </c>
      <c r="BH251" s="198">
        <f t="shared" si="37"/>
        <v>0</v>
      </c>
      <c r="BI251" s="198">
        <f t="shared" si="38"/>
        <v>0</v>
      </c>
      <c r="BJ251" s="23" t="s">
        <v>77</v>
      </c>
      <c r="BK251" s="198">
        <f t="shared" si="39"/>
        <v>0</v>
      </c>
      <c r="BL251" s="23" t="s">
        <v>211</v>
      </c>
      <c r="BM251" s="23" t="s">
        <v>529</v>
      </c>
    </row>
    <row r="252" spans="2:63" s="10" customFormat="1" ht="29.85" customHeight="1">
      <c r="B252" s="171"/>
      <c r="C252" s="172"/>
      <c r="D252" s="173" t="s">
        <v>71</v>
      </c>
      <c r="E252" s="185" t="s">
        <v>530</v>
      </c>
      <c r="F252" s="185" t="s">
        <v>531</v>
      </c>
      <c r="G252" s="172"/>
      <c r="H252" s="172"/>
      <c r="I252" s="175"/>
      <c r="J252" s="186">
        <f>BK252</f>
        <v>0</v>
      </c>
      <c r="K252" s="172"/>
      <c r="L252" s="177"/>
      <c r="M252" s="178"/>
      <c r="N252" s="179"/>
      <c r="O252" s="179"/>
      <c r="P252" s="180">
        <f>SUM(P253:P255)</f>
        <v>0</v>
      </c>
      <c r="Q252" s="179"/>
      <c r="R252" s="180">
        <f>SUM(R253:R255)</f>
        <v>0.012</v>
      </c>
      <c r="S252" s="179"/>
      <c r="T252" s="181">
        <f>SUM(T253:T255)</f>
        <v>0</v>
      </c>
      <c r="AR252" s="182" t="s">
        <v>77</v>
      </c>
      <c r="AT252" s="183" t="s">
        <v>71</v>
      </c>
      <c r="AU252" s="183" t="s">
        <v>80</v>
      </c>
      <c r="AY252" s="182" t="s">
        <v>137</v>
      </c>
      <c r="BK252" s="184">
        <f>SUM(BK253:BK255)</f>
        <v>0</v>
      </c>
    </row>
    <row r="253" spans="2:65" s="1" customFormat="1" ht="25.5" customHeight="1">
      <c r="B253" s="40"/>
      <c r="C253" s="187" t="s">
        <v>532</v>
      </c>
      <c r="D253" s="187" t="s">
        <v>140</v>
      </c>
      <c r="E253" s="188" t="s">
        <v>533</v>
      </c>
      <c r="F253" s="189" t="s">
        <v>534</v>
      </c>
      <c r="G253" s="190" t="s">
        <v>390</v>
      </c>
      <c r="H253" s="191">
        <v>1</v>
      </c>
      <c r="I253" s="192"/>
      <c r="J253" s="193">
        <f>ROUND(I253*H253,2)</f>
        <v>0</v>
      </c>
      <c r="K253" s="189" t="s">
        <v>144</v>
      </c>
      <c r="L253" s="60"/>
      <c r="M253" s="194" t="s">
        <v>21</v>
      </c>
      <c r="N253" s="195" t="s">
        <v>44</v>
      </c>
      <c r="O253" s="41"/>
      <c r="P253" s="196">
        <f>O253*H253</f>
        <v>0</v>
      </c>
      <c r="Q253" s="196">
        <v>0.012</v>
      </c>
      <c r="R253" s="196">
        <f>Q253*H253</f>
        <v>0.012</v>
      </c>
      <c r="S253" s="196">
        <v>0</v>
      </c>
      <c r="T253" s="197">
        <f>S253*H253</f>
        <v>0</v>
      </c>
      <c r="AR253" s="23" t="s">
        <v>211</v>
      </c>
      <c r="AT253" s="23" t="s">
        <v>140</v>
      </c>
      <c r="AU253" s="23" t="s">
        <v>77</v>
      </c>
      <c r="AY253" s="23" t="s">
        <v>137</v>
      </c>
      <c r="BE253" s="198">
        <f>IF(N253="základní",J253,0)</f>
        <v>0</v>
      </c>
      <c r="BF253" s="198">
        <f>IF(N253="snížená",J253,0)</f>
        <v>0</v>
      </c>
      <c r="BG253" s="198">
        <f>IF(N253="zákl. přenesená",J253,0)</f>
        <v>0</v>
      </c>
      <c r="BH253" s="198">
        <f>IF(N253="sníž. přenesená",J253,0)</f>
        <v>0</v>
      </c>
      <c r="BI253" s="198">
        <f>IF(N253="nulová",J253,0)</f>
        <v>0</v>
      </c>
      <c r="BJ253" s="23" t="s">
        <v>77</v>
      </c>
      <c r="BK253" s="198">
        <f>ROUND(I253*H253,2)</f>
        <v>0</v>
      </c>
      <c r="BL253" s="23" t="s">
        <v>211</v>
      </c>
      <c r="BM253" s="23" t="s">
        <v>535</v>
      </c>
    </row>
    <row r="254" spans="2:65" s="1" customFormat="1" ht="38.25" customHeight="1">
      <c r="B254" s="40"/>
      <c r="C254" s="187" t="s">
        <v>536</v>
      </c>
      <c r="D254" s="187" t="s">
        <v>140</v>
      </c>
      <c r="E254" s="188" t="s">
        <v>537</v>
      </c>
      <c r="F254" s="189" t="s">
        <v>538</v>
      </c>
      <c r="G254" s="190" t="s">
        <v>242</v>
      </c>
      <c r="H254" s="191">
        <v>0.012</v>
      </c>
      <c r="I254" s="192"/>
      <c r="J254" s="193">
        <f>ROUND(I254*H254,2)</f>
        <v>0</v>
      </c>
      <c r="K254" s="189" t="s">
        <v>144</v>
      </c>
      <c r="L254" s="60"/>
      <c r="M254" s="194" t="s">
        <v>21</v>
      </c>
      <c r="N254" s="195" t="s">
        <v>44</v>
      </c>
      <c r="O254" s="41"/>
      <c r="P254" s="196">
        <f>O254*H254</f>
        <v>0</v>
      </c>
      <c r="Q254" s="196">
        <v>0</v>
      </c>
      <c r="R254" s="196">
        <f>Q254*H254</f>
        <v>0</v>
      </c>
      <c r="S254" s="196">
        <v>0</v>
      </c>
      <c r="T254" s="197">
        <f>S254*H254</f>
        <v>0</v>
      </c>
      <c r="AR254" s="23" t="s">
        <v>211</v>
      </c>
      <c r="AT254" s="23" t="s">
        <v>140</v>
      </c>
      <c r="AU254" s="23" t="s">
        <v>77</v>
      </c>
      <c r="AY254" s="23" t="s">
        <v>137</v>
      </c>
      <c r="BE254" s="198">
        <f>IF(N254="základní",J254,0)</f>
        <v>0</v>
      </c>
      <c r="BF254" s="198">
        <f>IF(N254="snížená",J254,0)</f>
        <v>0</v>
      </c>
      <c r="BG254" s="198">
        <f>IF(N254="zákl. přenesená",J254,0)</f>
        <v>0</v>
      </c>
      <c r="BH254" s="198">
        <f>IF(N254="sníž. přenesená",J254,0)</f>
        <v>0</v>
      </c>
      <c r="BI254" s="198">
        <f>IF(N254="nulová",J254,0)</f>
        <v>0</v>
      </c>
      <c r="BJ254" s="23" t="s">
        <v>77</v>
      </c>
      <c r="BK254" s="198">
        <f>ROUND(I254*H254,2)</f>
        <v>0</v>
      </c>
      <c r="BL254" s="23" t="s">
        <v>211</v>
      </c>
      <c r="BM254" s="23" t="s">
        <v>539</v>
      </c>
    </row>
    <row r="255" spans="2:65" s="1" customFormat="1" ht="38.25" customHeight="1">
      <c r="B255" s="40"/>
      <c r="C255" s="187" t="s">
        <v>540</v>
      </c>
      <c r="D255" s="187" t="s">
        <v>140</v>
      </c>
      <c r="E255" s="188" t="s">
        <v>541</v>
      </c>
      <c r="F255" s="189" t="s">
        <v>542</v>
      </c>
      <c r="G255" s="190" t="s">
        <v>242</v>
      </c>
      <c r="H255" s="191">
        <v>0.012</v>
      </c>
      <c r="I255" s="192"/>
      <c r="J255" s="193">
        <f>ROUND(I255*H255,2)</f>
        <v>0</v>
      </c>
      <c r="K255" s="189" t="s">
        <v>144</v>
      </c>
      <c r="L255" s="60"/>
      <c r="M255" s="194" t="s">
        <v>21</v>
      </c>
      <c r="N255" s="195" t="s">
        <v>44</v>
      </c>
      <c r="O255" s="41"/>
      <c r="P255" s="196">
        <f>O255*H255</f>
        <v>0</v>
      </c>
      <c r="Q255" s="196">
        <v>0</v>
      </c>
      <c r="R255" s="196">
        <f>Q255*H255</f>
        <v>0</v>
      </c>
      <c r="S255" s="196">
        <v>0</v>
      </c>
      <c r="T255" s="197">
        <f>S255*H255</f>
        <v>0</v>
      </c>
      <c r="AR255" s="23" t="s">
        <v>211</v>
      </c>
      <c r="AT255" s="23" t="s">
        <v>140</v>
      </c>
      <c r="AU255" s="23" t="s">
        <v>77</v>
      </c>
      <c r="AY255" s="23" t="s">
        <v>137</v>
      </c>
      <c r="BE255" s="198">
        <f>IF(N255="základní",J255,0)</f>
        <v>0</v>
      </c>
      <c r="BF255" s="198">
        <f>IF(N255="snížená",J255,0)</f>
        <v>0</v>
      </c>
      <c r="BG255" s="198">
        <f>IF(N255="zákl. přenesená",J255,0)</f>
        <v>0</v>
      </c>
      <c r="BH255" s="198">
        <f>IF(N255="sníž. přenesená",J255,0)</f>
        <v>0</v>
      </c>
      <c r="BI255" s="198">
        <f>IF(N255="nulová",J255,0)</f>
        <v>0</v>
      </c>
      <c r="BJ255" s="23" t="s">
        <v>77</v>
      </c>
      <c r="BK255" s="198">
        <f>ROUND(I255*H255,2)</f>
        <v>0</v>
      </c>
      <c r="BL255" s="23" t="s">
        <v>211</v>
      </c>
      <c r="BM255" s="23" t="s">
        <v>543</v>
      </c>
    </row>
    <row r="256" spans="2:63" s="10" customFormat="1" ht="29.85" customHeight="1">
      <c r="B256" s="171"/>
      <c r="C256" s="172"/>
      <c r="D256" s="173" t="s">
        <v>71</v>
      </c>
      <c r="E256" s="185" t="s">
        <v>544</v>
      </c>
      <c r="F256" s="185" t="s">
        <v>545</v>
      </c>
      <c r="G256" s="172"/>
      <c r="H256" s="172"/>
      <c r="I256" s="175"/>
      <c r="J256" s="186">
        <f>BK256</f>
        <v>0</v>
      </c>
      <c r="K256" s="172"/>
      <c r="L256" s="177"/>
      <c r="M256" s="178"/>
      <c r="N256" s="179"/>
      <c r="O256" s="179"/>
      <c r="P256" s="180">
        <f>SUM(P257:P273)</f>
        <v>0</v>
      </c>
      <c r="Q256" s="179"/>
      <c r="R256" s="180">
        <f>SUM(R257:R273)</f>
        <v>0.03058</v>
      </c>
      <c r="S256" s="179"/>
      <c r="T256" s="181">
        <f>SUM(T257:T273)</f>
        <v>0</v>
      </c>
      <c r="AR256" s="182" t="s">
        <v>77</v>
      </c>
      <c r="AT256" s="183" t="s">
        <v>71</v>
      </c>
      <c r="AU256" s="183" t="s">
        <v>80</v>
      </c>
      <c r="AY256" s="182" t="s">
        <v>137</v>
      </c>
      <c r="BK256" s="184">
        <f>SUM(BK257:BK273)</f>
        <v>0</v>
      </c>
    </row>
    <row r="257" spans="2:65" s="1" customFormat="1" ht="38.25" customHeight="1">
      <c r="B257" s="40"/>
      <c r="C257" s="187" t="s">
        <v>546</v>
      </c>
      <c r="D257" s="187" t="s">
        <v>140</v>
      </c>
      <c r="E257" s="188" t="s">
        <v>547</v>
      </c>
      <c r="F257" s="189" t="s">
        <v>548</v>
      </c>
      <c r="G257" s="190" t="s">
        <v>201</v>
      </c>
      <c r="H257" s="191">
        <v>2</v>
      </c>
      <c r="I257" s="192"/>
      <c r="J257" s="193">
        <f aca="true" t="shared" si="40" ref="J257:J273">ROUND(I257*H257,2)</f>
        <v>0</v>
      </c>
      <c r="K257" s="189" t="s">
        <v>144</v>
      </c>
      <c r="L257" s="60"/>
      <c r="M257" s="194" t="s">
        <v>21</v>
      </c>
      <c r="N257" s="195" t="s">
        <v>44</v>
      </c>
      <c r="O257" s="41"/>
      <c r="P257" s="196">
        <f aca="true" t="shared" si="41" ref="P257:P273">O257*H257</f>
        <v>0</v>
      </c>
      <c r="Q257" s="196">
        <v>0</v>
      </c>
      <c r="R257" s="196">
        <f aca="true" t="shared" si="42" ref="R257:R273">Q257*H257</f>
        <v>0</v>
      </c>
      <c r="S257" s="196">
        <v>0</v>
      </c>
      <c r="T257" s="197">
        <f aca="true" t="shared" si="43" ref="T257:T273">S257*H257</f>
        <v>0</v>
      </c>
      <c r="AR257" s="23" t="s">
        <v>211</v>
      </c>
      <c r="AT257" s="23" t="s">
        <v>140</v>
      </c>
      <c r="AU257" s="23" t="s">
        <v>77</v>
      </c>
      <c r="AY257" s="23" t="s">
        <v>137</v>
      </c>
      <c r="BE257" s="198">
        <f aca="true" t="shared" si="44" ref="BE257:BE273">IF(N257="základní",J257,0)</f>
        <v>0</v>
      </c>
      <c r="BF257" s="198">
        <f aca="true" t="shared" si="45" ref="BF257:BF273">IF(N257="snížená",J257,0)</f>
        <v>0</v>
      </c>
      <c r="BG257" s="198">
        <f aca="true" t="shared" si="46" ref="BG257:BG273">IF(N257="zákl. přenesená",J257,0)</f>
        <v>0</v>
      </c>
      <c r="BH257" s="198">
        <f aca="true" t="shared" si="47" ref="BH257:BH273">IF(N257="sníž. přenesená",J257,0)</f>
        <v>0</v>
      </c>
      <c r="BI257" s="198">
        <f aca="true" t="shared" si="48" ref="BI257:BI273">IF(N257="nulová",J257,0)</f>
        <v>0</v>
      </c>
      <c r="BJ257" s="23" t="s">
        <v>77</v>
      </c>
      <c r="BK257" s="198">
        <f aca="true" t="shared" si="49" ref="BK257:BK273">ROUND(I257*H257,2)</f>
        <v>0</v>
      </c>
      <c r="BL257" s="23" t="s">
        <v>211</v>
      </c>
      <c r="BM257" s="23" t="s">
        <v>549</v>
      </c>
    </row>
    <row r="258" spans="2:65" s="1" customFormat="1" ht="16.5" customHeight="1">
      <c r="B258" s="40"/>
      <c r="C258" s="232" t="s">
        <v>550</v>
      </c>
      <c r="D258" s="232" t="s">
        <v>204</v>
      </c>
      <c r="E258" s="233" t="s">
        <v>551</v>
      </c>
      <c r="F258" s="234" t="s">
        <v>552</v>
      </c>
      <c r="G258" s="235" t="s">
        <v>201</v>
      </c>
      <c r="H258" s="236">
        <v>2</v>
      </c>
      <c r="I258" s="237"/>
      <c r="J258" s="238">
        <f t="shared" si="40"/>
        <v>0</v>
      </c>
      <c r="K258" s="234" t="s">
        <v>144</v>
      </c>
      <c r="L258" s="239"/>
      <c r="M258" s="240" t="s">
        <v>21</v>
      </c>
      <c r="N258" s="241" t="s">
        <v>44</v>
      </c>
      <c r="O258" s="41"/>
      <c r="P258" s="196">
        <f t="shared" si="41"/>
        <v>0</v>
      </c>
      <c r="Q258" s="196">
        <v>2E-05</v>
      </c>
      <c r="R258" s="196">
        <f t="shared" si="42"/>
        <v>4E-05</v>
      </c>
      <c r="S258" s="196">
        <v>0</v>
      </c>
      <c r="T258" s="197">
        <f t="shared" si="43"/>
        <v>0</v>
      </c>
      <c r="AR258" s="23" t="s">
        <v>295</v>
      </c>
      <c r="AT258" s="23" t="s">
        <v>204</v>
      </c>
      <c r="AU258" s="23" t="s">
        <v>77</v>
      </c>
      <c r="AY258" s="23" t="s">
        <v>137</v>
      </c>
      <c r="BE258" s="198">
        <f t="shared" si="44"/>
        <v>0</v>
      </c>
      <c r="BF258" s="198">
        <f t="shared" si="45"/>
        <v>0</v>
      </c>
      <c r="BG258" s="198">
        <f t="shared" si="46"/>
        <v>0</v>
      </c>
      <c r="BH258" s="198">
        <f t="shared" si="47"/>
        <v>0</v>
      </c>
      <c r="BI258" s="198">
        <f t="shared" si="48"/>
        <v>0</v>
      </c>
      <c r="BJ258" s="23" t="s">
        <v>77</v>
      </c>
      <c r="BK258" s="198">
        <f t="shared" si="49"/>
        <v>0</v>
      </c>
      <c r="BL258" s="23" t="s">
        <v>211</v>
      </c>
      <c r="BM258" s="23" t="s">
        <v>553</v>
      </c>
    </row>
    <row r="259" spans="2:65" s="1" customFormat="1" ht="25.5" customHeight="1">
      <c r="B259" s="40"/>
      <c r="C259" s="187" t="s">
        <v>554</v>
      </c>
      <c r="D259" s="187" t="s">
        <v>140</v>
      </c>
      <c r="E259" s="188" t="s">
        <v>555</v>
      </c>
      <c r="F259" s="189" t="s">
        <v>556</v>
      </c>
      <c r="G259" s="190" t="s">
        <v>306</v>
      </c>
      <c r="H259" s="191">
        <v>70</v>
      </c>
      <c r="I259" s="192"/>
      <c r="J259" s="193">
        <f t="shared" si="40"/>
        <v>0</v>
      </c>
      <c r="K259" s="189" t="s">
        <v>144</v>
      </c>
      <c r="L259" s="60"/>
      <c r="M259" s="194" t="s">
        <v>21</v>
      </c>
      <c r="N259" s="195" t="s">
        <v>44</v>
      </c>
      <c r="O259" s="41"/>
      <c r="P259" s="196">
        <f t="shared" si="41"/>
        <v>0</v>
      </c>
      <c r="Q259" s="196">
        <v>0</v>
      </c>
      <c r="R259" s="196">
        <f t="shared" si="42"/>
        <v>0</v>
      </c>
      <c r="S259" s="196">
        <v>0</v>
      </c>
      <c r="T259" s="197">
        <f t="shared" si="43"/>
        <v>0</v>
      </c>
      <c r="AR259" s="23" t="s">
        <v>211</v>
      </c>
      <c r="AT259" s="23" t="s">
        <v>140</v>
      </c>
      <c r="AU259" s="23" t="s">
        <v>77</v>
      </c>
      <c r="AY259" s="23" t="s">
        <v>137</v>
      </c>
      <c r="BE259" s="198">
        <f t="shared" si="44"/>
        <v>0</v>
      </c>
      <c r="BF259" s="198">
        <f t="shared" si="45"/>
        <v>0</v>
      </c>
      <c r="BG259" s="198">
        <f t="shared" si="46"/>
        <v>0</v>
      </c>
      <c r="BH259" s="198">
        <f t="shared" si="47"/>
        <v>0</v>
      </c>
      <c r="BI259" s="198">
        <f t="shared" si="48"/>
        <v>0</v>
      </c>
      <c r="BJ259" s="23" t="s">
        <v>77</v>
      </c>
      <c r="BK259" s="198">
        <f t="shared" si="49"/>
        <v>0</v>
      </c>
      <c r="BL259" s="23" t="s">
        <v>211</v>
      </c>
      <c r="BM259" s="23" t="s">
        <v>557</v>
      </c>
    </row>
    <row r="260" spans="2:65" s="1" customFormat="1" ht="16.5" customHeight="1">
      <c r="B260" s="40"/>
      <c r="C260" s="232" t="s">
        <v>558</v>
      </c>
      <c r="D260" s="232" t="s">
        <v>204</v>
      </c>
      <c r="E260" s="233" t="s">
        <v>559</v>
      </c>
      <c r="F260" s="234" t="s">
        <v>560</v>
      </c>
      <c r="G260" s="235" t="s">
        <v>306</v>
      </c>
      <c r="H260" s="236">
        <v>40</v>
      </c>
      <c r="I260" s="237"/>
      <c r="J260" s="238">
        <f t="shared" si="40"/>
        <v>0</v>
      </c>
      <c r="K260" s="234" t="s">
        <v>144</v>
      </c>
      <c r="L260" s="239"/>
      <c r="M260" s="240" t="s">
        <v>21</v>
      </c>
      <c r="N260" s="241" t="s">
        <v>44</v>
      </c>
      <c r="O260" s="41"/>
      <c r="P260" s="196">
        <f t="shared" si="41"/>
        <v>0</v>
      </c>
      <c r="Q260" s="196">
        <v>0.00017</v>
      </c>
      <c r="R260" s="196">
        <f t="shared" si="42"/>
        <v>0.0068000000000000005</v>
      </c>
      <c r="S260" s="196">
        <v>0</v>
      </c>
      <c r="T260" s="197">
        <f t="shared" si="43"/>
        <v>0</v>
      </c>
      <c r="AR260" s="23" t="s">
        <v>295</v>
      </c>
      <c r="AT260" s="23" t="s">
        <v>204</v>
      </c>
      <c r="AU260" s="23" t="s">
        <v>77</v>
      </c>
      <c r="AY260" s="23" t="s">
        <v>137</v>
      </c>
      <c r="BE260" s="198">
        <f t="shared" si="44"/>
        <v>0</v>
      </c>
      <c r="BF260" s="198">
        <f t="shared" si="45"/>
        <v>0</v>
      </c>
      <c r="BG260" s="198">
        <f t="shared" si="46"/>
        <v>0</v>
      </c>
      <c r="BH260" s="198">
        <f t="shared" si="47"/>
        <v>0</v>
      </c>
      <c r="BI260" s="198">
        <f t="shared" si="48"/>
        <v>0</v>
      </c>
      <c r="BJ260" s="23" t="s">
        <v>77</v>
      </c>
      <c r="BK260" s="198">
        <f t="shared" si="49"/>
        <v>0</v>
      </c>
      <c r="BL260" s="23" t="s">
        <v>211</v>
      </c>
      <c r="BM260" s="23" t="s">
        <v>561</v>
      </c>
    </row>
    <row r="261" spans="2:65" s="1" customFormat="1" ht="16.5" customHeight="1">
      <c r="B261" s="40"/>
      <c r="C261" s="232" t="s">
        <v>562</v>
      </c>
      <c r="D261" s="232" t="s">
        <v>204</v>
      </c>
      <c r="E261" s="233" t="s">
        <v>563</v>
      </c>
      <c r="F261" s="234" t="s">
        <v>564</v>
      </c>
      <c r="G261" s="235" t="s">
        <v>306</v>
      </c>
      <c r="H261" s="236">
        <v>5</v>
      </c>
      <c r="I261" s="237"/>
      <c r="J261" s="238">
        <f t="shared" si="40"/>
        <v>0</v>
      </c>
      <c r="K261" s="234" t="s">
        <v>144</v>
      </c>
      <c r="L261" s="239"/>
      <c r="M261" s="240" t="s">
        <v>21</v>
      </c>
      <c r="N261" s="241" t="s">
        <v>44</v>
      </c>
      <c r="O261" s="41"/>
      <c r="P261" s="196">
        <f t="shared" si="41"/>
        <v>0</v>
      </c>
      <c r="Q261" s="196">
        <v>0.00028</v>
      </c>
      <c r="R261" s="196">
        <f t="shared" si="42"/>
        <v>0.0013999999999999998</v>
      </c>
      <c r="S261" s="196">
        <v>0</v>
      </c>
      <c r="T261" s="197">
        <f t="shared" si="43"/>
        <v>0</v>
      </c>
      <c r="AR261" s="23" t="s">
        <v>295</v>
      </c>
      <c r="AT261" s="23" t="s">
        <v>204</v>
      </c>
      <c r="AU261" s="23" t="s">
        <v>77</v>
      </c>
      <c r="AY261" s="23" t="s">
        <v>137</v>
      </c>
      <c r="BE261" s="198">
        <f t="shared" si="44"/>
        <v>0</v>
      </c>
      <c r="BF261" s="198">
        <f t="shared" si="45"/>
        <v>0</v>
      </c>
      <c r="BG261" s="198">
        <f t="shared" si="46"/>
        <v>0</v>
      </c>
      <c r="BH261" s="198">
        <f t="shared" si="47"/>
        <v>0</v>
      </c>
      <c r="BI261" s="198">
        <f t="shared" si="48"/>
        <v>0</v>
      </c>
      <c r="BJ261" s="23" t="s">
        <v>77</v>
      </c>
      <c r="BK261" s="198">
        <f t="shared" si="49"/>
        <v>0</v>
      </c>
      <c r="BL261" s="23" t="s">
        <v>211</v>
      </c>
      <c r="BM261" s="23" t="s">
        <v>565</v>
      </c>
    </row>
    <row r="262" spans="2:65" s="1" customFormat="1" ht="25.5" customHeight="1">
      <c r="B262" s="40"/>
      <c r="C262" s="187" t="s">
        <v>566</v>
      </c>
      <c r="D262" s="187" t="s">
        <v>140</v>
      </c>
      <c r="E262" s="188" t="s">
        <v>567</v>
      </c>
      <c r="F262" s="189" t="s">
        <v>568</v>
      </c>
      <c r="G262" s="190" t="s">
        <v>201</v>
      </c>
      <c r="H262" s="191">
        <v>1</v>
      </c>
      <c r="I262" s="192"/>
      <c r="J262" s="193">
        <f t="shared" si="40"/>
        <v>0</v>
      </c>
      <c r="K262" s="189" t="s">
        <v>144</v>
      </c>
      <c r="L262" s="60"/>
      <c r="M262" s="194" t="s">
        <v>21</v>
      </c>
      <c r="N262" s="195" t="s">
        <v>44</v>
      </c>
      <c r="O262" s="41"/>
      <c r="P262" s="196">
        <f t="shared" si="41"/>
        <v>0</v>
      </c>
      <c r="Q262" s="196">
        <v>0</v>
      </c>
      <c r="R262" s="196">
        <f t="shared" si="42"/>
        <v>0</v>
      </c>
      <c r="S262" s="196">
        <v>0</v>
      </c>
      <c r="T262" s="197">
        <f t="shared" si="43"/>
        <v>0</v>
      </c>
      <c r="AR262" s="23" t="s">
        <v>211</v>
      </c>
      <c r="AT262" s="23" t="s">
        <v>140</v>
      </c>
      <c r="AU262" s="23" t="s">
        <v>77</v>
      </c>
      <c r="AY262" s="23" t="s">
        <v>137</v>
      </c>
      <c r="BE262" s="198">
        <f t="shared" si="44"/>
        <v>0</v>
      </c>
      <c r="BF262" s="198">
        <f t="shared" si="45"/>
        <v>0</v>
      </c>
      <c r="BG262" s="198">
        <f t="shared" si="46"/>
        <v>0</v>
      </c>
      <c r="BH262" s="198">
        <f t="shared" si="47"/>
        <v>0</v>
      </c>
      <c r="BI262" s="198">
        <f t="shared" si="48"/>
        <v>0</v>
      </c>
      <c r="BJ262" s="23" t="s">
        <v>77</v>
      </c>
      <c r="BK262" s="198">
        <f t="shared" si="49"/>
        <v>0</v>
      </c>
      <c r="BL262" s="23" t="s">
        <v>211</v>
      </c>
      <c r="BM262" s="23" t="s">
        <v>569</v>
      </c>
    </row>
    <row r="263" spans="2:65" s="1" customFormat="1" ht="16.5" customHeight="1">
      <c r="B263" s="40"/>
      <c r="C263" s="232" t="s">
        <v>570</v>
      </c>
      <c r="D263" s="232" t="s">
        <v>204</v>
      </c>
      <c r="E263" s="233" t="s">
        <v>571</v>
      </c>
      <c r="F263" s="234" t="s">
        <v>572</v>
      </c>
      <c r="G263" s="235" t="s">
        <v>201</v>
      </c>
      <c r="H263" s="236">
        <v>1</v>
      </c>
      <c r="I263" s="237"/>
      <c r="J263" s="238">
        <f t="shared" si="40"/>
        <v>0</v>
      </c>
      <c r="K263" s="234" t="s">
        <v>144</v>
      </c>
      <c r="L263" s="239"/>
      <c r="M263" s="240" t="s">
        <v>21</v>
      </c>
      <c r="N263" s="241" t="s">
        <v>44</v>
      </c>
      <c r="O263" s="41"/>
      <c r="P263" s="196">
        <f t="shared" si="41"/>
        <v>0</v>
      </c>
      <c r="Q263" s="196">
        <v>0.0169</v>
      </c>
      <c r="R263" s="196">
        <f t="shared" si="42"/>
        <v>0.0169</v>
      </c>
      <c r="S263" s="196">
        <v>0</v>
      </c>
      <c r="T263" s="197">
        <f t="shared" si="43"/>
        <v>0</v>
      </c>
      <c r="AR263" s="23" t="s">
        <v>295</v>
      </c>
      <c r="AT263" s="23" t="s">
        <v>204</v>
      </c>
      <c r="AU263" s="23" t="s">
        <v>77</v>
      </c>
      <c r="AY263" s="23" t="s">
        <v>137</v>
      </c>
      <c r="BE263" s="198">
        <f t="shared" si="44"/>
        <v>0</v>
      </c>
      <c r="BF263" s="198">
        <f t="shared" si="45"/>
        <v>0</v>
      </c>
      <c r="BG263" s="198">
        <f t="shared" si="46"/>
        <v>0</v>
      </c>
      <c r="BH263" s="198">
        <f t="shared" si="47"/>
        <v>0</v>
      </c>
      <c r="BI263" s="198">
        <f t="shared" si="48"/>
        <v>0</v>
      </c>
      <c r="BJ263" s="23" t="s">
        <v>77</v>
      </c>
      <c r="BK263" s="198">
        <f t="shared" si="49"/>
        <v>0</v>
      </c>
      <c r="BL263" s="23" t="s">
        <v>211</v>
      </c>
      <c r="BM263" s="23" t="s">
        <v>573</v>
      </c>
    </row>
    <row r="264" spans="2:65" s="1" customFormat="1" ht="25.5" customHeight="1">
      <c r="B264" s="40"/>
      <c r="C264" s="187" t="s">
        <v>574</v>
      </c>
      <c r="D264" s="187" t="s">
        <v>140</v>
      </c>
      <c r="E264" s="188" t="s">
        <v>575</v>
      </c>
      <c r="F264" s="189" t="s">
        <v>576</v>
      </c>
      <c r="G264" s="190" t="s">
        <v>201</v>
      </c>
      <c r="H264" s="191">
        <v>3</v>
      </c>
      <c r="I264" s="192"/>
      <c r="J264" s="193">
        <f t="shared" si="40"/>
        <v>0</v>
      </c>
      <c r="K264" s="189" t="s">
        <v>144</v>
      </c>
      <c r="L264" s="60"/>
      <c r="M264" s="194" t="s">
        <v>21</v>
      </c>
      <c r="N264" s="195" t="s">
        <v>44</v>
      </c>
      <c r="O264" s="41"/>
      <c r="P264" s="196">
        <f t="shared" si="41"/>
        <v>0</v>
      </c>
      <c r="Q264" s="196">
        <v>0</v>
      </c>
      <c r="R264" s="196">
        <f t="shared" si="42"/>
        <v>0</v>
      </c>
      <c r="S264" s="196">
        <v>0</v>
      </c>
      <c r="T264" s="197">
        <f t="shared" si="43"/>
        <v>0</v>
      </c>
      <c r="AR264" s="23" t="s">
        <v>211</v>
      </c>
      <c r="AT264" s="23" t="s">
        <v>140</v>
      </c>
      <c r="AU264" s="23" t="s">
        <v>77</v>
      </c>
      <c r="AY264" s="23" t="s">
        <v>137</v>
      </c>
      <c r="BE264" s="198">
        <f t="shared" si="44"/>
        <v>0</v>
      </c>
      <c r="BF264" s="198">
        <f t="shared" si="45"/>
        <v>0</v>
      </c>
      <c r="BG264" s="198">
        <f t="shared" si="46"/>
        <v>0</v>
      </c>
      <c r="BH264" s="198">
        <f t="shared" si="47"/>
        <v>0</v>
      </c>
      <c r="BI264" s="198">
        <f t="shared" si="48"/>
        <v>0</v>
      </c>
      <c r="BJ264" s="23" t="s">
        <v>77</v>
      </c>
      <c r="BK264" s="198">
        <f t="shared" si="49"/>
        <v>0</v>
      </c>
      <c r="BL264" s="23" t="s">
        <v>211</v>
      </c>
      <c r="BM264" s="23" t="s">
        <v>577</v>
      </c>
    </row>
    <row r="265" spans="2:65" s="1" customFormat="1" ht="16.5" customHeight="1">
      <c r="B265" s="40"/>
      <c r="C265" s="232" t="s">
        <v>578</v>
      </c>
      <c r="D265" s="232" t="s">
        <v>204</v>
      </c>
      <c r="E265" s="233" t="s">
        <v>579</v>
      </c>
      <c r="F265" s="234" t="s">
        <v>580</v>
      </c>
      <c r="G265" s="235" t="s">
        <v>201</v>
      </c>
      <c r="H265" s="236">
        <v>3</v>
      </c>
      <c r="I265" s="237"/>
      <c r="J265" s="238">
        <f t="shared" si="40"/>
        <v>0</v>
      </c>
      <c r="K265" s="234" t="s">
        <v>144</v>
      </c>
      <c r="L265" s="239"/>
      <c r="M265" s="240" t="s">
        <v>21</v>
      </c>
      <c r="N265" s="241" t="s">
        <v>44</v>
      </c>
      <c r="O265" s="41"/>
      <c r="P265" s="196">
        <f t="shared" si="41"/>
        <v>0</v>
      </c>
      <c r="Q265" s="196">
        <v>0.0001</v>
      </c>
      <c r="R265" s="196">
        <f t="shared" si="42"/>
        <v>0.00030000000000000003</v>
      </c>
      <c r="S265" s="196">
        <v>0</v>
      </c>
      <c r="T265" s="197">
        <f t="shared" si="43"/>
        <v>0</v>
      </c>
      <c r="AR265" s="23" t="s">
        <v>295</v>
      </c>
      <c r="AT265" s="23" t="s">
        <v>204</v>
      </c>
      <c r="AU265" s="23" t="s">
        <v>77</v>
      </c>
      <c r="AY265" s="23" t="s">
        <v>137</v>
      </c>
      <c r="BE265" s="198">
        <f t="shared" si="44"/>
        <v>0</v>
      </c>
      <c r="BF265" s="198">
        <f t="shared" si="45"/>
        <v>0</v>
      </c>
      <c r="BG265" s="198">
        <f t="shared" si="46"/>
        <v>0</v>
      </c>
      <c r="BH265" s="198">
        <f t="shared" si="47"/>
        <v>0</v>
      </c>
      <c r="BI265" s="198">
        <f t="shared" si="48"/>
        <v>0</v>
      </c>
      <c r="BJ265" s="23" t="s">
        <v>77</v>
      </c>
      <c r="BK265" s="198">
        <f t="shared" si="49"/>
        <v>0</v>
      </c>
      <c r="BL265" s="23" t="s">
        <v>211</v>
      </c>
      <c r="BM265" s="23" t="s">
        <v>581</v>
      </c>
    </row>
    <row r="266" spans="2:65" s="1" customFormat="1" ht="25.5" customHeight="1">
      <c r="B266" s="40"/>
      <c r="C266" s="187" t="s">
        <v>582</v>
      </c>
      <c r="D266" s="187" t="s">
        <v>140</v>
      </c>
      <c r="E266" s="188" t="s">
        <v>583</v>
      </c>
      <c r="F266" s="189" t="s">
        <v>584</v>
      </c>
      <c r="G266" s="190" t="s">
        <v>201</v>
      </c>
      <c r="H266" s="191">
        <v>2</v>
      </c>
      <c r="I266" s="192"/>
      <c r="J266" s="193">
        <f t="shared" si="40"/>
        <v>0</v>
      </c>
      <c r="K266" s="189" t="s">
        <v>144</v>
      </c>
      <c r="L266" s="60"/>
      <c r="M266" s="194" t="s">
        <v>21</v>
      </c>
      <c r="N266" s="195" t="s">
        <v>44</v>
      </c>
      <c r="O266" s="41"/>
      <c r="P266" s="196">
        <f t="shared" si="41"/>
        <v>0</v>
      </c>
      <c r="Q266" s="196">
        <v>0</v>
      </c>
      <c r="R266" s="196">
        <f t="shared" si="42"/>
        <v>0</v>
      </c>
      <c r="S266" s="196">
        <v>0</v>
      </c>
      <c r="T266" s="197">
        <f t="shared" si="43"/>
        <v>0</v>
      </c>
      <c r="AR266" s="23" t="s">
        <v>211</v>
      </c>
      <c r="AT266" s="23" t="s">
        <v>140</v>
      </c>
      <c r="AU266" s="23" t="s">
        <v>77</v>
      </c>
      <c r="AY266" s="23" t="s">
        <v>137</v>
      </c>
      <c r="BE266" s="198">
        <f t="shared" si="44"/>
        <v>0</v>
      </c>
      <c r="BF266" s="198">
        <f t="shared" si="45"/>
        <v>0</v>
      </c>
      <c r="BG266" s="198">
        <f t="shared" si="46"/>
        <v>0</v>
      </c>
      <c r="BH266" s="198">
        <f t="shared" si="47"/>
        <v>0</v>
      </c>
      <c r="BI266" s="198">
        <f t="shared" si="48"/>
        <v>0</v>
      </c>
      <c r="BJ266" s="23" t="s">
        <v>77</v>
      </c>
      <c r="BK266" s="198">
        <f t="shared" si="49"/>
        <v>0</v>
      </c>
      <c r="BL266" s="23" t="s">
        <v>211</v>
      </c>
      <c r="BM266" s="23" t="s">
        <v>585</v>
      </c>
    </row>
    <row r="267" spans="2:65" s="1" customFormat="1" ht="16.5" customHeight="1">
      <c r="B267" s="40"/>
      <c r="C267" s="232" t="s">
        <v>586</v>
      </c>
      <c r="D267" s="232" t="s">
        <v>204</v>
      </c>
      <c r="E267" s="233" t="s">
        <v>587</v>
      </c>
      <c r="F267" s="234" t="s">
        <v>588</v>
      </c>
      <c r="G267" s="235" t="s">
        <v>201</v>
      </c>
      <c r="H267" s="236">
        <v>2</v>
      </c>
      <c r="I267" s="237"/>
      <c r="J267" s="238">
        <f t="shared" si="40"/>
        <v>0</v>
      </c>
      <c r="K267" s="234" t="s">
        <v>144</v>
      </c>
      <c r="L267" s="239"/>
      <c r="M267" s="240" t="s">
        <v>21</v>
      </c>
      <c r="N267" s="241" t="s">
        <v>44</v>
      </c>
      <c r="O267" s="41"/>
      <c r="P267" s="196">
        <f t="shared" si="41"/>
        <v>0</v>
      </c>
      <c r="Q267" s="196">
        <v>0.00027</v>
      </c>
      <c r="R267" s="196">
        <f t="shared" si="42"/>
        <v>0.00054</v>
      </c>
      <c r="S267" s="196">
        <v>0</v>
      </c>
      <c r="T267" s="197">
        <f t="shared" si="43"/>
        <v>0</v>
      </c>
      <c r="AR267" s="23" t="s">
        <v>295</v>
      </c>
      <c r="AT267" s="23" t="s">
        <v>204</v>
      </c>
      <c r="AU267" s="23" t="s">
        <v>77</v>
      </c>
      <c r="AY267" s="23" t="s">
        <v>137</v>
      </c>
      <c r="BE267" s="198">
        <f t="shared" si="44"/>
        <v>0</v>
      </c>
      <c r="BF267" s="198">
        <f t="shared" si="45"/>
        <v>0</v>
      </c>
      <c r="BG267" s="198">
        <f t="shared" si="46"/>
        <v>0</v>
      </c>
      <c r="BH267" s="198">
        <f t="shared" si="47"/>
        <v>0</v>
      </c>
      <c r="BI267" s="198">
        <f t="shared" si="48"/>
        <v>0</v>
      </c>
      <c r="BJ267" s="23" t="s">
        <v>77</v>
      </c>
      <c r="BK267" s="198">
        <f t="shared" si="49"/>
        <v>0</v>
      </c>
      <c r="BL267" s="23" t="s">
        <v>211</v>
      </c>
      <c r="BM267" s="23" t="s">
        <v>589</v>
      </c>
    </row>
    <row r="268" spans="2:65" s="1" customFormat="1" ht="25.5" customHeight="1">
      <c r="B268" s="40"/>
      <c r="C268" s="187" t="s">
        <v>590</v>
      </c>
      <c r="D268" s="187" t="s">
        <v>140</v>
      </c>
      <c r="E268" s="188" t="s">
        <v>591</v>
      </c>
      <c r="F268" s="189" t="s">
        <v>592</v>
      </c>
      <c r="G268" s="190" t="s">
        <v>201</v>
      </c>
      <c r="H268" s="191">
        <v>2</v>
      </c>
      <c r="I268" s="192"/>
      <c r="J268" s="193">
        <f t="shared" si="40"/>
        <v>0</v>
      </c>
      <c r="K268" s="189" t="s">
        <v>144</v>
      </c>
      <c r="L268" s="60"/>
      <c r="M268" s="194" t="s">
        <v>21</v>
      </c>
      <c r="N268" s="195" t="s">
        <v>44</v>
      </c>
      <c r="O268" s="41"/>
      <c r="P268" s="196">
        <f t="shared" si="41"/>
        <v>0</v>
      </c>
      <c r="Q268" s="196">
        <v>0</v>
      </c>
      <c r="R268" s="196">
        <f t="shared" si="42"/>
        <v>0</v>
      </c>
      <c r="S268" s="196">
        <v>0</v>
      </c>
      <c r="T268" s="197">
        <f t="shared" si="43"/>
        <v>0</v>
      </c>
      <c r="AR268" s="23" t="s">
        <v>211</v>
      </c>
      <c r="AT268" s="23" t="s">
        <v>140</v>
      </c>
      <c r="AU268" s="23" t="s">
        <v>77</v>
      </c>
      <c r="AY268" s="23" t="s">
        <v>137</v>
      </c>
      <c r="BE268" s="198">
        <f t="shared" si="44"/>
        <v>0</v>
      </c>
      <c r="BF268" s="198">
        <f t="shared" si="45"/>
        <v>0</v>
      </c>
      <c r="BG268" s="198">
        <f t="shared" si="46"/>
        <v>0</v>
      </c>
      <c r="BH268" s="198">
        <f t="shared" si="47"/>
        <v>0</v>
      </c>
      <c r="BI268" s="198">
        <f t="shared" si="48"/>
        <v>0</v>
      </c>
      <c r="BJ268" s="23" t="s">
        <v>77</v>
      </c>
      <c r="BK268" s="198">
        <f t="shared" si="49"/>
        <v>0</v>
      </c>
      <c r="BL268" s="23" t="s">
        <v>211</v>
      </c>
      <c r="BM268" s="23" t="s">
        <v>593</v>
      </c>
    </row>
    <row r="269" spans="2:65" s="1" customFormat="1" ht="16.5" customHeight="1">
      <c r="B269" s="40"/>
      <c r="C269" s="232" t="s">
        <v>594</v>
      </c>
      <c r="D269" s="232" t="s">
        <v>204</v>
      </c>
      <c r="E269" s="233" t="s">
        <v>595</v>
      </c>
      <c r="F269" s="234" t="s">
        <v>596</v>
      </c>
      <c r="G269" s="235" t="s">
        <v>201</v>
      </c>
      <c r="H269" s="236">
        <v>2</v>
      </c>
      <c r="I269" s="237"/>
      <c r="J269" s="238">
        <f t="shared" si="40"/>
        <v>0</v>
      </c>
      <c r="K269" s="234" t="s">
        <v>144</v>
      </c>
      <c r="L269" s="239"/>
      <c r="M269" s="240" t="s">
        <v>21</v>
      </c>
      <c r="N269" s="241" t="s">
        <v>44</v>
      </c>
      <c r="O269" s="41"/>
      <c r="P269" s="196">
        <f t="shared" si="41"/>
        <v>0</v>
      </c>
      <c r="Q269" s="196">
        <v>0.0008</v>
      </c>
      <c r="R269" s="196">
        <f t="shared" si="42"/>
        <v>0.0016</v>
      </c>
      <c r="S269" s="196">
        <v>0</v>
      </c>
      <c r="T269" s="197">
        <f t="shared" si="43"/>
        <v>0</v>
      </c>
      <c r="AR269" s="23" t="s">
        <v>295</v>
      </c>
      <c r="AT269" s="23" t="s">
        <v>204</v>
      </c>
      <c r="AU269" s="23" t="s">
        <v>77</v>
      </c>
      <c r="AY269" s="23" t="s">
        <v>137</v>
      </c>
      <c r="BE269" s="198">
        <f t="shared" si="44"/>
        <v>0</v>
      </c>
      <c r="BF269" s="198">
        <f t="shared" si="45"/>
        <v>0</v>
      </c>
      <c r="BG269" s="198">
        <f t="shared" si="46"/>
        <v>0</v>
      </c>
      <c r="BH269" s="198">
        <f t="shared" si="47"/>
        <v>0</v>
      </c>
      <c r="BI269" s="198">
        <f t="shared" si="48"/>
        <v>0</v>
      </c>
      <c r="BJ269" s="23" t="s">
        <v>77</v>
      </c>
      <c r="BK269" s="198">
        <f t="shared" si="49"/>
        <v>0</v>
      </c>
      <c r="BL269" s="23" t="s">
        <v>211</v>
      </c>
      <c r="BM269" s="23" t="s">
        <v>597</v>
      </c>
    </row>
    <row r="270" spans="2:65" s="1" customFormat="1" ht="16.5" customHeight="1">
      <c r="B270" s="40"/>
      <c r="C270" s="232" t="s">
        <v>598</v>
      </c>
      <c r="D270" s="232" t="s">
        <v>204</v>
      </c>
      <c r="E270" s="233" t="s">
        <v>599</v>
      </c>
      <c r="F270" s="234" t="s">
        <v>600</v>
      </c>
      <c r="G270" s="235" t="s">
        <v>306</v>
      </c>
      <c r="H270" s="236">
        <v>25</v>
      </c>
      <c r="I270" s="237"/>
      <c r="J270" s="238">
        <f t="shared" si="40"/>
        <v>0</v>
      </c>
      <c r="K270" s="234" t="s">
        <v>144</v>
      </c>
      <c r="L270" s="239"/>
      <c r="M270" s="240" t="s">
        <v>21</v>
      </c>
      <c r="N270" s="241" t="s">
        <v>44</v>
      </c>
      <c r="O270" s="41"/>
      <c r="P270" s="196">
        <f t="shared" si="41"/>
        <v>0</v>
      </c>
      <c r="Q270" s="196">
        <v>0.00012</v>
      </c>
      <c r="R270" s="196">
        <f t="shared" si="42"/>
        <v>0.003</v>
      </c>
      <c r="S270" s="196">
        <v>0</v>
      </c>
      <c r="T270" s="197">
        <f t="shared" si="43"/>
        <v>0</v>
      </c>
      <c r="AR270" s="23" t="s">
        <v>295</v>
      </c>
      <c r="AT270" s="23" t="s">
        <v>204</v>
      </c>
      <c r="AU270" s="23" t="s">
        <v>77</v>
      </c>
      <c r="AY270" s="23" t="s">
        <v>137</v>
      </c>
      <c r="BE270" s="198">
        <f t="shared" si="44"/>
        <v>0</v>
      </c>
      <c r="BF270" s="198">
        <f t="shared" si="45"/>
        <v>0</v>
      </c>
      <c r="BG270" s="198">
        <f t="shared" si="46"/>
        <v>0</v>
      </c>
      <c r="BH270" s="198">
        <f t="shared" si="47"/>
        <v>0</v>
      </c>
      <c r="BI270" s="198">
        <f t="shared" si="48"/>
        <v>0</v>
      </c>
      <c r="BJ270" s="23" t="s">
        <v>77</v>
      </c>
      <c r="BK270" s="198">
        <f t="shared" si="49"/>
        <v>0</v>
      </c>
      <c r="BL270" s="23" t="s">
        <v>211</v>
      </c>
      <c r="BM270" s="23" t="s">
        <v>601</v>
      </c>
    </row>
    <row r="271" spans="2:65" s="1" customFormat="1" ht="25.5" customHeight="1">
      <c r="B271" s="40"/>
      <c r="C271" s="187" t="s">
        <v>602</v>
      </c>
      <c r="D271" s="187" t="s">
        <v>140</v>
      </c>
      <c r="E271" s="188" t="s">
        <v>603</v>
      </c>
      <c r="F271" s="189" t="s">
        <v>604</v>
      </c>
      <c r="G271" s="190" t="s">
        <v>201</v>
      </c>
      <c r="H271" s="191">
        <v>1</v>
      </c>
      <c r="I271" s="192"/>
      <c r="J271" s="193">
        <f t="shared" si="40"/>
        <v>0</v>
      </c>
      <c r="K271" s="189" t="s">
        <v>144</v>
      </c>
      <c r="L271" s="60"/>
      <c r="M271" s="194" t="s">
        <v>21</v>
      </c>
      <c r="N271" s="195" t="s">
        <v>44</v>
      </c>
      <c r="O271" s="41"/>
      <c r="P271" s="196">
        <f t="shared" si="41"/>
        <v>0</v>
      </c>
      <c r="Q271" s="196">
        <v>0</v>
      </c>
      <c r="R271" s="196">
        <f t="shared" si="42"/>
        <v>0</v>
      </c>
      <c r="S271" s="196">
        <v>0</v>
      </c>
      <c r="T271" s="197">
        <f t="shared" si="43"/>
        <v>0</v>
      </c>
      <c r="AR271" s="23" t="s">
        <v>211</v>
      </c>
      <c r="AT271" s="23" t="s">
        <v>140</v>
      </c>
      <c r="AU271" s="23" t="s">
        <v>77</v>
      </c>
      <c r="AY271" s="23" t="s">
        <v>137</v>
      </c>
      <c r="BE271" s="198">
        <f t="shared" si="44"/>
        <v>0</v>
      </c>
      <c r="BF271" s="198">
        <f t="shared" si="45"/>
        <v>0</v>
      </c>
      <c r="BG271" s="198">
        <f t="shared" si="46"/>
        <v>0</v>
      </c>
      <c r="BH271" s="198">
        <f t="shared" si="47"/>
        <v>0</v>
      </c>
      <c r="BI271" s="198">
        <f t="shared" si="48"/>
        <v>0</v>
      </c>
      <c r="BJ271" s="23" t="s">
        <v>77</v>
      </c>
      <c r="BK271" s="198">
        <f t="shared" si="49"/>
        <v>0</v>
      </c>
      <c r="BL271" s="23" t="s">
        <v>211</v>
      </c>
      <c r="BM271" s="23" t="s">
        <v>605</v>
      </c>
    </row>
    <row r="272" spans="2:65" s="1" customFormat="1" ht="38.25" customHeight="1">
      <c r="B272" s="40"/>
      <c r="C272" s="187" t="s">
        <v>606</v>
      </c>
      <c r="D272" s="187" t="s">
        <v>140</v>
      </c>
      <c r="E272" s="188" t="s">
        <v>607</v>
      </c>
      <c r="F272" s="189" t="s">
        <v>608</v>
      </c>
      <c r="G272" s="190" t="s">
        <v>242</v>
      </c>
      <c r="H272" s="191">
        <v>0.031</v>
      </c>
      <c r="I272" s="192"/>
      <c r="J272" s="193">
        <f t="shared" si="40"/>
        <v>0</v>
      </c>
      <c r="K272" s="189" t="s">
        <v>144</v>
      </c>
      <c r="L272" s="60"/>
      <c r="M272" s="194" t="s">
        <v>21</v>
      </c>
      <c r="N272" s="195" t="s">
        <v>44</v>
      </c>
      <c r="O272" s="41"/>
      <c r="P272" s="196">
        <f t="shared" si="41"/>
        <v>0</v>
      </c>
      <c r="Q272" s="196">
        <v>0</v>
      </c>
      <c r="R272" s="196">
        <f t="shared" si="42"/>
        <v>0</v>
      </c>
      <c r="S272" s="196">
        <v>0</v>
      </c>
      <c r="T272" s="197">
        <f t="shared" si="43"/>
        <v>0</v>
      </c>
      <c r="AR272" s="23" t="s">
        <v>211</v>
      </c>
      <c r="AT272" s="23" t="s">
        <v>140</v>
      </c>
      <c r="AU272" s="23" t="s">
        <v>77</v>
      </c>
      <c r="AY272" s="23" t="s">
        <v>137</v>
      </c>
      <c r="BE272" s="198">
        <f t="shared" si="44"/>
        <v>0</v>
      </c>
      <c r="BF272" s="198">
        <f t="shared" si="45"/>
        <v>0</v>
      </c>
      <c r="BG272" s="198">
        <f t="shared" si="46"/>
        <v>0</v>
      </c>
      <c r="BH272" s="198">
        <f t="shared" si="47"/>
        <v>0</v>
      </c>
      <c r="BI272" s="198">
        <f t="shared" si="48"/>
        <v>0</v>
      </c>
      <c r="BJ272" s="23" t="s">
        <v>77</v>
      </c>
      <c r="BK272" s="198">
        <f t="shared" si="49"/>
        <v>0</v>
      </c>
      <c r="BL272" s="23" t="s">
        <v>211</v>
      </c>
      <c r="BM272" s="23" t="s">
        <v>609</v>
      </c>
    </row>
    <row r="273" spans="2:65" s="1" customFormat="1" ht="38.25" customHeight="1">
      <c r="B273" s="40"/>
      <c r="C273" s="187" t="s">
        <v>610</v>
      </c>
      <c r="D273" s="187" t="s">
        <v>140</v>
      </c>
      <c r="E273" s="188" t="s">
        <v>611</v>
      </c>
      <c r="F273" s="189" t="s">
        <v>612</v>
      </c>
      <c r="G273" s="190" t="s">
        <v>242</v>
      </c>
      <c r="H273" s="191">
        <v>0.031</v>
      </c>
      <c r="I273" s="192"/>
      <c r="J273" s="193">
        <f t="shared" si="40"/>
        <v>0</v>
      </c>
      <c r="K273" s="189" t="s">
        <v>144</v>
      </c>
      <c r="L273" s="60"/>
      <c r="M273" s="194" t="s">
        <v>21</v>
      </c>
      <c r="N273" s="195" t="s">
        <v>44</v>
      </c>
      <c r="O273" s="41"/>
      <c r="P273" s="196">
        <f t="shared" si="41"/>
        <v>0</v>
      </c>
      <c r="Q273" s="196">
        <v>0</v>
      </c>
      <c r="R273" s="196">
        <f t="shared" si="42"/>
        <v>0</v>
      </c>
      <c r="S273" s="196">
        <v>0</v>
      </c>
      <c r="T273" s="197">
        <f t="shared" si="43"/>
        <v>0</v>
      </c>
      <c r="AR273" s="23" t="s">
        <v>211</v>
      </c>
      <c r="AT273" s="23" t="s">
        <v>140</v>
      </c>
      <c r="AU273" s="23" t="s">
        <v>77</v>
      </c>
      <c r="AY273" s="23" t="s">
        <v>137</v>
      </c>
      <c r="BE273" s="198">
        <f t="shared" si="44"/>
        <v>0</v>
      </c>
      <c r="BF273" s="198">
        <f t="shared" si="45"/>
        <v>0</v>
      </c>
      <c r="BG273" s="198">
        <f t="shared" si="46"/>
        <v>0</v>
      </c>
      <c r="BH273" s="198">
        <f t="shared" si="47"/>
        <v>0</v>
      </c>
      <c r="BI273" s="198">
        <f t="shared" si="48"/>
        <v>0</v>
      </c>
      <c r="BJ273" s="23" t="s">
        <v>77</v>
      </c>
      <c r="BK273" s="198">
        <f t="shared" si="49"/>
        <v>0</v>
      </c>
      <c r="BL273" s="23" t="s">
        <v>211</v>
      </c>
      <c r="BM273" s="23" t="s">
        <v>613</v>
      </c>
    </row>
    <row r="274" spans="2:63" s="10" customFormat="1" ht="29.85" customHeight="1">
      <c r="B274" s="171"/>
      <c r="C274" s="172"/>
      <c r="D274" s="173" t="s">
        <v>71</v>
      </c>
      <c r="E274" s="185" t="s">
        <v>614</v>
      </c>
      <c r="F274" s="185" t="s">
        <v>615</v>
      </c>
      <c r="G274" s="172"/>
      <c r="H274" s="172"/>
      <c r="I274" s="175"/>
      <c r="J274" s="186">
        <f>BK274</f>
        <v>0</v>
      </c>
      <c r="K274" s="172"/>
      <c r="L274" s="177"/>
      <c r="M274" s="178"/>
      <c r="N274" s="179"/>
      <c r="O274" s="179"/>
      <c r="P274" s="180">
        <f>SUM(P275:P279)</f>
        <v>0</v>
      </c>
      <c r="Q274" s="179"/>
      <c r="R274" s="180">
        <f>SUM(R275:R279)</f>
        <v>0.01</v>
      </c>
      <c r="S274" s="179"/>
      <c r="T274" s="181">
        <f>SUM(T275:T279)</f>
        <v>0.004</v>
      </c>
      <c r="AR274" s="182" t="s">
        <v>77</v>
      </c>
      <c r="AT274" s="183" t="s">
        <v>71</v>
      </c>
      <c r="AU274" s="183" t="s">
        <v>80</v>
      </c>
      <c r="AY274" s="182" t="s">
        <v>137</v>
      </c>
      <c r="BK274" s="184">
        <f>SUM(BK275:BK279)</f>
        <v>0</v>
      </c>
    </row>
    <row r="275" spans="2:65" s="1" customFormat="1" ht="25.5" customHeight="1">
      <c r="B275" s="40"/>
      <c r="C275" s="187" t="s">
        <v>616</v>
      </c>
      <c r="D275" s="187" t="s">
        <v>140</v>
      </c>
      <c r="E275" s="188" t="s">
        <v>617</v>
      </c>
      <c r="F275" s="189" t="s">
        <v>618</v>
      </c>
      <c r="G275" s="190" t="s">
        <v>201</v>
      </c>
      <c r="H275" s="191">
        <v>2</v>
      </c>
      <c r="I275" s="192"/>
      <c r="J275" s="193">
        <f>ROUND(I275*H275,2)</f>
        <v>0</v>
      </c>
      <c r="K275" s="189" t="s">
        <v>144</v>
      </c>
      <c r="L275" s="60"/>
      <c r="M275" s="194" t="s">
        <v>21</v>
      </c>
      <c r="N275" s="195" t="s">
        <v>44</v>
      </c>
      <c r="O275" s="41"/>
      <c r="P275" s="196">
        <f>O275*H275</f>
        <v>0</v>
      </c>
      <c r="Q275" s="196">
        <v>0</v>
      </c>
      <c r="R275" s="196">
        <f>Q275*H275</f>
        <v>0</v>
      </c>
      <c r="S275" s="196">
        <v>0</v>
      </c>
      <c r="T275" s="197">
        <f>S275*H275</f>
        <v>0</v>
      </c>
      <c r="AR275" s="23" t="s">
        <v>211</v>
      </c>
      <c r="AT275" s="23" t="s">
        <v>140</v>
      </c>
      <c r="AU275" s="23" t="s">
        <v>77</v>
      </c>
      <c r="AY275" s="23" t="s">
        <v>137</v>
      </c>
      <c r="BE275" s="198">
        <f>IF(N275="základní",J275,0)</f>
        <v>0</v>
      </c>
      <c r="BF275" s="198">
        <f>IF(N275="snížená",J275,0)</f>
        <v>0</v>
      </c>
      <c r="BG275" s="198">
        <f>IF(N275="zákl. přenesená",J275,0)</f>
        <v>0</v>
      </c>
      <c r="BH275" s="198">
        <f>IF(N275="sníž. přenesená",J275,0)</f>
        <v>0</v>
      </c>
      <c r="BI275" s="198">
        <f>IF(N275="nulová",J275,0)</f>
        <v>0</v>
      </c>
      <c r="BJ275" s="23" t="s">
        <v>77</v>
      </c>
      <c r="BK275" s="198">
        <f>ROUND(I275*H275,2)</f>
        <v>0</v>
      </c>
      <c r="BL275" s="23" t="s">
        <v>211</v>
      </c>
      <c r="BM275" s="23" t="s">
        <v>619</v>
      </c>
    </row>
    <row r="276" spans="2:65" s="1" customFormat="1" ht="16.5" customHeight="1">
      <c r="B276" s="40"/>
      <c r="C276" s="232" t="s">
        <v>620</v>
      </c>
      <c r="D276" s="232" t="s">
        <v>204</v>
      </c>
      <c r="E276" s="233" t="s">
        <v>621</v>
      </c>
      <c r="F276" s="234" t="s">
        <v>622</v>
      </c>
      <c r="G276" s="235" t="s">
        <v>201</v>
      </c>
      <c r="H276" s="236">
        <v>2</v>
      </c>
      <c r="I276" s="237"/>
      <c r="J276" s="238">
        <f>ROUND(I276*H276,2)</f>
        <v>0</v>
      </c>
      <c r="K276" s="234" t="s">
        <v>21</v>
      </c>
      <c r="L276" s="239"/>
      <c r="M276" s="240" t="s">
        <v>21</v>
      </c>
      <c r="N276" s="241" t="s">
        <v>44</v>
      </c>
      <c r="O276" s="41"/>
      <c r="P276" s="196">
        <f>O276*H276</f>
        <v>0</v>
      </c>
      <c r="Q276" s="196">
        <v>0.005</v>
      </c>
      <c r="R276" s="196">
        <f>Q276*H276</f>
        <v>0.01</v>
      </c>
      <c r="S276" s="196">
        <v>0</v>
      </c>
      <c r="T276" s="197">
        <f>S276*H276</f>
        <v>0</v>
      </c>
      <c r="AR276" s="23" t="s">
        <v>295</v>
      </c>
      <c r="AT276" s="23" t="s">
        <v>204</v>
      </c>
      <c r="AU276" s="23" t="s">
        <v>77</v>
      </c>
      <c r="AY276" s="23" t="s">
        <v>137</v>
      </c>
      <c r="BE276" s="198">
        <f>IF(N276="základní",J276,0)</f>
        <v>0</v>
      </c>
      <c r="BF276" s="198">
        <f>IF(N276="snížená",J276,0)</f>
        <v>0</v>
      </c>
      <c r="BG276" s="198">
        <f>IF(N276="zákl. přenesená",J276,0)</f>
        <v>0</v>
      </c>
      <c r="BH276" s="198">
        <f>IF(N276="sníž. přenesená",J276,0)</f>
        <v>0</v>
      </c>
      <c r="BI276" s="198">
        <f>IF(N276="nulová",J276,0)</f>
        <v>0</v>
      </c>
      <c r="BJ276" s="23" t="s">
        <v>77</v>
      </c>
      <c r="BK276" s="198">
        <f>ROUND(I276*H276,2)</f>
        <v>0</v>
      </c>
      <c r="BL276" s="23" t="s">
        <v>211</v>
      </c>
      <c r="BM276" s="23" t="s">
        <v>623</v>
      </c>
    </row>
    <row r="277" spans="2:65" s="1" customFormat="1" ht="25.5" customHeight="1">
      <c r="B277" s="40"/>
      <c r="C277" s="187" t="s">
        <v>624</v>
      </c>
      <c r="D277" s="187" t="s">
        <v>140</v>
      </c>
      <c r="E277" s="188" t="s">
        <v>625</v>
      </c>
      <c r="F277" s="189" t="s">
        <v>626</v>
      </c>
      <c r="G277" s="190" t="s">
        <v>201</v>
      </c>
      <c r="H277" s="191">
        <v>2</v>
      </c>
      <c r="I277" s="192"/>
      <c r="J277" s="193">
        <f>ROUND(I277*H277,2)</f>
        <v>0</v>
      </c>
      <c r="K277" s="189" t="s">
        <v>144</v>
      </c>
      <c r="L277" s="60"/>
      <c r="M277" s="194" t="s">
        <v>21</v>
      </c>
      <c r="N277" s="195" t="s">
        <v>44</v>
      </c>
      <c r="O277" s="41"/>
      <c r="P277" s="196">
        <f>O277*H277</f>
        <v>0</v>
      </c>
      <c r="Q277" s="196">
        <v>0</v>
      </c>
      <c r="R277" s="196">
        <f>Q277*H277</f>
        <v>0</v>
      </c>
      <c r="S277" s="196">
        <v>0.002</v>
      </c>
      <c r="T277" s="197">
        <f>S277*H277</f>
        <v>0.004</v>
      </c>
      <c r="AR277" s="23" t="s">
        <v>211</v>
      </c>
      <c r="AT277" s="23" t="s">
        <v>140</v>
      </c>
      <c r="AU277" s="23" t="s">
        <v>77</v>
      </c>
      <c r="AY277" s="23" t="s">
        <v>137</v>
      </c>
      <c r="BE277" s="198">
        <f>IF(N277="základní",J277,0)</f>
        <v>0</v>
      </c>
      <c r="BF277" s="198">
        <f>IF(N277="snížená",J277,0)</f>
        <v>0</v>
      </c>
      <c r="BG277" s="198">
        <f>IF(N277="zákl. přenesená",J277,0)</f>
        <v>0</v>
      </c>
      <c r="BH277" s="198">
        <f>IF(N277="sníž. přenesená",J277,0)</f>
        <v>0</v>
      </c>
      <c r="BI277" s="198">
        <f>IF(N277="nulová",J277,0)</f>
        <v>0</v>
      </c>
      <c r="BJ277" s="23" t="s">
        <v>77</v>
      </c>
      <c r="BK277" s="198">
        <f>ROUND(I277*H277,2)</f>
        <v>0</v>
      </c>
      <c r="BL277" s="23" t="s">
        <v>211</v>
      </c>
      <c r="BM277" s="23" t="s">
        <v>627</v>
      </c>
    </row>
    <row r="278" spans="2:65" s="1" customFormat="1" ht="38.25" customHeight="1">
      <c r="B278" s="40"/>
      <c r="C278" s="187" t="s">
        <v>628</v>
      </c>
      <c r="D278" s="187" t="s">
        <v>140</v>
      </c>
      <c r="E278" s="188" t="s">
        <v>629</v>
      </c>
      <c r="F278" s="189" t="s">
        <v>630</v>
      </c>
      <c r="G278" s="190" t="s">
        <v>242</v>
      </c>
      <c r="H278" s="191">
        <v>0.01</v>
      </c>
      <c r="I278" s="192"/>
      <c r="J278" s="193">
        <f>ROUND(I278*H278,2)</f>
        <v>0</v>
      </c>
      <c r="K278" s="189" t="s">
        <v>144</v>
      </c>
      <c r="L278" s="60"/>
      <c r="M278" s="194" t="s">
        <v>21</v>
      </c>
      <c r="N278" s="195" t="s">
        <v>44</v>
      </c>
      <c r="O278" s="41"/>
      <c r="P278" s="196">
        <f>O278*H278</f>
        <v>0</v>
      </c>
      <c r="Q278" s="196">
        <v>0</v>
      </c>
      <c r="R278" s="196">
        <f>Q278*H278</f>
        <v>0</v>
      </c>
      <c r="S278" s="196">
        <v>0</v>
      </c>
      <c r="T278" s="197">
        <f>S278*H278</f>
        <v>0</v>
      </c>
      <c r="AR278" s="23" t="s">
        <v>211</v>
      </c>
      <c r="AT278" s="23" t="s">
        <v>140</v>
      </c>
      <c r="AU278" s="23" t="s">
        <v>77</v>
      </c>
      <c r="AY278" s="23" t="s">
        <v>137</v>
      </c>
      <c r="BE278" s="198">
        <f>IF(N278="základní",J278,0)</f>
        <v>0</v>
      </c>
      <c r="BF278" s="198">
        <f>IF(N278="snížená",J278,0)</f>
        <v>0</v>
      </c>
      <c r="BG278" s="198">
        <f>IF(N278="zákl. přenesená",J278,0)</f>
        <v>0</v>
      </c>
      <c r="BH278" s="198">
        <f>IF(N278="sníž. přenesená",J278,0)</f>
        <v>0</v>
      </c>
      <c r="BI278" s="198">
        <f>IF(N278="nulová",J278,0)</f>
        <v>0</v>
      </c>
      <c r="BJ278" s="23" t="s">
        <v>77</v>
      </c>
      <c r="BK278" s="198">
        <f>ROUND(I278*H278,2)</f>
        <v>0</v>
      </c>
      <c r="BL278" s="23" t="s">
        <v>211</v>
      </c>
      <c r="BM278" s="23" t="s">
        <v>631</v>
      </c>
    </row>
    <row r="279" spans="2:65" s="1" customFormat="1" ht="38.25" customHeight="1">
      <c r="B279" s="40"/>
      <c r="C279" s="187" t="s">
        <v>632</v>
      </c>
      <c r="D279" s="187" t="s">
        <v>140</v>
      </c>
      <c r="E279" s="188" t="s">
        <v>633</v>
      </c>
      <c r="F279" s="189" t="s">
        <v>634</v>
      </c>
      <c r="G279" s="190" t="s">
        <v>242</v>
      </c>
      <c r="H279" s="191">
        <v>0.01</v>
      </c>
      <c r="I279" s="192"/>
      <c r="J279" s="193">
        <f>ROUND(I279*H279,2)</f>
        <v>0</v>
      </c>
      <c r="K279" s="189" t="s">
        <v>144</v>
      </c>
      <c r="L279" s="60"/>
      <c r="M279" s="194" t="s">
        <v>21</v>
      </c>
      <c r="N279" s="195" t="s">
        <v>44</v>
      </c>
      <c r="O279" s="41"/>
      <c r="P279" s="196">
        <f>O279*H279</f>
        <v>0</v>
      </c>
      <c r="Q279" s="196">
        <v>0</v>
      </c>
      <c r="R279" s="196">
        <f>Q279*H279</f>
        <v>0</v>
      </c>
      <c r="S279" s="196">
        <v>0</v>
      </c>
      <c r="T279" s="197">
        <f>S279*H279</f>
        <v>0</v>
      </c>
      <c r="AR279" s="23" t="s">
        <v>211</v>
      </c>
      <c r="AT279" s="23" t="s">
        <v>140</v>
      </c>
      <c r="AU279" s="23" t="s">
        <v>77</v>
      </c>
      <c r="AY279" s="23" t="s">
        <v>137</v>
      </c>
      <c r="BE279" s="198">
        <f>IF(N279="základní",J279,0)</f>
        <v>0</v>
      </c>
      <c r="BF279" s="198">
        <f>IF(N279="snížená",J279,0)</f>
        <v>0</v>
      </c>
      <c r="BG279" s="198">
        <f>IF(N279="zákl. přenesená",J279,0)</f>
        <v>0</v>
      </c>
      <c r="BH279" s="198">
        <f>IF(N279="sníž. přenesená",J279,0)</f>
        <v>0</v>
      </c>
      <c r="BI279" s="198">
        <f>IF(N279="nulová",J279,0)</f>
        <v>0</v>
      </c>
      <c r="BJ279" s="23" t="s">
        <v>77</v>
      </c>
      <c r="BK279" s="198">
        <f>ROUND(I279*H279,2)</f>
        <v>0</v>
      </c>
      <c r="BL279" s="23" t="s">
        <v>211</v>
      </c>
      <c r="BM279" s="23" t="s">
        <v>635</v>
      </c>
    </row>
    <row r="280" spans="2:63" s="10" customFormat="1" ht="29.85" customHeight="1">
      <c r="B280" s="171"/>
      <c r="C280" s="172"/>
      <c r="D280" s="173" t="s">
        <v>71</v>
      </c>
      <c r="E280" s="185" t="s">
        <v>636</v>
      </c>
      <c r="F280" s="185" t="s">
        <v>637</v>
      </c>
      <c r="G280" s="172"/>
      <c r="H280" s="172"/>
      <c r="I280" s="175"/>
      <c r="J280" s="186">
        <f>BK280</f>
        <v>0</v>
      </c>
      <c r="K280" s="172"/>
      <c r="L280" s="177"/>
      <c r="M280" s="178"/>
      <c r="N280" s="179"/>
      <c r="O280" s="179"/>
      <c r="P280" s="180">
        <f>SUM(P281:P298)</f>
        <v>0</v>
      </c>
      <c r="Q280" s="179"/>
      <c r="R280" s="180">
        <f>SUM(R281:R298)</f>
        <v>0.37924550999999995</v>
      </c>
      <c r="S280" s="179"/>
      <c r="T280" s="181">
        <f>SUM(T281:T298)</f>
        <v>0</v>
      </c>
      <c r="AR280" s="182" t="s">
        <v>77</v>
      </c>
      <c r="AT280" s="183" t="s">
        <v>71</v>
      </c>
      <c r="AU280" s="183" t="s">
        <v>80</v>
      </c>
      <c r="AY280" s="182" t="s">
        <v>137</v>
      </c>
      <c r="BK280" s="184">
        <f>SUM(BK281:BK298)</f>
        <v>0</v>
      </c>
    </row>
    <row r="281" spans="2:65" s="1" customFormat="1" ht="38.25" customHeight="1">
      <c r="B281" s="40"/>
      <c r="C281" s="187" t="s">
        <v>638</v>
      </c>
      <c r="D281" s="187" t="s">
        <v>140</v>
      </c>
      <c r="E281" s="188" t="s">
        <v>639</v>
      </c>
      <c r="F281" s="189" t="s">
        <v>640</v>
      </c>
      <c r="G281" s="190" t="s">
        <v>143</v>
      </c>
      <c r="H281" s="191">
        <v>14.261</v>
      </c>
      <c r="I281" s="192"/>
      <c r="J281" s="193">
        <f>ROUND(I281*H281,2)</f>
        <v>0</v>
      </c>
      <c r="K281" s="189" t="s">
        <v>144</v>
      </c>
      <c r="L281" s="60"/>
      <c r="M281" s="194" t="s">
        <v>21</v>
      </c>
      <c r="N281" s="195" t="s">
        <v>44</v>
      </c>
      <c r="O281" s="41"/>
      <c r="P281" s="196">
        <f>O281*H281</f>
        <v>0</v>
      </c>
      <c r="Q281" s="196">
        <v>0.02541</v>
      </c>
      <c r="R281" s="196">
        <f>Q281*H281</f>
        <v>0.36237200999999997</v>
      </c>
      <c r="S281" s="196">
        <v>0</v>
      </c>
      <c r="T281" s="197">
        <f>S281*H281</f>
        <v>0</v>
      </c>
      <c r="AR281" s="23" t="s">
        <v>211</v>
      </c>
      <c r="AT281" s="23" t="s">
        <v>140</v>
      </c>
      <c r="AU281" s="23" t="s">
        <v>77</v>
      </c>
      <c r="AY281" s="23" t="s">
        <v>137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23" t="s">
        <v>77</v>
      </c>
      <c r="BK281" s="198">
        <f>ROUND(I281*H281,2)</f>
        <v>0</v>
      </c>
      <c r="BL281" s="23" t="s">
        <v>211</v>
      </c>
      <c r="BM281" s="23" t="s">
        <v>641</v>
      </c>
    </row>
    <row r="282" spans="2:51" s="11" customFormat="1" ht="13.5">
      <c r="B282" s="199"/>
      <c r="C282" s="200"/>
      <c r="D282" s="201" t="s">
        <v>147</v>
      </c>
      <c r="E282" s="202" t="s">
        <v>21</v>
      </c>
      <c r="F282" s="203" t="s">
        <v>642</v>
      </c>
      <c r="G282" s="200"/>
      <c r="H282" s="204">
        <v>6.89</v>
      </c>
      <c r="I282" s="205"/>
      <c r="J282" s="200"/>
      <c r="K282" s="200"/>
      <c r="L282" s="206"/>
      <c r="M282" s="207"/>
      <c r="N282" s="208"/>
      <c r="O282" s="208"/>
      <c r="P282" s="208"/>
      <c r="Q282" s="208"/>
      <c r="R282" s="208"/>
      <c r="S282" s="208"/>
      <c r="T282" s="209"/>
      <c r="AT282" s="210" t="s">
        <v>147</v>
      </c>
      <c r="AU282" s="210" t="s">
        <v>77</v>
      </c>
      <c r="AV282" s="11" t="s">
        <v>77</v>
      </c>
      <c r="AW282" s="11" t="s">
        <v>36</v>
      </c>
      <c r="AX282" s="11" t="s">
        <v>72</v>
      </c>
      <c r="AY282" s="210" t="s">
        <v>137</v>
      </c>
    </row>
    <row r="283" spans="2:51" s="11" customFormat="1" ht="13.5">
      <c r="B283" s="199"/>
      <c r="C283" s="200"/>
      <c r="D283" s="201" t="s">
        <v>147</v>
      </c>
      <c r="E283" s="202" t="s">
        <v>21</v>
      </c>
      <c r="F283" s="203" t="s">
        <v>643</v>
      </c>
      <c r="G283" s="200"/>
      <c r="H283" s="204">
        <v>4.94</v>
      </c>
      <c r="I283" s="205"/>
      <c r="J283" s="200"/>
      <c r="K283" s="200"/>
      <c r="L283" s="206"/>
      <c r="M283" s="207"/>
      <c r="N283" s="208"/>
      <c r="O283" s="208"/>
      <c r="P283" s="208"/>
      <c r="Q283" s="208"/>
      <c r="R283" s="208"/>
      <c r="S283" s="208"/>
      <c r="T283" s="209"/>
      <c r="AT283" s="210" t="s">
        <v>147</v>
      </c>
      <c r="AU283" s="210" t="s">
        <v>77</v>
      </c>
      <c r="AV283" s="11" t="s">
        <v>77</v>
      </c>
      <c r="AW283" s="11" t="s">
        <v>36</v>
      </c>
      <c r="AX283" s="11" t="s">
        <v>72</v>
      </c>
      <c r="AY283" s="210" t="s">
        <v>137</v>
      </c>
    </row>
    <row r="284" spans="2:51" s="11" customFormat="1" ht="13.5">
      <c r="B284" s="199"/>
      <c r="C284" s="200"/>
      <c r="D284" s="201" t="s">
        <v>147</v>
      </c>
      <c r="E284" s="202" t="s">
        <v>21</v>
      </c>
      <c r="F284" s="203" t="s">
        <v>644</v>
      </c>
      <c r="G284" s="200"/>
      <c r="H284" s="204">
        <v>2.431</v>
      </c>
      <c r="I284" s="205"/>
      <c r="J284" s="200"/>
      <c r="K284" s="200"/>
      <c r="L284" s="206"/>
      <c r="M284" s="207"/>
      <c r="N284" s="208"/>
      <c r="O284" s="208"/>
      <c r="P284" s="208"/>
      <c r="Q284" s="208"/>
      <c r="R284" s="208"/>
      <c r="S284" s="208"/>
      <c r="T284" s="209"/>
      <c r="AT284" s="210" t="s">
        <v>147</v>
      </c>
      <c r="AU284" s="210" t="s">
        <v>77</v>
      </c>
      <c r="AV284" s="11" t="s">
        <v>77</v>
      </c>
      <c r="AW284" s="11" t="s">
        <v>36</v>
      </c>
      <c r="AX284" s="11" t="s">
        <v>72</v>
      </c>
      <c r="AY284" s="210" t="s">
        <v>137</v>
      </c>
    </row>
    <row r="285" spans="2:51" s="12" customFormat="1" ht="13.5">
      <c r="B285" s="211"/>
      <c r="C285" s="212"/>
      <c r="D285" s="201" t="s">
        <v>147</v>
      </c>
      <c r="E285" s="213" t="s">
        <v>21</v>
      </c>
      <c r="F285" s="214" t="s">
        <v>155</v>
      </c>
      <c r="G285" s="212"/>
      <c r="H285" s="215">
        <v>14.261</v>
      </c>
      <c r="I285" s="216"/>
      <c r="J285" s="212"/>
      <c r="K285" s="212"/>
      <c r="L285" s="217"/>
      <c r="M285" s="218"/>
      <c r="N285" s="219"/>
      <c r="O285" s="219"/>
      <c r="P285" s="219"/>
      <c r="Q285" s="219"/>
      <c r="R285" s="219"/>
      <c r="S285" s="219"/>
      <c r="T285" s="220"/>
      <c r="AT285" s="221" t="s">
        <v>147</v>
      </c>
      <c r="AU285" s="221" t="s">
        <v>77</v>
      </c>
      <c r="AV285" s="12" t="s">
        <v>145</v>
      </c>
      <c r="AW285" s="12" t="s">
        <v>36</v>
      </c>
      <c r="AX285" s="12" t="s">
        <v>80</v>
      </c>
      <c r="AY285" s="221" t="s">
        <v>137</v>
      </c>
    </row>
    <row r="286" spans="2:65" s="1" customFormat="1" ht="38.25" customHeight="1">
      <c r="B286" s="40"/>
      <c r="C286" s="187" t="s">
        <v>645</v>
      </c>
      <c r="D286" s="187" t="s">
        <v>140</v>
      </c>
      <c r="E286" s="188" t="s">
        <v>646</v>
      </c>
      <c r="F286" s="189" t="s">
        <v>647</v>
      </c>
      <c r="G286" s="190" t="s">
        <v>306</v>
      </c>
      <c r="H286" s="191">
        <v>29.66</v>
      </c>
      <c r="I286" s="192"/>
      <c r="J286" s="193">
        <f>ROUND(I286*H286,2)</f>
        <v>0</v>
      </c>
      <c r="K286" s="189" t="s">
        <v>144</v>
      </c>
      <c r="L286" s="60"/>
      <c r="M286" s="194" t="s">
        <v>21</v>
      </c>
      <c r="N286" s="195" t="s">
        <v>44</v>
      </c>
      <c r="O286" s="41"/>
      <c r="P286" s="196">
        <f>O286*H286</f>
        <v>0</v>
      </c>
      <c r="Q286" s="196">
        <v>4E-05</v>
      </c>
      <c r="R286" s="196">
        <f>Q286*H286</f>
        <v>0.0011864</v>
      </c>
      <c r="S286" s="196">
        <v>0</v>
      </c>
      <c r="T286" s="197">
        <f>S286*H286</f>
        <v>0</v>
      </c>
      <c r="AR286" s="23" t="s">
        <v>211</v>
      </c>
      <c r="AT286" s="23" t="s">
        <v>140</v>
      </c>
      <c r="AU286" s="23" t="s">
        <v>77</v>
      </c>
      <c r="AY286" s="23" t="s">
        <v>137</v>
      </c>
      <c r="BE286" s="198">
        <f>IF(N286="základní",J286,0)</f>
        <v>0</v>
      </c>
      <c r="BF286" s="198">
        <f>IF(N286="snížená",J286,0)</f>
        <v>0</v>
      </c>
      <c r="BG286" s="198">
        <f>IF(N286="zákl. přenesená",J286,0)</f>
        <v>0</v>
      </c>
      <c r="BH286" s="198">
        <f>IF(N286="sníž. přenesená",J286,0)</f>
        <v>0</v>
      </c>
      <c r="BI286" s="198">
        <f>IF(N286="nulová",J286,0)</f>
        <v>0</v>
      </c>
      <c r="BJ286" s="23" t="s">
        <v>77</v>
      </c>
      <c r="BK286" s="198">
        <f>ROUND(I286*H286,2)</f>
        <v>0</v>
      </c>
      <c r="BL286" s="23" t="s">
        <v>211</v>
      </c>
      <c r="BM286" s="23" t="s">
        <v>648</v>
      </c>
    </row>
    <row r="287" spans="2:51" s="11" customFormat="1" ht="13.5">
      <c r="B287" s="199"/>
      <c r="C287" s="200"/>
      <c r="D287" s="201" t="s">
        <v>147</v>
      </c>
      <c r="E287" s="202" t="s">
        <v>21</v>
      </c>
      <c r="F287" s="203" t="s">
        <v>649</v>
      </c>
      <c r="G287" s="200"/>
      <c r="H287" s="204">
        <v>2.65</v>
      </c>
      <c r="I287" s="205"/>
      <c r="J287" s="200"/>
      <c r="K287" s="200"/>
      <c r="L287" s="206"/>
      <c r="M287" s="207"/>
      <c r="N287" s="208"/>
      <c r="O287" s="208"/>
      <c r="P287" s="208"/>
      <c r="Q287" s="208"/>
      <c r="R287" s="208"/>
      <c r="S287" s="208"/>
      <c r="T287" s="209"/>
      <c r="AT287" s="210" t="s">
        <v>147</v>
      </c>
      <c r="AU287" s="210" t="s">
        <v>77</v>
      </c>
      <c r="AV287" s="11" t="s">
        <v>77</v>
      </c>
      <c r="AW287" s="11" t="s">
        <v>36</v>
      </c>
      <c r="AX287" s="11" t="s">
        <v>72</v>
      </c>
      <c r="AY287" s="210" t="s">
        <v>137</v>
      </c>
    </row>
    <row r="288" spans="2:51" s="11" customFormat="1" ht="13.5">
      <c r="B288" s="199"/>
      <c r="C288" s="200"/>
      <c r="D288" s="201" t="s">
        <v>147</v>
      </c>
      <c r="E288" s="202" t="s">
        <v>21</v>
      </c>
      <c r="F288" s="203" t="s">
        <v>650</v>
      </c>
      <c r="G288" s="200"/>
      <c r="H288" s="204">
        <v>4.34</v>
      </c>
      <c r="I288" s="205"/>
      <c r="J288" s="200"/>
      <c r="K288" s="200"/>
      <c r="L288" s="206"/>
      <c r="M288" s="207"/>
      <c r="N288" s="208"/>
      <c r="O288" s="208"/>
      <c r="P288" s="208"/>
      <c r="Q288" s="208"/>
      <c r="R288" s="208"/>
      <c r="S288" s="208"/>
      <c r="T288" s="209"/>
      <c r="AT288" s="210" t="s">
        <v>147</v>
      </c>
      <c r="AU288" s="210" t="s">
        <v>77</v>
      </c>
      <c r="AV288" s="11" t="s">
        <v>77</v>
      </c>
      <c r="AW288" s="11" t="s">
        <v>36</v>
      </c>
      <c r="AX288" s="11" t="s">
        <v>72</v>
      </c>
      <c r="AY288" s="210" t="s">
        <v>137</v>
      </c>
    </row>
    <row r="289" spans="2:51" s="11" customFormat="1" ht="13.5">
      <c r="B289" s="199"/>
      <c r="C289" s="200"/>
      <c r="D289" s="201" t="s">
        <v>147</v>
      </c>
      <c r="E289" s="202" t="s">
        <v>21</v>
      </c>
      <c r="F289" s="203" t="s">
        <v>651</v>
      </c>
      <c r="G289" s="200"/>
      <c r="H289" s="204">
        <v>7.07</v>
      </c>
      <c r="I289" s="205"/>
      <c r="J289" s="200"/>
      <c r="K289" s="200"/>
      <c r="L289" s="206"/>
      <c r="M289" s="207"/>
      <c r="N289" s="208"/>
      <c r="O289" s="208"/>
      <c r="P289" s="208"/>
      <c r="Q289" s="208"/>
      <c r="R289" s="208"/>
      <c r="S289" s="208"/>
      <c r="T289" s="209"/>
      <c r="AT289" s="210" t="s">
        <v>147</v>
      </c>
      <c r="AU289" s="210" t="s">
        <v>77</v>
      </c>
      <c r="AV289" s="11" t="s">
        <v>77</v>
      </c>
      <c r="AW289" s="11" t="s">
        <v>36</v>
      </c>
      <c r="AX289" s="11" t="s">
        <v>72</v>
      </c>
      <c r="AY289" s="210" t="s">
        <v>137</v>
      </c>
    </row>
    <row r="290" spans="2:51" s="11" customFormat="1" ht="13.5">
      <c r="B290" s="199"/>
      <c r="C290" s="200"/>
      <c r="D290" s="201" t="s">
        <v>147</v>
      </c>
      <c r="E290" s="202" t="s">
        <v>21</v>
      </c>
      <c r="F290" s="203" t="s">
        <v>652</v>
      </c>
      <c r="G290" s="200"/>
      <c r="H290" s="204">
        <v>15.6</v>
      </c>
      <c r="I290" s="205"/>
      <c r="J290" s="200"/>
      <c r="K290" s="200"/>
      <c r="L290" s="206"/>
      <c r="M290" s="207"/>
      <c r="N290" s="208"/>
      <c r="O290" s="208"/>
      <c r="P290" s="208"/>
      <c r="Q290" s="208"/>
      <c r="R290" s="208"/>
      <c r="S290" s="208"/>
      <c r="T290" s="209"/>
      <c r="AT290" s="210" t="s">
        <v>147</v>
      </c>
      <c r="AU290" s="210" t="s">
        <v>77</v>
      </c>
      <c r="AV290" s="11" t="s">
        <v>77</v>
      </c>
      <c r="AW290" s="11" t="s">
        <v>36</v>
      </c>
      <c r="AX290" s="11" t="s">
        <v>72</v>
      </c>
      <c r="AY290" s="210" t="s">
        <v>137</v>
      </c>
    </row>
    <row r="291" spans="2:51" s="12" customFormat="1" ht="13.5">
      <c r="B291" s="211"/>
      <c r="C291" s="212"/>
      <c r="D291" s="201" t="s">
        <v>147</v>
      </c>
      <c r="E291" s="213" t="s">
        <v>21</v>
      </c>
      <c r="F291" s="214" t="s">
        <v>155</v>
      </c>
      <c r="G291" s="212"/>
      <c r="H291" s="215">
        <v>29.66</v>
      </c>
      <c r="I291" s="216"/>
      <c r="J291" s="212"/>
      <c r="K291" s="212"/>
      <c r="L291" s="217"/>
      <c r="M291" s="218"/>
      <c r="N291" s="219"/>
      <c r="O291" s="219"/>
      <c r="P291" s="219"/>
      <c r="Q291" s="219"/>
      <c r="R291" s="219"/>
      <c r="S291" s="219"/>
      <c r="T291" s="220"/>
      <c r="AT291" s="221" t="s">
        <v>147</v>
      </c>
      <c r="AU291" s="221" t="s">
        <v>77</v>
      </c>
      <c r="AV291" s="12" t="s">
        <v>145</v>
      </c>
      <c r="AW291" s="12" t="s">
        <v>36</v>
      </c>
      <c r="AX291" s="12" t="s">
        <v>80</v>
      </c>
      <c r="AY291" s="221" t="s">
        <v>137</v>
      </c>
    </row>
    <row r="292" spans="2:65" s="1" customFormat="1" ht="25.5" customHeight="1">
      <c r="B292" s="40"/>
      <c r="C292" s="187" t="s">
        <v>653</v>
      </c>
      <c r="D292" s="187" t="s">
        <v>140</v>
      </c>
      <c r="E292" s="188" t="s">
        <v>654</v>
      </c>
      <c r="F292" s="189" t="s">
        <v>655</v>
      </c>
      <c r="G292" s="190" t="s">
        <v>143</v>
      </c>
      <c r="H292" s="191">
        <v>14.261</v>
      </c>
      <c r="I292" s="192"/>
      <c r="J292" s="193">
        <f>ROUND(I292*H292,2)</f>
        <v>0</v>
      </c>
      <c r="K292" s="189" t="s">
        <v>144</v>
      </c>
      <c r="L292" s="60"/>
      <c r="M292" s="194" t="s">
        <v>21</v>
      </c>
      <c r="N292" s="195" t="s">
        <v>44</v>
      </c>
      <c r="O292" s="41"/>
      <c r="P292" s="196">
        <f>O292*H292</f>
        <v>0</v>
      </c>
      <c r="Q292" s="196">
        <v>0</v>
      </c>
      <c r="R292" s="196">
        <f>Q292*H292</f>
        <v>0</v>
      </c>
      <c r="S292" s="196">
        <v>0</v>
      </c>
      <c r="T292" s="197">
        <f>S292*H292</f>
        <v>0</v>
      </c>
      <c r="AR292" s="23" t="s">
        <v>211</v>
      </c>
      <c r="AT292" s="23" t="s">
        <v>140</v>
      </c>
      <c r="AU292" s="23" t="s">
        <v>77</v>
      </c>
      <c r="AY292" s="23" t="s">
        <v>137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23" t="s">
        <v>77</v>
      </c>
      <c r="BK292" s="198">
        <f>ROUND(I292*H292,2)</f>
        <v>0</v>
      </c>
      <c r="BL292" s="23" t="s">
        <v>211</v>
      </c>
      <c r="BM292" s="23" t="s">
        <v>656</v>
      </c>
    </row>
    <row r="293" spans="2:65" s="1" customFormat="1" ht="25.5" customHeight="1">
      <c r="B293" s="40"/>
      <c r="C293" s="187" t="s">
        <v>657</v>
      </c>
      <c r="D293" s="187" t="s">
        <v>140</v>
      </c>
      <c r="E293" s="188" t="s">
        <v>658</v>
      </c>
      <c r="F293" s="189" t="s">
        <v>659</v>
      </c>
      <c r="G293" s="190" t="s">
        <v>143</v>
      </c>
      <c r="H293" s="191">
        <v>14.261</v>
      </c>
      <c r="I293" s="192"/>
      <c r="J293" s="193">
        <f>ROUND(I293*H293,2)</f>
        <v>0</v>
      </c>
      <c r="K293" s="189" t="s">
        <v>144</v>
      </c>
      <c r="L293" s="60"/>
      <c r="M293" s="194" t="s">
        <v>21</v>
      </c>
      <c r="N293" s="195" t="s">
        <v>44</v>
      </c>
      <c r="O293" s="41"/>
      <c r="P293" s="196">
        <f>O293*H293</f>
        <v>0</v>
      </c>
      <c r="Q293" s="196">
        <v>0.0007</v>
      </c>
      <c r="R293" s="196">
        <f>Q293*H293</f>
        <v>0.009982699999999999</v>
      </c>
      <c r="S293" s="196">
        <v>0</v>
      </c>
      <c r="T293" s="197">
        <f>S293*H293</f>
        <v>0</v>
      </c>
      <c r="AR293" s="23" t="s">
        <v>211</v>
      </c>
      <c r="AT293" s="23" t="s">
        <v>140</v>
      </c>
      <c r="AU293" s="23" t="s">
        <v>77</v>
      </c>
      <c r="AY293" s="23" t="s">
        <v>137</v>
      </c>
      <c r="BE293" s="198">
        <f>IF(N293="základní",J293,0)</f>
        <v>0</v>
      </c>
      <c r="BF293" s="198">
        <f>IF(N293="snížená",J293,0)</f>
        <v>0</v>
      </c>
      <c r="BG293" s="198">
        <f>IF(N293="zákl. přenesená",J293,0)</f>
        <v>0</v>
      </c>
      <c r="BH293" s="198">
        <f>IF(N293="sníž. přenesená",J293,0)</f>
        <v>0</v>
      </c>
      <c r="BI293" s="198">
        <f>IF(N293="nulová",J293,0)</f>
        <v>0</v>
      </c>
      <c r="BJ293" s="23" t="s">
        <v>77</v>
      </c>
      <c r="BK293" s="198">
        <f>ROUND(I293*H293,2)</f>
        <v>0</v>
      </c>
      <c r="BL293" s="23" t="s">
        <v>211</v>
      </c>
      <c r="BM293" s="23" t="s">
        <v>660</v>
      </c>
    </row>
    <row r="294" spans="2:65" s="1" customFormat="1" ht="25.5" customHeight="1">
      <c r="B294" s="40"/>
      <c r="C294" s="187" t="s">
        <v>661</v>
      </c>
      <c r="D294" s="187" t="s">
        <v>140</v>
      </c>
      <c r="E294" s="188" t="s">
        <v>662</v>
      </c>
      <c r="F294" s="189" t="s">
        <v>663</v>
      </c>
      <c r="G294" s="190" t="s">
        <v>143</v>
      </c>
      <c r="H294" s="191">
        <v>28.522</v>
      </c>
      <c r="I294" s="192"/>
      <c r="J294" s="193">
        <f>ROUND(I294*H294,2)</f>
        <v>0</v>
      </c>
      <c r="K294" s="189" t="s">
        <v>144</v>
      </c>
      <c r="L294" s="60"/>
      <c r="M294" s="194" t="s">
        <v>21</v>
      </c>
      <c r="N294" s="195" t="s">
        <v>44</v>
      </c>
      <c r="O294" s="41"/>
      <c r="P294" s="196">
        <f>O294*H294</f>
        <v>0</v>
      </c>
      <c r="Q294" s="196">
        <v>0.0002</v>
      </c>
      <c r="R294" s="196">
        <f>Q294*H294</f>
        <v>0.0057044</v>
      </c>
      <c r="S294" s="196">
        <v>0</v>
      </c>
      <c r="T294" s="197">
        <f>S294*H294</f>
        <v>0</v>
      </c>
      <c r="AR294" s="23" t="s">
        <v>211</v>
      </c>
      <c r="AT294" s="23" t="s">
        <v>140</v>
      </c>
      <c r="AU294" s="23" t="s">
        <v>77</v>
      </c>
      <c r="AY294" s="23" t="s">
        <v>137</v>
      </c>
      <c r="BE294" s="198">
        <f>IF(N294="základní",J294,0)</f>
        <v>0</v>
      </c>
      <c r="BF294" s="198">
        <f>IF(N294="snížená",J294,0)</f>
        <v>0</v>
      </c>
      <c r="BG294" s="198">
        <f>IF(N294="zákl. přenesená",J294,0)</f>
        <v>0</v>
      </c>
      <c r="BH294" s="198">
        <f>IF(N294="sníž. přenesená",J294,0)</f>
        <v>0</v>
      </c>
      <c r="BI294" s="198">
        <f>IF(N294="nulová",J294,0)</f>
        <v>0</v>
      </c>
      <c r="BJ294" s="23" t="s">
        <v>77</v>
      </c>
      <c r="BK294" s="198">
        <f>ROUND(I294*H294,2)</f>
        <v>0</v>
      </c>
      <c r="BL294" s="23" t="s">
        <v>211</v>
      </c>
      <c r="BM294" s="23" t="s">
        <v>664</v>
      </c>
    </row>
    <row r="295" spans="2:51" s="11" customFormat="1" ht="13.5">
      <c r="B295" s="199"/>
      <c r="C295" s="200"/>
      <c r="D295" s="201" t="s">
        <v>147</v>
      </c>
      <c r="E295" s="202" t="s">
        <v>21</v>
      </c>
      <c r="F295" s="203" t="s">
        <v>665</v>
      </c>
      <c r="G295" s="200"/>
      <c r="H295" s="204">
        <v>28.522</v>
      </c>
      <c r="I295" s="205"/>
      <c r="J295" s="200"/>
      <c r="K295" s="200"/>
      <c r="L295" s="206"/>
      <c r="M295" s="207"/>
      <c r="N295" s="208"/>
      <c r="O295" s="208"/>
      <c r="P295" s="208"/>
      <c r="Q295" s="208"/>
      <c r="R295" s="208"/>
      <c r="S295" s="208"/>
      <c r="T295" s="209"/>
      <c r="AT295" s="210" t="s">
        <v>147</v>
      </c>
      <c r="AU295" s="210" t="s">
        <v>77</v>
      </c>
      <c r="AV295" s="11" t="s">
        <v>77</v>
      </c>
      <c r="AW295" s="11" t="s">
        <v>36</v>
      </c>
      <c r="AX295" s="11" t="s">
        <v>72</v>
      </c>
      <c r="AY295" s="210" t="s">
        <v>137</v>
      </c>
    </row>
    <row r="296" spans="2:51" s="12" customFormat="1" ht="13.5">
      <c r="B296" s="211"/>
      <c r="C296" s="212"/>
      <c r="D296" s="201" t="s">
        <v>147</v>
      </c>
      <c r="E296" s="213" t="s">
        <v>21</v>
      </c>
      <c r="F296" s="214" t="s">
        <v>155</v>
      </c>
      <c r="G296" s="212"/>
      <c r="H296" s="215">
        <v>28.522</v>
      </c>
      <c r="I296" s="216"/>
      <c r="J296" s="212"/>
      <c r="K296" s="212"/>
      <c r="L296" s="217"/>
      <c r="M296" s="218"/>
      <c r="N296" s="219"/>
      <c r="O296" s="219"/>
      <c r="P296" s="219"/>
      <c r="Q296" s="219"/>
      <c r="R296" s="219"/>
      <c r="S296" s="219"/>
      <c r="T296" s="220"/>
      <c r="AT296" s="221" t="s">
        <v>147</v>
      </c>
      <c r="AU296" s="221" t="s">
        <v>77</v>
      </c>
      <c r="AV296" s="12" t="s">
        <v>145</v>
      </c>
      <c r="AW296" s="12" t="s">
        <v>36</v>
      </c>
      <c r="AX296" s="12" t="s">
        <v>80</v>
      </c>
      <c r="AY296" s="221" t="s">
        <v>137</v>
      </c>
    </row>
    <row r="297" spans="2:65" s="1" customFormat="1" ht="51" customHeight="1">
      <c r="B297" s="40"/>
      <c r="C297" s="187" t="s">
        <v>666</v>
      </c>
      <c r="D297" s="187" t="s">
        <v>140</v>
      </c>
      <c r="E297" s="188" t="s">
        <v>667</v>
      </c>
      <c r="F297" s="189" t="s">
        <v>668</v>
      </c>
      <c r="G297" s="190" t="s">
        <v>242</v>
      </c>
      <c r="H297" s="191">
        <v>0.379</v>
      </c>
      <c r="I297" s="192"/>
      <c r="J297" s="193">
        <f>ROUND(I297*H297,2)</f>
        <v>0</v>
      </c>
      <c r="K297" s="189" t="s">
        <v>144</v>
      </c>
      <c r="L297" s="60"/>
      <c r="M297" s="194" t="s">
        <v>21</v>
      </c>
      <c r="N297" s="195" t="s">
        <v>44</v>
      </c>
      <c r="O297" s="41"/>
      <c r="P297" s="196">
        <f>O297*H297</f>
        <v>0</v>
      </c>
      <c r="Q297" s="196">
        <v>0</v>
      </c>
      <c r="R297" s="196">
        <f>Q297*H297</f>
        <v>0</v>
      </c>
      <c r="S297" s="196">
        <v>0</v>
      </c>
      <c r="T297" s="197">
        <f>S297*H297</f>
        <v>0</v>
      </c>
      <c r="AR297" s="23" t="s">
        <v>211</v>
      </c>
      <c r="AT297" s="23" t="s">
        <v>140</v>
      </c>
      <c r="AU297" s="23" t="s">
        <v>77</v>
      </c>
      <c r="AY297" s="23" t="s">
        <v>137</v>
      </c>
      <c r="BE297" s="198">
        <f>IF(N297="základní",J297,0)</f>
        <v>0</v>
      </c>
      <c r="BF297" s="198">
        <f>IF(N297="snížená",J297,0)</f>
        <v>0</v>
      </c>
      <c r="BG297" s="198">
        <f>IF(N297="zákl. přenesená",J297,0)</f>
        <v>0</v>
      </c>
      <c r="BH297" s="198">
        <f>IF(N297="sníž. přenesená",J297,0)</f>
        <v>0</v>
      </c>
      <c r="BI297" s="198">
        <f>IF(N297="nulová",J297,0)</f>
        <v>0</v>
      </c>
      <c r="BJ297" s="23" t="s">
        <v>77</v>
      </c>
      <c r="BK297" s="198">
        <f>ROUND(I297*H297,2)</f>
        <v>0</v>
      </c>
      <c r="BL297" s="23" t="s">
        <v>211</v>
      </c>
      <c r="BM297" s="23" t="s">
        <v>669</v>
      </c>
    </row>
    <row r="298" spans="2:65" s="1" customFormat="1" ht="38.25" customHeight="1">
      <c r="B298" s="40"/>
      <c r="C298" s="187" t="s">
        <v>670</v>
      </c>
      <c r="D298" s="187" t="s">
        <v>140</v>
      </c>
      <c r="E298" s="188" t="s">
        <v>671</v>
      </c>
      <c r="F298" s="189" t="s">
        <v>672</v>
      </c>
      <c r="G298" s="190" t="s">
        <v>242</v>
      </c>
      <c r="H298" s="191">
        <v>0.379</v>
      </c>
      <c r="I298" s="192"/>
      <c r="J298" s="193">
        <f>ROUND(I298*H298,2)</f>
        <v>0</v>
      </c>
      <c r="K298" s="189" t="s">
        <v>144</v>
      </c>
      <c r="L298" s="60"/>
      <c r="M298" s="194" t="s">
        <v>21</v>
      </c>
      <c r="N298" s="195" t="s">
        <v>44</v>
      </c>
      <c r="O298" s="41"/>
      <c r="P298" s="196">
        <f>O298*H298</f>
        <v>0</v>
      </c>
      <c r="Q298" s="196">
        <v>0</v>
      </c>
      <c r="R298" s="196">
        <f>Q298*H298</f>
        <v>0</v>
      </c>
      <c r="S298" s="196">
        <v>0</v>
      </c>
      <c r="T298" s="197">
        <f>S298*H298</f>
        <v>0</v>
      </c>
      <c r="AR298" s="23" t="s">
        <v>211</v>
      </c>
      <c r="AT298" s="23" t="s">
        <v>140</v>
      </c>
      <c r="AU298" s="23" t="s">
        <v>77</v>
      </c>
      <c r="AY298" s="23" t="s">
        <v>137</v>
      </c>
      <c r="BE298" s="198">
        <f>IF(N298="základní",J298,0)</f>
        <v>0</v>
      </c>
      <c r="BF298" s="198">
        <f>IF(N298="snížená",J298,0)</f>
        <v>0</v>
      </c>
      <c r="BG298" s="198">
        <f>IF(N298="zákl. přenesená",J298,0)</f>
        <v>0</v>
      </c>
      <c r="BH298" s="198">
        <f>IF(N298="sníž. přenesená",J298,0)</f>
        <v>0</v>
      </c>
      <c r="BI298" s="198">
        <f>IF(N298="nulová",J298,0)</f>
        <v>0</v>
      </c>
      <c r="BJ298" s="23" t="s">
        <v>77</v>
      </c>
      <c r="BK298" s="198">
        <f>ROUND(I298*H298,2)</f>
        <v>0</v>
      </c>
      <c r="BL298" s="23" t="s">
        <v>211</v>
      </c>
      <c r="BM298" s="23" t="s">
        <v>673</v>
      </c>
    </row>
    <row r="299" spans="2:63" s="10" customFormat="1" ht="29.85" customHeight="1">
      <c r="B299" s="171"/>
      <c r="C299" s="172"/>
      <c r="D299" s="173" t="s">
        <v>71</v>
      </c>
      <c r="E299" s="185" t="s">
        <v>674</v>
      </c>
      <c r="F299" s="185" t="s">
        <v>675</v>
      </c>
      <c r="G299" s="172"/>
      <c r="H299" s="172"/>
      <c r="I299" s="175"/>
      <c r="J299" s="186">
        <f>BK299</f>
        <v>0</v>
      </c>
      <c r="K299" s="172"/>
      <c r="L299" s="177"/>
      <c r="M299" s="178"/>
      <c r="N299" s="179"/>
      <c r="O299" s="179"/>
      <c r="P299" s="180">
        <f>SUM(P300:P314)</f>
        <v>0</v>
      </c>
      <c r="Q299" s="179"/>
      <c r="R299" s="180">
        <f>SUM(R300:R314)</f>
        <v>0.037</v>
      </c>
      <c r="S299" s="179"/>
      <c r="T299" s="181">
        <f>SUM(T300:T314)</f>
        <v>0.0929305</v>
      </c>
      <c r="AR299" s="182" t="s">
        <v>77</v>
      </c>
      <c r="AT299" s="183" t="s">
        <v>71</v>
      </c>
      <c r="AU299" s="183" t="s">
        <v>80</v>
      </c>
      <c r="AY299" s="182" t="s">
        <v>137</v>
      </c>
      <c r="BK299" s="184">
        <f>SUM(BK300:BK314)</f>
        <v>0</v>
      </c>
    </row>
    <row r="300" spans="2:65" s="1" customFormat="1" ht="16.5" customHeight="1">
      <c r="B300" s="40"/>
      <c r="C300" s="187" t="s">
        <v>676</v>
      </c>
      <c r="D300" s="187" t="s">
        <v>140</v>
      </c>
      <c r="E300" s="188" t="s">
        <v>677</v>
      </c>
      <c r="F300" s="189" t="s">
        <v>678</v>
      </c>
      <c r="G300" s="190" t="s">
        <v>143</v>
      </c>
      <c r="H300" s="191">
        <v>3.77</v>
      </c>
      <c r="I300" s="192"/>
      <c r="J300" s="193">
        <f>ROUND(I300*H300,2)</f>
        <v>0</v>
      </c>
      <c r="K300" s="189" t="s">
        <v>144</v>
      </c>
      <c r="L300" s="60"/>
      <c r="M300" s="194" t="s">
        <v>21</v>
      </c>
      <c r="N300" s="195" t="s">
        <v>44</v>
      </c>
      <c r="O300" s="41"/>
      <c r="P300" s="196">
        <f>O300*H300</f>
        <v>0</v>
      </c>
      <c r="Q300" s="196">
        <v>0</v>
      </c>
      <c r="R300" s="196">
        <f>Q300*H300</f>
        <v>0</v>
      </c>
      <c r="S300" s="196">
        <v>0.02465</v>
      </c>
      <c r="T300" s="197">
        <f>S300*H300</f>
        <v>0.0929305</v>
      </c>
      <c r="AR300" s="23" t="s">
        <v>211</v>
      </c>
      <c r="AT300" s="23" t="s">
        <v>140</v>
      </c>
      <c r="AU300" s="23" t="s">
        <v>77</v>
      </c>
      <c r="AY300" s="23" t="s">
        <v>137</v>
      </c>
      <c r="BE300" s="198">
        <f>IF(N300="základní",J300,0)</f>
        <v>0</v>
      </c>
      <c r="BF300" s="198">
        <f>IF(N300="snížená",J300,0)</f>
        <v>0</v>
      </c>
      <c r="BG300" s="198">
        <f>IF(N300="zákl. přenesená",J300,0)</f>
        <v>0</v>
      </c>
      <c r="BH300" s="198">
        <f>IF(N300="sníž. přenesená",J300,0)</f>
        <v>0</v>
      </c>
      <c r="BI300" s="198">
        <f>IF(N300="nulová",J300,0)</f>
        <v>0</v>
      </c>
      <c r="BJ300" s="23" t="s">
        <v>77</v>
      </c>
      <c r="BK300" s="198">
        <f>ROUND(I300*H300,2)</f>
        <v>0</v>
      </c>
      <c r="BL300" s="23" t="s">
        <v>211</v>
      </c>
      <c r="BM300" s="23" t="s">
        <v>679</v>
      </c>
    </row>
    <row r="301" spans="2:51" s="13" customFormat="1" ht="13.5">
      <c r="B301" s="222"/>
      <c r="C301" s="223"/>
      <c r="D301" s="201" t="s">
        <v>147</v>
      </c>
      <c r="E301" s="224" t="s">
        <v>21</v>
      </c>
      <c r="F301" s="225" t="s">
        <v>680</v>
      </c>
      <c r="G301" s="223"/>
      <c r="H301" s="224" t="s">
        <v>21</v>
      </c>
      <c r="I301" s="226"/>
      <c r="J301" s="223"/>
      <c r="K301" s="223"/>
      <c r="L301" s="227"/>
      <c r="M301" s="228"/>
      <c r="N301" s="229"/>
      <c r="O301" s="229"/>
      <c r="P301" s="229"/>
      <c r="Q301" s="229"/>
      <c r="R301" s="229"/>
      <c r="S301" s="229"/>
      <c r="T301" s="230"/>
      <c r="AT301" s="231" t="s">
        <v>147</v>
      </c>
      <c r="AU301" s="231" t="s">
        <v>77</v>
      </c>
      <c r="AV301" s="13" t="s">
        <v>80</v>
      </c>
      <c r="AW301" s="13" t="s">
        <v>36</v>
      </c>
      <c r="AX301" s="13" t="s">
        <v>72</v>
      </c>
      <c r="AY301" s="231" t="s">
        <v>137</v>
      </c>
    </row>
    <row r="302" spans="2:51" s="11" customFormat="1" ht="13.5">
      <c r="B302" s="199"/>
      <c r="C302" s="200"/>
      <c r="D302" s="201" t="s">
        <v>147</v>
      </c>
      <c r="E302" s="202" t="s">
        <v>21</v>
      </c>
      <c r="F302" s="203" t="s">
        <v>681</v>
      </c>
      <c r="G302" s="200"/>
      <c r="H302" s="204">
        <v>3.77</v>
      </c>
      <c r="I302" s="205"/>
      <c r="J302" s="200"/>
      <c r="K302" s="200"/>
      <c r="L302" s="206"/>
      <c r="M302" s="207"/>
      <c r="N302" s="208"/>
      <c r="O302" s="208"/>
      <c r="P302" s="208"/>
      <c r="Q302" s="208"/>
      <c r="R302" s="208"/>
      <c r="S302" s="208"/>
      <c r="T302" s="209"/>
      <c r="AT302" s="210" t="s">
        <v>147</v>
      </c>
      <c r="AU302" s="210" t="s">
        <v>77</v>
      </c>
      <c r="AV302" s="11" t="s">
        <v>77</v>
      </c>
      <c r="AW302" s="11" t="s">
        <v>36</v>
      </c>
      <c r="AX302" s="11" t="s">
        <v>72</v>
      </c>
      <c r="AY302" s="210" t="s">
        <v>137</v>
      </c>
    </row>
    <row r="303" spans="2:51" s="12" customFormat="1" ht="13.5">
      <c r="B303" s="211"/>
      <c r="C303" s="212"/>
      <c r="D303" s="201" t="s">
        <v>147</v>
      </c>
      <c r="E303" s="213" t="s">
        <v>21</v>
      </c>
      <c r="F303" s="214" t="s">
        <v>155</v>
      </c>
      <c r="G303" s="212"/>
      <c r="H303" s="215">
        <v>3.77</v>
      </c>
      <c r="I303" s="216"/>
      <c r="J303" s="212"/>
      <c r="K303" s="212"/>
      <c r="L303" s="217"/>
      <c r="M303" s="218"/>
      <c r="N303" s="219"/>
      <c r="O303" s="219"/>
      <c r="P303" s="219"/>
      <c r="Q303" s="219"/>
      <c r="R303" s="219"/>
      <c r="S303" s="219"/>
      <c r="T303" s="220"/>
      <c r="AT303" s="221" t="s">
        <v>147</v>
      </c>
      <c r="AU303" s="221" t="s">
        <v>77</v>
      </c>
      <c r="AV303" s="12" t="s">
        <v>145</v>
      </c>
      <c r="AW303" s="12" t="s">
        <v>36</v>
      </c>
      <c r="AX303" s="12" t="s">
        <v>80</v>
      </c>
      <c r="AY303" s="221" t="s">
        <v>137</v>
      </c>
    </row>
    <row r="304" spans="2:65" s="1" customFormat="1" ht="25.5" customHeight="1">
      <c r="B304" s="40"/>
      <c r="C304" s="187" t="s">
        <v>682</v>
      </c>
      <c r="D304" s="187" t="s">
        <v>140</v>
      </c>
      <c r="E304" s="188" t="s">
        <v>683</v>
      </c>
      <c r="F304" s="189" t="s">
        <v>684</v>
      </c>
      <c r="G304" s="190" t="s">
        <v>201</v>
      </c>
      <c r="H304" s="191">
        <v>2</v>
      </c>
      <c r="I304" s="192"/>
      <c r="J304" s="193">
        <f aca="true" t="shared" si="50" ref="J304:J314">ROUND(I304*H304,2)</f>
        <v>0</v>
      </c>
      <c r="K304" s="189" t="s">
        <v>144</v>
      </c>
      <c r="L304" s="60"/>
      <c r="M304" s="194" t="s">
        <v>21</v>
      </c>
      <c r="N304" s="195" t="s">
        <v>44</v>
      </c>
      <c r="O304" s="41"/>
      <c r="P304" s="196">
        <f aca="true" t="shared" si="51" ref="P304:P314">O304*H304</f>
        <v>0</v>
      </c>
      <c r="Q304" s="196">
        <v>0</v>
      </c>
      <c r="R304" s="196">
        <f aca="true" t="shared" si="52" ref="R304:R314">Q304*H304</f>
        <v>0</v>
      </c>
      <c r="S304" s="196">
        <v>0</v>
      </c>
      <c r="T304" s="197">
        <f aca="true" t="shared" si="53" ref="T304:T314">S304*H304</f>
        <v>0</v>
      </c>
      <c r="AR304" s="23" t="s">
        <v>211</v>
      </c>
      <c r="AT304" s="23" t="s">
        <v>140</v>
      </c>
      <c r="AU304" s="23" t="s">
        <v>77</v>
      </c>
      <c r="AY304" s="23" t="s">
        <v>137</v>
      </c>
      <c r="BE304" s="198">
        <f aca="true" t="shared" si="54" ref="BE304:BE314">IF(N304="základní",J304,0)</f>
        <v>0</v>
      </c>
      <c r="BF304" s="198">
        <f aca="true" t="shared" si="55" ref="BF304:BF314">IF(N304="snížená",J304,0)</f>
        <v>0</v>
      </c>
      <c r="BG304" s="198">
        <f aca="true" t="shared" si="56" ref="BG304:BG314">IF(N304="zákl. přenesená",J304,0)</f>
        <v>0</v>
      </c>
      <c r="BH304" s="198">
        <f aca="true" t="shared" si="57" ref="BH304:BH314">IF(N304="sníž. přenesená",J304,0)</f>
        <v>0</v>
      </c>
      <c r="BI304" s="198">
        <f aca="true" t="shared" si="58" ref="BI304:BI314">IF(N304="nulová",J304,0)</f>
        <v>0</v>
      </c>
      <c r="BJ304" s="23" t="s">
        <v>77</v>
      </c>
      <c r="BK304" s="198">
        <f aca="true" t="shared" si="59" ref="BK304:BK314">ROUND(I304*H304,2)</f>
        <v>0</v>
      </c>
      <c r="BL304" s="23" t="s">
        <v>211</v>
      </c>
      <c r="BM304" s="23" t="s">
        <v>685</v>
      </c>
    </row>
    <row r="305" spans="2:65" s="1" customFormat="1" ht="16.5" customHeight="1">
      <c r="B305" s="40"/>
      <c r="C305" s="232" t="s">
        <v>686</v>
      </c>
      <c r="D305" s="232" t="s">
        <v>204</v>
      </c>
      <c r="E305" s="233" t="s">
        <v>687</v>
      </c>
      <c r="F305" s="234" t="s">
        <v>688</v>
      </c>
      <c r="G305" s="235" t="s">
        <v>201</v>
      </c>
      <c r="H305" s="236">
        <v>2</v>
      </c>
      <c r="I305" s="237"/>
      <c r="J305" s="238">
        <f t="shared" si="50"/>
        <v>0</v>
      </c>
      <c r="K305" s="234" t="s">
        <v>144</v>
      </c>
      <c r="L305" s="239"/>
      <c r="M305" s="240" t="s">
        <v>21</v>
      </c>
      <c r="N305" s="241" t="s">
        <v>44</v>
      </c>
      <c r="O305" s="41"/>
      <c r="P305" s="196">
        <f t="shared" si="51"/>
        <v>0</v>
      </c>
      <c r="Q305" s="196">
        <v>0.0155</v>
      </c>
      <c r="R305" s="196">
        <f t="shared" si="52"/>
        <v>0.031</v>
      </c>
      <c r="S305" s="196">
        <v>0</v>
      </c>
      <c r="T305" s="197">
        <f t="shared" si="53"/>
        <v>0</v>
      </c>
      <c r="AR305" s="23" t="s">
        <v>295</v>
      </c>
      <c r="AT305" s="23" t="s">
        <v>204</v>
      </c>
      <c r="AU305" s="23" t="s">
        <v>77</v>
      </c>
      <c r="AY305" s="23" t="s">
        <v>137</v>
      </c>
      <c r="BE305" s="198">
        <f t="shared" si="54"/>
        <v>0</v>
      </c>
      <c r="BF305" s="198">
        <f t="shared" si="55"/>
        <v>0</v>
      </c>
      <c r="BG305" s="198">
        <f t="shared" si="56"/>
        <v>0</v>
      </c>
      <c r="BH305" s="198">
        <f t="shared" si="57"/>
        <v>0</v>
      </c>
      <c r="BI305" s="198">
        <f t="shared" si="58"/>
        <v>0</v>
      </c>
      <c r="BJ305" s="23" t="s">
        <v>77</v>
      </c>
      <c r="BK305" s="198">
        <f t="shared" si="59"/>
        <v>0</v>
      </c>
      <c r="BL305" s="23" t="s">
        <v>211</v>
      </c>
      <c r="BM305" s="23" t="s">
        <v>689</v>
      </c>
    </row>
    <row r="306" spans="2:65" s="1" customFormat="1" ht="25.5" customHeight="1">
      <c r="B306" s="40"/>
      <c r="C306" s="232" t="s">
        <v>690</v>
      </c>
      <c r="D306" s="232" t="s">
        <v>204</v>
      </c>
      <c r="E306" s="233" t="s">
        <v>691</v>
      </c>
      <c r="F306" s="234" t="s">
        <v>692</v>
      </c>
      <c r="G306" s="235" t="s">
        <v>201</v>
      </c>
      <c r="H306" s="236">
        <v>2</v>
      </c>
      <c r="I306" s="237"/>
      <c r="J306" s="238">
        <f t="shared" si="50"/>
        <v>0</v>
      </c>
      <c r="K306" s="234" t="s">
        <v>144</v>
      </c>
      <c r="L306" s="239"/>
      <c r="M306" s="240" t="s">
        <v>21</v>
      </c>
      <c r="N306" s="241" t="s">
        <v>44</v>
      </c>
      <c r="O306" s="41"/>
      <c r="P306" s="196">
        <f t="shared" si="51"/>
        <v>0</v>
      </c>
      <c r="Q306" s="196">
        <v>0.0012</v>
      </c>
      <c r="R306" s="196">
        <f t="shared" si="52"/>
        <v>0.0024</v>
      </c>
      <c r="S306" s="196">
        <v>0</v>
      </c>
      <c r="T306" s="197">
        <f t="shared" si="53"/>
        <v>0</v>
      </c>
      <c r="AR306" s="23" t="s">
        <v>295</v>
      </c>
      <c r="AT306" s="23" t="s">
        <v>204</v>
      </c>
      <c r="AU306" s="23" t="s">
        <v>77</v>
      </c>
      <c r="AY306" s="23" t="s">
        <v>137</v>
      </c>
      <c r="BE306" s="198">
        <f t="shared" si="54"/>
        <v>0</v>
      </c>
      <c r="BF306" s="198">
        <f t="shared" si="55"/>
        <v>0</v>
      </c>
      <c r="BG306" s="198">
        <f t="shared" si="56"/>
        <v>0</v>
      </c>
      <c r="BH306" s="198">
        <f t="shared" si="57"/>
        <v>0</v>
      </c>
      <c r="BI306" s="198">
        <f t="shared" si="58"/>
        <v>0</v>
      </c>
      <c r="BJ306" s="23" t="s">
        <v>77</v>
      </c>
      <c r="BK306" s="198">
        <f t="shared" si="59"/>
        <v>0</v>
      </c>
      <c r="BL306" s="23" t="s">
        <v>211</v>
      </c>
      <c r="BM306" s="23" t="s">
        <v>693</v>
      </c>
    </row>
    <row r="307" spans="2:65" s="1" customFormat="1" ht="16.5" customHeight="1">
      <c r="B307" s="40"/>
      <c r="C307" s="187" t="s">
        <v>694</v>
      </c>
      <c r="D307" s="187" t="s">
        <v>140</v>
      </c>
      <c r="E307" s="188" t="s">
        <v>695</v>
      </c>
      <c r="F307" s="189" t="s">
        <v>696</v>
      </c>
      <c r="G307" s="190" t="s">
        <v>201</v>
      </c>
      <c r="H307" s="191">
        <v>2</v>
      </c>
      <c r="I307" s="192"/>
      <c r="J307" s="193">
        <f t="shared" si="50"/>
        <v>0</v>
      </c>
      <c r="K307" s="189" t="s">
        <v>144</v>
      </c>
      <c r="L307" s="60"/>
      <c r="M307" s="194" t="s">
        <v>21</v>
      </c>
      <c r="N307" s="195" t="s">
        <v>44</v>
      </c>
      <c r="O307" s="41"/>
      <c r="P307" s="196">
        <f t="shared" si="51"/>
        <v>0</v>
      </c>
      <c r="Q307" s="196">
        <v>0</v>
      </c>
      <c r="R307" s="196">
        <f t="shared" si="52"/>
        <v>0</v>
      </c>
      <c r="S307" s="196">
        <v>0</v>
      </c>
      <c r="T307" s="197">
        <f t="shared" si="53"/>
        <v>0</v>
      </c>
      <c r="AR307" s="23" t="s">
        <v>211</v>
      </c>
      <c r="AT307" s="23" t="s">
        <v>140</v>
      </c>
      <c r="AU307" s="23" t="s">
        <v>77</v>
      </c>
      <c r="AY307" s="23" t="s">
        <v>137</v>
      </c>
      <c r="BE307" s="198">
        <f t="shared" si="54"/>
        <v>0</v>
      </c>
      <c r="BF307" s="198">
        <f t="shared" si="55"/>
        <v>0</v>
      </c>
      <c r="BG307" s="198">
        <f t="shared" si="56"/>
        <v>0</v>
      </c>
      <c r="BH307" s="198">
        <f t="shared" si="57"/>
        <v>0</v>
      </c>
      <c r="BI307" s="198">
        <f t="shared" si="58"/>
        <v>0</v>
      </c>
      <c r="BJ307" s="23" t="s">
        <v>77</v>
      </c>
      <c r="BK307" s="198">
        <f t="shared" si="59"/>
        <v>0</v>
      </c>
      <c r="BL307" s="23" t="s">
        <v>211</v>
      </c>
      <c r="BM307" s="23" t="s">
        <v>697</v>
      </c>
    </row>
    <row r="308" spans="2:65" s="1" customFormat="1" ht="16.5" customHeight="1">
      <c r="B308" s="40"/>
      <c r="C308" s="232" t="s">
        <v>698</v>
      </c>
      <c r="D308" s="232" t="s">
        <v>204</v>
      </c>
      <c r="E308" s="233" t="s">
        <v>699</v>
      </c>
      <c r="F308" s="234" t="s">
        <v>700</v>
      </c>
      <c r="G308" s="235" t="s">
        <v>201</v>
      </c>
      <c r="H308" s="236">
        <v>2</v>
      </c>
      <c r="I308" s="237"/>
      <c r="J308" s="238">
        <f t="shared" si="50"/>
        <v>0</v>
      </c>
      <c r="K308" s="234" t="s">
        <v>144</v>
      </c>
      <c r="L308" s="239"/>
      <c r="M308" s="240" t="s">
        <v>21</v>
      </c>
      <c r="N308" s="241" t="s">
        <v>44</v>
      </c>
      <c r="O308" s="41"/>
      <c r="P308" s="196">
        <f t="shared" si="51"/>
        <v>0</v>
      </c>
      <c r="Q308" s="196">
        <v>0.00045</v>
      </c>
      <c r="R308" s="196">
        <f t="shared" si="52"/>
        <v>0.0009</v>
      </c>
      <c r="S308" s="196">
        <v>0</v>
      </c>
      <c r="T308" s="197">
        <f t="shared" si="53"/>
        <v>0</v>
      </c>
      <c r="AR308" s="23" t="s">
        <v>295</v>
      </c>
      <c r="AT308" s="23" t="s">
        <v>204</v>
      </c>
      <c r="AU308" s="23" t="s">
        <v>77</v>
      </c>
      <c r="AY308" s="23" t="s">
        <v>137</v>
      </c>
      <c r="BE308" s="198">
        <f t="shared" si="54"/>
        <v>0</v>
      </c>
      <c r="BF308" s="198">
        <f t="shared" si="55"/>
        <v>0</v>
      </c>
      <c r="BG308" s="198">
        <f t="shared" si="56"/>
        <v>0</v>
      </c>
      <c r="BH308" s="198">
        <f t="shared" si="57"/>
        <v>0</v>
      </c>
      <c r="BI308" s="198">
        <f t="shared" si="58"/>
        <v>0</v>
      </c>
      <c r="BJ308" s="23" t="s">
        <v>77</v>
      </c>
      <c r="BK308" s="198">
        <f t="shared" si="59"/>
        <v>0</v>
      </c>
      <c r="BL308" s="23" t="s">
        <v>211</v>
      </c>
      <c r="BM308" s="23" t="s">
        <v>701</v>
      </c>
    </row>
    <row r="309" spans="2:65" s="1" customFormat="1" ht="25.5" customHeight="1">
      <c r="B309" s="40"/>
      <c r="C309" s="187" t="s">
        <v>702</v>
      </c>
      <c r="D309" s="187" t="s">
        <v>140</v>
      </c>
      <c r="E309" s="188" t="s">
        <v>703</v>
      </c>
      <c r="F309" s="189" t="s">
        <v>704</v>
      </c>
      <c r="G309" s="190" t="s">
        <v>201</v>
      </c>
      <c r="H309" s="191">
        <v>2</v>
      </c>
      <c r="I309" s="192"/>
      <c r="J309" s="193">
        <f t="shared" si="50"/>
        <v>0</v>
      </c>
      <c r="K309" s="189" t="s">
        <v>144</v>
      </c>
      <c r="L309" s="60"/>
      <c r="M309" s="194" t="s">
        <v>21</v>
      </c>
      <c r="N309" s="195" t="s">
        <v>44</v>
      </c>
      <c r="O309" s="41"/>
      <c r="P309" s="196">
        <f t="shared" si="51"/>
        <v>0</v>
      </c>
      <c r="Q309" s="196">
        <v>0</v>
      </c>
      <c r="R309" s="196">
        <f t="shared" si="52"/>
        <v>0</v>
      </c>
      <c r="S309" s="196">
        <v>0</v>
      </c>
      <c r="T309" s="197">
        <f t="shared" si="53"/>
        <v>0</v>
      </c>
      <c r="AR309" s="23" t="s">
        <v>211</v>
      </c>
      <c r="AT309" s="23" t="s">
        <v>140</v>
      </c>
      <c r="AU309" s="23" t="s">
        <v>77</v>
      </c>
      <c r="AY309" s="23" t="s">
        <v>137</v>
      </c>
      <c r="BE309" s="198">
        <f t="shared" si="54"/>
        <v>0</v>
      </c>
      <c r="BF309" s="198">
        <f t="shared" si="55"/>
        <v>0</v>
      </c>
      <c r="BG309" s="198">
        <f t="shared" si="56"/>
        <v>0</v>
      </c>
      <c r="BH309" s="198">
        <f t="shared" si="57"/>
        <v>0</v>
      </c>
      <c r="BI309" s="198">
        <f t="shared" si="58"/>
        <v>0</v>
      </c>
      <c r="BJ309" s="23" t="s">
        <v>77</v>
      </c>
      <c r="BK309" s="198">
        <f t="shared" si="59"/>
        <v>0</v>
      </c>
      <c r="BL309" s="23" t="s">
        <v>211</v>
      </c>
      <c r="BM309" s="23" t="s">
        <v>705</v>
      </c>
    </row>
    <row r="310" spans="2:65" s="1" customFormat="1" ht="16.5" customHeight="1">
      <c r="B310" s="40"/>
      <c r="C310" s="232" t="s">
        <v>706</v>
      </c>
      <c r="D310" s="232" t="s">
        <v>204</v>
      </c>
      <c r="E310" s="233" t="s">
        <v>707</v>
      </c>
      <c r="F310" s="234" t="s">
        <v>708</v>
      </c>
      <c r="G310" s="235" t="s">
        <v>201</v>
      </c>
      <c r="H310" s="236">
        <v>2</v>
      </c>
      <c r="I310" s="237"/>
      <c r="J310" s="238">
        <f t="shared" si="50"/>
        <v>0</v>
      </c>
      <c r="K310" s="234" t="s">
        <v>144</v>
      </c>
      <c r="L310" s="239"/>
      <c r="M310" s="240" t="s">
        <v>21</v>
      </c>
      <c r="N310" s="241" t="s">
        <v>44</v>
      </c>
      <c r="O310" s="41"/>
      <c r="P310" s="196">
        <f t="shared" si="51"/>
        <v>0</v>
      </c>
      <c r="Q310" s="196">
        <v>0.00135</v>
      </c>
      <c r="R310" s="196">
        <f t="shared" si="52"/>
        <v>0.0027</v>
      </c>
      <c r="S310" s="196">
        <v>0</v>
      </c>
      <c r="T310" s="197">
        <f t="shared" si="53"/>
        <v>0</v>
      </c>
      <c r="AR310" s="23" t="s">
        <v>295</v>
      </c>
      <c r="AT310" s="23" t="s">
        <v>204</v>
      </c>
      <c r="AU310" s="23" t="s">
        <v>77</v>
      </c>
      <c r="AY310" s="23" t="s">
        <v>137</v>
      </c>
      <c r="BE310" s="198">
        <f t="shared" si="54"/>
        <v>0</v>
      </c>
      <c r="BF310" s="198">
        <f t="shared" si="55"/>
        <v>0</v>
      </c>
      <c r="BG310" s="198">
        <f t="shared" si="56"/>
        <v>0</v>
      </c>
      <c r="BH310" s="198">
        <f t="shared" si="57"/>
        <v>0</v>
      </c>
      <c r="BI310" s="198">
        <f t="shared" si="58"/>
        <v>0</v>
      </c>
      <c r="BJ310" s="23" t="s">
        <v>77</v>
      </c>
      <c r="BK310" s="198">
        <f t="shared" si="59"/>
        <v>0</v>
      </c>
      <c r="BL310" s="23" t="s">
        <v>211</v>
      </c>
      <c r="BM310" s="23" t="s">
        <v>709</v>
      </c>
    </row>
    <row r="311" spans="2:65" s="1" customFormat="1" ht="38.25" customHeight="1">
      <c r="B311" s="40"/>
      <c r="C311" s="187" t="s">
        <v>710</v>
      </c>
      <c r="D311" s="187" t="s">
        <v>140</v>
      </c>
      <c r="E311" s="188" t="s">
        <v>711</v>
      </c>
      <c r="F311" s="189" t="s">
        <v>712</v>
      </c>
      <c r="G311" s="190" t="s">
        <v>242</v>
      </c>
      <c r="H311" s="191">
        <v>0.037</v>
      </c>
      <c r="I311" s="192"/>
      <c r="J311" s="193">
        <f t="shared" si="50"/>
        <v>0</v>
      </c>
      <c r="K311" s="189" t="s">
        <v>144</v>
      </c>
      <c r="L311" s="60"/>
      <c r="M311" s="194" t="s">
        <v>21</v>
      </c>
      <c r="N311" s="195" t="s">
        <v>44</v>
      </c>
      <c r="O311" s="41"/>
      <c r="P311" s="196">
        <f t="shared" si="51"/>
        <v>0</v>
      </c>
      <c r="Q311" s="196">
        <v>0</v>
      </c>
      <c r="R311" s="196">
        <f t="shared" si="52"/>
        <v>0</v>
      </c>
      <c r="S311" s="196">
        <v>0</v>
      </c>
      <c r="T311" s="197">
        <f t="shared" si="53"/>
        <v>0</v>
      </c>
      <c r="AR311" s="23" t="s">
        <v>211</v>
      </c>
      <c r="AT311" s="23" t="s">
        <v>140</v>
      </c>
      <c r="AU311" s="23" t="s">
        <v>77</v>
      </c>
      <c r="AY311" s="23" t="s">
        <v>137</v>
      </c>
      <c r="BE311" s="198">
        <f t="shared" si="54"/>
        <v>0</v>
      </c>
      <c r="BF311" s="198">
        <f t="shared" si="55"/>
        <v>0</v>
      </c>
      <c r="BG311" s="198">
        <f t="shared" si="56"/>
        <v>0</v>
      </c>
      <c r="BH311" s="198">
        <f t="shared" si="57"/>
        <v>0</v>
      </c>
      <c r="BI311" s="198">
        <f t="shared" si="58"/>
        <v>0</v>
      </c>
      <c r="BJ311" s="23" t="s">
        <v>77</v>
      </c>
      <c r="BK311" s="198">
        <f t="shared" si="59"/>
        <v>0</v>
      </c>
      <c r="BL311" s="23" t="s">
        <v>211</v>
      </c>
      <c r="BM311" s="23" t="s">
        <v>713</v>
      </c>
    </row>
    <row r="312" spans="2:65" s="1" customFormat="1" ht="38.25" customHeight="1">
      <c r="B312" s="40"/>
      <c r="C312" s="187" t="s">
        <v>714</v>
      </c>
      <c r="D312" s="187" t="s">
        <v>140</v>
      </c>
      <c r="E312" s="188" t="s">
        <v>715</v>
      </c>
      <c r="F312" s="189" t="s">
        <v>716</v>
      </c>
      <c r="G312" s="190" t="s">
        <v>242</v>
      </c>
      <c r="H312" s="191">
        <v>0.037</v>
      </c>
      <c r="I312" s="192"/>
      <c r="J312" s="193">
        <f t="shared" si="50"/>
        <v>0</v>
      </c>
      <c r="K312" s="189" t="s">
        <v>144</v>
      </c>
      <c r="L312" s="60"/>
      <c r="M312" s="194" t="s">
        <v>21</v>
      </c>
      <c r="N312" s="195" t="s">
        <v>44</v>
      </c>
      <c r="O312" s="41"/>
      <c r="P312" s="196">
        <f t="shared" si="51"/>
        <v>0</v>
      </c>
      <c r="Q312" s="196">
        <v>0</v>
      </c>
      <c r="R312" s="196">
        <f t="shared" si="52"/>
        <v>0</v>
      </c>
      <c r="S312" s="196">
        <v>0</v>
      </c>
      <c r="T312" s="197">
        <f t="shared" si="53"/>
        <v>0</v>
      </c>
      <c r="AR312" s="23" t="s">
        <v>211</v>
      </c>
      <c r="AT312" s="23" t="s">
        <v>140</v>
      </c>
      <c r="AU312" s="23" t="s">
        <v>77</v>
      </c>
      <c r="AY312" s="23" t="s">
        <v>137</v>
      </c>
      <c r="BE312" s="198">
        <f t="shared" si="54"/>
        <v>0</v>
      </c>
      <c r="BF312" s="198">
        <f t="shared" si="55"/>
        <v>0</v>
      </c>
      <c r="BG312" s="198">
        <f t="shared" si="56"/>
        <v>0</v>
      </c>
      <c r="BH312" s="198">
        <f t="shared" si="57"/>
        <v>0</v>
      </c>
      <c r="BI312" s="198">
        <f t="shared" si="58"/>
        <v>0</v>
      </c>
      <c r="BJ312" s="23" t="s">
        <v>77</v>
      </c>
      <c r="BK312" s="198">
        <f t="shared" si="59"/>
        <v>0</v>
      </c>
      <c r="BL312" s="23" t="s">
        <v>211</v>
      </c>
      <c r="BM312" s="23" t="s">
        <v>717</v>
      </c>
    </row>
    <row r="313" spans="2:65" s="1" customFormat="1" ht="16.5" customHeight="1">
      <c r="B313" s="40"/>
      <c r="C313" s="187" t="s">
        <v>718</v>
      </c>
      <c r="D313" s="187" t="s">
        <v>140</v>
      </c>
      <c r="E313" s="188" t="s">
        <v>719</v>
      </c>
      <c r="F313" s="189" t="s">
        <v>720</v>
      </c>
      <c r="G313" s="190" t="s">
        <v>528</v>
      </c>
      <c r="H313" s="191">
        <v>1</v>
      </c>
      <c r="I313" s="192"/>
      <c r="J313" s="193">
        <f t="shared" si="50"/>
        <v>0</v>
      </c>
      <c r="K313" s="189" t="s">
        <v>21</v>
      </c>
      <c r="L313" s="60"/>
      <c r="M313" s="194" t="s">
        <v>21</v>
      </c>
      <c r="N313" s="195" t="s">
        <v>44</v>
      </c>
      <c r="O313" s="41"/>
      <c r="P313" s="196">
        <f t="shared" si="51"/>
        <v>0</v>
      </c>
      <c r="Q313" s="196">
        <v>0</v>
      </c>
      <c r="R313" s="196">
        <f t="shared" si="52"/>
        <v>0</v>
      </c>
      <c r="S313" s="196">
        <v>0</v>
      </c>
      <c r="T313" s="197">
        <f t="shared" si="53"/>
        <v>0</v>
      </c>
      <c r="AR313" s="23" t="s">
        <v>211</v>
      </c>
      <c r="AT313" s="23" t="s">
        <v>140</v>
      </c>
      <c r="AU313" s="23" t="s">
        <v>77</v>
      </c>
      <c r="AY313" s="23" t="s">
        <v>137</v>
      </c>
      <c r="BE313" s="198">
        <f t="shared" si="54"/>
        <v>0</v>
      </c>
      <c r="BF313" s="198">
        <f t="shared" si="55"/>
        <v>0</v>
      </c>
      <c r="BG313" s="198">
        <f t="shared" si="56"/>
        <v>0</v>
      </c>
      <c r="BH313" s="198">
        <f t="shared" si="57"/>
        <v>0</v>
      </c>
      <c r="BI313" s="198">
        <f t="shared" si="58"/>
        <v>0</v>
      </c>
      <c r="BJ313" s="23" t="s">
        <v>77</v>
      </c>
      <c r="BK313" s="198">
        <f t="shared" si="59"/>
        <v>0</v>
      </c>
      <c r="BL313" s="23" t="s">
        <v>211</v>
      </c>
      <c r="BM313" s="23" t="s">
        <v>721</v>
      </c>
    </row>
    <row r="314" spans="2:65" s="1" customFormat="1" ht="16.5" customHeight="1">
      <c r="B314" s="40"/>
      <c r="C314" s="187" t="s">
        <v>722</v>
      </c>
      <c r="D314" s="187" t="s">
        <v>140</v>
      </c>
      <c r="E314" s="188" t="s">
        <v>723</v>
      </c>
      <c r="F314" s="189" t="s">
        <v>724</v>
      </c>
      <c r="G314" s="190" t="s">
        <v>528</v>
      </c>
      <c r="H314" s="191">
        <v>2</v>
      </c>
      <c r="I314" s="192"/>
      <c r="J314" s="193">
        <f t="shared" si="50"/>
        <v>0</v>
      </c>
      <c r="K314" s="189" t="s">
        <v>21</v>
      </c>
      <c r="L314" s="60"/>
      <c r="M314" s="194" t="s">
        <v>21</v>
      </c>
      <c r="N314" s="195" t="s">
        <v>44</v>
      </c>
      <c r="O314" s="41"/>
      <c r="P314" s="196">
        <f t="shared" si="51"/>
        <v>0</v>
      </c>
      <c r="Q314" s="196">
        <v>0</v>
      </c>
      <c r="R314" s="196">
        <f t="shared" si="52"/>
        <v>0</v>
      </c>
      <c r="S314" s="196">
        <v>0</v>
      </c>
      <c r="T314" s="197">
        <f t="shared" si="53"/>
        <v>0</v>
      </c>
      <c r="AR314" s="23" t="s">
        <v>211</v>
      </c>
      <c r="AT314" s="23" t="s">
        <v>140</v>
      </c>
      <c r="AU314" s="23" t="s">
        <v>77</v>
      </c>
      <c r="AY314" s="23" t="s">
        <v>137</v>
      </c>
      <c r="BE314" s="198">
        <f t="shared" si="54"/>
        <v>0</v>
      </c>
      <c r="BF314" s="198">
        <f t="shared" si="55"/>
        <v>0</v>
      </c>
      <c r="BG314" s="198">
        <f t="shared" si="56"/>
        <v>0</v>
      </c>
      <c r="BH314" s="198">
        <f t="shared" si="57"/>
        <v>0</v>
      </c>
      <c r="BI314" s="198">
        <f t="shared" si="58"/>
        <v>0</v>
      </c>
      <c r="BJ314" s="23" t="s">
        <v>77</v>
      </c>
      <c r="BK314" s="198">
        <f t="shared" si="59"/>
        <v>0</v>
      </c>
      <c r="BL314" s="23" t="s">
        <v>211</v>
      </c>
      <c r="BM314" s="23" t="s">
        <v>725</v>
      </c>
    </row>
    <row r="315" spans="2:63" s="10" customFormat="1" ht="29.85" customHeight="1">
      <c r="B315" s="171"/>
      <c r="C315" s="172"/>
      <c r="D315" s="173" t="s">
        <v>71</v>
      </c>
      <c r="E315" s="185" t="s">
        <v>726</v>
      </c>
      <c r="F315" s="185" t="s">
        <v>727</v>
      </c>
      <c r="G315" s="172"/>
      <c r="H315" s="172"/>
      <c r="I315" s="175"/>
      <c r="J315" s="186">
        <f>BK315</f>
        <v>0</v>
      </c>
      <c r="K315" s="172"/>
      <c r="L315" s="177"/>
      <c r="M315" s="178"/>
      <c r="N315" s="179"/>
      <c r="O315" s="179"/>
      <c r="P315" s="180">
        <f>SUM(P316:P323)</f>
        <v>0</v>
      </c>
      <c r="Q315" s="179"/>
      <c r="R315" s="180">
        <f>SUM(R316:R323)</f>
        <v>0.24404169999999997</v>
      </c>
      <c r="S315" s="179"/>
      <c r="T315" s="181">
        <f>SUM(T316:T323)</f>
        <v>0</v>
      </c>
      <c r="AR315" s="182" t="s">
        <v>77</v>
      </c>
      <c r="AT315" s="183" t="s">
        <v>71</v>
      </c>
      <c r="AU315" s="183" t="s">
        <v>80</v>
      </c>
      <c r="AY315" s="182" t="s">
        <v>137</v>
      </c>
      <c r="BK315" s="184">
        <f>SUM(BK316:BK323)</f>
        <v>0</v>
      </c>
    </row>
    <row r="316" spans="2:65" s="1" customFormat="1" ht="25.5" customHeight="1">
      <c r="B316" s="40"/>
      <c r="C316" s="187" t="s">
        <v>728</v>
      </c>
      <c r="D316" s="187" t="s">
        <v>140</v>
      </c>
      <c r="E316" s="188" t="s">
        <v>729</v>
      </c>
      <c r="F316" s="189" t="s">
        <v>730</v>
      </c>
      <c r="G316" s="190" t="s">
        <v>143</v>
      </c>
      <c r="H316" s="191">
        <v>4.13</v>
      </c>
      <c r="I316" s="192"/>
      <c r="J316" s="193">
        <f>ROUND(I316*H316,2)</f>
        <v>0</v>
      </c>
      <c r="K316" s="189" t="s">
        <v>144</v>
      </c>
      <c r="L316" s="60"/>
      <c r="M316" s="194" t="s">
        <v>21</v>
      </c>
      <c r="N316" s="195" t="s">
        <v>44</v>
      </c>
      <c r="O316" s="41"/>
      <c r="P316" s="196">
        <f>O316*H316</f>
        <v>0</v>
      </c>
      <c r="Q316" s="196">
        <v>0.03767</v>
      </c>
      <c r="R316" s="196">
        <f>Q316*H316</f>
        <v>0.1555771</v>
      </c>
      <c r="S316" s="196">
        <v>0</v>
      </c>
      <c r="T316" s="197">
        <f>S316*H316</f>
        <v>0</v>
      </c>
      <c r="AR316" s="23" t="s">
        <v>211</v>
      </c>
      <c r="AT316" s="23" t="s">
        <v>140</v>
      </c>
      <c r="AU316" s="23" t="s">
        <v>77</v>
      </c>
      <c r="AY316" s="23" t="s">
        <v>137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23" t="s">
        <v>77</v>
      </c>
      <c r="BK316" s="198">
        <f>ROUND(I316*H316,2)</f>
        <v>0</v>
      </c>
      <c r="BL316" s="23" t="s">
        <v>211</v>
      </c>
      <c r="BM316" s="23" t="s">
        <v>731</v>
      </c>
    </row>
    <row r="317" spans="2:51" s="11" customFormat="1" ht="13.5">
      <c r="B317" s="199"/>
      <c r="C317" s="200"/>
      <c r="D317" s="201" t="s">
        <v>147</v>
      </c>
      <c r="E317" s="202" t="s">
        <v>21</v>
      </c>
      <c r="F317" s="203" t="s">
        <v>154</v>
      </c>
      <c r="G317" s="200"/>
      <c r="H317" s="204">
        <v>4.13</v>
      </c>
      <c r="I317" s="205"/>
      <c r="J317" s="200"/>
      <c r="K317" s="200"/>
      <c r="L317" s="206"/>
      <c r="M317" s="207"/>
      <c r="N317" s="208"/>
      <c r="O317" s="208"/>
      <c r="P317" s="208"/>
      <c r="Q317" s="208"/>
      <c r="R317" s="208"/>
      <c r="S317" s="208"/>
      <c r="T317" s="209"/>
      <c r="AT317" s="210" t="s">
        <v>147</v>
      </c>
      <c r="AU317" s="210" t="s">
        <v>77</v>
      </c>
      <c r="AV317" s="11" t="s">
        <v>77</v>
      </c>
      <c r="AW317" s="11" t="s">
        <v>36</v>
      </c>
      <c r="AX317" s="11" t="s">
        <v>72</v>
      </c>
      <c r="AY317" s="210" t="s">
        <v>137</v>
      </c>
    </row>
    <row r="318" spans="2:51" s="12" customFormat="1" ht="13.5">
      <c r="B318" s="211"/>
      <c r="C318" s="212"/>
      <c r="D318" s="201" t="s">
        <v>147</v>
      </c>
      <c r="E318" s="213" t="s">
        <v>21</v>
      </c>
      <c r="F318" s="214" t="s">
        <v>155</v>
      </c>
      <c r="G318" s="212"/>
      <c r="H318" s="215">
        <v>4.13</v>
      </c>
      <c r="I318" s="216"/>
      <c r="J318" s="212"/>
      <c r="K318" s="212"/>
      <c r="L318" s="217"/>
      <c r="M318" s="218"/>
      <c r="N318" s="219"/>
      <c r="O318" s="219"/>
      <c r="P318" s="219"/>
      <c r="Q318" s="219"/>
      <c r="R318" s="219"/>
      <c r="S318" s="219"/>
      <c r="T318" s="220"/>
      <c r="AT318" s="221" t="s">
        <v>147</v>
      </c>
      <c r="AU318" s="221" t="s">
        <v>77</v>
      </c>
      <c r="AV318" s="12" t="s">
        <v>145</v>
      </c>
      <c r="AW318" s="12" t="s">
        <v>36</v>
      </c>
      <c r="AX318" s="12" t="s">
        <v>80</v>
      </c>
      <c r="AY318" s="221" t="s">
        <v>137</v>
      </c>
    </row>
    <row r="319" spans="2:65" s="1" customFormat="1" ht="16.5" customHeight="1">
      <c r="B319" s="40"/>
      <c r="C319" s="187" t="s">
        <v>732</v>
      </c>
      <c r="D319" s="187" t="s">
        <v>140</v>
      </c>
      <c r="E319" s="188" t="s">
        <v>733</v>
      </c>
      <c r="F319" s="189" t="s">
        <v>734</v>
      </c>
      <c r="G319" s="190" t="s">
        <v>143</v>
      </c>
      <c r="H319" s="191">
        <v>4.13</v>
      </c>
      <c r="I319" s="192"/>
      <c r="J319" s="193">
        <f>ROUND(I319*H319,2)</f>
        <v>0</v>
      </c>
      <c r="K319" s="189" t="s">
        <v>144</v>
      </c>
      <c r="L319" s="60"/>
      <c r="M319" s="194" t="s">
        <v>21</v>
      </c>
      <c r="N319" s="195" t="s">
        <v>44</v>
      </c>
      <c r="O319" s="41"/>
      <c r="P319" s="196">
        <f>O319*H319</f>
        <v>0</v>
      </c>
      <c r="Q319" s="196">
        <v>0.0003</v>
      </c>
      <c r="R319" s="196">
        <f>Q319*H319</f>
        <v>0.0012389999999999999</v>
      </c>
      <c r="S319" s="196">
        <v>0</v>
      </c>
      <c r="T319" s="197">
        <f>S319*H319</f>
        <v>0</v>
      </c>
      <c r="AR319" s="23" t="s">
        <v>211</v>
      </c>
      <c r="AT319" s="23" t="s">
        <v>140</v>
      </c>
      <c r="AU319" s="23" t="s">
        <v>77</v>
      </c>
      <c r="AY319" s="23" t="s">
        <v>137</v>
      </c>
      <c r="BE319" s="198">
        <f>IF(N319="základní",J319,0)</f>
        <v>0</v>
      </c>
      <c r="BF319" s="198">
        <f>IF(N319="snížená",J319,0)</f>
        <v>0</v>
      </c>
      <c r="BG319" s="198">
        <f>IF(N319="zákl. přenesená",J319,0)</f>
        <v>0</v>
      </c>
      <c r="BH319" s="198">
        <f>IF(N319="sníž. přenesená",J319,0)</f>
        <v>0</v>
      </c>
      <c r="BI319" s="198">
        <f>IF(N319="nulová",J319,0)</f>
        <v>0</v>
      </c>
      <c r="BJ319" s="23" t="s">
        <v>77</v>
      </c>
      <c r="BK319" s="198">
        <f>ROUND(I319*H319,2)</f>
        <v>0</v>
      </c>
      <c r="BL319" s="23" t="s">
        <v>211</v>
      </c>
      <c r="BM319" s="23" t="s">
        <v>735</v>
      </c>
    </row>
    <row r="320" spans="2:65" s="1" customFormat="1" ht="25.5" customHeight="1">
      <c r="B320" s="40"/>
      <c r="C320" s="232" t="s">
        <v>736</v>
      </c>
      <c r="D320" s="232" t="s">
        <v>204</v>
      </c>
      <c r="E320" s="233" t="s">
        <v>737</v>
      </c>
      <c r="F320" s="234" t="s">
        <v>738</v>
      </c>
      <c r="G320" s="235" t="s">
        <v>143</v>
      </c>
      <c r="H320" s="236">
        <v>4.543</v>
      </c>
      <c r="I320" s="237"/>
      <c r="J320" s="238">
        <f>ROUND(I320*H320,2)</f>
        <v>0</v>
      </c>
      <c r="K320" s="234" t="s">
        <v>144</v>
      </c>
      <c r="L320" s="239"/>
      <c r="M320" s="240" t="s">
        <v>21</v>
      </c>
      <c r="N320" s="241" t="s">
        <v>44</v>
      </c>
      <c r="O320" s="41"/>
      <c r="P320" s="196">
        <f>O320*H320</f>
        <v>0</v>
      </c>
      <c r="Q320" s="196">
        <v>0.0192</v>
      </c>
      <c r="R320" s="196">
        <f>Q320*H320</f>
        <v>0.0872256</v>
      </c>
      <c r="S320" s="196">
        <v>0</v>
      </c>
      <c r="T320" s="197">
        <f>S320*H320</f>
        <v>0</v>
      </c>
      <c r="AR320" s="23" t="s">
        <v>295</v>
      </c>
      <c r="AT320" s="23" t="s">
        <v>204</v>
      </c>
      <c r="AU320" s="23" t="s">
        <v>77</v>
      </c>
      <c r="AY320" s="23" t="s">
        <v>137</v>
      </c>
      <c r="BE320" s="198">
        <f>IF(N320="základní",J320,0)</f>
        <v>0</v>
      </c>
      <c r="BF320" s="198">
        <f>IF(N320="snížená",J320,0)</f>
        <v>0</v>
      </c>
      <c r="BG320" s="198">
        <f>IF(N320="zákl. přenesená",J320,0)</f>
        <v>0</v>
      </c>
      <c r="BH320" s="198">
        <f>IF(N320="sníž. přenesená",J320,0)</f>
        <v>0</v>
      </c>
      <c r="BI320" s="198">
        <f>IF(N320="nulová",J320,0)</f>
        <v>0</v>
      </c>
      <c r="BJ320" s="23" t="s">
        <v>77</v>
      </c>
      <c r="BK320" s="198">
        <f>ROUND(I320*H320,2)</f>
        <v>0</v>
      </c>
      <c r="BL320" s="23" t="s">
        <v>211</v>
      </c>
      <c r="BM320" s="23" t="s">
        <v>739</v>
      </c>
    </row>
    <row r="321" spans="2:51" s="11" customFormat="1" ht="13.5">
      <c r="B321" s="199"/>
      <c r="C321" s="200"/>
      <c r="D321" s="201" t="s">
        <v>147</v>
      </c>
      <c r="E321" s="202" t="s">
        <v>21</v>
      </c>
      <c r="F321" s="203" t="s">
        <v>740</v>
      </c>
      <c r="G321" s="200"/>
      <c r="H321" s="204">
        <v>4.543</v>
      </c>
      <c r="I321" s="205"/>
      <c r="J321" s="200"/>
      <c r="K321" s="200"/>
      <c r="L321" s="206"/>
      <c r="M321" s="207"/>
      <c r="N321" s="208"/>
      <c r="O321" s="208"/>
      <c r="P321" s="208"/>
      <c r="Q321" s="208"/>
      <c r="R321" s="208"/>
      <c r="S321" s="208"/>
      <c r="T321" s="209"/>
      <c r="AT321" s="210" t="s">
        <v>147</v>
      </c>
      <c r="AU321" s="210" t="s">
        <v>77</v>
      </c>
      <c r="AV321" s="11" t="s">
        <v>77</v>
      </c>
      <c r="AW321" s="11" t="s">
        <v>36</v>
      </c>
      <c r="AX321" s="11" t="s">
        <v>80</v>
      </c>
      <c r="AY321" s="210" t="s">
        <v>137</v>
      </c>
    </row>
    <row r="322" spans="2:65" s="1" customFormat="1" ht="38.25" customHeight="1">
      <c r="B322" s="40"/>
      <c r="C322" s="187" t="s">
        <v>741</v>
      </c>
      <c r="D322" s="187" t="s">
        <v>140</v>
      </c>
      <c r="E322" s="188" t="s">
        <v>742</v>
      </c>
      <c r="F322" s="189" t="s">
        <v>743</v>
      </c>
      <c r="G322" s="190" t="s">
        <v>242</v>
      </c>
      <c r="H322" s="191">
        <v>0.244</v>
      </c>
      <c r="I322" s="192"/>
      <c r="J322" s="193">
        <f>ROUND(I322*H322,2)</f>
        <v>0</v>
      </c>
      <c r="K322" s="189" t="s">
        <v>144</v>
      </c>
      <c r="L322" s="60"/>
      <c r="M322" s="194" t="s">
        <v>21</v>
      </c>
      <c r="N322" s="195" t="s">
        <v>44</v>
      </c>
      <c r="O322" s="41"/>
      <c r="P322" s="196">
        <f>O322*H322</f>
        <v>0</v>
      </c>
      <c r="Q322" s="196">
        <v>0</v>
      </c>
      <c r="R322" s="196">
        <f>Q322*H322</f>
        <v>0</v>
      </c>
      <c r="S322" s="196">
        <v>0</v>
      </c>
      <c r="T322" s="197">
        <f>S322*H322</f>
        <v>0</v>
      </c>
      <c r="AR322" s="23" t="s">
        <v>211</v>
      </c>
      <c r="AT322" s="23" t="s">
        <v>140</v>
      </c>
      <c r="AU322" s="23" t="s">
        <v>77</v>
      </c>
      <c r="AY322" s="23" t="s">
        <v>137</v>
      </c>
      <c r="BE322" s="198">
        <f>IF(N322="základní",J322,0)</f>
        <v>0</v>
      </c>
      <c r="BF322" s="198">
        <f>IF(N322="snížená",J322,0)</f>
        <v>0</v>
      </c>
      <c r="BG322" s="198">
        <f>IF(N322="zákl. přenesená",J322,0)</f>
        <v>0</v>
      </c>
      <c r="BH322" s="198">
        <f>IF(N322="sníž. přenesená",J322,0)</f>
        <v>0</v>
      </c>
      <c r="BI322" s="198">
        <f>IF(N322="nulová",J322,0)</f>
        <v>0</v>
      </c>
      <c r="BJ322" s="23" t="s">
        <v>77</v>
      </c>
      <c r="BK322" s="198">
        <f>ROUND(I322*H322,2)</f>
        <v>0</v>
      </c>
      <c r="BL322" s="23" t="s">
        <v>211</v>
      </c>
      <c r="BM322" s="23" t="s">
        <v>744</v>
      </c>
    </row>
    <row r="323" spans="2:65" s="1" customFormat="1" ht="38.25" customHeight="1">
      <c r="B323" s="40"/>
      <c r="C323" s="187" t="s">
        <v>745</v>
      </c>
      <c r="D323" s="187" t="s">
        <v>140</v>
      </c>
      <c r="E323" s="188" t="s">
        <v>746</v>
      </c>
      <c r="F323" s="189" t="s">
        <v>747</v>
      </c>
      <c r="G323" s="190" t="s">
        <v>242</v>
      </c>
      <c r="H323" s="191">
        <v>0.244</v>
      </c>
      <c r="I323" s="192"/>
      <c r="J323" s="193">
        <f>ROUND(I323*H323,2)</f>
        <v>0</v>
      </c>
      <c r="K323" s="189" t="s">
        <v>144</v>
      </c>
      <c r="L323" s="60"/>
      <c r="M323" s="194" t="s">
        <v>21</v>
      </c>
      <c r="N323" s="195" t="s">
        <v>44</v>
      </c>
      <c r="O323" s="41"/>
      <c r="P323" s="196">
        <f>O323*H323</f>
        <v>0</v>
      </c>
      <c r="Q323" s="196">
        <v>0</v>
      </c>
      <c r="R323" s="196">
        <f>Q323*H323</f>
        <v>0</v>
      </c>
      <c r="S323" s="196">
        <v>0</v>
      </c>
      <c r="T323" s="197">
        <f>S323*H323</f>
        <v>0</v>
      </c>
      <c r="AR323" s="23" t="s">
        <v>211</v>
      </c>
      <c r="AT323" s="23" t="s">
        <v>140</v>
      </c>
      <c r="AU323" s="23" t="s">
        <v>77</v>
      </c>
      <c r="AY323" s="23" t="s">
        <v>137</v>
      </c>
      <c r="BE323" s="198">
        <f>IF(N323="základní",J323,0)</f>
        <v>0</v>
      </c>
      <c r="BF323" s="198">
        <f>IF(N323="snížená",J323,0)</f>
        <v>0</v>
      </c>
      <c r="BG323" s="198">
        <f>IF(N323="zákl. přenesená",J323,0)</f>
        <v>0</v>
      </c>
      <c r="BH323" s="198">
        <f>IF(N323="sníž. přenesená",J323,0)</f>
        <v>0</v>
      </c>
      <c r="BI323" s="198">
        <f>IF(N323="nulová",J323,0)</f>
        <v>0</v>
      </c>
      <c r="BJ323" s="23" t="s">
        <v>77</v>
      </c>
      <c r="BK323" s="198">
        <f>ROUND(I323*H323,2)</f>
        <v>0</v>
      </c>
      <c r="BL323" s="23" t="s">
        <v>211</v>
      </c>
      <c r="BM323" s="23" t="s">
        <v>748</v>
      </c>
    </row>
    <row r="324" spans="2:63" s="10" customFormat="1" ht="29.85" customHeight="1">
      <c r="B324" s="171"/>
      <c r="C324" s="172"/>
      <c r="D324" s="173" t="s">
        <v>71</v>
      </c>
      <c r="E324" s="185" t="s">
        <v>749</v>
      </c>
      <c r="F324" s="185" t="s">
        <v>750</v>
      </c>
      <c r="G324" s="172"/>
      <c r="H324" s="172"/>
      <c r="I324" s="175"/>
      <c r="J324" s="186">
        <f>BK324</f>
        <v>0</v>
      </c>
      <c r="K324" s="172"/>
      <c r="L324" s="177"/>
      <c r="M324" s="178"/>
      <c r="N324" s="179"/>
      <c r="O324" s="179"/>
      <c r="P324" s="180">
        <f>SUM(P325:P333)</f>
        <v>0</v>
      </c>
      <c r="Q324" s="179"/>
      <c r="R324" s="180">
        <f>SUM(R325:R333)</f>
        <v>0.0007060800000000001</v>
      </c>
      <c r="S324" s="179"/>
      <c r="T324" s="181">
        <f>SUM(T325:T333)</f>
        <v>0.01131</v>
      </c>
      <c r="AR324" s="182" t="s">
        <v>77</v>
      </c>
      <c r="AT324" s="183" t="s">
        <v>71</v>
      </c>
      <c r="AU324" s="183" t="s">
        <v>80</v>
      </c>
      <c r="AY324" s="182" t="s">
        <v>137</v>
      </c>
      <c r="BK324" s="184">
        <f>SUM(BK325:BK333)</f>
        <v>0</v>
      </c>
    </row>
    <row r="325" spans="2:65" s="1" customFormat="1" ht="16.5" customHeight="1">
      <c r="B325" s="40"/>
      <c r="C325" s="187" t="s">
        <v>751</v>
      </c>
      <c r="D325" s="187" t="s">
        <v>140</v>
      </c>
      <c r="E325" s="188" t="s">
        <v>752</v>
      </c>
      <c r="F325" s="189" t="s">
        <v>753</v>
      </c>
      <c r="G325" s="190" t="s">
        <v>143</v>
      </c>
      <c r="H325" s="191">
        <v>3.77</v>
      </c>
      <c r="I325" s="192"/>
      <c r="J325" s="193">
        <f>ROUND(I325*H325,2)</f>
        <v>0</v>
      </c>
      <c r="K325" s="189" t="s">
        <v>144</v>
      </c>
      <c r="L325" s="60"/>
      <c r="M325" s="194" t="s">
        <v>21</v>
      </c>
      <c r="N325" s="195" t="s">
        <v>44</v>
      </c>
      <c r="O325" s="41"/>
      <c r="P325" s="196">
        <f>O325*H325</f>
        <v>0</v>
      </c>
      <c r="Q325" s="196">
        <v>0</v>
      </c>
      <c r="R325" s="196">
        <f>Q325*H325</f>
        <v>0</v>
      </c>
      <c r="S325" s="196">
        <v>0.003</v>
      </c>
      <c r="T325" s="197">
        <f>S325*H325</f>
        <v>0.01131</v>
      </c>
      <c r="AR325" s="23" t="s">
        <v>211</v>
      </c>
      <c r="AT325" s="23" t="s">
        <v>140</v>
      </c>
      <c r="AU325" s="23" t="s">
        <v>77</v>
      </c>
      <c r="AY325" s="23" t="s">
        <v>137</v>
      </c>
      <c r="BE325" s="198">
        <f>IF(N325="základní",J325,0)</f>
        <v>0</v>
      </c>
      <c r="BF325" s="198">
        <f>IF(N325="snížená",J325,0)</f>
        <v>0</v>
      </c>
      <c r="BG325" s="198">
        <f>IF(N325="zákl. přenesená",J325,0)</f>
        <v>0</v>
      </c>
      <c r="BH325" s="198">
        <f>IF(N325="sníž. přenesená",J325,0)</f>
        <v>0</v>
      </c>
      <c r="BI325" s="198">
        <f>IF(N325="nulová",J325,0)</f>
        <v>0</v>
      </c>
      <c r="BJ325" s="23" t="s">
        <v>77</v>
      </c>
      <c r="BK325" s="198">
        <f>ROUND(I325*H325,2)</f>
        <v>0</v>
      </c>
      <c r="BL325" s="23" t="s">
        <v>211</v>
      </c>
      <c r="BM325" s="23" t="s">
        <v>754</v>
      </c>
    </row>
    <row r="326" spans="2:51" s="13" customFormat="1" ht="13.5">
      <c r="B326" s="222"/>
      <c r="C326" s="223"/>
      <c r="D326" s="201" t="s">
        <v>147</v>
      </c>
      <c r="E326" s="224" t="s">
        <v>21</v>
      </c>
      <c r="F326" s="225" t="s">
        <v>755</v>
      </c>
      <c r="G326" s="223"/>
      <c r="H326" s="224" t="s">
        <v>21</v>
      </c>
      <c r="I326" s="226"/>
      <c r="J326" s="223"/>
      <c r="K326" s="223"/>
      <c r="L326" s="227"/>
      <c r="M326" s="228"/>
      <c r="N326" s="229"/>
      <c r="O326" s="229"/>
      <c r="P326" s="229"/>
      <c r="Q326" s="229"/>
      <c r="R326" s="229"/>
      <c r="S326" s="229"/>
      <c r="T326" s="230"/>
      <c r="AT326" s="231" t="s">
        <v>147</v>
      </c>
      <c r="AU326" s="231" t="s">
        <v>77</v>
      </c>
      <c r="AV326" s="13" t="s">
        <v>80</v>
      </c>
      <c r="AW326" s="13" t="s">
        <v>36</v>
      </c>
      <c r="AX326" s="13" t="s">
        <v>72</v>
      </c>
      <c r="AY326" s="231" t="s">
        <v>137</v>
      </c>
    </row>
    <row r="327" spans="2:51" s="11" customFormat="1" ht="13.5">
      <c r="B327" s="199"/>
      <c r="C327" s="200"/>
      <c r="D327" s="201" t="s">
        <v>147</v>
      </c>
      <c r="E327" s="202" t="s">
        <v>21</v>
      </c>
      <c r="F327" s="203" t="s">
        <v>681</v>
      </c>
      <c r="G327" s="200"/>
      <c r="H327" s="204">
        <v>3.77</v>
      </c>
      <c r="I327" s="205"/>
      <c r="J327" s="200"/>
      <c r="K327" s="200"/>
      <c r="L327" s="206"/>
      <c r="M327" s="207"/>
      <c r="N327" s="208"/>
      <c r="O327" s="208"/>
      <c r="P327" s="208"/>
      <c r="Q327" s="208"/>
      <c r="R327" s="208"/>
      <c r="S327" s="208"/>
      <c r="T327" s="209"/>
      <c r="AT327" s="210" t="s">
        <v>147</v>
      </c>
      <c r="AU327" s="210" t="s">
        <v>77</v>
      </c>
      <c r="AV327" s="11" t="s">
        <v>77</v>
      </c>
      <c r="AW327" s="11" t="s">
        <v>36</v>
      </c>
      <c r="AX327" s="11" t="s">
        <v>80</v>
      </c>
      <c r="AY327" s="210" t="s">
        <v>137</v>
      </c>
    </row>
    <row r="328" spans="2:65" s="1" customFormat="1" ht="16.5" customHeight="1">
      <c r="B328" s="40"/>
      <c r="C328" s="187" t="s">
        <v>756</v>
      </c>
      <c r="D328" s="187" t="s">
        <v>140</v>
      </c>
      <c r="E328" s="188" t="s">
        <v>757</v>
      </c>
      <c r="F328" s="189" t="s">
        <v>758</v>
      </c>
      <c r="G328" s="190" t="s">
        <v>306</v>
      </c>
      <c r="H328" s="191">
        <v>2.65</v>
      </c>
      <c r="I328" s="192"/>
      <c r="J328" s="193">
        <f>ROUND(I328*H328,2)</f>
        <v>0</v>
      </c>
      <c r="K328" s="189" t="s">
        <v>144</v>
      </c>
      <c r="L328" s="60"/>
      <c r="M328" s="194" t="s">
        <v>21</v>
      </c>
      <c r="N328" s="195" t="s">
        <v>44</v>
      </c>
      <c r="O328" s="41"/>
      <c r="P328" s="196">
        <f>O328*H328</f>
        <v>0</v>
      </c>
      <c r="Q328" s="196">
        <v>1E-05</v>
      </c>
      <c r="R328" s="196">
        <f>Q328*H328</f>
        <v>2.65E-05</v>
      </c>
      <c r="S328" s="196">
        <v>0</v>
      </c>
      <c r="T328" s="197">
        <f>S328*H328</f>
        <v>0</v>
      </c>
      <c r="AR328" s="23" t="s">
        <v>211</v>
      </c>
      <c r="AT328" s="23" t="s">
        <v>140</v>
      </c>
      <c r="AU328" s="23" t="s">
        <v>77</v>
      </c>
      <c r="AY328" s="23" t="s">
        <v>137</v>
      </c>
      <c r="BE328" s="198">
        <f>IF(N328="základní",J328,0)</f>
        <v>0</v>
      </c>
      <c r="BF328" s="198">
        <f>IF(N328="snížená",J328,0)</f>
        <v>0</v>
      </c>
      <c r="BG328" s="198">
        <f>IF(N328="zákl. přenesená",J328,0)</f>
        <v>0</v>
      </c>
      <c r="BH328" s="198">
        <f>IF(N328="sníž. přenesená",J328,0)</f>
        <v>0</v>
      </c>
      <c r="BI328" s="198">
        <f>IF(N328="nulová",J328,0)</f>
        <v>0</v>
      </c>
      <c r="BJ328" s="23" t="s">
        <v>77</v>
      </c>
      <c r="BK328" s="198">
        <f>ROUND(I328*H328,2)</f>
        <v>0</v>
      </c>
      <c r="BL328" s="23" t="s">
        <v>211</v>
      </c>
      <c r="BM328" s="23" t="s">
        <v>759</v>
      </c>
    </row>
    <row r="329" spans="2:51" s="11" customFormat="1" ht="13.5">
      <c r="B329" s="199"/>
      <c r="C329" s="200"/>
      <c r="D329" s="201" t="s">
        <v>147</v>
      </c>
      <c r="E329" s="202" t="s">
        <v>21</v>
      </c>
      <c r="F329" s="203" t="s">
        <v>649</v>
      </c>
      <c r="G329" s="200"/>
      <c r="H329" s="204">
        <v>2.65</v>
      </c>
      <c r="I329" s="205"/>
      <c r="J329" s="200"/>
      <c r="K329" s="200"/>
      <c r="L329" s="206"/>
      <c r="M329" s="207"/>
      <c r="N329" s="208"/>
      <c r="O329" s="208"/>
      <c r="P329" s="208"/>
      <c r="Q329" s="208"/>
      <c r="R329" s="208"/>
      <c r="S329" s="208"/>
      <c r="T329" s="209"/>
      <c r="AT329" s="210" t="s">
        <v>147</v>
      </c>
      <c r="AU329" s="210" t="s">
        <v>77</v>
      </c>
      <c r="AV329" s="11" t="s">
        <v>77</v>
      </c>
      <c r="AW329" s="11" t="s">
        <v>36</v>
      </c>
      <c r="AX329" s="11" t="s">
        <v>80</v>
      </c>
      <c r="AY329" s="210" t="s">
        <v>137</v>
      </c>
    </row>
    <row r="330" spans="2:65" s="1" customFormat="1" ht="16.5" customHeight="1">
      <c r="B330" s="40"/>
      <c r="C330" s="232" t="s">
        <v>760</v>
      </c>
      <c r="D330" s="232" t="s">
        <v>204</v>
      </c>
      <c r="E330" s="233" t="s">
        <v>761</v>
      </c>
      <c r="F330" s="234" t="s">
        <v>762</v>
      </c>
      <c r="G330" s="235" t="s">
        <v>306</v>
      </c>
      <c r="H330" s="236">
        <v>3.089</v>
      </c>
      <c r="I330" s="237"/>
      <c r="J330" s="238">
        <f>ROUND(I330*H330,2)</f>
        <v>0</v>
      </c>
      <c r="K330" s="234" t="s">
        <v>144</v>
      </c>
      <c r="L330" s="239"/>
      <c r="M330" s="240" t="s">
        <v>21</v>
      </c>
      <c r="N330" s="241" t="s">
        <v>44</v>
      </c>
      <c r="O330" s="41"/>
      <c r="P330" s="196">
        <f>O330*H330</f>
        <v>0</v>
      </c>
      <c r="Q330" s="196">
        <v>0.00022</v>
      </c>
      <c r="R330" s="196">
        <f>Q330*H330</f>
        <v>0.00067958</v>
      </c>
      <c r="S330" s="196">
        <v>0</v>
      </c>
      <c r="T330" s="197">
        <f>S330*H330</f>
        <v>0</v>
      </c>
      <c r="AR330" s="23" t="s">
        <v>295</v>
      </c>
      <c r="AT330" s="23" t="s">
        <v>204</v>
      </c>
      <c r="AU330" s="23" t="s">
        <v>77</v>
      </c>
      <c r="AY330" s="23" t="s">
        <v>137</v>
      </c>
      <c r="BE330" s="198">
        <f>IF(N330="základní",J330,0)</f>
        <v>0</v>
      </c>
      <c r="BF330" s="198">
        <f>IF(N330="snížená",J330,0)</f>
        <v>0</v>
      </c>
      <c r="BG330" s="198">
        <f>IF(N330="zákl. přenesená",J330,0)</f>
        <v>0</v>
      </c>
      <c r="BH330" s="198">
        <f>IF(N330="sníž. přenesená",J330,0)</f>
        <v>0</v>
      </c>
      <c r="BI330" s="198">
        <f>IF(N330="nulová",J330,0)</f>
        <v>0</v>
      </c>
      <c r="BJ330" s="23" t="s">
        <v>77</v>
      </c>
      <c r="BK330" s="198">
        <f>ROUND(I330*H330,2)</f>
        <v>0</v>
      </c>
      <c r="BL330" s="23" t="s">
        <v>211</v>
      </c>
      <c r="BM330" s="23" t="s">
        <v>763</v>
      </c>
    </row>
    <row r="331" spans="2:51" s="11" customFormat="1" ht="13.5">
      <c r="B331" s="199"/>
      <c r="C331" s="200"/>
      <c r="D331" s="201" t="s">
        <v>147</v>
      </c>
      <c r="E331" s="200"/>
      <c r="F331" s="203" t="s">
        <v>764</v>
      </c>
      <c r="G331" s="200"/>
      <c r="H331" s="204">
        <v>3.089</v>
      </c>
      <c r="I331" s="205"/>
      <c r="J331" s="200"/>
      <c r="K331" s="200"/>
      <c r="L331" s="206"/>
      <c r="M331" s="207"/>
      <c r="N331" s="208"/>
      <c r="O331" s="208"/>
      <c r="P331" s="208"/>
      <c r="Q331" s="208"/>
      <c r="R331" s="208"/>
      <c r="S331" s="208"/>
      <c r="T331" s="209"/>
      <c r="AT331" s="210" t="s">
        <v>147</v>
      </c>
      <c r="AU331" s="210" t="s">
        <v>77</v>
      </c>
      <c r="AV331" s="11" t="s">
        <v>77</v>
      </c>
      <c r="AW331" s="11" t="s">
        <v>6</v>
      </c>
      <c r="AX331" s="11" t="s">
        <v>80</v>
      </c>
      <c r="AY331" s="210" t="s">
        <v>137</v>
      </c>
    </row>
    <row r="332" spans="2:65" s="1" customFormat="1" ht="38.25" customHeight="1">
      <c r="B332" s="40"/>
      <c r="C332" s="187" t="s">
        <v>765</v>
      </c>
      <c r="D332" s="187" t="s">
        <v>140</v>
      </c>
      <c r="E332" s="188" t="s">
        <v>766</v>
      </c>
      <c r="F332" s="189" t="s">
        <v>767</v>
      </c>
      <c r="G332" s="190" t="s">
        <v>242</v>
      </c>
      <c r="H332" s="191">
        <v>0.001</v>
      </c>
      <c r="I332" s="192"/>
      <c r="J332" s="193">
        <f>ROUND(I332*H332,2)</f>
        <v>0</v>
      </c>
      <c r="K332" s="189" t="s">
        <v>144</v>
      </c>
      <c r="L332" s="60"/>
      <c r="M332" s="194" t="s">
        <v>21</v>
      </c>
      <c r="N332" s="195" t="s">
        <v>44</v>
      </c>
      <c r="O332" s="41"/>
      <c r="P332" s="196">
        <f>O332*H332</f>
        <v>0</v>
      </c>
      <c r="Q332" s="196">
        <v>0</v>
      </c>
      <c r="R332" s="196">
        <f>Q332*H332</f>
        <v>0</v>
      </c>
      <c r="S332" s="196">
        <v>0</v>
      </c>
      <c r="T332" s="197">
        <f>S332*H332</f>
        <v>0</v>
      </c>
      <c r="AR332" s="23" t="s">
        <v>211</v>
      </c>
      <c r="AT332" s="23" t="s">
        <v>140</v>
      </c>
      <c r="AU332" s="23" t="s">
        <v>77</v>
      </c>
      <c r="AY332" s="23" t="s">
        <v>137</v>
      </c>
      <c r="BE332" s="198">
        <f>IF(N332="základní",J332,0)</f>
        <v>0</v>
      </c>
      <c r="BF332" s="198">
        <f>IF(N332="snížená",J332,0)</f>
        <v>0</v>
      </c>
      <c r="BG332" s="198">
        <f>IF(N332="zákl. přenesená",J332,0)</f>
        <v>0</v>
      </c>
      <c r="BH332" s="198">
        <f>IF(N332="sníž. přenesená",J332,0)</f>
        <v>0</v>
      </c>
      <c r="BI332" s="198">
        <f>IF(N332="nulová",J332,0)</f>
        <v>0</v>
      </c>
      <c r="BJ332" s="23" t="s">
        <v>77</v>
      </c>
      <c r="BK332" s="198">
        <f>ROUND(I332*H332,2)</f>
        <v>0</v>
      </c>
      <c r="BL332" s="23" t="s">
        <v>211</v>
      </c>
      <c r="BM332" s="23" t="s">
        <v>768</v>
      </c>
    </row>
    <row r="333" spans="2:65" s="1" customFormat="1" ht="38.25" customHeight="1">
      <c r="B333" s="40"/>
      <c r="C333" s="187" t="s">
        <v>769</v>
      </c>
      <c r="D333" s="187" t="s">
        <v>140</v>
      </c>
      <c r="E333" s="188" t="s">
        <v>770</v>
      </c>
      <c r="F333" s="189" t="s">
        <v>771</v>
      </c>
      <c r="G333" s="190" t="s">
        <v>242</v>
      </c>
      <c r="H333" s="191">
        <v>0.001</v>
      </c>
      <c r="I333" s="192"/>
      <c r="J333" s="193">
        <f>ROUND(I333*H333,2)</f>
        <v>0</v>
      </c>
      <c r="K333" s="189" t="s">
        <v>144</v>
      </c>
      <c r="L333" s="60"/>
      <c r="M333" s="194" t="s">
        <v>21</v>
      </c>
      <c r="N333" s="195" t="s">
        <v>44</v>
      </c>
      <c r="O333" s="41"/>
      <c r="P333" s="196">
        <f>O333*H333</f>
        <v>0</v>
      </c>
      <c r="Q333" s="196">
        <v>0</v>
      </c>
      <c r="R333" s="196">
        <f>Q333*H333</f>
        <v>0</v>
      </c>
      <c r="S333" s="196">
        <v>0</v>
      </c>
      <c r="T333" s="197">
        <f>S333*H333</f>
        <v>0</v>
      </c>
      <c r="AR333" s="23" t="s">
        <v>211</v>
      </c>
      <c r="AT333" s="23" t="s">
        <v>140</v>
      </c>
      <c r="AU333" s="23" t="s">
        <v>77</v>
      </c>
      <c r="AY333" s="23" t="s">
        <v>137</v>
      </c>
      <c r="BE333" s="198">
        <f>IF(N333="základní",J333,0)</f>
        <v>0</v>
      </c>
      <c r="BF333" s="198">
        <f>IF(N333="snížená",J333,0)</f>
        <v>0</v>
      </c>
      <c r="BG333" s="198">
        <f>IF(N333="zákl. přenesená",J333,0)</f>
        <v>0</v>
      </c>
      <c r="BH333" s="198">
        <f>IF(N333="sníž. přenesená",J333,0)</f>
        <v>0</v>
      </c>
      <c r="BI333" s="198">
        <f>IF(N333="nulová",J333,0)</f>
        <v>0</v>
      </c>
      <c r="BJ333" s="23" t="s">
        <v>77</v>
      </c>
      <c r="BK333" s="198">
        <f>ROUND(I333*H333,2)</f>
        <v>0</v>
      </c>
      <c r="BL333" s="23" t="s">
        <v>211</v>
      </c>
      <c r="BM333" s="23" t="s">
        <v>772</v>
      </c>
    </row>
    <row r="334" spans="2:63" s="10" customFormat="1" ht="29.85" customHeight="1">
      <c r="B334" s="171"/>
      <c r="C334" s="172"/>
      <c r="D334" s="173" t="s">
        <v>71</v>
      </c>
      <c r="E334" s="185" t="s">
        <v>773</v>
      </c>
      <c r="F334" s="185" t="s">
        <v>774</v>
      </c>
      <c r="G334" s="172"/>
      <c r="H334" s="172"/>
      <c r="I334" s="175"/>
      <c r="J334" s="186">
        <f>BK334</f>
        <v>0</v>
      </c>
      <c r="K334" s="172"/>
      <c r="L334" s="177"/>
      <c r="M334" s="178"/>
      <c r="N334" s="179"/>
      <c r="O334" s="179"/>
      <c r="P334" s="180">
        <f>SUM(P335:P350)</f>
        <v>0</v>
      </c>
      <c r="Q334" s="179"/>
      <c r="R334" s="180">
        <f>SUM(R335:R350)</f>
        <v>1.1671288999999998</v>
      </c>
      <c r="S334" s="179"/>
      <c r="T334" s="181">
        <f>SUM(T335:T350)</f>
        <v>0</v>
      </c>
      <c r="AR334" s="182" t="s">
        <v>77</v>
      </c>
      <c r="AT334" s="183" t="s">
        <v>71</v>
      </c>
      <c r="AU334" s="183" t="s">
        <v>80</v>
      </c>
      <c r="AY334" s="182" t="s">
        <v>137</v>
      </c>
      <c r="BK334" s="184">
        <f>SUM(BK335:BK350)</f>
        <v>0</v>
      </c>
    </row>
    <row r="335" spans="2:65" s="1" customFormat="1" ht="25.5" customHeight="1">
      <c r="B335" s="40"/>
      <c r="C335" s="187" t="s">
        <v>775</v>
      </c>
      <c r="D335" s="187" t="s">
        <v>140</v>
      </c>
      <c r="E335" s="188" t="s">
        <v>776</v>
      </c>
      <c r="F335" s="189" t="s">
        <v>777</v>
      </c>
      <c r="G335" s="190" t="s">
        <v>306</v>
      </c>
      <c r="H335" s="191">
        <v>11.41</v>
      </c>
      <c r="I335" s="192"/>
      <c r="J335" s="193">
        <f>ROUND(I335*H335,2)</f>
        <v>0</v>
      </c>
      <c r="K335" s="189" t="s">
        <v>144</v>
      </c>
      <c r="L335" s="60"/>
      <c r="M335" s="194" t="s">
        <v>21</v>
      </c>
      <c r="N335" s="195" t="s">
        <v>44</v>
      </c>
      <c r="O335" s="41"/>
      <c r="P335" s="196">
        <f>O335*H335</f>
        <v>0</v>
      </c>
      <c r="Q335" s="196">
        <v>0.00035</v>
      </c>
      <c r="R335" s="196">
        <f>Q335*H335</f>
        <v>0.0039935</v>
      </c>
      <c r="S335" s="196">
        <v>0</v>
      </c>
      <c r="T335" s="197">
        <f>S335*H335</f>
        <v>0</v>
      </c>
      <c r="AR335" s="23" t="s">
        <v>211</v>
      </c>
      <c r="AT335" s="23" t="s">
        <v>140</v>
      </c>
      <c r="AU335" s="23" t="s">
        <v>77</v>
      </c>
      <c r="AY335" s="23" t="s">
        <v>137</v>
      </c>
      <c r="BE335" s="198">
        <f>IF(N335="základní",J335,0)</f>
        <v>0</v>
      </c>
      <c r="BF335" s="198">
        <f>IF(N335="snížená",J335,0)</f>
        <v>0</v>
      </c>
      <c r="BG335" s="198">
        <f>IF(N335="zákl. přenesená",J335,0)</f>
        <v>0</v>
      </c>
      <c r="BH335" s="198">
        <f>IF(N335="sníž. přenesená",J335,0)</f>
        <v>0</v>
      </c>
      <c r="BI335" s="198">
        <f>IF(N335="nulová",J335,0)</f>
        <v>0</v>
      </c>
      <c r="BJ335" s="23" t="s">
        <v>77</v>
      </c>
      <c r="BK335" s="198">
        <f>ROUND(I335*H335,2)</f>
        <v>0</v>
      </c>
      <c r="BL335" s="23" t="s">
        <v>211</v>
      </c>
      <c r="BM335" s="23" t="s">
        <v>778</v>
      </c>
    </row>
    <row r="336" spans="2:51" s="11" customFormat="1" ht="13.5">
      <c r="B336" s="199"/>
      <c r="C336" s="200"/>
      <c r="D336" s="201" t="s">
        <v>147</v>
      </c>
      <c r="E336" s="202" t="s">
        <v>21</v>
      </c>
      <c r="F336" s="203" t="s">
        <v>650</v>
      </c>
      <c r="G336" s="200"/>
      <c r="H336" s="204">
        <v>4.34</v>
      </c>
      <c r="I336" s="205"/>
      <c r="J336" s="200"/>
      <c r="K336" s="200"/>
      <c r="L336" s="206"/>
      <c r="M336" s="207"/>
      <c r="N336" s="208"/>
      <c r="O336" s="208"/>
      <c r="P336" s="208"/>
      <c r="Q336" s="208"/>
      <c r="R336" s="208"/>
      <c r="S336" s="208"/>
      <c r="T336" s="209"/>
      <c r="AT336" s="210" t="s">
        <v>147</v>
      </c>
      <c r="AU336" s="210" t="s">
        <v>77</v>
      </c>
      <c r="AV336" s="11" t="s">
        <v>77</v>
      </c>
      <c r="AW336" s="11" t="s">
        <v>36</v>
      </c>
      <c r="AX336" s="11" t="s">
        <v>72</v>
      </c>
      <c r="AY336" s="210" t="s">
        <v>137</v>
      </c>
    </row>
    <row r="337" spans="2:51" s="11" customFormat="1" ht="13.5">
      <c r="B337" s="199"/>
      <c r="C337" s="200"/>
      <c r="D337" s="201" t="s">
        <v>147</v>
      </c>
      <c r="E337" s="202" t="s">
        <v>21</v>
      </c>
      <c r="F337" s="203" t="s">
        <v>779</v>
      </c>
      <c r="G337" s="200"/>
      <c r="H337" s="204">
        <v>7.07</v>
      </c>
      <c r="I337" s="205"/>
      <c r="J337" s="200"/>
      <c r="K337" s="200"/>
      <c r="L337" s="206"/>
      <c r="M337" s="207"/>
      <c r="N337" s="208"/>
      <c r="O337" s="208"/>
      <c r="P337" s="208"/>
      <c r="Q337" s="208"/>
      <c r="R337" s="208"/>
      <c r="S337" s="208"/>
      <c r="T337" s="209"/>
      <c r="AT337" s="210" t="s">
        <v>147</v>
      </c>
      <c r="AU337" s="210" t="s">
        <v>77</v>
      </c>
      <c r="AV337" s="11" t="s">
        <v>77</v>
      </c>
      <c r="AW337" s="11" t="s">
        <v>36</v>
      </c>
      <c r="AX337" s="11" t="s">
        <v>72</v>
      </c>
      <c r="AY337" s="210" t="s">
        <v>137</v>
      </c>
    </row>
    <row r="338" spans="2:51" s="12" customFormat="1" ht="13.5">
      <c r="B338" s="211"/>
      <c r="C338" s="212"/>
      <c r="D338" s="201" t="s">
        <v>147</v>
      </c>
      <c r="E338" s="213" t="s">
        <v>21</v>
      </c>
      <c r="F338" s="214" t="s">
        <v>155</v>
      </c>
      <c r="G338" s="212"/>
      <c r="H338" s="215">
        <v>11.41</v>
      </c>
      <c r="I338" s="216"/>
      <c r="J338" s="212"/>
      <c r="K338" s="212"/>
      <c r="L338" s="217"/>
      <c r="M338" s="218"/>
      <c r="N338" s="219"/>
      <c r="O338" s="219"/>
      <c r="P338" s="219"/>
      <c r="Q338" s="219"/>
      <c r="R338" s="219"/>
      <c r="S338" s="219"/>
      <c r="T338" s="220"/>
      <c r="AT338" s="221" t="s">
        <v>147</v>
      </c>
      <c r="AU338" s="221" t="s">
        <v>77</v>
      </c>
      <c r="AV338" s="12" t="s">
        <v>145</v>
      </c>
      <c r="AW338" s="12" t="s">
        <v>36</v>
      </c>
      <c r="AX338" s="12" t="s">
        <v>80</v>
      </c>
      <c r="AY338" s="221" t="s">
        <v>137</v>
      </c>
    </row>
    <row r="339" spans="2:65" s="1" customFormat="1" ht="16.5" customHeight="1">
      <c r="B339" s="40"/>
      <c r="C339" s="232" t="s">
        <v>780</v>
      </c>
      <c r="D339" s="232" t="s">
        <v>204</v>
      </c>
      <c r="E339" s="233" t="s">
        <v>781</v>
      </c>
      <c r="F339" s="234" t="s">
        <v>782</v>
      </c>
      <c r="G339" s="235" t="s">
        <v>201</v>
      </c>
      <c r="H339" s="236">
        <v>31.378</v>
      </c>
      <c r="I339" s="237"/>
      <c r="J339" s="238">
        <f>ROUND(I339*H339,2)</f>
        <v>0</v>
      </c>
      <c r="K339" s="234" t="s">
        <v>21</v>
      </c>
      <c r="L339" s="239"/>
      <c r="M339" s="240" t="s">
        <v>21</v>
      </c>
      <c r="N339" s="241" t="s">
        <v>44</v>
      </c>
      <c r="O339" s="41"/>
      <c r="P339" s="196">
        <f>O339*H339</f>
        <v>0</v>
      </c>
      <c r="Q339" s="196">
        <v>0</v>
      </c>
      <c r="R339" s="196">
        <f>Q339*H339</f>
        <v>0</v>
      </c>
      <c r="S339" s="196">
        <v>0</v>
      </c>
      <c r="T339" s="197">
        <f>S339*H339</f>
        <v>0</v>
      </c>
      <c r="AR339" s="23" t="s">
        <v>295</v>
      </c>
      <c r="AT339" s="23" t="s">
        <v>204</v>
      </c>
      <c r="AU339" s="23" t="s">
        <v>77</v>
      </c>
      <c r="AY339" s="23" t="s">
        <v>137</v>
      </c>
      <c r="BE339" s="198">
        <f>IF(N339="základní",J339,0)</f>
        <v>0</v>
      </c>
      <c r="BF339" s="198">
        <f>IF(N339="snížená",J339,0)</f>
        <v>0</v>
      </c>
      <c r="BG339" s="198">
        <f>IF(N339="zákl. přenesená",J339,0)</f>
        <v>0</v>
      </c>
      <c r="BH339" s="198">
        <f>IF(N339="sníž. přenesená",J339,0)</f>
        <v>0</v>
      </c>
      <c r="BI339" s="198">
        <f>IF(N339="nulová",J339,0)</f>
        <v>0</v>
      </c>
      <c r="BJ339" s="23" t="s">
        <v>77</v>
      </c>
      <c r="BK339" s="198">
        <f>ROUND(I339*H339,2)</f>
        <v>0</v>
      </c>
      <c r="BL339" s="23" t="s">
        <v>211</v>
      </c>
      <c r="BM339" s="23" t="s">
        <v>783</v>
      </c>
    </row>
    <row r="340" spans="2:51" s="11" customFormat="1" ht="13.5">
      <c r="B340" s="199"/>
      <c r="C340" s="200"/>
      <c r="D340" s="201" t="s">
        <v>147</v>
      </c>
      <c r="E340" s="202" t="s">
        <v>21</v>
      </c>
      <c r="F340" s="203" t="s">
        <v>784</v>
      </c>
      <c r="G340" s="200"/>
      <c r="H340" s="204">
        <v>31.378</v>
      </c>
      <c r="I340" s="205"/>
      <c r="J340" s="200"/>
      <c r="K340" s="200"/>
      <c r="L340" s="206"/>
      <c r="M340" s="207"/>
      <c r="N340" s="208"/>
      <c r="O340" s="208"/>
      <c r="P340" s="208"/>
      <c r="Q340" s="208"/>
      <c r="R340" s="208"/>
      <c r="S340" s="208"/>
      <c r="T340" s="209"/>
      <c r="AT340" s="210" t="s">
        <v>147</v>
      </c>
      <c r="AU340" s="210" t="s">
        <v>77</v>
      </c>
      <c r="AV340" s="11" t="s">
        <v>77</v>
      </c>
      <c r="AW340" s="11" t="s">
        <v>36</v>
      </c>
      <c r="AX340" s="11" t="s">
        <v>80</v>
      </c>
      <c r="AY340" s="210" t="s">
        <v>137</v>
      </c>
    </row>
    <row r="341" spans="2:65" s="1" customFormat="1" ht="25.5" customHeight="1">
      <c r="B341" s="40"/>
      <c r="C341" s="187" t="s">
        <v>785</v>
      </c>
      <c r="D341" s="187" t="s">
        <v>140</v>
      </c>
      <c r="E341" s="188" t="s">
        <v>786</v>
      </c>
      <c r="F341" s="189" t="s">
        <v>787</v>
      </c>
      <c r="G341" s="190" t="s">
        <v>143</v>
      </c>
      <c r="H341" s="191">
        <v>22.82</v>
      </c>
      <c r="I341" s="192"/>
      <c r="J341" s="193">
        <f>ROUND(I341*H341,2)</f>
        <v>0</v>
      </c>
      <c r="K341" s="189" t="s">
        <v>144</v>
      </c>
      <c r="L341" s="60"/>
      <c r="M341" s="194" t="s">
        <v>21</v>
      </c>
      <c r="N341" s="195" t="s">
        <v>44</v>
      </c>
      <c r="O341" s="41"/>
      <c r="P341" s="196">
        <f>O341*H341</f>
        <v>0</v>
      </c>
      <c r="Q341" s="196">
        <v>0.03362</v>
      </c>
      <c r="R341" s="196">
        <f>Q341*H341</f>
        <v>0.7672083999999999</v>
      </c>
      <c r="S341" s="196">
        <v>0</v>
      </c>
      <c r="T341" s="197">
        <f>S341*H341</f>
        <v>0</v>
      </c>
      <c r="AR341" s="23" t="s">
        <v>211</v>
      </c>
      <c r="AT341" s="23" t="s">
        <v>140</v>
      </c>
      <c r="AU341" s="23" t="s">
        <v>77</v>
      </c>
      <c r="AY341" s="23" t="s">
        <v>137</v>
      </c>
      <c r="BE341" s="198">
        <f>IF(N341="základní",J341,0)</f>
        <v>0</v>
      </c>
      <c r="BF341" s="198">
        <f>IF(N341="snížená",J341,0)</f>
        <v>0</v>
      </c>
      <c r="BG341" s="198">
        <f>IF(N341="zákl. přenesená",J341,0)</f>
        <v>0</v>
      </c>
      <c r="BH341" s="198">
        <f>IF(N341="sníž. přenesená",J341,0)</f>
        <v>0</v>
      </c>
      <c r="BI341" s="198">
        <f>IF(N341="nulová",J341,0)</f>
        <v>0</v>
      </c>
      <c r="BJ341" s="23" t="s">
        <v>77</v>
      </c>
      <c r="BK341" s="198">
        <f>ROUND(I341*H341,2)</f>
        <v>0</v>
      </c>
      <c r="BL341" s="23" t="s">
        <v>211</v>
      </c>
      <c r="BM341" s="23" t="s">
        <v>788</v>
      </c>
    </row>
    <row r="342" spans="2:51" s="11" customFormat="1" ht="13.5">
      <c r="B342" s="199"/>
      <c r="C342" s="200"/>
      <c r="D342" s="201" t="s">
        <v>147</v>
      </c>
      <c r="E342" s="202" t="s">
        <v>21</v>
      </c>
      <c r="F342" s="203" t="s">
        <v>789</v>
      </c>
      <c r="G342" s="200"/>
      <c r="H342" s="204">
        <v>8.68</v>
      </c>
      <c r="I342" s="205"/>
      <c r="J342" s="200"/>
      <c r="K342" s="200"/>
      <c r="L342" s="206"/>
      <c r="M342" s="207"/>
      <c r="N342" s="208"/>
      <c r="O342" s="208"/>
      <c r="P342" s="208"/>
      <c r="Q342" s="208"/>
      <c r="R342" s="208"/>
      <c r="S342" s="208"/>
      <c r="T342" s="209"/>
      <c r="AT342" s="210" t="s">
        <v>147</v>
      </c>
      <c r="AU342" s="210" t="s">
        <v>77</v>
      </c>
      <c r="AV342" s="11" t="s">
        <v>77</v>
      </c>
      <c r="AW342" s="11" t="s">
        <v>36</v>
      </c>
      <c r="AX342" s="11" t="s">
        <v>72</v>
      </c>
      <c r="AY342" s="210" t="s">
        <v>137</v>
      </c>
    </row>
    <row r="343" spans="2:51" s="11" customFormat="1" ht="13.5">
      <c r="B343" s="199"/>
      <c r="C343" s="200"/>
      <c r="D343" s="201" t="s">
        <v>147</v>
      </c>
      <c r="E343" s="202" t="s">
        <v>21</v>
      </c>
      <c r="F343" s="203" t="s">
        <v>790</v>
      </c>
      <c r="G343" s="200"/>
      <c r="H343" s="204">
        <v>14.14</v>
      </c>
      <c r="I343" s="205"/>
      <c r="J343" s="200"/>
      <c r="K343" s="200"/>
      <c r="L343" s="206"/>
      <c r="M343" s="207"/>
      <c r="N343" s="208"/>
      <c r="O343" s="208"/>
      <c r="P343" s="208"/>
      <c r="Q343" s="208"/>
      <c r="R343" s="208"/>
      <c r="S343" s="208"/>
      <c r="T343" s="209"/>
      <c r="AT343" s="210" t="s">
        <v>147</v>
      </c>
      <c r="AU343" s="210" t="s">
        <v>77</v>
      </c>
      <c r="AV343" s="11" t="s">
        <v>77</v>
      </c>
      <c r="AW343" s="11" t="s">
        <v>36</v>
      </c>
      <c r="AX343" s="11" t="s">
        <v>72</v>
      </c>
      <c r="AY343" s="210" t="s">
        <v>137</v>
      </c>
    </row>
    <row r="344" spans="2:51" s="12" customFormat="1" ht="13.5">
      <c r="B344" s="211"/>
      <c r="C344" s="212"/>
      <c r="D344" s="201" t="s">
        <v>147</v>
      </c>
      <c r="E344" s="213" t="s">
        <v>21</v>
      </c>
      <c r="F344" s="214" t="s">
        <v>155</v>
      </c>
      <c r="G344" s="212"/>
      <c r="H344" s="215">
        <v>22.82</v>
      </c>
      <c r="I344" s="216"/>
      <c r="J344" s="212"/>
      <c r="K344" s="212"/>
      <c r="L344" s="217"/>
      <c r="M344" s="218"/>
      <c r="N344" s="219"/>
      <c r="O344" s="219"/>
      <c r="P344" s="219"/>
      <c r="Q344" s="219"/>
      <c r="R344" s="219"/>
      <c r="S344" s="219"/>
      <c r="T344" s="220"/>
      <c r="AT344" s="221" t="s">
        <v>147</v>
      </c>
      <c r="AU344" s="221" t="s">
        <v>77</v>
      </c>
      <c r="AV344" s="12" t="s">
        <v>145</v>
      </c>
      <c r="AW344" s="12" t="s">
        <v>36</v>
      </c>
      <c r="AX344" s="12" t="s">
        <v>80</v>
      </c>
      <c r="AY344" s="221" t="s">
        <v>137</v>
      </c>
    </row>
    <row r="345" spans="2:65" s="1" customFormat="1" ht="16.5" customHeight="1">
      <c r="B345" s="40"/>
      <c r="C345" s="232" t="s">
        <v>791</v>
      </c>
      <c r="D345" s="232" t="s">
        <v>204</v>
      </c>
      <c r="E345" s="233" t="s">
        <v>792</v>
      </c>
      <c r="F345" s="234" t="s">
        <v>793</v>
      </c>
      <c r="G345" s="235" t="s">
        <v>143</v>
      </c>
      <c r="H345" s="236">
        <v>25.102</v>
      </c>
      <c r="I345" s="237"/>
      <c r="J345" s="238">
        <f>ROUND(I345*H345,2)</f>
        <v>0</v>
      </c>
      <c r="K345" s="234" t="s">
        <v>144</v>
      </c>
      <c r="L345" s="239"/>
      <c r="M345" s="240" t="s">
        <v>21</v>
      </c>
      <c r="N345" s="241" t="s">
        <v>44</v>
      </c>
      <c r="O345" s="41"/>
      <c r="P345" s="196">
        <f>O345*H345</f>
        <v>0</v>
      </c>
      <c r="Q345" s="196">
        <v>0.0155</v>
      </c>
      <c r="R345" s="196">
        <f>Q345*H345</f>
        <v>0.389081</v>
      </c>
      <c r="S345" s="196">
        <v>0</v>
      </c>
      <c r="T345" s="197">
        <f>S345*H345</f>
        <v>0</v>
      </c>
      <c r="AR345" s="23" t="s">
        <v>295</v>
      </c>
      <c r="AT345" s="23" t="s">
        <v>204</v>
      </c>
      <c r="AU345" s="23" t="s">
        <v>77</v>
      </c>
      <c r="AY345" s="23" t="s">
        <v>137</v>
      </c>
      <c r="BE345" s="198">
        <f>IF(N345="základní",J345,0)</f>
        <v>0</v>
      </c>
      <c r="BF345" s="198">
        <f>IF(N345="snížená",J345,0)</f>
        <v>0</v>
      </c>
      <c r="BG345" s="198">
        <f>IF(N345="zákl. přenesená",J345,0)</f>
        <v>0</v>
      </c>
      <c r="BH345" s="198">
        <f>IF(N345="sníž. přenesená",J345,0)</f>
        <v>0</v>
      </c>
      <c r="BI345" s="198">
        <f>IF(N345="nulová",J345,0)</f>
        <v>0</v>
      </c>
      <c r="BJ345" s="23" t="s">
        <v>77</v>
      </c>
      <c r="BK345" s="198">
        <f>ROUND(I345*H345,2)</f>
        <v>0</v>
      </c>
      <c r="BL345" s="23" t="s">
        <v>211</v>
      </c>
      <c r="BM345" s="23" t="s">
        <v>794</v>
      </c>
    </row>
    <row r="346" spans="2:51" s="11" customFormat="1" ht="13.5">
      <c r="B346" s="199"/>
      <c r="C346" s="200"/>
      <c r="D346" s="201" t="s">
        <v>147</v>
      </c>
      <c r="E346" s="202" t="s">
        <v>21</v>
      </c>
      <c r="F346" s="203" t="s">
        <v>795</v>
      </c>
      <c r="G346" s="200"/>
      <c r="H346" s="204">
        <v>25.102</v>
      </c>
      <c r="I346" s="205"/>
      <c r="J346" s="200"/>
      <c r="K346" s="200"/>
      <c r="L346" s="206"/>
      <c r="M346" s="207"/>
      <c r="N346" s="208"/>
      <c r="O346" s="208"/>
      <c r="P346" s="208"/>
      <c r="Q346" s="208"/>
      <c r="R346" s="208"/>
      <c r="S346" s="208"/>
      <c r="T346" s="209"/>
      <c r="AT346" s="210" t="s">
        <v>147</v>
      </c>
      <c r="AU346" s="210" t="s">
        <v>77</v>
      </c>
      <c r="AV346" s="11" t="s">
        <v>77</v>
      </c>
      <c r="AW346" s="11" t="s">
        <v>36</v>
      </c>
      <c r="AX346" s="11" t="s">
        <v>80</v>
      </c>
      <c r="AY346" s="210" t="s">
        <v>137</v>
      </c>
    </row>
    <row r="347" spans="2:65" s="1" customFormat="1" ht="16.5" customHeight="1">
      <c r="B347" s="40"/>
      <c r="C347" s="187" t="s">
        <v>796</v>
      </c>
      <c r="D347" s="187" t="s">
        <v>140</v>
      </c>
      <c r="E347" s="188" t="s">
        <v>797</v>
      </c>
      <c r="F347" s="189" t="s">
        <v>798</v>
      </c>
      <c r="G347" s="190" t="s">
        <v>143</v>
      </c>
      <c r="H347" s="191">
        <v>22.82</v>
      </c>
      <c r="I347" s="192"/>
      <c r="J347" s="193">
        <f>ROUND(I347*H347,2)</f>
        <v>0</v>
      </c>
      <c r="K347" s="189" t="s">
        <v>144</v>
      </c>
      <c r="L347" s="60"/>
      <c r="M347" s="194" t="s">
        <v>21</v>
      </c>
      <c r="N347" s="195" t="s">
        <v>44</v>
      </c>
      <c r="O347" s="41"/>
      <c r="P347" s="196">
        <f>O347*H347</f>
        <v>0</v>
      </c>
      <c r="Q347" s="196">
        <v>0.0003</v>
      </c>
      <c r="R347" s="196">
        <f>Q347*H347</f>
        <v>0.006846</v>
      </c>
      <c r="S347" s="196">
        <v>0</v>
      </c>
      <c r="T347" s="197">
        <f>S347*H347</f>
        <v>0</v>
      </c>
      <c r="AR347" s="23" t="s">
        <v>211</v>
      </c>
      <c r="AT347" s="23" t="s">
        <v>140</v>
      </c>
      <c r="AU347" s="23" t="s">
        <v>77</v>
      </c>
      <c r="AY347" s="23" t="s">
        <v>137</v>
      </c>
      <c r="BE347" s="198">
        <f>IF(N347="základní",J347,0)</f>
        <v>0</v>
      </c>
      <c r="BF347" s="198">
        <f>IF(N347="snížená",J347,0)</f>
        <v>0</v>
      </c>
      <c r="BG347" s="198">
        <f>IF(N347="zákl. přenesená",J347,0)</f>
        <v>0</v>
      </c>
      <c r="BH347" s="198">
        <f>IF(N347="sníž. přenesená",J347,0)</f>
        <v>0</v>
      </c>
      <c r="BI347" s="198">
        <f>IF(N347="nulová",J347,0)</f>
        <v>0</v>
      </c>
      <c r="BJ347" s="23" t="s">
        <v>77</v>
      </c>
      <c r="BK347" s="198">
        <f>ROUND(I347*H347,2)</f>
        <v>0</v>
      </c>
      <c r="BL347" s="23" t="s">
        <v>211</v>
      </c>
      <c r="BM347" s="23" t="s">
        <v>799</v>
      </c>
    </row>
    <row r="348" spans="2:65" s="1" customFormat="1" ht="38.25" customHeight="1">
      <c r="B348" s="40"/>
      <c r="C348" s="187" t="s">
        <v>800</v>
      </c>
      <c r="D348" s="187" t="s">
        <v>140</v>
      </c>
      <c r="E348" s="188" t="s">
        <v>801</v>
      </c>
      <c r="F348" s="189" t="s">
        <v>802</v>
      </c>
      <c r="G348" s="190" t="s">
        <v>242</v>
      </c>
      <c r="H348" s="191">
        <v>1.167</v>
      </c>
      <c r="I348" s="192"/>
      <c r="J348" s="193">
        <f>ROUND(I348*H348,2)</f>
        <v>0</v>
      </c>
      <c r="K348" s="189" t="s">
        <v>144</v>
      </c>
      <c r="L348" s="60"/>
      <c r="M348" s="194" t="s">
        <v>21</v>
      </c>
      <c r="N348" s="195" t="s">
        <v>44</v>
      </c>
      <c r="O348" s="41"/>
      <c r="P348" s="196">
        <f>O348*H348</f>
        <v>0</v>
      </c>
      <c r="Q348" s="196">
        <v>0</v>
      </c>
      <c r="R348" s="196">
        <f>Q348*H348</f>
        <v>0</v>
      </c>
      <c r="S348" s="196">
        <v>0</v>
      </c>
      <c r="T348" s="197">
        <f>S348*H348</f>
        <v>0</v>
      </c>
      <c r="AR348" s="23" t="s">
        <v>211</v>
      </c>
      <c r="AT348" s="23" t="s">
        <v>140</v>
      </c>
      <c r="AU348" s="23" t="s">
        <v>77</v>
      </c>
      <c r="AY348" s="23" t="s">
        <v>137</v>
      </c>
      <c r="BE348" s="198">
        <f>IF(N348="základní",J348,0)</f>
        <v>0</v>
      </c>
      <c r="BF348" s="198">
        <f>IF(N348="snížená",J348,0)</f>
        <v>0</v>
      </c>
      <c r="BG348" s="198">
        <f>IF(N348="zákl. přenesená",J348,0)</f>
        <v>0</v>
      </c>
      <c r="BH348" s="198">
        <f>IF(N348="sníž. přenesená",J348,0)</f>
        <v>0</v>
      </c>
      <c r="BI348" s="198">
        <f>IF(N348="nulová",J348,0)</f>
        <v>0</v>
      </c>
      <c r="BJ348" s="23" t="s">
        <v>77</v>
      </c>
      <c r="BK348" s="198">
        <f>ROUND(I348*H348,2)</f>
        <v>0</v>
      </c>
      <c r="BL348" s="23" t="s">
        <v>211</v>
      </c>
      <c r="BM348" s="23" t="s">
        <v>803</v>
      </c>
    </row>
    <row r="349" spans="2:65" s="1" customFormat="1" ht="38.25" customHeight="1">
      <c r="B349" s="40"/>
      <c r="C349" s="187" t="s">
        <v>804</v>
      </c>
      <c r="D349" s="187" t="s">
        <v>140</v>
      </c>
      <c r="E349" s="188" t="s">
        <v>805</v>
      </c>
      <c r="F349" s="189" t="s">
        <v>806</v>
      </c>
      <c r="G349" s="190" t="s">
        <v>242</v>
      </c>
      <c r="H349" s="191">
        <v>1.167</v>
      </c>
      <c r="I349" s="192"/>
      <c r="J349" s="193">
        <f>ROUND(I349*H349,2)</f>
        <v>0</v>
      </c>
      <c r="K349" s="189" t="s">
        <v>144</v>
      </c>
      <c r="L349" s="60"/>
      <c r="M349" s="194" t="s">
        <v>21</v>
      </c>
      <c r="N349" s="195" t="s">
        <v>44</v>
      </c>
      <c r="O349" s="41"/>
      <c r="P349" s="196">
        <f>O349*H349</f>
        <v>0</v>
      </c>
      <c r="Q349" s="196">
        <v>0</v>
      </c>
      <c r="R349" s="196">
        <f>Q349*H349</f>
        <v>0</v>
      </c>
      <c r="S349" s="196">
        <v>0</v>
      </c>
      <c r="T349" s="197">
        <f>S349*H349</f>
        <v>0</v>
      </c>
      <c r="AR349" s="23" t="s">
        <v>211</v>
      </c>
      <c r="AT349" s="23" t="s">
        <v>140</v>
      </c>
      <c r="AU349" s="23" t="s">
        <v>77</v>
      </c>
      <c r="AY349" s="23" t="s">
        <v>137</v>
      </c>
      <c r="BE349" s="198">
        <f>IF(N349="základní",J349,0)</f>
        <v>0</v>
      </c>
      <c r="BF349" s="198">
        <f>IF(N349="snížená",J349,0)</f>
        <v>0</v>
      </c>
      <c r="BG349" s="198">
        <f>IF(N349="zákl. přenesená",J349,0)</f>
        <v>0</v>
      </c>
      <c r="BH349" s="198">
        <f>IF(N349="sníž. přenesená",J349,0)</f>
        <v>0</v>
      </c>
      <c r="BI349" s="198">
        <f>IF(N349="nulová",J349,0)</f>
        <v>0</v>
      </c>
      <c r="BJ349" s="23" t="s">
        <v>77</v>
      </c>
      <c r="BK349" s="198">
        <f>ROUND(I349*H349,2)</f>
        <v>0</v>
      </c>
      <c r="BL349" s="23" t="s">
        <v>211</v>
      </c>
      <c r="BM349" s="23" t="s">
        <v>807</v>
      </c>
    </row>
    <row r="350" spans="2:65" s="1" customFormat="1" ht="16.5" customHeight="1">
      <c r="B350" s="40"/>
      <c r="C350" s="187" t="s">
        <v>808</v>
      </c>
      <c r="D350" s="187" t="s">
        <v>140</v>
      </c>
      <c r="E350" s="188" t="s">
        <v>809</v>
      </c>
      <c r="F350" s="189" t="s">
        <v>810</v>
      </c>
      <c r="G350" s="190" t="s">
        <v>528</v>
      </c>
      <c r="H350" s="191">
        <v>1</v>
      </c>
      <c r="I350" s="192"/>
      <c r="J350" s="193">
        <f>ROUND(I350*H350,2)</f>
        <v>0</v>
      </c>
      <c r="K350" s="189" t="s">
        <v>21</v>
      </c>
      <c r="L350" s="60"/>
      <c r="M350" s="194" t="s">
        <v>21</v>
      </c>
      <c r="N350" s="195" t="s">
        <v>44</v>
      </c>
      <c r="O350" s="41"/>
      <c r="P350" s="196">
        <f>O350*H350</f>
        <v>0</v>
      </c>
      <c r="Q350" s="196">
        <v>0</v>
      </c>
      <c r="R350" s="196">
        <f>Q350*H350</f>
        <v>0</v>
      </c>
      <c r="S350" s="196">
        <v>0</v>
      </c>
      <c r="T350" s="197">
        <f>S350*H350</f>
        <v>0</v>
      </c>
      <c r="AR350" s="23" t="s">
        <v>211</v>
      </c>
      <c r="AT350" s="23" t="s">
        <v>140</v>
      </c>
      <c r="AU350" s="23" t="s">
        <v>77</v>
      </c>
      <c r="AY350" s="23" t="s">
        <v>137</v>
      </c>
      <c r="BE350" s="198">
        <f>IF(N350="základní",J350,0)</f>
        <v>0</v>
      </c>
      <c r="BF350" s="198">
        <f>IF(N350="snížená",J350,0)</f>
        <v>0</v>
      </c>
      <c r="BG350" s="198">
        <f>IF(N350="zákl. přenesená",J350,0)</f>
        <v>0</v>
      </c>
      <c r="BH350" s="198">
        <f>IF(N350="sníž. přenesená",J350,0)</f>
        <v>0</v>
      </c>
      <c r="BI350" s="198">
        <f>IF(N350="nulová",J350,0)</f>
        <v>0</v>
      </c>
      <c r="BJ350" s="23" t="s">
        <v>77</v>
      </c>
      <c r="BK350" s="198">
        <f>ROUND(I350*H350,2)</f>
        <v>0</v>
      </c>
      <c r="BL350" s="23" t="s">
        <v>211</v>
      </c>
      <c r="BM350" s="23" t="s">
        <v>811</v>
      </c>
    </row>
    <row r="351" spans="2:63" s="10" customFormat="1" ht="29.85" customHeight="1">
      <c r="B351" s="171"/>
      <c r="C351" s="172"/>
      <c r="D351" s="173" t="s">
        <v>71</v>
      </c>
      <c r="E351" s="185" t="s">
        <v>812</v>
      </c>
      <c r="F351" s="185" t="s">
        <v>813</v>
      </c>
      <c r="G351" s="172"/>
      <c r="H351" s="172"/>
      <c r="I351" s="175"/>
      <c r="J351" s="186">
        <f>BK351</f>
        <v>0</v>
      </c>
      <c r="K351" s="172"/>
      <c r="L351" s="177"/>
      <c r="M351" s="178"/>
      <c r="N351" s="179"/>
      <c r="O351" s="179"/>
      <c r="P351" s="180">
        <f>SUM(P352:P356)</f>
        <v>0</v>
      </c>
      <c r="Q351" s="179"/>
      <c r="R351" s="180">
        <f>SUM(R352:R356)</f>
        <v>0.001617</v>
      </c>
      <c r="S351" s="179"/>
      <c r="T351" s="181">
        <f>SUM(T352:T356)</f>
        <v>0</v>
      </c>
      <c r="AR351" s="182" t="s">
        <v>77</v>
      </c>
      <c r="AT351" s="183" t="s">
        <v>71</v>
      </c>
      <c r="AU351" s="183" t="s">
        <v>80</v>
      </c>
      <c r="AY351" s="182" t="s">
        <v>137</v>
      </c>
      <c r="BK351" s="184">
        <f>SUM(BK352:BK356)</f>
        <v>0</v>
      </c>
    </row>
    <row r="352" spans="2:65" s="1" customFormat="1" ht="25.5" customHeight="1">
      <c r="B352" s="40"/>
      <c r="C352" s="187" t="s">
        <v>814</v>
      </c>
      <c r="D352" s="187" t="s">
        <v>140</v>
      </c>
      <c r="E352" s="188" t="s">
        <v>815</v>
      </c>
      <c r="F352" s="189" t="s">
        <v>816</v>
      </c>
      <c r="G352" s="190" t="s">
        <v>143</v>
      </c>
      <c r="H352" s="191">
        <v>4.9</v>
      </c>
      <c r="I352" s="192"/>
      <c r="J352" s="193">
        <f>ROUND(I352*H352,2)</f>
        <v>0</v>
      </c>
      <c r="K352" s="189" t="s">
        <v>144</v>
      </c>
      <c r="L352" s="60"/>
      <c r="M352" s="194" t="s">
        <v>21</v>
      </c>
      <c r="N352" s="195" t="s">
        <v>44</v>
      </c>
      <c r="O352" s="41"/>
      <c r="P352" s="196">
        <f>O352*H352</f>
        <v>0</v>
      </c>
      <c r="Q352" s="196">
        <v>7E-05</v>
      </c>
      <c r="R352" s="196">
        <f>Q352*H352</f>
        <v>0.000343</v>
      </c>
      <c r="S352" s="196">
        <v>0</v>
      </c>
      <c r="T352" s="197">
        <f>S352*H352</f>
        <v>0</v>
      </c>
      <c r="AR352" s="23" t="s">
        <v>211</v>
      </c>
      <c r="AT352" s="23" t="s">
        <v>140</v>
      </c>
      <c r="AU352" s="23" t="s">
        <v>77</v>
      </c>
      <c r="AY352" s="23" t="s">
        <v>137</v>
      </c>
      <c r="BE352" s="198">
        <f>IF(N352="základní",J352,0)</f>
        <v>0</v>
      </c>
      <c r="BF352" s="198">
        <f>IF(N352="snížená",J352,0)</f>
        <v>0</v>
      </c>
      <c r="BG352" s="198">
        <f>IF(N352="zákl. přenesená",J352,0)</f>
        <v>0</v>
      </c>
      <c r="BH352" s="198">
        <f>IF(N352="sníž. přenesená",J352,0)</f>
        <v>0</v>
      </c>
      <c r="BI352" s="198">
        <f>IF(N352="nulová",J352,0)</f>
        <v>0</v>
      </c>
      <c r="BJ352" s="23" t="s">
        <v>77</v>
      </c>
      <c r="BK352" s="198">
        <f>ROUND(I352*H352,2)</f>
        <v>0</v>
      </c>
      <c r="BL352" s="23" t="s">
        <v>211</v>
      </c>
      <c r="BM352" s="23" t="s">
        <v>817</v>
      </c>
    </row>
    <row r="353" spans="2:65" s="1" customFormat="1" ht="16.5" customHeight="1">
      <c r="B353" s="40"/>
      <c r="C353" s="187" t="s">
        <v>818</v>
      </c>
      <c r="D353" s="187" t="s">
        <v>140</v>
      </c>
      <c r="E353" s="188" t="s">
        <v>819</v>
      </c>
      <c r="F353" s="189" t="s">
        <v>820</v>
      </c>
      <c r="G353" s="190" t="s">
        <v>143</v>
      </c>
      <c r="H353" s="191">
        <v>4.9</v>
      </c>
      <c r="I353" s="192"/>
      <c r="J353" s="193">
        <f>ROUND(I353*H353,2)</f>
        <v>0</v>
      </c>
      <c r="K353" s="189" t="s">
        <v>144</v>
      </c>
      <c r="L353" s="60"/>
      <c r="M353" s="194" t="s">
        <v>21</v>
      </c>
      <c r="N353" s="195" t="s">
        <v>44</v>
      </c>
      <c r="O353" s="41"/>
      <c r="P353" s="196">
        <f>O353*H353</f>
        <v>0</v>
      </c>
      <c r="Q353" s="196">
        <v>0.00014</v>
      </c>
      <c r="R353" s="196">
        <f>Q353*H353</f>
        <v>0.000686</v>
      </c>
      <c r="S353" s="196">
        <v>0</v>
      </c>
      <c r="T353" s="197">
        <f>S353*H353</f>
        <v>0</v>
      </c>
      <c r="AR353" s="23" t="s">
        <v>211</v>
      </c>
      <c r="AT353" s="23" t="s">
        <v>140</v>
      </c>
      <c r="AU353" s="23" t="s">
        <v>77</v>
      </c>
      <c r="AY353" s="23" t="s">
        <v>137</v>
      </c>
      <c r="BE353" s="198">
        <f>IF(N353="základní",J353,0)</f>
        <v>0</v>
      </c>
      <c r="BF353" s="198">
        <f>IF(N353="snížená",J353,0)</f>
        <v>0</v>
      </c>
      <c r="BG353" s="198">
        <f>IF(N353="zákl. přenesená",J353,0)</f>
        <v>0</v>
      </c>
      <c r="BH353" s="198">
        <f>IF(N353="sníž. přenesená",J353,0)</f>
        <v>0</v>
      </c>
      <c r="BI353" s="198">
        <f>IF(N353="nulová",J353,0)</f>
        <v>0</v>
      </c>
      <c r="BJ353" s="23" t="s">
        <v>77</v>
      </c>
      <c r="BK353" s="198">
        <f>ROUND(I353*H353,2)</f>
        <v>0</v>
      </c>
      <c r="BL353" s="23" t="s">
        <v>211</v>
      </c>
      <c r="BM353" s="23" t="s">
        <v>821</v>
      </c>
    </row>
    <row r="354" spans="2:51" s="13" customFormat="1" ht="13.5">
      <c r="B354" s="222"/>
      <c r="C354" s="223"/>
      <c r="D354" s="201" t="s">
        <v>147</v>
      </c>
      <c r="E354" s="224" t="s">
        <v>21</v>
      </c>
      <c r="F354" s="225" t="s">
        <v>822</v>
      </c>
      <c r="G354" s="223"/>
      <c r="H354" s="224" t="s">
        <v>21</v>
      </c>
      <c r="I354" s="226"/>
      <c r="J354" s="223"/>
      <c r="K354" s="223"/>
      <c r="L354" s="227"/>
      <c r="M354" s="228"/>
      <c r="N354" s="229"/>
      <c r="O354" s="229"/>
      <c r="P354" s="229"/>
      <c r="Q354" s="229"/>
      <c r="R354" s="229"/>
      <c r="S354" s="229"/>
      <c r="T354" s="230"/>
      <c r="AT354" s="231" t="s">
        <v>147</v>
      </c>
      <c r="AU354" s="231" t="s">
        <v>77</v>
      </c>
      <c r="AV354" s="13" t="s">
        <v>80</v>
      </c>
      <c r="AW354" s="13" t="s">
        <v>36</v>
      </c>
      <c r="AX354" s="13" t="s">
        <v>72</v>
      </c>
      <c r="AY354" s="231" t="s">
        <v>137</v>
      </c>
    </row>
    <row r="355" spans="2:51" s="11" customFormat="1" ht="13.5">
      <c r="B355" s="199"/>
      <c r="C355" s="200"/>
      <c r="D355" s="201" t="s">
        <v>147</v>
      </c>
      <c r="E355" s="202" t="s">
        <v>21</v>
      </c>
      <c r="F355" s="203" t="s">
        <v>823</v>
      </c>
      <c r="G355" s="200"/>
      <c r="H355" s="204">
        <v>4.9</v>
      </c>
      <c r="I355" s="205"/>
      <c r="J355" s="200"/>
      <c r="K355" s="200"/>
      <c r="L355" s="206"/>
      <c r="M355" s="207"/>
      <c r="N355" s="208"/>
      <c r="O355" s="208"/>
      <c r="P355" s="208"/>
      <c r="Q355" s="208"/>
      <c r="R355" s="208"/>
      <c r="S355" s="208"/>
      <c r="T355" s="209"/>
      <c r="AT355" s="210" t="s">
        <v>147</v>
      </c>
      <c r="AU355" s="210" t="s">
        <v>77</v>
      </c>
      <c r="AV355" s="11" t="s">
        <v>77</v>
      </c>
      <c r="AW355" s="11" t="s">
        <v>36</v>
      </c>
      <c r="AX355" s="11" t="s">
        <v>80</v>
      </c>
      <c r="AY355" s="210" t="s">
        <v>137</v>
      </c>
    </row>
    <row r="356" spans="2:65" s="1" customFormat="1" ht="25.5" customHeight="1">
      <c r="B356" s="40"/>
      <c r="C356" s="187" t="s">
        <v>824</v>
      </c>
      <c r="D356" s="187" t="s">
        <v>140</v>
      </c>
      <c r="E356" s="188" t="s">
        <v>825</v>
      </c>
      <c r="F356" s="189" t="s">
        <v>826</v>
      </c>
      <c r="G356" s="190" t="s">
        <v>143</v>
      </c>
      <c r="H356" s="191">
        <v>4.9</v>
      </c>
      <c r="I356" s="192"/>
      <c r="J356" s="193">
        <f>ROUND(I356*H356,2)</f>
        <v>0</v>
      </c>
      <c r="K356" s="189" t="s">
        <v>144</v>
      </c>
      <c r="L356" s="60"/>
      <c r="M356" s="194" t="s">
        <v>21</v>
      </c>
      <c r="N356" s="195" t="s">
        <v>44</v>
      </c>
      <c r="O356" s="41"/>
      <c r="P356" s="196">
        <f>O356*H356</f>
        <v>0</v>
      </c>
      <c r="Q356" s="196">
        <v>0.00012</v>
      </c>
      <c r="R356" s="196">
        <f>Q356*H356</f>
        <v>0.0005880000000000001</v>
      </c>
      <c r="S356" s="196">
        <v>0</v>
      </c>
      <c r="T356" s="197">
        <f>S356*H356</f>
        <v>0</v>
      </c>
      <c r="AR356" s="23" t="s">
        <v>211</v>
      </c>
      <c r="AT356" s="23" t="s">
        <v>140</v>
      </c>
      <c r="AU356" s="23" t="s">
        <v>77</v>
      </c>
      <c r="AY356" s="23" t="s">
        <v>137</v>
      </c>
      <c r="BE356" s="198">
        <f>IF(N356="základní",J356,0)</f>
        <v>0</v>
      </c>
      <c r="BF356" s="198">
        <f>IF(N356="snížená",J356,0)</f>
        <v>0</v>
      </c>
      <c r="BG356" s="198">
        <f>IF(N356="zákl. přenesená",J356,0)</f>
        <v>0</v>
      </c>
      <c r="BH356" s="198">
        <f>IF(N356="sníž. přenesená",J356,0)</f>
        <v>0</v>
      </c>
      <c r="BI356" s="198">
        <f>IF(N356="nulová",J356,0)</f>
        <v>0</v>
      </c>
      <c r="BJ356" s="23" t="s">
        <v>77</v>
      </c>
      <c r="BK356" s="198">
        <f>ROUND(I356*H356,2)</f>
        <v>0</v>
      </c>
      <c r="BL356" s="23" t="s">
        <v>211</v>
      </c>
      <c r="BM356" s="23" t="s">
        <v>827</v>
      </c>
    </row>
    <row r="357" spans="2:63" s="10" customFormat="1" ht="29.85" customHeight="1">
      <c r="B357" s="171"/>
      <c r="C357" s="172"/>
      <c r="D357" s="173" t="s">
        <v>71</v>
      </c>
      <c r="E357" s="185" t="s">
        <v>828</v>
      </c>
      <c r="F357" s="185" t="s">
        <v>829</v>
      </c>
      <c r="G357" s="172"/>
      <c r="H357" s="172"/>
      <c r="I357" s="175"/>
      <c r="J357" s="186">
        <f>BK357</f>
        <v>0</v>
      </c>
      <c r="K357" s="172"/>
      <c r="L357" s="177"/>
      <c r="M357" s="178"/>
      <c r="N357" s="179"/>
      <c r="O357" s="179"/>
      <c r="P357" s="180">
        <f>SUM(P358:P368)</f>
        <v>0</v>
      </c>
      <c r="Q357" s="179"/>
      <c r="R357" s="180">
        <f>SUM(R358:R368)</f>
        <v>0.014857720000000001</v>
      </c>
      <c r="S357" s="179"/>
      <c r="T357" s="181">
        <f>SUM(T358:T368)</f>
        <v>0</v>
      </c>
      <c r="AR357" s="182" t="s">
        <v>77</v>
      </c>
      <c r="AT357" s="183" t="s">
        <v>71</v>
      </c>
      <c r="AU357" s="183" t="s">
        <v>80</v>
      </c>
      <c r="AY357" s="182" t="s">
        <v>137</v>
      </c>
      <c r="BK357" s="184">
        <f>SUM(BK358:BK368)</f>
        <v>0</v>
      </c>
    </row>
    <row r="358" spans="2:65" s="1" customFormat="1" ht="16.5" customHeight="1">
      <c r="B358" s="40"/>
      <c r="C358" s="187" t="s">
        <v>830</v>
      </c>
      <c r="D358" s="187" t="s">
        <v>140</v>
      </c>
      <c r="E358" s="188" t="s">
        <v>209</v>
      </c>
      <c r="F358" s="189" t="s">
        <v>210</v>
      </c>
      <c r="G358" s="190" t="s">
        <v>143</v>
      </c>
      <c r="H358" s="191">
        <v>40.156</v>
      </c>
      <c r="I358" s="192"/>
      <c r="J358" s="193">
        <f>ROUND(I358*H358,2)</f>
        <v>0</v>
      </c>
      <c r="K358" s="189" t="s">
        <v>144</v>
      </c>
      <c r="L358" s="60"/>
      <c r="M358" s="194" t="s">
        <v>21</v>
      </c>
      <c r="N358" s="195" t="s">
        <v>44</v>
      </c>
      <c r="O358" s="41"/>
      <c r="P358" s="196">
        <f>O358*H358</f>
        <v>0</v>
      </c>
      <c r="Q358" s="196">
        <v>0</v>
      </c>
      <c r="R358" s="196">
        <f>Q358*H358</f>
        <v>0</v>
      </c>
      <c r="S358" s="196">
        <v>0</v>
      </c>
      <c r="T358" s="197">
        <f>S358*H358</f>
        <v>0</v>
      </c>
      <c r="AR358" s="23" t="s">
        <v>211</v>
      </c>
      <c r="AT358" s="23" t="s">
        <v>140</v>
      </c>
      <c r="AU358" s="23" t="s">
        <v>77</v>
      </c>
      <c r="AY358" s="23" t="s">
        <v>137</v>
      </c>
      <c r="BE358" s="198">
        <f>IF(N358="základní",J358,0)</f>
        <v>0</v>
      </c>
      <c r="BF358" s="198">
        <f>IF(N358="snížená",J358,0)</f>
        <v>0</v>
      </c>
      <c r="BG358" s="198">
        <f>IF(N358="zákl. přenesená",J358,0)</f>
        <v>0</v>
      </c>
      <c r="BH358" s="198">
        <f>IF(N358="sníž. přenesená",J358,0)</f>
        <v>0</v>
      </c>
      <c r="BI358" s="198">
        <f>IF(N358="nulová",J358,0)</f>
        <v>0</v>
      </c>
      <c r="BJ358" s="23" t="s">
        <v>77</v>
      </c>
      <c r="BK358" s="198">
        <f>ROUND(I358*H358,2)</f>
        <v>0</v>
      </c>
      <c r="BL358" s="23" t="s">
        <v>211</v>
      </c>
      <c r="BM358" s="23" t="s">
        <v>831</v>
      </c>
    </row>
    <row r="359" spans="2:51" s="13" customFormat="1" ht="13.5">
      <c r="B359" s="222"/>
      <c r="C359" s="223"/>
      <c r="D359" s="201" t="s">
        <v>147</v>
      </c>
      <c r="E359" s="224" t="s">
        <v>21</v>
      </c>
      <c r="F359" s="225" t="s">
        <v>215</v>
      </c>
      <c r="G359" s="223"/>
      <c r="H359" s="224" t="s">
        <v>21</v>
      </c>
      <c r="I359" s="226"/>
      <c r="J359" s="223"/>
      <c r="K359" s="223"/>
      <c r="L359" s="227"/>
      <c r="M359" s="228"/>
      <c r="N359" s="229"/>
      <c r="O359" s="229"/>
      <c r="P359" s="229"/>
      <c r="Q359" s="229"/>
      <c r="R359" s="229"/>
      <c r="S359" s="229"/>
      <c r="T359" s="230"/>
      <c r="AT359" s="231" t="s">
        <v>147</v>
      </c>
      <c r="AU359" s="231" t="s">
        <v>77</v>
      </c>
      <c r="AV359" s="13" t="s">
        <v>80</v>
      </c>
      <c r="AW359" s="13" t="s">
        <v>36</v>
      </c>
      <c r="AX359" s="13" t="s">
        <v>72</v>
      </c>
      <c r="AY359" s="231" t="s">
        <v>137</v>
      </c>
    </row>
    <row r="360" spans="2:51" s="11" customFormat="1" ht="13.5">
      <c r="B360" s="199"/>
      <c r="C360" s="200"/>
      <c r="D360" s="201" t="s">
        <v>147</v>
      </c>
      <c r="E360" s="202" t="s">
        <v>21</v>
      </c>
      <c r="F360" s="203" t="s">
        <v>832</v>
      </c>
      <c r="G360" s="200"/>
      <c r="H360" s="204">
        <v>9.13</v>
      </c>
      <c r="I360" s="205"/>
      <c r="J360" s="200"/>
      <c r="K360" s="200"/>
      <c r="L360" s="206"/>
      <c r="M360" s="207"/>
      <c r="N360" s="208"/>
      <c r="O360" s="208"/>
      <c r="P360" s="208"/>
      <c r="Q360" s="208"/>
      <c r="R360" s="208"/>
      <c r="S360" s="208"/>
      <c r="T360" s="209"/>
      <c r="AT360" s="210" t="s">
        <v>147</v>
      </c>
      <c r="AU360" s="210" t="s">
        <v>77</v>
      </c>
      <c r="AV360" s="11" t="s">
        <v>77</v>
      </c>
      <c r="AW360" s="11" t="s">
        <v>36</v>
      </c>
      <c r="AX360" s="11" t="s">
        <v>72</v>
      </c>
      <c r="AY360" s="210" t="s">
        <v>137</v>
      </c>
    </row>
    <row r="361" spans="2:51" s="13" customFormat="1" ht="13.5">
      <c r="B361" s="222"/>
      <c r="C361" s="223"/>
      <c r="D361" s="201" t="s">
        <v>147</v>
      </c>
      <c r="E361" s="224" t="s">
        <v>21</v>
      </c>
      <c r="F361" s="225" t="s">
        <v>833</v>
      </c>
      <c r="G361" s="223"/>
      <c r="H361" s="224" t="s">
        <v>21</v>
      </c>
      <c r="I361" s="226"/>
      <c r="J361" s="223"/>
      <c r="K361" s="223"/>
      <c r="L361" s="227"/>
      <c r="M361" s="228"/>
      <c r="N361" s="229"/>
      <c r="O361" s="229"/>
      <c r="P361" s="229"/>
      <c r="Q361" s="229"/>
      <c r="R361" s="229"/>
      <c r="S361" s="229"/>
      <c r="T361" s="230"/>
      <c r="AT361" s="231" t="s">
        <v>147</v>
      </c>
      <c r="AU361" s="231" t="s">
        <v>77</v>
      </c>
      <c r="AV361" s="13" t="s">
        <v>80</v>
      </c>
      <c r="AW361" s="13" t="s">
        <v>36</v>
      </c>
      <c r="AX361" s="13" t="s">
        <v>72</v>
      </c>
      <c r="AY361" s="231" t="s">
        <v>137</v>
      </c>
    </row>
    <row r="362" spans="2:51" s="11" customFormat="1" ht="13.5">
      <c r="B362" s="199"/>
      <c r="C362" s="200"/>
      <c r="D362" s="201" t="s">
        <v>147</v>
      </c>
      <c r="E362" s="202" t="s">
        <v>21</v>
      </c>
      <c r="F362" s="203" t="s">
        <v>834</v>
      </c>
      <c r="G362" s="200"/>
      <c r="H362" s="204">
        <v>2.604</v>
      </c>
      <c r="I362" s="205"/>
      <c r="J362" s="200"/>
      <c r="K362" s="200"/>
      <c r="L362" s="206"/>
      <c r="M362" s="207"/>
      <c r="N362" s="208"/>
      <c r="O362" s="208"/>
      <c r="P362" s="208"/>
      <c r="Q362" s="208"/>
      <c r="R362" s="208"/>
      <c r="S362" s="208"/>
      <c r="T362" s="209"/>
      <c r="AT362" s="210" t="s">
        <v>147</v>
      </c>
      <c r="AU362" s="210" t="s">
        <v>77</v>
      </c>
      <c r="AV362" s="11" t="s">
        <v>77</v>
      </c>
      <c r="AW362" s="11" t="s">
        <v>36</v>
      </c>
      <c r="AX362" s="11" t="s">
        <v>72</v>
      </c>
      <c r="AY362" s="210" t="s">
        <v>137</v>
      </c>
    </row>
    <row r="363" spans="2:51" s="11" customFormat="1" ht="13.5">
      <c r="B363" s="199"/>
      <c r="C363" s="200"/>
      <c r="D363" s="201" t="s">
        <v>147</v>
      </c>
      <c r="E363" s="202" t="s">
        <v>21</v>
      </c>
      <c r="F363" s="203" t="s">
        <v>835</v>
      </c>
      <c r="G363" s="200"/>
      <c r="H363" s="204">
        <v>4.242</v>
      </c>
      <c r="I363" s="205"/>
      <c r="J363" s="200"/>
      <c r="K363" s="200"/>
      <c r="L363" s="206"/>
      <c r="M363" s="207"/>
      <c r="N363" s="208"/>
      <c r="O363" s="208"/>
      <c r="P363" s="208"/>
      <c r="Q363" s="208"/>
      <c r="R363" s="208"/>
      <c r="S363" s="208"/>
      <c r="T363" s="209"/>
      <c r="AT363" s="210" t="s">
        <v>147</v>
      </c>
      <c r="AU363" s="210" t="s">
        <v>77</v>
      </c>
      <c r="AV363" s="11" t="s">
        <v>77</v>
      </c>
      <c r="AW363" s="11" t="s">
        <v>36</v>
      </c>
      <c r="AX363" s="11" t="s">
        <v>72</v>
      </c>
      <c r="AY363" s="210" t="s">
        <v>137</v>
      </c>
    </row>
    <row r="364" spans="2:51" s="13" customFormat="1" ht="13.5">
      <c r="B364" s="222"/>
      <c r="C364" s="223"/>
      <c r="D364" s="201" t="s">
        <v>147</v>
      </c>
      <c r="E364" s="224" t="s">
        <v>21</v>
      </c>
      <c r="F364" s="225" t="s">
        <v>836</v>
      </c>
      <c r="G364" s="223"/>
      <c r="H364" s="224" t="s">
        <v>21</v>
      </c>
      <c r="I364" s="226"/>
      <c r="J364" s="223"/>
      <c r="K364" s="223"/>
      <c r="L364" s="227"/>
      <c r="M364" s="228"/>
      <c r="N364" s="229"/>
      <c r="O364" s="229"/>
      <c r="P364" s="229"/>
      <c r="Q364" s="229"/>
      <c r="R364" s="229"/>
      <c r="S364" s="229"/>
      <c r="T364" s="230"/>
      <c r="AT364" s="231" t="s">
        <v>147</v>
      </c>
      <c r="AU364" s="231" t="s">
        <v>77</v>
      </c>
      <c r="AV364" s="13" t="s">
        <v>80</v>
      </c>
      <c r="AW364" s="13" t="s">
        <v>36</v>
      </c>
      <c r="AX364" s="13" t="s">
        <v>72</v>
      </c>
      <c r="AY364" s="231" t="s">
        <v>137</v>
      </c>
    </row>
    <row r="365" spans="2:51" s="11" customFormat="1" ht="13.5">
      <c r="B365" s="199"/>
      <c r="C365" s="200"/>
      <c r="D365" s="201" t="s">
        <v>147</v>
      </c>
      <c r="E365" s="202" t="s">
        <v>21</v>
      </c>
      <c r="F365" s="203" t="s">
        <v>837</v>
      </c>
      <c r="G365" s="200"/>
      <c r="H365" s="204">
        <v>24.18</v>
      </c>
      <c r="I365" s="205"/>
      <c r="J365" s="200"/>
      <c r="K365" s="200"/>
      <c r="L365" s="206"/>
      <c r="M365" s="207"/>
      <c r="N365" s="208"/>
      <c r="O365" s="208"/>
      <c r="P365" s="208"/>
      <c r="Q365" s="208"/>
      <c r="R365" s="208"/>
      <c r="S365" s="208"/>
      <c r="T365" s="209"/>
      <c r="AT365" s="210" t="s">
        <v>147</v>
      </c>
      <c r="AU365" s="210" t="s">
        <v>77</v>
      </c>
      <c r="AV365" s="11" t="s">
        <v>77</v>
      </c>
      <c r="AW365" s="11" t="s">
        <v>36</v>
      </c>
      <c r="AX365" s="11" t="s">
        <v>72</v>
      </c>
      <c r="AY365" s="210" t="s">
        <v>137</v>
      </c>
    </row>
    <row r="366" spans="2:51" s="12" customFormat="1" ht="13.5">
      <c r="B366" s="211"/>
      <c r="C366" s="212"/>
      <c r="D366" s="201" t="s">
        <v>147</v>
      </c>
      <c r="E366" s="213" t="s">
        <v>21</v>
      </c>
      <c r="F366" s="214" t="s">
        <v>155</v>
      </c>
      <c r="G366" s="212"/>
      <c r="H366" s="215">
        <v>40.156</v>
      </c>
      <c r="I366" s="216"/>
      <c r="J366" s="212"/>
      <c r="K366" s="212"/>
      <c r="L366" s="217"/>
      <c r="M366" s="218"/>
      <c r="N366" s="219"/>
      <c r="O366" s="219"/>
      <c r="P366" s="219"/>
      <c r="Q366" s="219"/>
      <c r="R366" s="219"/>
      <c r="S366" s="219"/>
      <c r="T366" s="220"/>
      <c r="AT366" s="221" t="s">
        <v>147</v>
      </c>
      <c r="AU366" s="221" t="s">
        <v>77</v>
      </c>
      <c r="AV366" s="12" t="s">
        <v>145</v>
      </c>
      <c r="AW366" s="12" t="s">
        <v>36</v>
      </c>
      <c r="AX366" s="12" t="s">
        <v>80</v>
      </c>
      <c r="AY366" s="221" t="s">
        <v>137</v>
      </c>
    </row>
    <row r="367" spans="2:65" s="1" customFormat="1" ht="25.5" customHeight="1">
      <c r="B367" s="40"/>
      <c r="C367" s="187" t="s">
        <v>838</v>
      </c>
      <c r="D367" s="187" t="s">
        <v>140</v>
      </c>
      <c r="E367" s="188" t="s">
        <v>839</v>
      </c>
      <c r="F367" s="189" t="s">
        <v>840</v>
      </c>
      <c r="G367" s="190" t="s">
        <v>143</v>
      </c>
      <c r="H367" s="191">
        <v>40.156</v>
      </c>
      <c r="I367" s="192"/>
      <c r="J367" s="193">
        <f>ROUND(I367*H367,2)</f>
        <v>0</v>
      </c>
      <c r="K367" s="189" t="s">
        <v>144</v>
      </c>
      <c r="L367" s="60"/>
      <c r="M367" s="194" t="s">
        <v>21</v>
      </c>
      <c r="N367" s="195" t="s">
        <v>44</v>
      </c>
      <c r="O367" s="41"/>
      <c r="P367" s="196">
        <f>O367*H367</f>
        <v>0</v>
      </c>
      <c r="Q367" s="196">
        <v>0.00021</v>
      </c>
      <c r="R367" s="196">
        <f>Q367*H367</f>
        <v>0.008432760000000001</v>
      </c>
      <c r="S367" s="196">
        <v>0</v>
      </c>
      <c r="T367" s="197">
        <f>S367*H367</f>
        <v>0</v>
      </c>
      <c r="AR367" s="23" t="s">
        <v>211</v>
      </c>
      <c r="AT367" s="23" t="s">
        <v>140</v>
      </c>
      <c r="AU367" s="23" t="s">
        <v>77</v>
      </c>
      <c r="AY367" s="23" t="s">
        <v>137</v>
      </c>
      <c r="BE367" s="198">
        <f>IF(N367="základní",J367,0)</f>
        <v>0</v>
      </c>
      <c r="BF367" s="198">
        <f>IF(N367="snížená",J367,0)</f>
        <v>0</v>
      </c>
      <c r="BG367" s="198">
        <f>IF(N367="zákl. přenesená",J367,0)</f>
        <v>0</v>
      </c>
      <c r="BH367" s="198">
        <f>IF(N367="sníž. přenesená",J367,0)</f>
        <v>0</v>
      </c>
      <c r="BI367" s="198">
        <f>IF(N367="nulová",J367,0)</f>
        <v>0</v>
      </c>
      <c r="BJ367" s="23" t="s">
        <v>77</v>
      </c>
      <c r="BK367" s="198">
        <f>ROUND(I367*H367,2)</f>
        <v>0</v>
      </c>
      <c r="BL367" s="23" t="s">
        <v>211</v>
      </c>
      <c r="BM367" s="23" t="s">
        <v>841</v>
      </c>
    </row>
    <row r="368" spans="2:65" s="1" customFormat="1" ht="16.5" customHeight="1">
      <c r="B368" s="40"/>
      <c r="C368" s="187" t="s">
        <v>842</v>
      </c>
      <c r="D368" s="187" t="s">
        <v>140</v>
      </c>
      <c r="E368" s="188" t="s">
        <v>843</v>
      </c>
      <c r="F368" s="189" t="s">
        <v>844</v>
      </c>
      <c r="G368" s="190" t="s">
        <v>143</v>
      </c>
      <c r="H368" s="191">
        <v>40.156</v>
      </c>
      <c r="I368" s="192"/>
      <c r="J368" s="193">
        <f>ROUND(I368*H368,2)</f>
        <v>0</v>
      </c>
      <c r="K368" s="189" t="s">
        <v>144</v>
      </c>
      <c r="L368" s="60"/>
      <c r="M368" s="194" t="s">
        <v>21</v>
      </c>
      <c r="N368" s="195" t="s">
        <v>44</v>
      </c>
      <c r="O368" s="41"/>
      <c r="P368" s="196">
        <f>O368*H368</f>
        <v>0</v>
      </c>
      <c r="Q368" s="196">
        <v>0.00016</v>
      </c>
      <c r="R368" s="196">
        <f>Q368*H368</f>
        <v>0.00642496</v>
      </c>
      <c r="S368" s="196">
        <v>0</v>
      </c>
      <c r="T368" s="197">
        <f>S368*H368</f>
        <v>0</v>
      </c>
      <c r="AR368" s="23" t="s">
        <v>211</v>
      </c>
      <c r="AT368" s="23" t="s">
        <v>140</v>
      </c>
      <c r="AU368" s="23" t="s">
        <v>77</v>
      </c>
      <c r="AY368" s="23" t="s">
        <v>137</v>
      </c>
      <c r="BE368" s="198">
        <f>IF(N368="základní",J368,0)</f>
        <v>0</v>
      </c>
      <c r="BF368" s="198">
        <f>IF(N368="snížená",J368,0)</f>
        <v>0</v>
      </c>
      <c r="BG368" s="198">
        <f>IF(N368="zákl. přenesená",J368,0)</f>
        <v>0</v>
      </c>
      <c r="BH368" s="198">
        <f>IF(N368="sníž. přenesená",J368,0)</f>
        <v>0</v>
      </c>
      <c r="BI368" s="198">
        <f>IF(N368="nulová",J368,0)</f>
        <v>0</v>
      </c>
      <c r="BJ368" s="23" t="s">
        <v>77</v>
      </c>
      <c r="BK368" s="198">
        <f>ROUND(I368*H368,2)</f>
        <v>0</v>
      </c>
      <c r="BL368" s="23" t="s">
        <v>211</v>
      </c>
      <c r="BM368" s="23" t="s">
        <v>845</v>
      </c>
    </row>
    <row r="369" spans="2:63" s="10" customFormat="1" ht="37.35" customHeight="1">
      <c r="B369" s="171"/>
      <c r="C369" s="172"/>
      <c r="D369" s="173" t="s">
        <v>71</v>
      </c>
      <c r="E369" s="174" t="s">
        <v>846</v>
      </c>
      <c r="F369" s="174" t="s">
        <v>847</v>
      </c>
      <c r="G369" s="172"/>
      <c r="H369" s="172"/>
      <c r="I369" s="175"/>
      <c r="J369" s="176">
        <f>BK369</f>
        <v>0</v>
      </c>
      <c r="K369" s="172"/>
      <c r="L369" s="177"/>
      <c r="M369" s="178"/>
      <c r="N369" s="179"/>
      <c r="O369" s="179"/>
      <c r="P369" s="180">
        <f>SUM(P370:P392)</f>
        <v>0</v>
      </c>
      <c r="Q369" s="179"/>
      <c r="R369" s="180">
        <f>SUM(R370:R392)</f>
        <v>0</v>
      </c>
      <c r="S369" s="179"/>
      <c r="T369" s="181">
        <f>SUM(T370:T392)</f>
        <v>0</v>
      </c>
      <c r="AR369" s="182" t="s">
        <v>145</v>
      </c>
      <c r="AT369" s="183" t="s">
        <v>71</v>
      </c>
      <c r="AU369" s="183" t="s">
        <v>72</v>
      </c>
      <c r="AY369" s="182" t="s">
        <v>137</v>
      </c>
      <c r="BK369" s="184">
        <f>SUM(BK370:BK392)</f>
        <v>0</v>
      </c>
    </row>
    <row r="370" spans="2:65" s="1" customFormat="1" ht="25.5" customHeight="1">
      <c r="B370" s="40"/>
      <c r="C370" s="187" t="s">
        <v>848</v>
      </c>
      <c r="D370" s="187" t="s">
        <v>140</v>
      </c>
      <c r="E370" s="188" t="s">
        <v>849</v>
      </c>
      <c r="F370" s="189" t="s">
        <v>850</v>
      </c>
      <c r="G370" s="190" t="s">
        <v>851</v>
      </c>
      <c r="H370" s="191">
        <v>50</v>
      </c>
      <c r="I370" s="192"/>
      <c r="J370" s="193">
        <f>ROUND(I370*H370,2)</f>
        <v>0</v>
      </c>
      <c r="K370" s="189" t="s">
        <v>144</v>
      </c>
      <c r="L370" s="60"/>
      <c r="M370" s="194" t="s">
        <v>21</v>
      </c>
      <c r="N370" s="195" t="s">
        <v>44</v>
      </c>
      <c r="O370" s="41"/>
      <c r="P370" s="196">
        <f>O370*H370</f>
        <v>0</v>
      </c>
      <c r="Q370" s="196">
        <v>0</v>
      </c>
      <c r="R370" s="196">
        <f>Q370*H370</f>
        <v>0</v>
      </c>
      <c r="S370" s="196">
        <v>0</v>
      </c>
      <c r="T370" s="197">
        <f>S370*H370</f>
        <v>0</v>
      </c>
      <c r="AR370" s="23" t="s">
        <v>852</v>
      </c>
      <c r="AT370" s="23" t="s">
        <v>140</v>
      </c>
      <c r="AU370" s="23" t="s">
        <v>80</v>
      </c>
      <c r="AY370" s="23" t="s">
        <v>137</v>
      </c>
      <c r="BE370" s="198">
        <f>IF(N370="základní",J370,0)</f>
        <v>0</v>
      </c>
      <c r="BF370" s="198">
        <f>IF(N370="snížená",J370,0)</f>
        <v>0</v>
      </c>
      <c r="BG370" s="198">
        <f>IF(N370="zákl. přenesená",J370,0)</f>
        <v>0</v>
      </c>
      <c r="BH370" s="198">
        <f>IF(N370="sníž. přenesená",J370,0)</f>
        <v>0</v>
      </c>
      <c r="BI370" s="198">
        <f>IF(N370="nulová",J370,0)</f>
        <v>0</v>
      </c>
      <c r="BJ370" s="23" t="s">
        <v>77</v>
      </c>
      <c r="BK370" s="198">
        <f>ROUND(I370*H370,2)</f>
        <v>0</v>
      </c>
      <c r="BL370" s="23" t="s">
        <v>852</v>
      </c>
      <c r="BM370" s="23" t="s">
        <v>853</v>
      </c>
    </row>
    <row r="371" spans="2:51" s="13" customFormat="1" ht="13.5">
      <c r="B371" s="222"/>
      <c r="C371" s="223"/>
      <c r="D371" s="201" t="s">
        <v>147</v>
      </c>
      <c r="E371" s="224" t="s">
        <v>21</v>
      </c>
      <c r="F371" s="225" t="s">
        <v>854</v>
      </c>
      <c r="G371" s="223"/>
      <c r="H371" s="224" t="s">
        <v>21</v>
      </c>
      <c r="I371" s="226"/>
      <c r="J371" s="223"/>
      <c r="K371" s="223"/>
      <c r="L371" s="227"/>
      <c r="M371" s="228"/>
      <c r="N371" s="229"/>
      <c r="O371" s="229"/>
      <c r="P371" s="229"/>
      <c r="Q371" s="229"/>
      <c r="R371" s="229"/>
      <c r="S371" s="229"/>
      <c r="T371" s="230"/>
      <c r="AT371" s="231" t="s">
        <v>147</v>
      </c>
      <c r="AU371" s="231" t="s">
        <v>80</v>
      </c>
      <c r="AV371" s="13" t="s">
        <v>80</v>
      </c>
      <c r="AW371" s="13" t="s">
        <v>36</v>
      </c>
      <c r="AX371" s="13" t="s">
        <v>72</v>
      </c>
      <c r="AY371" s="231" t="s">
        <v>137</v>
      </c>
    </row>
    <row r="372" spans="2:51" s="13" customFormat="1" ht="13.5">
      <c r="B372" s="222"/>
      <c r="C372" s="223"/>
      <c r="D372" s="201" t="s">
        <v>147</v>
      </c>
      <c r="E372" s="224" t="s">
        <v>21</v>
      </c>
      <c r="F372" s="225" t="s">
        <v>855</v>
      </c>
      <c r="G372" s="223"/>
      <c r="H372" s="224" t="s">
        <v>21</v>
      </c>
      <c r="I372" s="226"/>
      <c r="J372" s="223"/>
      <c r="K372" s="223"/>
      <c r="L372" s="227"/>
      <c r="M372" s="228"/>
      <c r="N372" s="229"/>
      <c r="O372" s="229"/>
      <c r="P372" s="229"/>
      <c r="Q372" s="229"/>
      <c r="R372" s="229"/>
      <c r="S372" s="229"/>
      <c r="T372" s="230"/>
      <c r="AT372" s="231" t="s">
        <v>147</v>
      </c>
      <c r="AU372" s="231" t="s">
        <v>80</v>
      </c>
      <c r="AV372" s="13" t="s">
        <v>80</v>
      </c>
      <c r="AW372" s="13" t="s">
        <v>36</v>
      </c>
      <c r="AX372" s="13" t="s">
        <v>72</v>
      </c>
      <c r="AY372" s="231" t="s">
        <v>137</v>
      </c>
    </row>
    <row r="373" spans="2:51" s="11" customFormat="1" ht="13.5">
      <c r="B373" s="199"/>
      <c r="C373" s="200"/>
      <c r="D373" s="201" t="s">
        <v>147</v>
      </c>
      <c r="E373" s="202" t="s">
        <v>21</v>
      </c>
      <c r="F373" s="203" t="s">
        <v>211</v>
      </c>
      <c r="G373" s="200"/>
      <c r="H373" s="204">
        <v>16</v>
      </c>
      <c r="I373" s="205"/>
      <c r="J373" s="200"/>
      <c r="K373" s="200"/>
      <c r="L373" s="206"/>
      <c r="M373" s="207"/>
      <c r="N373" s="208"/>
      <c r="O373" s="208"/>
      <c r="P373" s="208"/>
      <c r="Q373" s="208"/>
      <c r="R373" s="208"/>
      <c r="S373" s="208"/>
      <c r="T373" s="209"/>
      <c r="AT373" s="210" t="s">
        <v>147</v>
      </c>
      <c r="AU373" s="210" t="s">
        <v>80</v>
      </c>
      <c r="AV373" s="11" t="s">
        <v>77</v>
      </c>
      <c r="AW373" s="11" t="s">
        <v>36</v>
      </c>
      <c r="AX373" s="11" t="s">
        <v>72</v>
      </c>
      <c r="AY373" s="210" t="s">
        <v>137</v>
      </c>
    </row>
    <row r="374" spans="2:51" s="13" customFormat="1" ht="13.5">
      <c r="B374" s="222"/>
      <c r="C374" s="223"/>
      <c r="D374" s="201" t="s">
        <v>147</v>
      </c>
      <c r="E374" s="224" t="s">
        <v>21</v>
      </c>
      <c r="F374" s="225" t="s">
        <v>856</v>
      </c>
      <c r="G374" s="223"/>
      <c r="H374" s="224" t="s">
        <v>21</v>
      </c>
      <c r="I374" s="226"/>
      <c r="J374" s="223"/>
      <c r="K374" s="223"/>
      <c r="L374" s="227"/>
      <c r="M374" s="228"/>
      <c r="N374" s="229"/>
      <c r="O374" s="229"/>
      <c r="P374" s="229"/>
      <c r="Q374" s="229"/>
      <c r="R374" s="229"/>
      <c r="S374" s="229"/>
      <c r="T374" s="230"/>
      <c r="AT374" s="231" t="s">
        <v>147</v>
      </c>
      <c r="AU374" s="231" t="s">
        <v>80</v>
      </c>
      <c r="AV374" s="13" t="s">
        <v>80</v>
      </c>
      <c r="AW374" s="13" t="s">
        <v>36</v>
      </c>
      <c r="AX374" s="13" t="s">
        <v>72</v>
      </c>
      <c r="AY374" s="231" t="s">
        <v>137</v>
      </c>
    </row>
    <row r="375" spans="2:51" s="11" customFormat="1" ht="13.5">
      <c r="B375" s="199"/>
      <c r="C375" s="200"/>
      <c r="D375" s="201" t="s">
        <v>147</v>
      </c>
      <c r="E375" s="202" t="s">
        <v>21</v>
      </c>
      <c r="F375" s="203" t="s">
        <v>211</v>
      </c>
      <c r="G375" s="200"/>
      <c r="H375" s="204">
        <v>16</v>
      </c>
      <c r="I375" s="205"/>
      <c r="J375" s="200"/>
      <c r="K375" s="200"/>
      <c r="L375" s="206"/>
      <c r="M375" s="207"/>
      <c r="N375" s="208"/>
      <c r="O375" s="208"/>
      <c r="P375" s="208"/>
      <c r="Q375" s="208"/>
      <c r="R375" s="208"/>
      <c r="S375" s="208"/>
      <c r="T375" s="209"/>
      <c r="AT375" s="210" t="s">
        <v>147</v>
      </c>
      <c r="AU375" s="210" t="s">
        <v>80</v>
      </c>
      <c r="AV375" s="11" t="s">
        <v>77</v>
      </c>
      <c r="AW375" s="11" t="s">
        <v>36</v>
      </c>
      <c r="AX375" s="11" t="s">
        <v>72</v>
      </c>
      <c r="AY375" s="210" t="s">
        <v>137</v>
      </c>
    </row>
    <row r="376" spans="2:51" s="13" customFormat="1" ht="27">
      <c r="B376" s="222"/>
      <c r="C376" s="223"/>
      <c r="D376" s="201" t="s">
        <v>147</v>
      </c>
      <c r="E376" s="224" t="s">
        <v>21</v>
      </c>
      <c r="F376" s="225" t="s">
        <v>857</v>
      </c>
      <c r="G376" s="223"/>
      <c r="H376" s="224" t="s">
        <v>21</v>
      </c>
      <c r="I376" s="226"/>
      <c r="J376" s="223"/>
      <c r="K376" s="223"/>
      <c r="L376" s="227"/>
      <c r="M376" s="228"/>
      <c r="N376" s="229"/>
      <c r="O376" s="229"/>
      <c r="P376" s="229"/>
      <c r="Q376" s="229"/>
      <c r="R376" s="229"/>
      <c r="S376" s="229"/>
      <c r="T376" s="230"/>
      <c r="AT376" s="231" t="s">
        <v>147</v>
      </c>
      <c r="AU376" s="231" t="s">
        <v>80</v>
      </c>
      <c r="AV376" s="13" t="s">
        <v>80</v>
      </c>
      <c r="AW376" s="13" t="s">
        <v>36</v>
      </c>
      <c r="AX376" s="13" t="s">
        <v>72</v>
      </c>
      <c r="AY376" s="231" t="s">
        <v>137</v>
      </c>
    </row>
    <row r="377" spans="2:51" s="11" customFormat="1" ht="13.5">
      <c r="B377" s="199"/>
      <c r="C377" s="200"/>
      <c r="D377" s="201" t="s">
        <v>147</v>
      </c>
      <c r="E377" s="202" t="s">
        <v>21</v>
      </c>
      <c r="F377" s="203" t="s">
        <v>77</v>
      </c>
      <c r="G377" s="200"/>
      <c r="H377" s="204">
        <v>2</v>
      </c>
      <c r="I377" s="205"/>
      <c r="J377" s="200"/>
      <c r="K377" s="200"/>
      <c r="L377" s="206"/>
      <c r="M377" s="207"/>
      <c r="N377" s="208"/>
      <c r="O377" s="208"/>
      <c r="P377" s="208"/>
      <c r="Q377" s="208"/>
      <c r="R377" s="208"/>
      <c r="S377" s="208"/>
      <c r="T377" s="209"/>
      <c r="AT377" s="210" t="s">
        <v>147</v>
      </c>
      <c r="AU377" s="210" t="s">
        <v>80</v>
      </c>
      <c r="AV377" s="11" t="s">
        <v>77</v>
      </c>
      <c r="AW377" s="11" t="s">
        <v>36</v>
      </c>
      <c r="AX377" s="11" t="s">
        <v>72</v>
      </c>
      <c r="AY377" s="210" t="s">
        <v>137</v>
      </c>
    </row>
    <row r="378" spans="2:51" s="13" customFormat="1" ht="13.5">
      <c r="B378" s="222"/>
      <c r="C378" s="223"/>
      <c r="D378" s="201" t="s">
        <v>147</v>
      </c>
      <c r="E378" s="224" t="s">
        <v>21</v>
      </c>
      <c r="F378" s="225" t="s">
        <v>858</v>
      </c>
      <c r="G378" s="223"/>
      <c r="H378" s="224" t="s">
        <v>21</v>
      </c>
      <c r="I378" s="226"/>
      <c r="J378" s="223"/>
      <c r="K378" s="223"/>
      <c r="L378" s="227"/>
      <c r="M378" s="228"/>
      <c r="N378" s="229"/>
      <c r="O378" s="229"/>
      <c r="P378" s="229"/>
      <c r="Q378" s="229"/>
      <c r="R378" s="229"/>
      <c r="S378" s="229"/>
      <c r="T378" s="230"/>
      <c r="AT378" s="231" t="s">
        <v>147</v>
      </c>
      <c r="AU378" s="231" t="s">
        <v>80</v>
      </c>
      <c r="AV378" s="13" t="s">
        <v>80</v>
      </c>
      <c r="AW378" s="13" t="s">
        <v>36</v>
      </c>
      <c r="AX378" s="13" t="s">
        <v>72</v>
      </c>
      <c r="AY378" s="231" t="s">
        <v>137</v>
      </c>
    </row>
    <row r="379" spans="2:51" s="11" customFormat="1" ht="13.5">
      <c r="B379" s="199"/>
      <c r="C379" s="200"/>
      <c r="D379" s="201" t="s">
        <v>147</v>
      </c>
      <c r="E379" s="202" t="s">
        <v>21</v>
      </c>
      <c r="F379" s="203" t="s">
        <v>173</v>
      </c>
      <c r="G379" s="200"/>
      <c r="H379" s="204">
        <v>8</v>
      </c>
      <c r="I379" s="205"/>
      <c r="J379" s="200"/>
      <c r="K379" s="200"/>
      <c r="L379" s="206"/>
      <c r="M379" s="207"/>
      <c r="N379" s="208"/>
      <c r="O379" s="208"/>
      <c r="P379" s="208"/>
      <c r="Q379" s="208"/>
      <c r="R379" s="208"/>
      <c r="S379" s="208"/>
      <c r="T379" s="209"/>
      <c r="AT379" s="210" t="s">
        <v>147</v>
      </c>
      <c r="AU379" s="210" t="s">
        <v>80</v>
      </c>
      <c r="AV379" s="11" t="s">
        <v>77</v>
      </c>
      <c r="AW379" s="11" t="s">
        <v>36</v>
      </c>
      <c r="AX379" s="11" t="s">
        <v>72</v>
      </c>
      <c r="AY379" s="210" t="s">
        <v>137</v>
      </c>
    </row>
    <row r="380" spans="2:51" s="13" customFormat="1" ht="13.5">
      <c r="B380" s="222"/>
      <c r="C380" s="223"/>
      <c r="D380" s="201" t="s">
        <v>147</v>
      </c>
      <c r="E380" s="224" t="s">
        <v>21</v>
      </c>
      <c r="F380" s="225" t="s">
        <v>859</v>
      </c>
      <c r="G380" s="223"/>
      <c r="H380" s="224" t="s">
        <v>21</v>
      </c>
      <c r="I380" s="226"/>
      <c r="J380" s="223"/>
      <c r="K380" s="223"/>
      <c r="L380" s="227"/>
      <c r="M380" s="228"/>
      <c r="N380" s="229"/>
      <c r="O380" s="229"/>
      <c r="P380" s="229"/>
      <c r="Q380" s="229"/>
      <c r="R380" s="229"/>
      <c r="S380" s="229"/>
      <c r="T380" s="230"/>
      <c r="AT380" s="231" t="s">
        <v>147</v>
      </c>
      <c r="AU380" s="231" t="s">
        <v>80</v>
      </c>
      <c r="AV380" s="13" t="s">
        <v>80</v>
      </c>
      <c r="AW380" s="13" t="s">
        <v>36</v>
      </c>
      <c r="AX380" s="13" t="s">
        <v>72</v>
      </c>
      <c r="AY380" s="231" t="s">
        <v>137</v>
      </c>
    </row>
    <row r="381" spans="2:51" s="11" customFormat="1" ht="13.5">
      <c r="B381" s="199"/>
      <c r="C381" s="200"/>
      <c r="D381" s="201" t="s">
        <v>147</v>
      </c>
      <c r="E381" s="202" t="s">
        <v>21</v>
      </c>
      <c r="F381" s="203" t="s">
        <v>173</v>
      </c>
      <c r="G381" s="200"/>
      <c r="H381" s="204">
        <v>8</v>
      </c>
      <c r="I381" s="205"/>
      <c r="J381" s="200"/>
      <c r="K381" s="200"/>
      <c r="L381" s="206"/>
      <c r="M381" s="207"/>
      <c r="N381" s="208"/>
      <c r="O381" s="208"/>
      <c r="P381" s="208"/>
      <c r="Q381" s="208"/>
      <c r="R381" s="208"/>
      <c r="S381" s="208"/>
      <c r="T381" s="209"/>
      <c r="AT381" s="210" t="s">
        <v>147</v>
      </c>
      <c r="AU381" s="210" t="s">
        <v>80</v>
      </c>
      <c r="AV381" s="11" t="s">
        <v>77</v>
      </c>
      <c r="AW381" s="11" t="s">
        <v>36</v>
      </c>
      <c r="AX381" s="11" t="s">
        <v>72</v>
      </c>
      <c r="AY381" s="210" t="s">
        <v>137</v>
      </c>
    </row>
    <row r="382" spans="2:51" s="12" customFormat="1" ht="13.5">
      <c r="B382" s="211"/>
      <c r="C382" s="212"/>
      <c r="D382" s="201" t="s">
        <v>147</v>
      </c>
      <c r="E382" s="213" t="s">
        <v>21</v>
      </c>
      <c r="F382" s="214" t="s">
        <v>155</v>
      </c>
      <c r="G382" s="212"/>
      <c r="H382" s="215">
        <v>50</v>
      </c>
      <c r="I382" s="216"/>
      <c r="J382" s="212"/>
      <c r="K382" s="212"/>
      <c r="L382" s="217"/>
      <c r="M382" s="218"/>
      <c r="N382" s="219"/>
      <c r="O382" s="219"/>
      <c r="P382" s="219"/>
      <c r="Q382" s="219"/>
      <c r="R382" s="219"/>
      <c r="S382" s="219"/>
      <c r="T382" s="220"/>
      <c r="AT382" s="221" t="s">
        <v>147</v>
      </c>
      <c r="AU382" s="221" t="s">
        <v>80</v>
      </c>
      <c r="AV382" s="12" t="s">
        <v>145</v>
      </c>
      <c r="AW382" s="12" t="s">
        <v>36</v>
      </c>
      <c r="AX382" s="12" t="s">
        <v>80</v>
      </c>
      <c r="AY382" s="221" t="s">
        <v>137</v>
      </c>
    </row>
    <row r="383" spans="2:65" s="1" customFormat="1" ht="25.5" customHeight="1">
      <c r="B383" s="40"/>
      <c r="C383" s="187" t="s">
        <v>860</v>
      </c>
      <c r="D383" s="187" t="s">
        <v>140</v>
      </c>
      <c r="E383" s="188" t="s">
        <v>861</v>
      </c>
      <c r="F383" s="189" t="s">
        <v>862</v>
      </c>
      <c r="G383" s="190" t="s">
        <v>851</v>
      </c>
      <c r="H383" s="191">
        <v>8</v>
      </c>
      <c r="I383" s="192"/>
      <c r="J383" s="193">
        <f>ROUND(I383*H383,2)</f>
        <v>0</v>
      </c>
      <c r="K383" s="189" t="s">
        <v>144</v>
      </c>
      <c r="L383" s="60"/>
      <c r="M383" s="194" t="s">
        <v>21</v>
      </c>
      <c r="N383" s="195" t="s">
        <v>44</v>
      </c>
      <c r="O383" s="41"/>
      <c r="P383" s="196">
        <f>O383*H383</f>
        <v>0</v>
      </c>
      <c r="Q383" s="196">
        <v>0</v>
      </c>
      <c r="R383" s="196">
        <f>Q383*H383</f>
        <v>0</v>
      </c>
      <c r="S383" s="196">
        <v>0</v>
      </c>
      <c r="T383" s="197">
        <f>S383*H383</f>
        <v>0</v>
      </c>
      <c r="AR383" s="23" t="s">
        <v>852</v>
      </c>
      <c r="AT383" s="23" t="s">
        <v>140</v>
      </c>
      <c r="AU383" s="23" t="s">
        <v>80</v>
      </c>
      <c r="AY383" s="23" t="s">
        <v>137</v>
      </c>
      <c r="BE383" s="198">
        <f>IF(N383="základní",J383,0)</f>
        <v>0</v>
      </c>
      <c r="BF383" s="198">
        <f>IF(N383="snížená",J383,0)</f>
        <v>0</v>
      </c>
      <c r="BG383" s="198">
        <f>IF(N383="zákl. přenesená",J383,0)</f>
        <v>0</v>
      </c>
      <c r="BH383" s="198">
        <f>IF(N383="sníž. přenesená",J383,0)</f>
        <v>0</v>
      </c>
      <c r="BI383" s="198">
        <f>IF(N383="nulová",J383,0)</f>
        <v>0</v>
      </c>
      <c r="BJ383" s="23" t="s">
        <v>77</v>
      </c>
      <c r="BK383" s="198">
        <f>ROUND(I383*H383,2)</f>
        <v>0</v>
      </c>
      <c r="BL383" s="23" t="s">
        <v>852</v>
      </c>
      <c r="BM383" s="23" t="s">
        <v>863</v>
      </c>
    </row>
    <row r="384" spans="2:51" s="13" customFormat="1" ht="27">
      <c r="B384" s="222"/>
      <c r="C384" s="223"/>
      <c r="D384" s="201" t="s">
        <v>147</v>
      </c>
      <c r="E384" s="224" t="s">
        <v>21</v>
      </c>
      <c r="F384" s="225" t="s">
        <v>864</v>
      </c>
      <c r="G384" s="223"/>
      <c r="H384" s="224" t="s">
        <v>21</v>
      </c>
      <c r="I384" s="226"/>
      <c r="J384" s="223"/>
      <c r="K384" s="223"/>
      <c r="L384" s="227"/>
      <c r="M384" s="228"/>
      <c r="N384" s="229"/>
      <c r="O384" s="229"/>
      <c r="P384" s="229"/>
      <c r="Q384" s="229"/>
      <c r="R384" s="229"/>
      <c r="S384" s="229"/>
      <c r="T384" s="230"/>
      <c r="AT384" s="231" t="s">
        <v>147</v>
      </c>
      <c r="AU384" s="231" t="s">
        <v>80</v>
      </c>
      <c r="AV384" s="13" t="s">
        <v>80</v>
      </c>
      <c r="AW384" s="13" t="s">
        <v>36</v>
      </c>
      <c r="AX384" s="13" t="s">
        <v>72</v>
      </c>
      <c r="AY384" s="231" t="s">
        <v>137</v>
      </c>
    </row>
    <row r="385" spans="2:51" s="11" customFormat="1" ht="13.5">
      <c r="B385" s="199"/>
      <c r="C385" s="200"/>
      <c r="D385" s="201" t="s">
        <v>147</v>
      </c>
      <c r="E385" s="202" t="s">
        <v>21</v>
      </c>
      <c r="F385" s="203" t="s">
        <v>173</v>
      </c>
      <c r="G385" s="200"/>
      <c r="H385" s="204">
        <v>8</v>
      </c>
      <c r="I385" s="205"/>
      <c r="J385" s="200"/>
      <c r="K385" s="200"/>
      <c r="L385" s="206"/>
      <c r="M385" s="207"/>
      <c r="N385" s="208"/>
      <c r="O385" s="208"/>
      <c r="P385" s="208"/>
      <c r="Q385" s="208"/>
      <c r="R385" s="208"/>
      <c r="S385" s="208"/>
      <c r="T385" s="209"/>
      <c r="AT385" s="210" t="s">
        <v>147</v>
      </c>
      <c r="AU385" s="210" t="s">
        <v>80</v>
      </c>
      <c r="AV385" s="11" t="s">
        <v>77</v>
      </c>
      <c r="AW385" s="11" t="s">
        <v>36</v>
      </c>
      <c r="AX385" s="11" t="s">
        <v>72</v>
      </c>
      <c r="AY385" s="210" t="s">
        <v>137</v>
      </c>
    </row>
    <row r="386" spans="2:51" s="12" customFormat="1" ht="13.5">
      <c r="B386" s="211"/>
      <c r="C386" s="212"/>
      <c r="D386" s="201" t="s">
        <v>147</v>
      </c>
      <c r="E386" s="213" t="s">
        <v>21</v>
      </c>
      <c r="F386" s="214" t="s">
        <v>155</v>
      </c>
      <c r="G386" s="212"/>
      <c r="H386" s="215">
        <v>8</v>
      </c>
      <c r="I386" s="216"/>
      <c r="J386" s="212"/>
      <c r="K386" s="212"/>
      <c r="L386" s="217"/>
      <c r="M386" s="218"/>
      <c r="N386" s="219"/>
      <c r="O386" s="219"/>
      <c r="P386" s="219"/>
      <c r="Q386" s="219"/>
      <c r="R386" s="219"/>
      <c r="S386" s="219"/>
      <c r="T386" s="220"/>
      <c r="AT386" s="221" t="s">
        <v>147</v>
      </c>
      <c r="AU386" s="221" t="s">
        <v>80</v>
      </c>
      <c r="AV386" s="12" t="s">
        <v>145</v>
      </c>
      <c r="AW386" s="12" t="s">
        <v>36</v>
      </c>
      <c r="AX386" s="12" t="s">
        <v>80</v>
      </c>
      <c r="AY386" s="221" t="s">
        <v>137</v>
      </c>
    </row>
    <row r="387" spans="2:65" s="1" customFormat="1" ht="25.5" customHeight="1">
      <c r="B387" s="40"/>
      <c r="C387" s="187" t="s">
        <v>865</v>
      </c>
      <c r="D387" s="187" t="s">
        <v>140</v>
      </c>
      <c r="E387" s="188" t="s">
        <v>866</v>
      </c>
      <c r="F387" s="189" t="s">
        <v>867</v>
      </c>
      <c r="G387" s="190" t="s">
        <v>851</v>
      </c>
      <c r="H387" s="191">
        <v>4</v>
      </c>
      <c r="I387" s="192"/>
      <c r="J387" s="193">
        <f>ROUND(I387*H387,2)</f>
        <v>0</v>
      </c>
      <c r="K387" s="189" t="s">
        <v>144</v>
      </c>
      <c r="L387" s="60"/>
      <c r="M387" s="194" t="s">
        <v>21</v>
      </c>
      <c r="N387" s="195" t="s">
        <v>44</v>
      </c>
      <c r="O387" s="41"/>
      <c r="P387" s="196">
        <f>O387*H387</f>
        <v>0</v>
      </c>
      <c r="Q387" s="196">
        <v>0</v>
      </c>
      <c r="R387" s="196">
        <f>Q387*H387</f>
        <v>0</v>
      </c>
      <c r="S387" s="196">
        <v>0</v>
      </c>
      <c r="T387" s="197">
        <f>S387*H387</f>
        <v>0</v>
      </c>
      <c r="AR387" s="23" t="s">
        <v>852</v>
      </c>
      <c r="AT387" s="23" t="s">
        <v>140</v>
      </c>
      <c r="AU387" s="23" t="s">
        <v>80</v>
      </c>
      <c r="AY387" s="23" t="s">
        <v>137</v>
      </c>
      <c r="BE387" s="198">
        <f>IF(N387="základní",J387,0)</f>
        <v>0</v>
      </c>
      <c r="BF387" s="198">
        <f>IF(N387="snížená",J387,0)</f>
        <v>0</v>
      </c>
      <c r="BG387" s="198">
        <f>IF(N387="zákl. přenesená",J387,0)</f>
        <v>0</v>
      </c>
      <c r="BH387" s="198">
        <f>IF(N387="sníž. přenesená",J387,0)</f>
        <v>0</v>
      </c>
      <c r="BI387" s="198">
        <f>IF(N387="nulová",J387,0)</f>
        <v>0</v>
      </c>
      <c r="BJ387" s="23" t="s">
        <v>77</v>
      </c>
      <c r="BK387" s="198">
        <f>ROUND(I387*H387,2)</f>
        <v>0</v>
      </c>
      <c r="BL387" s="23" t="s">
        <v>852</v>
      </c>
      <c r="BM387" s="23" t="s">
        <v>868</v>
      </c>
    </row>
    <row r="388" spans="2:51" s="13" customFormat="1" ht="13.5">
      <c r="B388" s="222"/>
      <c r="C388" s="223"/>
      <c r="D388" s="201" t="s">
        <v>147</v>
      </c>
      <c r="E388" s="224" t="s">
        <v>21</v>
      </c>
      <c r="F388" s="225" t="s">
        <v>869</v>
      </c>
      <c r="G388" s="223"/>
      <c r="H388" s="224" t="s">
        <v>21</v>
      </c>
      <c r="I388" s="226"/>
      <c r="J388" s="223"/>
      <c r="K388" s="223"/>
      <c r="L388" s="227"/>
      <c r="M388" s="228"/>
      <c r="N388" s="229"/>
      <c r="O388" s="229"/>
      <c r="P388" s="229"/>
      <c r="Q388" s="229"/>
      <c r="R388" s="229"/>
      <c r="S388" s="229"/>
      <c r="T388" s="230"/>
      <c r="AT388" s="231" t="s">
        <v>147</v>
      </c>
      <c r="AU388" s="231" t="s">
        <v>80</v>
      </c>
      <c r="AV388" s="13" t="s">
        <v>80</v>
      </c>
      <c r="AW388" s="13" t="s">
        <v>36</v>
      </c>
      <c r="AX388" s="13" t="s">
        <v>72</v>
      </c>
      <c r="AY388" s="231" t="s">
        <v>137</v>
      </c>
    </row>
    <row r="389" spans="2:51" s="11" customFormat="1" ht="13.5">
      <c r="B389" s="199"/>
      <c r="C389" s="200"/>
      <c r="D389" s="201" t="s">
        <v>147</v>
      </c>
      <c r="E389" s="202" t="s">
        <v>21</v>
      </c>
      <c r="F389" s="203" t="s">
        <v>145</v>
      </c>
      <c r="G389" s="200"/>
      <c r="H389" s="204">
        <v>4</v>
      </c>
      <c r="I389" s="205"/>
      <c r="J389" s="200"/>
      <c r="K389" s="200"/>
      <c r="L389" s="206"/>
      <c r="M389" s="207"/>
      <c r="N389" s="208"/>
      <c r="O389" s="208"/>
      <c r="P389" s="208"/>
      <c r="Q389" s="208"/>
      <c r="R389" s="208"/>
      <c r="S389" s="208"/>
      <c r="T389" s="209"/>
      <c r="AT389" s="210" t="s">
        <v>147</v>
      </c>
      <c r="AU389" s="210" t="s">
        <v>80</v>
      </c>
      <c r="AV389" s="11" t="s">
        <v>77</v>
      </c>
      <c r="AW389" s="11" t="s">
        <v>36</v>
      </c>
      <c r="AX389" s="11" t="s">
        <v>80</v>
      </c>
      <c r="AY389" s="210" t="s">
        <v>137</v>
      </c>
    </row>
    <row r="390" spans="2:65" s="1" customFormat="1" ht="25.5" customHeight="1">
      <c r="B390" s="40"/>
      <c r="C390" s="187" t="s">
        <v>870</v>
      </c>
      <c r="D390" s="187" t="s">
        <v>140</v>
      </c>
      <c r="E390" s="188" t="s">
        <v>871</v>
      </c>
      <c r="F390" s="189" t="s">
        <v>872</v>
      </c>
      <c r="G390" s="190" t="s">
        <v>851</v>
      </c>
      <c r="H390" s="191">
        <v>4</v>
      </c>
      <c r="I390" s="192"/>
      <c r="J390" s="193">
        <f>ROUND(I390*H390,2)</f>
        <v>0</v>
      </c>
      <c r="K390" s="189" t="s">
        <v>144</v>
      </c>
      <c r="L390" s="60"/>
      <c r="M390" s="194" t="s">
        <v>21</v>
      </c>
      <c r="N390" s="195" t="s">
        <v>44</v>
      </c>
      <c r="O390" s="41"/>
      <c r="P390" s="196">
        <f>O390*H390</f>
        <v>0</v>
      </c>
      <c r="Q390" s="196">
        <v>0</v>
      </c>
      <c r="R390" s="196">
        <f>Q390*H390</f>
        <v>0</v>
      </c>
      <c r="S390" s="196">
        <v>0</v>
      </c>
      <c r="T390" s="197">
        <f>S390*H390</f>
        <v>0</v>
      </c>
      <c r="AR390" s="23" t="s">
        <v>852</v>
      </c>
      <c r="AT390" s="23" t="s">
        <v>140</v>
      </c>
      <c r="AU390" s="23" t="s">
        <v>80</v>
      </c>
      <c r="AY390" s="23" t="s">
        <v>137</v>
      </c>
      <c r="BE390" s="198">
        <f>IF(N390="základní",J390,0)</f>
        <v>0</v>
      </c>
      <c r="BF390" s="198">
        <f>IF(N390="snížená",J390,0)</f>
        <v>0</v>
      </c>
      <c r="BG390" s="198">
        <f>IF(N390="zákl. přenesená",J390,0)</f>
        <v>0</v>
      </c>
      <c r="BH390" s="198">
        <f>IF(N390="sníž. přenesená",J390,0)</f>
        <v>0</v>
      </c>
      <c r="BI390" s="198">
        <f>IF(N390="nulová",J390,0)</f>
        <v>0</v>
      </c>
      <c r="BJ390" s="23" t="s">
        <v>77</v>
      </c>
      <c r="BK390" s="198">
        <f>ROUND(I390*H390,2)</f>
        <v>0</v>
      </c>
      <c r="BL390" s="23" t="s">
        <v>852</v>
      </c>
      <c r="BM390" s="23" t="s">
        <v>873</v>
      </c>
    </row>
    <row r="391" spans="2:51" s="13" customFormat="1" ht="13.5">
      <c r="B391" s="222"/>
      <c r="C391" s="223"/>
      <c r="D391" s="201" t="s">
        <v>147</v>
      </c>
      <c r="E391" s="224" t="s">
        <v>21</v>
      </c>
      <c r="F391" s="225" t="s">
        <v>874</v>
      </c>
      <c r="G391" s="223"/>
      <c r="H391" s="224" t="s">
        <v>21</v>
      </c>
      <c r="I391" s="226"/>
      <c r="J391" s="223"/>
      <c r="K391" s="223"/>
      <c r="L391" s="227"/>
      <c r="M391" s="228"/>
      <c r="N391" s="229"/>
      <c r="O391" s="229"/>
      <c r="P391" s="229"/>
      <c r="Q391" s="229"/>
      <c r="R391" s="229"/>
      <c r="S391" s="229"/>
      <c r="T391" s="230"/>
      <c r="AT391" s="231" t="s">
        <v>147</v>
      </c>
      <c r="AU391" s="231" t="s">
        <v>80</v>
      </c>
      <c r="AV391" s="13" t="s">
        <v>80</v>
      </c>
      <c r="AW391" s="13" t="s">
        <v>36</v>
      </c>
      <c r="AX391" s="13" t="s">
        <v>72</v>
      </c>
      <c r="AY391" s="231" t="s">
        <v>137</v>
      </c>
    </row>
    <row r="392" spans="2:51" s="11" customFormat="1" ht="13.5">
      <c r="B392" s="199"/>
      <c r="C392" s="200"/>
      <c r="D392" s="201" t="s">
        <v>147</v>
      </c>
      <c r="E392" s="202" t="s">
        <v>21</v>
      </c>
      <c r="F392" s="203" t="s">
        <v>145</v>
      </c>
      <c r="G392" s="200"/>
      <c r="H392" s="204">
        <v>4</v>
      </c>
      <c r="I392" s="205"/>
      <c r="J392" s="200"/>
      <c r="K392" s="200"/>
      <c r="L392" s="206"/>
      <c r="M392" s="207"/>
      <c r="N392" s="208"/>
      <c r="O392" s="208"/>
      <c r="P392" s="208"/>
      <c r="Q392" s="208"/>
      <c r="R392" s="208"/>
      <c r="S392" s="208"/>
      <c r="T392" s="209"/>
      <c r="AT392" s="210" t="s">
        <v>147</v>
      </c>
      <c r="AU392" s="210" t="s">
        <v>80</v>
      </c>
      <c r="AV392" s="11" t="s">
        <v>77</v>
      </c>
      <c r="AW392" s="11" t="s">
        <v>36</v>
      </c>
      <c r="AX392" s="11" t="s">
        <v>80</v>
      </c>
      <c r="AY392" s="210" t="s">
        <v>137</v>
      </c>
    </row>
    <row r="393" spans="2:63" s="10" customFormat="1" ht="37.35" customHeight="1">
      <c r="B393" s="171"/>
      <c r="C393" s="172"/>
      <c r="D393" s="173" t="s">
        <v>71</v>
      </c>
      <c r="E393" s="174" t="s">
        <v>875</v>
      </c>
      <c r="F393" s="174" t="s">
        <v>876</v>
      </c>
      <c r="G393" s="172"/>
      <c r="H393" s="172"/>
      <c r="I393" s="175"/>
      <c r="J393" s="176">
        <f>BK393</f>
        <v>0</v>
      </c>
      <c r="K393" s="172"/>
      <c r="L393" s="177"/>
      <c r="M393" s="178"/>
      <c r="N393" s="179"/>
      <c r="O393" s="179"/>
      <c r="P393" s="180">
        <f>P394+P396</f>
        <v>0</v>
      </c>
      <c r="Q393" s="179"/>
      <c r="R393" s="180">
        <f>R394+R396</f>
        <v>0</v>
      </c>
      <c r="S393" s="179"/>
      <c r="T393" s="181">
        <f>T394+T396</f>
        <v>0</v>
      </c>
      <c r="AR393" s="182" t="s">
        <v>162</v>
      </c>
      <c r="AT393" s="183" t="s">
        <v>71</v>
      </c>
      <c r="AU393" s="183" t="s">
        <v>72</v>
      </c>
      <c r="AY393" s="182" t="s">
        <v>137</v>
      </c>
      <c r="BK393" s="184">
        <f>BK394+BK396</f>
        <v>0</v>
      </c>
    </row>
    <row r="394" spans="2:63" s="10" customFormat="1" ht="19.9" customHeight="1">
      <c r="B394" s="171"/>
      <c r="C394" s="172"/>
      <c r="D394" s="173" t="s">
        <v>71</v>
      </c>
      <c r="E394" s="185" t="s">
        <v>877</v>
      </c>
      <c r="F394" s="185" t="s">
        <v>878</v>
      </c>
      <c r="G394" s="172"/>
      <c r="H394" s="172"/>
      <c r="I394" s="175"/>
      <c r="J394" s="186">
        <f>BK394</f>
        <v>0</v>
      </c>
      <c r="K394" s="172"/>
      <c r="L394" s="177"/>
      <c r="M394" s="178"/>
      <c r="N394" s="179"/>
      <c r="O394" s="179"/>
      <c r="P394" s="180">
        <f>P395</f>
        <v>0</v>
      </c>
      <c r="Q394" s="179"/>
      <c r="R394" s="180">
        <f>R395</f>
        <v>0</v>
      </c>
      <c r="S394" s="179"/>
      <c r="T394" s="181">
        <f>T395</f>
        <v>0</v>
      </c>
      <c r="AR394" s="182" t="s">
        <v>162</v>
      </c>
      <c r="AT394" s="183" t="s">
        <v>71</v>
      </c>
      <c r="AU394" s="183" t="s">
        <v>80</v>
      </c>
      <c r="AY394" s="182" t="s">
        <v>137</v>
      </c>
      <c r="BK394" s="184">
        <f>BK395</f>
        <v>0</v>
      </c>
    </row>
    <row r="395" spans="2:65" s="1" customFormat="1" ht="16.5" customHeight="1">
      <c r="B395" s="40"/>
      <c r="C395" s="187" t="s">
        <v>879</v>
      </c>
      <c r="D395" s="187" t="s">
        <v>140</v>
      </c>
      <c r="E395" s="188" t="s">
        <v>880</v>
      </c>
      <c r="F395" s="189" t="s">
        <v>878</v>
      </c>
      <c r="G395" s="190" t="s">
        <v>390</v>
      </c>
      <c r="H395" s="191">
        <v>1</v>
      </c>
      <c r="I395" s="192"/>
      <c r="J395" s="193">
        <f>ROUND(I395*H395,2)</f>
        <v>0</v>
      </c>
      <c r="K395" s="189" t="s">
        <v>144</v>
      </c>
      <c r="L395" s="60"/>
      <c r="M395" s="194" t="s">
        <v>21</v>
      </c>
      <c r="N395" s="195" t="s">
        <v>44</v>
      </c>
      <c r="O395" s="41"/>
      <c r="P395" s="196">
        <f>O395*H395</f>
        <v>0</v>
      </c>
      <c r="Q395" s="196">
        <v>0</v>
      </c>
      <c r="R395" s="196">
        <f>Q395*H395</f>
        <v>0</v>
      </c>
      <c r="S395" s="196">
        <v>0</v>
      </c>
      <c r="T395" s="197">
        <f>S395*H395</f>
        <v>0</v>
      </c>
      <c r="AR395" s="23" t="s">
        <v>881</v>
      </c>
      <c r="AT395" s="23" t="s">
        <v>140</v>
      </c>
      <c r="AU395" s="23" t="s">
        <v>77</v>
      </c>
      <c r="AY395" s="23" t="s">
        <v>137</v>
      </c>
      <c r="BE395" s="198">
        <f>IF(N395="základní",J395,0)</f>
        <v>0</v>
      </c>
      <c r="BF395" s="198">
        <f>IF(N395="snížená",J395,0)</f>
        <v>0</v>
      </c>
      <c r="BG395" s="198">
        <f>IF(N395="zákl. přenesená",J395,0)</f>
        <v>0</v>
      </c>
      <c r="BH395" s="198">
        <f>IF(N395="sníž. přenesená",J395,0)</f>
        <v>0</v>
      </c>
      <c r="BI395" s="198">
        <f>IF(N395="nulová",J395,0)</f>
        <v>0</v>
      </c>
      <c r="BJ395" s="23" t="s">
        <v>77</v>
      </c>
      <c r="BK395" s="198">
        <f>ROUND(I395*H395,2)</f>
        <v>0</v>
      </c>
      <c r="BL395" s="23" t="s">
        <v>881</v>
      </c>
      <c r="BM395" s="23" t="s">
        <v>882</v>
      </c>
    </row>
    <row r="396" spans="2:63" s="10" customFormat="1" ht="29.85" customHeight="1">
      <c r="B396" s="171"/>
      <c r="C396" s="172"/>
      <c r="D396" s="173" t="s">
        <v>71</v>
      </c>
      <c r="E396" s="185" t="s">
        <v>883</v>
      </c>
      <c r="F396" s="185" t="s">
        <v>884</v>
      </c>
      <c r="G396" s="172"/>
      <c r="H396" s="172"/>
      <c r="I396" s="175"/>
      <c r="J396" s="186">
        <f>BK396</f>
        <v>0</v>
      </c>
      <c r="K396" s="172"/>
      <c r="L396" s="177"/>
      <c r="M396" s="178"/>
      <c r="N396" s="179"/>
      <c r="O396" s="179"/>
      <c r="P396" s="180">
        <f>P397</f>
        <v>0</v>
      </c>
      <c r="Q396" s="179"/>
      <c r="R396" s="180">
        <f>R397</f>
        <v>0</v>
      </c>
      <c r="S396" s="179"/>
      <c r="T396" s="181">
        <f>T397</f>
        <v>0</v>
      </c>
      <c r="AR396" s="182" t="s">
        <v>162</v>
      </c>
      <c r="AT396" s="183" t="s">
        <v>71</v>
      </c>
      <c r="AU396" s="183" t="s">
        <v>80</v>
      </c>
      <c r="AY396" s="182" t="s">
        <v>137</v>
      </c>
      <c r="BK396" s="184">
        <f>BK397</f>
        <v>0</v>
      </c>
    </row>
    <row r="397" spans="2:65" s="1" customFormat="1" ht="16.5" customHeight="1">
      <c r="B397" s="40"/>
      <c r="C397" s="187" t="s">
        <v>885</v>
      </c>
      <c r="D397" s="187" t="s">
        <v>140</v>
      </c>
      <c r="E397" s="188" t="s">
        <v>886</v>
      </c>
      <c r="F397" s="189" t="s">
        <v>884</v>
      </c>
      <c r="G397" s="190" t="s">
        <v>390</v>
      </c>
      <c r="H397" s="191">
        <v>1</v>
      </c>
      <c r="I397" s="192"/>
      <c r="J397" s="193">
        <f>ROUND(I397*H397,2)</f>
        <v>0</v>
      </c>
      <c r="K397" s="189" t="s">
        <v>144</v>
      </c>
      <c r="L397" s="60"/>
      <c r="M397" s="194" t="s">
        <v>21</v>
      </c>
      <c r="N397" s="242" t="s">
        <v>44</v>
      </c>
      <c r="O397" s="243"/>
      <c r="P397" s="244">
        <f>O397*H397</f>
        <v>0</v>
      </c>
      <c r="Q397" s="244">
        <v>0</v>
      </c>
      <c r="R397" s="244">
        <f>Q397*H397</f>
        <v>0</v>
      </c>
      <c r="S397" s="244">
        <v>0</v>
      </c>
      <c r="T397" s="245">
        <f>S397*H397</f>
        <v>0</v>
      </c>
      <c r="AR397" s="23" t="s">
        <v>881</v>
      </c>
      <c r="AT397" s="23" t="s">
        <v>140</v>
      </c>
      <c r="AU397" s="23" t="s">
        <v>77</v>
      </c>
      <c r="AY397" s="23" t="s">
        <v>137</v>
      </c>
      <c r="BE397" s="198">
        <f>IF(N397="základní",J397,0)</f>
        <v>0</v>
      </c>
      <c r="BF397" s="198">
        <f>IF(N397="snížená",J397,0)</f>
        <v>0</v>
      </c>
      <c r="BG397" s="198">
        <f>IF(N397="zákl. přenesená",J397,0)</f>
        <v>0</v>
      </c>
      <c r="BH397" s="198">
        <f>IF(N397="sníž. přenesená",J397,0)</f>
        <v>0</v>
      </c>
      <c r="BI397" s="198">
        <f>IF(N397="nulová",J397,0)</f>
        <v>0</v>
      </c>
      <c r="BJ397" s="23" t="s">
        <v>77</v>
      </c>
      <c r="BK397" s="198">
        <f>ROUND(I397*H397,2)</f>
        <v>0</v>
      </c>
      <c r="BL397" s="23" t="s">
        <v>881</v>
      </c>
      <c r="BM397" s="23" t="s">
        <v>887</v>
      </c>
    </row>
    <row r="398" spans="2:12" s="1" customFormat="1" ht="6.95" customHeight="1">
      <c r="B398" s="55"/>
      <c r="C398" s="56"/>
      <c r="D398" s="56"/>
      <c r="E398" s="56"/>
      <c r="F398" s="56"/>
      <c r="G398" s="56"/>
      <c r="H398" s="56"/>
      <c r="I398" s="134"/>
      <c r="J398" s="56"/>
      <c r="K398" s="56"/>
      <c r="L398" s="60"/>
    </row>
  </sheetData>
  <sheetProtection algorithmName="SHA-512" hashValue="eVBMaueN02F9q/waGdLNqBNAxooOLdZmtMvXpSAFKFTmsEgLOAGS3UCAmG5ZR6Nzmf1wKL0z+1pErMAiX0+WxQ==" saltValue="qDTRWwucrcgsz7gzg0HTfKBY1OR2iw6o1j/kQQtOm2yoLa1TWp96/mnl/XoIMXhO0697cM32vwz0QacfkeRSGw==" spinCount="100000" sheet="1" objects="1" scenarios="1" formatColumns="0" formatRows="0" autoFilter="0"/>
  <autoFilter ref="C101:K397"/>
  <mergeCells count="10">
    <mergeCell ref="J51:J52"/>
    <mergeCell ref="E92:H92"/>
    <mergeCell ref="E94:H94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10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4" customFormat="1" ht="45" customHeight="1">
      <c r="B3" s="250"/>
      <c r="C3" s="374" t="s">
        <v>888</v>
      </c>
      <c r="D3" s="374"/>
      <c r="E3" s="374"/>
      <c r="F3" s="374"/>
      <c r="G3" s="374"/>
      <c r="H3" s="374"/>
      <c r="I3" s="374"/>
      <c r="J3" s="374"/>
      <c r="K3" s="251"/>
    </row>
    <row r="4" spans="2:11" ht="25.5" customHeight="1">
      <c r="B4" s="252"/>
      <c r="C4" s="378" t="s">
        <v>889</v>
      </c>
      <c r="D4" s="378"/>
      <c r="E4" s="378"/>
      <c r="F4" s="378"/>
      <c r="G4" s="378"/>
      <c r="H4" s="378"/>
      <c r="I4" s="378"/>
      <c r="J4" s="378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76" t="s">
        <v>890</v>
      </c>
      <c r="D6" s="376"/>
      <c r="E6" s="376"/>
      <c r="F6" s="376"/>
      <c r="G6" s="376"/>
      <c r="H6" s="376"/>
      <c r="I6" s="376"/>
      <c r="J6" s="376"/>
      <c r="K6" s="253"/>
    </row>
    <row r="7" spans="2:11" ht="15" customHeight="1">
      <c r="B7" s="256"/>
      <c r="C7" s="376" t="s">
        <v>891</v>
      </c>
      <c r="D7" s="376"/>
      <c r="E7" s="376"/>
      <c r="F7" s="376"/>
      <c r="G7" s="376"/>
      <c r="H7" s="376"/>
      <c r="I7" s="376"/>
      <c r="J7" s="376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76" t="s">
        <v>892</v>
      </c>
      <c r="D9" s="376"/>
      <c r="E9" s="376"/>
      <c r="F9" s="376"/>
      <c r="G9" s="376"/>
      <c r="H9" s="376"/>
      <c r="I9" s="376"/>
      <c r="J9" s="376"/>
      <c r="K9" s="253"/>
    </row>
    <row r="10" spans="2:11" ht="15" customHeight="1">
      <c r="B10" s="256"/>
      <c r="C10" s="255"/>
      <c r="D10" s="376" t="s">
        <v>893</v>
      </c>
      <c r="E10" s="376"/>
      <c r="F10" s="376"/>
      <c r="G10" s="376"/>
      <c r="H10" s="376"/>
      <c r="I10" s="376"/>
      <c r="J10" s="376"/>
      <c r="K10" s="253"/>
    </row>
    <row r="11" spans="2:11" ht="15" customHeight="1">
      <c r="B11" s="256"/>
      <c r="C11" s="257"/>
      <c r="D11" s="376" t="s">
        <v>894</v>
      </c>
      <c r="E11" s="376"/>
      <c r="F11" s="376"/>
      <c r="G11" s="376"/>
      <c r="H11" s="376"/>
      <c r="I11" s="376"/>
      <c r="J11" s="376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76" t="s">
        <v>895</v>
      </c>
      <c r="E13" s="376"/>
      <c r="F13" s="376"/>
      <c r="G13" s="376"/>
      <c r="H13" s="376"/>
      <c r="I13" s="376"/>
      <c r="J13" s="376"/>
      <c r="K13" s="253"/>
    </row>
    <row r="14" spans="2:11" ht="15" customHeight="1">
      <c r="B14" s="256"/>
      <c r="C14" s="257"/>
      <c r="D14" s="376" t="s">
        <v>896</v>
      </c>
      <c r="E14" s="376"/>
      <c r="F14" s="376"/>
      <c r="G14" s="376"/>
      <c r="H14" s="376"/>
      <c r="I14" s="376"/>
      <c r="J14" s="376"/>
      <c r="K14" s="253"/>
    </row>
    <row r="15" spans="2:11" ht="15" customHeight="1">
      <c r="B15" s="256"/>
      <c r="C15" s="257"/>
      <c r="D15" s="376" t="s">
        <v>897</v>
      </c>
      <c r="E15" s="376"/>
      <c r="F15" s="376"/>
      <c r="G15" s="376"/>
      <c r="H15" s="376"/>
      <c r="I15" s="376"/>
      <c r="J15" s="376"/>
      <c r="K15" s="253"/>
    </row>
    <row r="16" spans="2:11" ht="15" customHeight="1">
      <c r="B16" s="256"/>
      <c r="C16" s="257"/>
      <c r="D16" s="257"/>
      <c r="E16" s="258" t="s">
        <v>79</v>
      </c>
      <c r="F16" s="376" t="s">
        <v>898</v>
      </c>
      <c r="G16" s="376"/>
      <c r="H16" s="376"/>
      <c r="I16" s="376"/>
      <c r="J16" s="376"/>
      <c r="K16" s="253"/>
    </row>
    <row r="17" spans="2:11" ht="15" customHeight="1">
      <c r="B17" s="256"/>
      <c r="C17" s="257"/>
      <c r="D17" s="257"/>
      <c r="E17" s="258" t="s">
        <v>899</v>
      </c>
      <c r="F17" s="376" t="s">
        <v>900</v>
      </c>
      <c r="G17" s="376"/>
      <c r="H17" s="376"/>
      <c r="I17" s="376"/>
      <c r="J17" s="376"/>
      <c r="K17" s="253"/>
    </row>
    <row r="18" spans="2:11" ht="15" customHeight="1">
      <c r="B18" s="256"/>
      <c r="C18" s="257"/>
      <c r="D18" s="257"/>
      <c r="E18" s="258" t="s">
        <v>901</v>
      </c>
      <c r="F18" s="376" t="s">
        <v>902</v>
      </c>
      <c r="G18" s="376"/>
      <c r="H18" s="376"/>
      <c r="I18" s="376"/>
      <c r="J18" s="376"/>
      <c r="K18" s="253"/>
    </row>
    <row r="19" spans="2:11" ht="15" customHeight="1">
      <c r="B19" s="256"/>
      <c r="C19" s="257"/>
      <c r="D19" s="257"/>
      <c r="E19" s="258" t="s">
        <v>903</v>
      </c>
      <c r="F19" s="376" t="s">
        <v>904</v>
      </c>
      <c r="G19" s="376"/>
      <c r="H19" s="376"/>
      <c r="I19" s="376"/>
      <c r="J19" s="376"/>
      <c r="K19" s="253"/>
    </row>
    <row r="20" spans="2:11" ht="15" customHeight="1">
      <c r="B20" s="256"/>
      <c r="C20" s="257"/>
      <c r="D20" s="257"/>
      <c r="E20" s="258" t="s">
        <v>905</v>
      </c>
      <c r="F20" s="376" t="s">
        <v>906</v>
      </c>
      <c r="G20" s="376"/>
      <c r="H20" s="376"/>
      <c r="I20" s="376"/>
      <c r="J20" s="376"/>
      <c r="K20" s="253"/>
    </row>
    <row r="21" spans="2:11" ht="15" customHeight="1">
      <c r="B21" s="256"/>
      <c r="C21" s="257"/>
      <c r="D21" s="257"/>
      <c r="E21" s="258" t="s">
        <v>907</v>
      </c>
      <c r="F21" s="376" t="s">
        <v>908</v>
      </c>
      <c r="G21" s="376"/>
      <c r="H21" s="376"/>
      <c r="I21" s="376"/>
      <c r="J21" s="376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76" t="s">
        <v>909</v>
      </c>
      <c r="D23" s="376"/>
      <c r="E23" s="376"/>
      <c r="F23" s="376"/>
      <c r="G23" s="376"/>
      <c r="H23" s="376"/>
      <c r="I23" s="376"/>
      <c r="J23" s="376"/>
      <c r="K23" s="253"/>
    </row>
    <row r="24" spans="2:11" ht="15" customHeight="1">
      <c r="B24" s="256"/>
      <c r="C24" s="376" t="s">
        <v>910</v>
      </c>
      <c r="D24" s="376"/>
      <c r="E24" s="376"/>
      <c r="F24" s="376"/>
      <c r="G24" s="376"/>
      <c r="H24" s="376"/>
      <c r="I24" s="376"/>
      <c r="J24" s="376"/>
      <c r="K24" s="253"/>
    </row>
    <row r="25" spans="2:11" ht="15" customHeight="1">
      <c r="B25" s="256"/>
      <c r="C25" s="255"/>
      <c r="D25" s="376" t="s">
        <v>911</v>
      </c>
      <c r="E25" s="376"/>
      <c r="F25" s="376"/>
      <c r="G25" s="376"/>
      <c r="H25" s="376"/>
      <c r="I25" s="376"/>
      <c r="J25" s="376"/>
      <c r="K25" s="253"/>
    </row>
    <row r="26" spans="2:11" ht="15" customHeight="1">
      <c r="B26" s="256"/>
      <c r="C26" s="257"/>
      <c r="D26" s="376" t="s">
        <v>912</v>
      </c>
      <c r="E26" s="376"/>
      <c r="F26" s="376"/>
      <c r="G26" s="376"/>
      <c r="H26" s="376"/>
      <c r="I26" s="376"/>
      <c r="J26" s="376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76" t="s">
        <v>913</v>
      </c>
      <c r="E28" s="376"/>
      <c r="F28" s="376"/>
      <c r="G28" s="376"/>
      <c r="H28" s="376"/>
      <c r="I28" s="376"/>
      <c r="J28" s="376"/>
      <c r="K28" s="253"/>
    </row>
    <row r="29" spans="2:11" ht="15" customHeight="1">
      <c r="B29" s="256"/>
      <c r="C29" s="257"/>
      <c r="D29" s="376" t="s">
        <v>914</v>
      </c>
      <c r="E29" s="376"/>
      <c r="F29" s="376"/>
      <c r="G29" s="376"/>
      <c r="H29" s="376"/>
      <c r="I29" s="376"/>
      <c r="J29" s="376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76" t="s">
        <v>915</v>
      </c>
      <c r="E31" s="376"/>
      <c r="F31" s="376"/>
      <c r="G31" s="376"/>
      <c r="H31" s="376"/>
      <c r="I31" s="376"/>
      <c r="J31" s="376"/>
      <c r="K31" s="253"/>
    </row>
    <row r="32" spans="2:11" ht="15" customHeight="1">
      <c r="B32" s="256"/>
      <c r="C32" s="257"/>
      <c r="D32" s="376" t="s">
        <v>916</v>
      </c>
      <c r="E32" s="376"/>
      <c r="F32" s="376"/>
      <c r="G32" s="376"/>
      <c r="H32" s="376"/>
      <c r="I32" s="376"/>
      <c r="J32" s="376"/>
      <c r="K32" s="253"/>
    </row>
    <row r="33" spans="2:11" ht="15" customHeight="1">
      <c r="B33" s="256"/>
      <c r="C33" s="257"/>
      <c r="D33" s="376" t="s">
        <v>917</v>
      </c>
      <c r="E33" s="376"/>
      <c r="F33" s="376"/>
      <c r="G33" s="376"/>
      <c r="H33" s="376"/>
      <c r="I33" s="376"/>
      <c r="J33" s="376"/>
      <c r="K33" s="253"/>
    </row>
    <row r="34" spans="2:11" ht="15" customHeight="1">
      <c r="B34" s="256"/>
      <c r="C34" s="257"/>
      <c r="D34" s="255"/>
      <c r="E34" s="259" t="s">
        <v>122</v>
      </c>
      <c r="F34" s="255"/>
      <c r="G34" s="376" t="s">
        <v>918</v>
      </c>
      <c r="H34" s="376"/>
      <c r="I34" s="376"/>
      <c r="J34" s="376"/>
      <c r="K34" s="253"/>
    </row>
    <row r="35" spans="2:11" ht="30.75" customHeight="1">
      <c r="B35" s="256"/>
      <c r="C35" s="257"/>
      <c r="D35" s="255"/>
      <c r="E35" s="259" t="s">
        <v>919</v>
      </c>
      <c r="F35" s="255"/>
      <c r="G35" s="376" t="s">
        <v>920</v>
      </c>
      <c r="H35" s="376"/>
      <c r="I35" s="376"/>
      <c r="J35" s="376"/>
      <c r="K35" s="253"/>
    </row>
    <row r="36" spans="2:11" ht="15" customHeight="1">
      <c r="B36" s="256"/>
      <c r="C36" s="257"/>
      <c r="D36" s="255"/>
      <c r="E36" s="259" t="s">
        <v>53</v>
      </c>
      <c r="F36" s="255"/>
      <c r="G36" s="376" t="s">
        <v>921</v>
      </c>
      <c r="H36" s="376"/>
      <c r="I36" s="376"/>
      <c r="J36" s="376"/>
      <c r="K36" s="253"/>
    </row>
    <row r="37" spans="2:11" ht="15" customHeight="1">
      <c r="B37" s="256"/>
      <c r="C37" s="257"/>
      <c r="D37" s="255"/>
      <c r="E37" s="259" t="s">
        <v>123</v>
      </c>
      <c r="F37" s="255"/>
      <c r="G37" s="376" t="s">
        <v>922</v>
      </c>
      <c r="H37" s="376"/>
      <c r="I37" s="376"/>
      <c r="J37" s="376"/>
      <c r="K37" s="253"/>
    </row>
    <row r="38" spans="2:11" ht="15" customHeight="1">
      <c r="B38" s="256"/>
      <c r="C38" s="257"/>
      <c r="D38" s="255"/>
      <c r="E38" s="259" t="s">
        <v>124</v>
      </c>
      <c r="F38" s="255"/>
      <c r="G38" s="376" t="s">
        <v>923</v>
      </c>
      <c r="H38" s="376"/>
      <c r="I38" s="376"/>
      <c r="J38" s="376"/>
      <c r="K38" s="253"/>
    </row>
    <row r="39" spans="2:11" ht="15" customHeight="1">
      <c r="B39" s="256"/>
      <c r="C39" s="257"/>
      <c r="D39" s="255"/>
      <c r="E39" s="259" t="s">
        <v>125</v>
      </c>
      <c r="F39" s="255"/>
      <c r="G39" s="376" t="s">
        <v>924</v>
      </c>
      <c r="H39" s="376"/>
      <c r="I39" s="376"/>
      <c r="J39" s="376"/>
      <c r="K39" s="253"/>
    </row>
    <row r="40" spans="2:11" ht="15" customHeight="1">
      <c r="B40" s="256"/>
      <c r="C40" s="257"/>
      <c r="D40" s="255"/>
      <c r="E40" s="259" t="s">
        <v>925</v>
      </c>
      <c r="F40" s="255"/>
      <c r="G40" s="376" t="s">
        <v>926</v>
      </c>
      <c r="H40" s="376"/>
      <c r="I40" s="376"/>
      <c r="J40" s="376"/>
      <c r="K40" s="253"/>
    </row>
    <row r="41" spans="2:11" ht="15" customHeight="1">
      <c r="B41" s="256"/>
      <c r="C41" s="257"/>
      <c r="D41" s="255"/>
      <c r="E41" s="259"/>
      <c r="F41" s="255"/>
      <c r="G41" s="376" t="s">
        <v>927</v>
      </c>
      <c r="H41" s="376"/>
      <c r="I41" s="376"/>
      <c r="J41" s="376"/>
      <c r="K41" s="253"/>
    </row>
    <row r="42" spans="2:11" ht="15" customHeight="1">
      <c r="B42" s="256"/>
      <c r="C42" s="257"/>
      <c r="D42" s="255"/>
      <c r="E42" s="259" t="s">
        <v>928</v>
      </c>
      <c r="F42" s="255"/>
      <c r="G42" s="376" t="s">
        <v>929</v>
      </c>
      <c r="H42" s="376"/>
      <c r="I42" s="376"/>
      <c r="J42" s="376"/>
      <c r="K42" s="253"/>
    </row>
    <row r="43" spans="2:11" ht="15" customHeight="1">
      <c r="B43" s="256"/>
      <c r="C43" s="257"/>
      <c r="D43" s="255"/>
      <c r="E43" s="259" t="s">
        <v>127</v>
      </c>
      <c r="F43" s="255"/>
      <c r="G43" s="376" t="s">
        <v>930</v>
      </c>
      <c r="H43" s="376"/>
      <c r="I43" s="376"/>
      <c r="J43" s="376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76" t="s">
        <v>931</v>
      </c>
      <c r="E45" s="376"/>
      <c r="F45" s="376"/>
      <c r="G45" s="376"/>
      <c r="H45" s="376"/>
      <c r="I45" s="376"/>
      <c r="J45" s="376"/>
      <c r="K45" s="253"/>
    </row>
    <row r="46" spans="2:11" ht="15" customHeight="1">
      <c r="B46" s="256"/>
      <c r="C46" s="257"/>
      <c r="D46" s="257"/>
      <c r="E46" s="376" t="s">
        <v>932</v>
      </c>
      <c r="F46" s="376"/>
      <c r="G46" s="376"/>
      <c r="H46" s="376"/>
      <c r="I46" s="376"/>
      <c r="J46" s="376"/>
      <c r="K46" s="253"/>
    </row>
    <row r="47" spans="2:11" ht="15" customHeight="1">
      <c r="B47" s="256"/>
      <c r="C47" s="257"/>
      <c r="D47" s="257"/>
      <c r="E47" s="376" t="s">
        <v>933</v>
      </c>
      <c r="F47" s="376"/>
      <c r="G47" s="376"/>
      <c r="H47" s="376"/>
      <c r="I47" s="376"/>
      <c r="J47" s="376"/>
      <c r="K47" s="253"/>
    </row>
    <row r="48" spans="2:11" ht="15" customHeight="1">
      <c r="B48" s="256"/>
      <c r="C48" s="257"/>
      <c r="D48" s="257"/>
      <c r="E48" s="376" t="s">
        <v>934</v>
      </c>
      <c r="F48" s="376"/>
      <c r="G48" s="376"/>
      <c r="H48" s="376"/>
      <c r="I48" s="376"/>
      <c r="J48" s="376"/>
      <c r="K48" s="253"/>
    </row>
    <row r="49" spans="2:11" ht="15" customHeight="1">
      <c r="B49" s="256"/>
      <c r="C49" s="257"/>
      <c r="D49" s="376" t="s">
        <v>935</v>
      </c>
      <c r="E49" s="376"/>
      <c r="F49" s="376"/>
      <c r="G49" s="376"/>
      <c r="H49" s="376"/>
      <c r="I49" s="376"/>
      <c r="J49" s="376"/>
      <c r="K49" s="253"/>
    </row>
    <row r="50" spans="2:11" ht="25.5" customHeight="1">
      <c r="B50" s="252"/>
      <c r="C50" s="378" t="s">
        <v>936</v>
      </c>
      <c r="D50" s="378"/>
      <c r="E50" s="378"/>
      <c r="F50" s="378"/>
      <c r="G50" s="378"/>
      <c r="H50" s="378"/>
      <c r="I50" s="378"/>
      <c r="J50" s="378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76" t="s">
        <v>937</v>
      </c>
      <c r="D52" s="376"/>
      <c r="E52" s="376"/>
      <c r="F52" s="376"/>
      <c r="G52" s="376"/>
      <c r="H52" s="376"/>
      <c r="I52" s="376"/>
      <c r="J52" s="376"/>
      <c r="K52" s="253"/>
    </row>
    <row r="53" spans="2:11" ht="15" customHeight="1">
      <c r="B53" s="252"/>
      <c r="C53" s="376" t="s">
        <v>938</v>
      </c>
      <c r="D53" s="376"/>
      <c r="E53" s="376"/>
      <c r="F53" s="376"/>
      <c r="G53" s="376"/>
      <c r="H53" s="376"/>
      <c r="I53" s="376"/>
      <c r="J53" s="376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76" t="s">
        <v>939</v>
      </c>
      <c r="D55" s="376"/>
      <c r="E55" s="376"/>
      <c r="F55" s="376"/>
      <c r="G55" s="376"/>
      <c r="H55" s="376"/>
      <c r="I55" s="376"/>
      <c r="J55" s="376"/>
      <c r="K55" s="253"/>
    </row>
    <row r="56" spans="2:11" ht="15" customHeight="1">
      <c r="B56" s="252"/>
      <c r="C56" s="257"/>
      <c r="D56" s="376" t="s">
        <v>940</v>
      </c>
      <c r="E56" s="376"/>
      <c r="F56" s="376"/>
      <c r="G56" s="376"/>
      <c r="H56" s="376"/>
      <c r="I56" s="376"/>
      <c r="J56" s="376"/>
      <c r="K56" s="253"/>
    </row>
    <row r="57" spans="2:11" ht="15" customHeight="1">
      <c r="B57" s="252"/>
      <c r="C57" s="257"/>
      <c r="D57" s="376" t="s">
        <v>941</v>
      </c>
      <c r="E57" s="376"/>
      <c r="F57" s="376"/>
      <c r="G57" s="376"/>
      <c r="H57" s="376"/>
      <c r="I57" s="376"/>
      <c r="J57" s="376"/>
      <c r="K57" s="253"/>
    </row>
    <row r="58" spans="2:11" ht="15" customHeight="1">
      <c r="B58" s="252"/>
      <c r="C58" s="257"/>
      <c r="D58" s="376" t="s">
        <v>942</v>
      </c>
      <c r="E58" s="376"/>
      <c r="F58" s="376"/>
      <c r="G58" s="376"/>
      <c r="H58" s="376"/>
      <c r="I58" s="376"/>
      <c r="J58" s="376"/>
      <c r="K58" s="253"/>
    </row>
    <row r="59" spans="2:11" ht="15" customHeight="1">
      <c r="B59" s="252"/>
      <c r="C59" s="257"/>
      <c r="D59" s="376" t="s">
        <v>943</v>
      </c>
      <c r="E59" s="376"/>
      <c r="F59" s="376"/>
      <c r="G59" s="376"/>
      <c r="H59" s="376"/>
      <c r="I59" s="376"/>
      <c r="J59" s="376"/>
      <c r="K59" s="253"/>
    </row>
    <row r="60" spans="2:11" ht="15" customHeight="1">
      <c r="B60" s="252"/>
      <c r="C60" s="257"/>
      <c r="D60" s="377" t="s">
        <v>944</v>
      </c>
      <c r="E60" s="377"/>
      <c r="F60" s="377"/>
      <c r="G60" s="377"/>
      <c r="H60" s="377"/>
      <c r="I60" s="377"/>
      <c r="J60" s="377"/>
      <c r="K60" s="253"/>
    </row>
    <row r="61" spans="2:11" ht="15" customHeight="1">
      <c r="B61" s="252"/>
      <c r="C61" s="257"/>
      <c r="D61" s="376" t="s">
        <v>945</v>
      </c>
      <c r="E61" s="376"/>
      <c r="F61" s="376"/>
      <c r="G61" s="376"/>
      <c r="H61" s="376"/>
      <c r="I61" s="376"/>
      <c r="J61" s="376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76" t="s">
        <v>946</v>
      </c>
      <c r="E63" s="376"/>
      <c r="F63" s="376"/>
      <c r="G63" s="376"/>
      <c r="H63" s="376"/>
      <c r="I63" s="376"/>
      <c r="J63" s="376"/>
      <c r="K63" s="253"/>
    </row>
    <row r="64" spans="2:11" ht="15" customHeight="1">
      <c r="B64" s="252"/>
      <c r="C64" s="257"/>
      <c r="D64" s="377" t="s">
        <v>947</v>
      </c>
      <c r="E64" s="377"/>
      <c r="F64" s="377"/>
      <c r="G64" s="377"/>
      <c r="H64" s="377"/>
      <c r="I64" s="377"/>
      <c r="J64" s="377"/>
      <c r="K64" s="253"/>
    </row>
    <row r="65" spans="2:11" ht="15" customHeight="1">
      <c r="B65" s="252"/>
      <c r="C65" s="257"/>
      <c r="D65" s="376" t="s">
        <v>948</v>
      </c>
      <c r="E65" s="376"/>
      <c r="F65" s="376"/>
      <c r="G65" s="376"/>
      <c r="H65" s="376"/>
      <c r="I65" s="376"/>
      <c r="J65" s="376"/>
      <c r="K65" s="253"/>
    </row>
    <row r="66" spans="2:11" ht="15" customHeight="1">
      <c r="B66" s="252"/>
      <c r="C66" s="257"/>
      <c r="D66" s="376" t="s">
        <v>949</v>
      </c>
      <c r="E66" s="376"/>
      <c r="F66" s="376"/>
      <c r="G66" s="376"/>
      <c r="H66" s="376"/>
      <c r="I66" s="376"/>
      <c r="J66" s="376"/>
      <c r="K66" s="253"/>
    </row>
    <row r="67" spans="2:11" ht="15" customHeight="1">
      <c r="B67" s="252"/>
      <c r="C67" s="257"/>
      <c r="D67" s="376" t="s">
        <v>950</v>
      </c>
      <c r="E67" s="376"/>
      <c r="F67" s="376"/>
      <c r="G67" s="376"/>
      <c r="H67" s="376"/>
      <c r="I67" s="376"/>
      <c r="J67" s="376"/>
      <c r="K67" s="253"/>
    </row>
    <row r="68" spans="2:11" ht="15" customHeight="1">
      <c r="B68" s="252"/>
      <c r="C68" s="257"/>
      <c r="D68" s="376" t="s">
        <v>951</v>
      </c>
      <c r="E68" s="376"/>
      <c r="F68" s="376"/>
      <c r="G68" s="376"/>
      <c r="H68" s="376"/>
      <c r="I68" s="376"/>
      <c r="J68" s="376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75" t="s">
        <v>86</v>
      </c>
      <c r="D73" s="375"/>
      <c r="E73" s="375"/>
      <c r="F73" s="375"/>
      <c r="G73" s="375"/>
      <c r="H73" s="375"/>
      <c r="I73" s="375"/>
      <c r="J73" s="375"/>
      <c r="K73" s="270"/>
    </row>
    <row r="74" spans="2:11" ht="17.25" customHeight="1">
      <c r="B74" s="269"/>
      <c r="C74" s="271" t="s">
        <v>952</v>
      </c>
      <c r="D74" s="271"/>
      <c r="E74" s="271"/>
      <c r="F74" s="271" t="s">
        <v>953</v>
      </c>
      <c r="G74" s="272"/>
      <c r="H74" s="271" t="s">
        <v>123</v>
      </c>
      <c r="I74" s="271" t="s">
        <v>57</v>
      </c>
      <c r="J74" s="271" t="s">
        <v>954</v>
      </c>
      <c r="K74" s="270"/>
    </row>
    <row r="75" spans="2:11" ht="17.25" customHeight="1">
      <c r="B75" s="269"/>
      <c r="C75" s="273" t="s">
        <v>955</v>
      </c>
      <c r="D75" s="273"/>
      <c r="E75" s="273"/>
      <c r="F75" s="274" t="s">
        <v>956</v>
      </c>
      <c r="G75" s="275"/>
      <c r="H75" s="273"/>
      <c r="I75" s="273"/>
      <c r="J75" s="273" t="s">
        <v>957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53</v>
      </c>
      <c r="D77" s="276"/>
      <c r="E77" s="276"/>
      <c r="F77" s="278" t="s">
        <v>958</v>
      </c>
      <c r="G77" s="277"/>
      <c r="H77" s="259" t="s">
        <v>959</v>
      </c>
      <c r="I77" s="259" t="s">
        <v>960</v>
      </c>
      <c r="J77" s="259">
        <v>20</v>
      </c>
      <c r="K77" s="270"/>
    </row>
    <row r="78" spans="2:11" ht="15" customHeight="1">
      <c r="B78" s="269"/>
      <c r="C78" s="259" t="s">
        <v>961</v>
      </c>
      <c r="D78" s="259"/>
      <c r="E78" s="259"/>
      <c r="F78" s="278" t="s">
        <v>958</v>
      </c>
      <c r="G78" s="277"/>
      <c r="H78" s="259" t="s">
        <v>962</v>
      </c>
      <c r="I78" s="259" t="s">
        <v>960</v>
      </c>
      <c r="J78" s="259">
        <v>120</v>
      </c>
      <c r="K78" s="270"/>
    </row>
    <row r="79" spans="2:11" ht="15" customHeight="1">
      <c r="B79" s="279"/>
      <c r="C79" s="259" t="s">
        <v>963</v>
      </c>
      <c r="D79" s="259"/>
      <c r="E79" s="259"/>
      <c r="F79" s="278" t="s">
        <v>964</v>
      </c>
      <c r="G79" s="277"/>
      <c r="H79" s="259" t="s">
        <v>965</v>
      </c>
      <c r="I79" s="259" t="s">
        <v>960</v>
      </c>
      <c r="J79" s="259">
        <v>50</v>
      </c>
      <c r="K79" s="270"/>
    </row>
    <row r="80" spans="2:11" ht="15" customHeight="1">
      <c r="B80" s="279"/>
      <c r="C80" s="259" t="s">
        <v>966</v>
      </c>
      <c r="D80" s="259"/>
      <c r="E80" s="259"/>
      <c r="F80" s="278" t="s">
        <v>958</v>
      </c>
      <c r="G80" s="277"/>
      <c r="H80" s="259" t="s">
        <v>967</v>
      </c>
      <c r="I80" s="259" t="s">
        <v>968</v>
      </c>
      <c r="J80" s="259"/>
      <c r="K80" s="270"/>
    </row>
    <row r="81" spans="2:11" ht="15" customHeight="1">
      <c r="B81" s="279"/>
      <c r="C81" s="280" t="s">
        <v>969</v>
      </c>
      <c r="D81" s="280"/>
      <c r="E81" s="280"/>
      <c r="F81" s="281" t="s">
        <v>964</v>
      </c>
      <c r="G81" s="280"/>
      <c r="H81" s="280" t="s">
        <v>970</v>
      </c>
      <c r="I81" s="280" t="s">
        <v>960</v>
      </c>
      <c r="J81" s="280">
        <v>15</v>
      </c>
      <c r="K81" s="270"/>
    </row>
    <row r="82" spans="2:11" ht="15" customHeight="1">
      <c r="B82" s="279"/>
      <c r="C82" s="280" t="s">
        <v>971</v>
      </c>
      <c r="D82" s="280"/>
      <c r="E82" s="280"/>
      <c r="F82" s="281" t="s">
        <v>964</v>
      </c>
      <c r="G82" s="280"/>
      <c r="H82" s="280" t="s">
        <v>972</v>
      </c>
      <c r="I82" s="280" t="s">
        <v>960</v>
      </c>
      <c r="J82" s="280">
        <v>15</v>
      </c>
      <c r="K82" s="270"/>
    </row>
    <row r="83" spans="2:11" ht="15" customHeight="1">
      <c r="B83" s="279"/>
      <c r="C83" s="280" t="s">
        <v>973</v>
      </c>
      <c r="D83" s="280"/>
      <c r="E83" s="280"/>
      <c r="F83" s="281" t="s">
        <v>964</v>
      </c>
      <c r="G83" s="280"/>
      <c r="H83" s="280" t="s">
        <v>974</v>
      </c>
      <c r="I83" s="280" t="s">
        <v>960</v>
      </c>
      <c r="J83" s="280">
        <v>20</v>
      </c>
      <c r="K83" s="270"/>
    </row>
    <row r="84" spans="2:11" ht="15" customHeight="1">
      <c r="B84" s="279"/>
      <c r="C84" s="280" t="s">
        <v>975</v>
      </c>
      <c r="D84" s="280"/>
      <c r="E84" s="280"/>
      <c r="F84" s="281" t="s">
        <v>964</v>
      </c>
      <c r="G84" s="280"/>
      <c r="H84" s="280" t="s">
        <v>976</v>
      </c>
      <c r="I84" s="280" t="s">
        <v>960</v>
      </c>
      <c r="J84" s="280">
        <v>20</v>
      </c>
      <c r="K84" s="270"/>
    </row>
    <row r="85" spans="2:11" ht="15" customHeight="1">
      <c r="B85" s="279"/>
      <c r="C85" s="259" t="s">
        <v>977</v>
      </c>
      <c r="D85" s="259"/>
      <c r="E85" s="259"/>
      <c r="F85" s="278" t="s">
        <v>964</v>
      </c>
      <c r="G85" s="277"/>
      <c r="H85" s="259" t="s">
        <v>978</v>
      </c>
      <c r="I85" s="259" t="s">
        <v>960</v>
      </c>
      <c r="J85" s="259">
        <v>50</v>
      </c>
      <c r="K85" s="270"/>
    </row>
    <row r="86" spans="2:11" ht="15" customHeight="1">
      <c r="B86" s="279"/>
      <c r="C86" s="259" t="s">
        <v>979</v>
      </c>
      <c r="D86" s="259"/>
      <c r="E86" s="259"/>
      <c r="F86" s="278" t="s">
        <v>964</v>
      </c>
      <c r="G86" s="277"/>
      <c r="H86" s="259" t="s">
        <v>980</v>
      </c>
      <c r="I86" s="259" t="s">
        <v>960</v>
      </c>
      <c r="J86" s="259">
        <v>20</v>
      </c>
      <c r="K86" s="270"/>
    </row>
    <row r="87" spans="2:11" ht="15" customHeight="1">
      <c r="B87" s="279"/>
      <c r="C87" s="259" t="s">
        <v>981</v>
      </c>
      <c r="D87" s="259"/>
      <c r="E87" s="259"/>
      <c r="F87" s="278" t="s">
        <v>964</v>
      </c>
      <c r="G87" s="277"/>
      <c r="H87" s="259" t="s">
        <v>982</v>
      </c>
      <c r="I87" s="259" t="s">
        <v>960</v>
      </c>
      <c r="J87" s="259">
        <v>20</v>
      </c>
      <c r="K87" s="270"/>
    </row>
    <row r="88" spans="2:11" ht="15" customHeight="1">
      <c r="B88" s="279"/>
      <c r="C88" s="259" t="s">
        <v>983</v>
      </c>
      <c r="D88" s="259"/>
      <c r="E88" s="259"/>
      <c r="F88" s="278" t="s">
        <v>964</v>
      </c>
      <c r="G88" s="277"/>
      <c r="H88" s="259" t="s">
        <v>984</v>
      </c>
      <c r="I88" s="259" t="s">
        <v>960</v>
      </c>
      <c r="J88" s="259">
        <v>50</v>
      </c>
      <c r="K88" s="270"/>
    </row>
    <row r="89" spans="2:11" ht="15" customHeight="1">
      <c r="B89" s="279"/>
      <c r="C89" s="259" t="s">
        <v>985</v>
      </c>
      <c r="D89" s="259"/>
      <c r="E89" s="259"/>
      <c r="F89" s="278" t="s">
        <v>964</v>
      </c>
      <c r="G89" s="277"/>
      <c r="H89" s="259" t="s">
        <v>985</v>
      </c>
      <c r="I89" s="259" t="s">
        <v>960</v>
      </c>
      <c r="J89" s="259">
        <v>50</v>
      </c>
      <c r="K89" s="270"/>
    </row>
    <row r="90" spans="2:11" ht="15" customHeight="1">
      <c r="B90" s="279"/>
      <c r="C90" s="259" t="s">
        <v>128</v>
      </c>
      <c r="D90" s="259"/>
      <c r="E90" s="259"/>
      <c r="F90" s="278" t="s">
        <v>964</v>
      </c>
      <c r="G90" s="277"/>
      <c r="H90" s="259" t="s">
        <v>986</v>
      </c>
      <c r="I90" s="259" t="s">
        <v>960</v>
      </c>
      <c r="J90" s="259">
        <v>255</v>
      </c>
      <c r="K90" s="270"/>
    </row>
    <row r="91" spans="2:11" ht="15" customHeight="1">
      <c r="B91" s="279"/>
      <c r="C91" s="259" t="s">
        <v>987</v>
      </c>
      <c r="D91" s="259"/>
      <c r="E91" s="259"/>
      <c r="F91" s="278" t="s">
        <v>958</v>
      </c>
      <c r="G91" s="277"/>
      <c r="H91" s="259" t="s">
        <v>988</v>
      </c>
      <c r="I91" s="259" t="s">
        <v>989</v>
      </c>
      <c r="J91" s="259"/>
      <c r="K91" s="270"/>
    </row>
    <row r="92" spans="2:11" ht="15" customHeight="1">
      <c r="B92" s="279"/>
      <c r="C92" s="259" t="s">
        <v>990</v>
      </c>
      <c r="D92" s="259"/>
      <c r="E92" s="259"/>
      <c r="F92" s="278" t="s">
        <v>958</v>
      </c>
      <c r="G92" s="277"/>
      <c r="H92" s="259" t="s">
        <v>991</v>
      </c>
      <c r="I92" s="259" t="s">
        <v>992</v>
      </c>
      <c r="J92" s="259"/>
      <c r="K92" s="270"/>
    </row>
    <row r="93" spans="2:11" ht="15" customHeight="1">
      <c r="B93" s="279"/>
      <c r="C93" s="259" t="s">
        <v>993</v>
      </c>
      <c r="D93" s="259"/>
      <c r="E93" s="259"/>
      <c r="F93" s="278" t="s">
        <v>958</v>
      </c>
      <c r="G93" s="277"/>
      <c r="H93" s="259" t="s">
        <v>993</v>
      </c>
      <c r="I93" s="259" t="s">
        <v>992</v>
      </c>
      <c r="J93" s="259"/>
      <c r="K93" s="270"/>
    </row>
    <row r="94" spans="2:11" ht="15" customHeight="1">
      <c r="B94" s="279"/>
      <c r="C94" s="259" t="s">
        <v>38</v>
      </c>
      <c r="D94" s="259"/>
      <c r="E94" s="259"/>
      <c r="F94" s="278" t="s">
        <v>958</v>
      </c>
      <c r="G94" s="277"/>
      <c r="H94" s="259" t="s">
        <v>994</v>
      </c>
      <c r="I94" s="259" t="s">
        <v>992</v>
      </c>
      <c r="J94" s="259"/>
      <c r="K94" s="270"/>
    </row>
    <row r="95" spans="2:11" ht="15" customHeight="1">
      <c r="B95" s="279"/>
      <c r="C95" s="259" t="s">
        <v>48</v>
      </c>
      <c r="D95" s="259"/>
      <c r="E95" s="259"/>
      <c r="F95" s="278" t="s">
        <v>958</v>
      </c>
      <c r="G95" s="277"/>
      <c r="H95" s="259" t="s">
        <v>995</v>
      </c>
      <c r="I95" s="259" t="s">
        <v>992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75" t="s">
        <v>996</v>
      </c>
      <c r="D100" s="375"/>
      <c r="E100" s="375"/>
      <c r="F100" s="375"/>
      <c r="G100" s="375"/>
      <c r="H100" s="375"/>
      <c r="I100" s="375"/>
      <c r="J100" s="375"/>
      <c r="K100" s="270"/>
    </row>
    <row r="101" spans="2:11" ht="17.25" customHeight="1">
      <c r="B101" s="269"/>
      <c r="C101" s="271" t="s">
        <v>952</v>
      </c>
      <c r="D101" s="271"/>
      <c r="E101" s="271"/>
      <c r="F101" s="271" t="s">
        <v>953</v>
      </c>
      <c r="G101" s="272"/>
      <c r="H101" s="271" t="s">
        <v>123</v>
      </c>
      <c r="I101" s="271" t="s">
        <v>57</v>
      </c>
      <c r="J101" s="271" t="s">
        <v>954</v>
      </c>
      <c r="K101" s="270"/>
    </row>
    <row r="102" spans="2:11" ht="17.25" customHeight="1">
      <c r="B102" s="269"/>
      <c r="C102" s="273" t="s">
        <v>955</v>
      </c>
      <c r="D102" s="273"/>
      <c r="E102" s="273"/>
      <c r="F102" s="274" t="s">
        <v>956</v>
      </c>
      <c r="G102" s="275"/>
      <c r="H102" s="273"/>
      <c r="I102" s="273"/>
      <c r="J102" s="273" t="s">
        <v>957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53</v>
      </c>
      <c r="D104" s="276"/>
      <c r="E104" s="276"/>
      <c r="F104" s="278" t="s">
        <v>958</v>
      </c>
      <c r="G104" s="287"/>
      <c r="H104" s="259" t="s">
        <v>997</v>
      </c>
      <c r="I104" s="259" t="s">
        <v>960</v>
      </c>
      <c r="J104" s="259">
        <v>20</v>
      </c>
      <c r="K104" s="270"/>
    </row>
    <row r="105" spans="2:11" ht="15" customHeight="1">
      <c r="B105" s="269"/>
      <c r="C105" s="259" t="s">
        <v>961</v>
      </c>
      <c r="D105" s="259"/>
      <c r="E105" s="259"/>
      <c r="F105" s="278" t="s">
        <v>958</v>
      </c>
      <c r="G105" s="259"/>
      <c r="H105" s="259" t="s">
        <v>997</v>
      </c>
      <c r="I105" s="259" t="s">
        <v>960</v>
      </c>
      <c r="J105" s="259">
        <v>120</v>
      </c>
      <c r="K105" s="270"/>
    </row>
    <row r="106" spans="2:11" ht="15" customHeight="1">
      <c r="B106" s="279"/>
      <c r="C106" s="259" t="s">
        <v>963</v>
      </c>
      <c r="D106" s="259"/>
      <c r="E106" s="259"/>
      <c r="F106" s="278" t="s">
        <v>964</v>
      </c>
      <c r="G106" s="259"/>
      <c r="H106" s="259" t="s">
        <v>997</v>
      </c>
      <c r="I106" s="259" t="s">
        <v>960</v>
      </c>
      <c r="J106" s="259">
        <v>50</v>
      </c>
      <c r="K106" s="270"/>
    </row>
    <row r="107" spans="2:11" ht="15" customHeight="1">
      <c r="B107" s="279"/>
      <c r="C107" s="259" t="s">
        <v>966</v>
      </c>
      <c r="D107" s="259"/>
      <c r="E107" s="259"/>
      <c r="F107" s="278" t="s">
        <v>958</v>
      </c>
      <c r="G107" s="259"/>
      <c r="H107" s="259" t="s">
        <v>997</v>
      </c>
      <c r="I107" s="259" t="s">
        <v>968</v>
      </c>
      <c r="J107" s="259"/>
      <c r="K107" s="270"/>
    </row>
    <row r="108" spans="2:11" ht="15" customHeight="1">
      <c r="B108" s="279"/>
      <c r="C108" s="259" t="s">
        <v>977</v>
      </c>
      <c r="D108" s="259"/>
      <c r="E108" s="259"/>
      <c r="F108" s="278" t="s">
        <v>964</v>
      </c>
      <c r="G108" s="259"/>
      <c r="H108" s="259" t="s">
        <v>997</v>
      </c>
      <c r="I108" s="259" t="s">
        <v>960</v>
      </c>
      <c r="J108" s="259">
        <v>50</v>
      </c>
      <c r="K108" s="270"/>
    </row>
    <row r="109" spans="2:11" ht="15" customHeight="1">
      <c r="B109" s="279"/>
      <c r="C109" s="259" t="s">
        <v>985</v>
      </c>
      <c r="D109" s="259"/>
      <c r="E109" s="259"/>
      <c r="F109" s="278" t="s">
        <v>964</v>
      </c>
      <c r="G109" s="259"/>
      <c r="H109" s="259" t="s">
        <v>997</v>
      </c>
      <c r="I109" s="259" t="s">
        <v>960</v>
      </c>
      <c r="J109" s="259">
        <v>50</v>
      </c>
      <c r="K109" s="270"/>
    </row>
    <row r="110" spans="2:11" ht="15" customHeight="1">
      <c r="B110" s="279"/>
      <c r="C110" s="259" t="s">
        <v>983</v>
      </c>
      <c r="D110" s="259"/>
      <c r="E110" s="259"/>
      <c r="F110" s="278" t="s">
        <v>964</v>
      </c>
      <c r="G110" s="259"/>
      <c r="H110" s="259" t="s">
        <v>997</v>
      </c>
      <c r="I110" s="259" t="s">
        <v>960</v>
      </c>
      <c r="J110" s="259">
        <v>50</v>
      </c>
      <c r="K110" s="270"/>
    </row>
    <row r="111" spans="2:11" ht="15" customHeight="1">
      <c r="B111" s="279"/>
      <c r="C111" s="259" t="s">
        <v>53</v>
      </c>
      <c r="D111" s="259"/>
      <c r="E111" s="259"/>
      <c r="F111" s="278" t="s">
        <v>958</v>
      </c>
      <c r="G111" s="259"/>
      <c r="H111" s="259" t="s">
        <v>998</v>
      </c>
      <c r="I111" s="259" t="s">
        <v>960</v>
      </c>
      <c r="J111" s="259">
        <v>20</v>
      </c>
      <c r="K111" s="270"/>
    </row>
    <row r="112" spans="2:11" ht="15" customHeight="1">
      <c r="B112" s="279"/>
      <c r="C112" s="259" t="s">
        <v>999</v>
      </c>
      <c r="D112" s="259"/>
      <c r="E112" s="259"/>
      <c r="F112" s="278" t="s">
        <v>958</v>
      </c>
      <c r="G112" s="259"/>
      <c r="H112" s="259" t="s">
        <v>1000</v>
      </c>
      <c r="I112" s="259" t="s">
        <v>960</v>
      </c>
      <c r="J112" s="259">
        <v>120</v>
      </c>
      <c r="K112" s="270"/>
    </row>
    <row r="113" spans="2:11" ht="15" customHeight="1">
      <c r="B113" s="279"/>
      <c r="C113" s="259" t="s">
        <v>38</v>
      </c>
      <c r="D113" s="259"/>
      <c r="E113" s="259"/>
      <c r="F113" s="278" t="s">
        <v>958</v>
      </c>
      <c r="G113" s="259"/>
      <c r="H113" s="259" t="s">
        <v>1001</v>
      </c>
      <c r="I113" s="259" t="s">
        <v>992</v>
      </c>
      <c r="J113" s="259"/>
      <c r="K113" s="270"/>
    </row>
    <row r="114" spans="2:11" ht="15" customHeight="1">
      <c r="B114" s="279"/>
      <c r="C114" s="259" t="s">
        <v>48</v>
      </c>
      <c r="D114" s="259"/>
      <c r="E114" s="259"/>
      <c r="F114" s="278" t="s">
        <v>958</v>
      </c>
      <c r="G114" s="259"/>
      <c r="H114" s="259" t="s">
        <v>1002</v>
      </c>
      <c r="I114" s="259" t="s">
        <v>992</v>
      </c>
      <c r="J114" s="259"/>
      <c r="K114" s="270"/>
    </row>
    <row r="115" spans="2:11" ht="15" customHeight="1">
      <c r="B115" s="279"/>
      <c r="C115" s="259" t="s">
        <v>57</v>
      </c>
      <c r="D115" s="259"/>
      <c r="E115" s="259"/>
      <c r="F115" s="278" t="s">
        <v>958</v>
      </c>
      <c r="G115" s="259"/>
      <c r="H115" s="259" t="s">
        <v>1003</v>
      </c>
      <c r="I115" s="259" t="s">
        <v>1004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74" t="s">
        <v>1005</v>
      </c>
      <c r="D120" s="374"/>
      <c r="E120" s="374"/>
      <c r="F120" s="374"/>
      <c r="G120" s="374"/>
      <c r="H120" s="374"/>
      <c r="I120" s="374"/>
      <c r="J120" s="374"/>
      <c r="K120" s="295"/>
    </row>
    <row r="121" spans="2:11" ht="17.25" customHeight="1">
      <c r="B121" s="296"/>
      <c r="C121" s="271" t="s">
        <v>952</v>
      </c>
      <c r="D121" s="271"/>
      <c r="E121" s="271"/>
      <c r="F121" s="271" t="s">
        <v>953</v>
      </c>
      <c r="G121" s="272"/>
      <c r="H121" s="271" t="s">
        <v>123</v>
      </c>
      <c r="I121" s="271" t="s">
        <v>57</v>
      </c>
      <c r="J121" s="271" t="s">
        <v>954</v>
      </c>
      <c r="K121" s="297"/>
    </row>
    <row r="122" spans="2:11" ht="17.25" customHeight="1">
      <c r="B122" s="296"/>
      <c r="C122" s="273" t="s">
        <v>955</v>
      </c>
      <c r="D122" s="273"/>
      <c r="E122" s="273"/>
      <c r="F122" s="274" t="s">
        <v>956</v>
      </c>
      <c r="G122" s="275"/>
      <c r="H122" s="273"/>
      <c r="I122" s="273"/>
      <c r="J122" s="273" t="s">
        <v>957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961</v>
      </c>
      <c r="D124" s="276"/>
      <c r="E124" s="276"/>
      <c r="F124" s="278" t="s">
        <v>958</v>
      </c>
      <c r="G124" s="259"/>
      <c r="H124" s="259" t="s">
        <v>997</v>
      </c>
      <c r="I124" s="259" t="s">
        <v>960</v>
      </c>
      <c r="J124" s="259">
        <v>120</v>
      </c>
      <c r="K124" s="300"/>
    </row>
    <row r="125" spans="2:11" ht="15" customHeight="1">
      <c r="B125" s="298"/>
      <c r="C125" s="259" t="s">
        <v>1006</v>
      </c>
      <c r="D125" s="259"/>
      <c r="E125" s="259"/>
      <c r="F125" s="278" t="s">
        <v>958</v>
      </c>
      <c r="G125" s="259"/>
      <c r="H125" s="259" t="s">
        <v>1007</v>
      </c>
      <c r="I125" s="259" t="s">
        <v>960</v>
      </c>
      <c r="J125" s="259" t="s">
        <v>1008</v>
      </c>
      <c r="K125" s="300"/>
    </row>
    <row r="126" spans="2:11" ht="15" customHeight="1">
      <c r="B126" s="298"/>
      <c r="C126" s="259" t="s">
        <v>907</v>
      </c>
      <c r="D126" s="259"/>
      <c r="E126" s="259"/>
      <c r="F126" s="278" t="s">
        <v>958</v>
      </c>
      <c r="G126" s="259"/>
      <c r="H126" s="259" t="s">
        <v>1009</v>
      </c>
      <c r="I126" s="259" t="s">
        <v>960</v>
      </c>
      <c r="J126" s="259" t="s">
        <v>1008</v>
      </c>
      <c r="K126" s="300"/>
    </row>
    <row r="127" spans="2:11" ht="15" customHeight="1">
      <c r="B127" s="298"/>
      <c r="C127" s="259" t="s">
        <v>969</v>
      </c>
      <c r="D127" s="259"/>
      <c r="E127" s="259"/>
      <c r="F127" s="278" t="s">
        <v>964</v>
      </c>
      <c r="G127" s="259"/>
      <c r="H127" s="259" t="s">
        <v>970</v>
      </c>
      <c r="I127" s="259" t="s">
        <v>960</v>
      </c>
      <c r="J127" s="259">
        <v>15</v>
      </c>
      <c r="K127" s="300"/>
    </row>
    <row r="128" spans="2:11" ht="15" customHeight="1">
      <c r="B128" s="298"/>
      <c r="C128" s="280" t="s">
        <v>971</v>
      </c>
      <c r="D128" s="280"/>
      <c r="E128" s="280"/>
      <c r="F128" s="281" t="s">
        <v>964</v>
      </c>
      <c r="G128" s="280"/>
      <c r="H128" s="280" t="s">
        <v>972</v>
      </c>
      <c r="I128" s="280" t="s">
        <v>960</v>
      </c>
      <c r="J128" s="280">
        <v>15</v>
      </c>
      <c r="K128" s="300"/>
    </row>
    <row r="129" spans="2:11" ht="15" customHeight="1">
      <c r="B129" s="298"/>
      <c r="C129" s="280" t="s">
        <v>973</v>
      </c>
      <c r="D129" s="280"/>
      <c r="E129" s="280"/>
      <c r="F129" s="281" t="s">
        <v>964</v>
      </c>
      <c r="G129" s="280"/>
      <c r="H129" s="280" t="s">
        <v>974</v>
      </c>
      <c r="I129" s="280" t="s">
        <v>960</v>
      </c>
      <c r="J129" s="280">
        <v>20</v>
      </c>
      <c r="K129" s="300"/>
    </row>
    <row r="130" spans="2:11" ht="15" customHeight="1">
      <c r="B130" s="298"/>
      <c r="C130" s="280" t="s">
        <v>975</v>
      </c>
      <c r="D130" s="280"/>
      <c r="E130" s="280"/>
      <c r="F130" s="281" t="s">
        <v>964</v>
      </c>
      <c r="G130" s="280"/>
      <c r="H130" s="280" t="s">
        <v>976</v>
      </c>
      <c r="I130" s="280" t="s">
        <v>960</v>
      </c>
      <c r="J130" s="280">
        <v>20</v>
      </c>
      <c r="K130" s="300"/>
    </row>
    <row r="131" spans="2:11" ht="15" customHeight="1">
      <c r="B131" s="298"/>
      <c r="C131" s="259" t="s">
        <v>963</v>
      </c>
      <c r="D131" s="259"/>
      <c r="E131" s="259"/>
      <c r="F131" s="278" t="s">
        <v>964</v>
      </c>
      <c r="G131" s="259"/>
      <c r="H131" s="259" t="s">
        <v>997</v>
      </c>
      <c r="I131" s="259" t="s">
        <v>960</v>
      </c>
      <c r="J131" s="259">
        <v>50</v>
      </c>
      <c r="K131" s="300"/>
    </row>
    <row r="132" spans="2:11" ht="15" customHeight="1">
      <c r="B132" s="298"/>
      <c r="C132" s="259" t="s">
        <v>977</v>
      </c>
      <c r="D132" s="259"/>
      <c r="E132" s="259"/>
      <c r="F132" s="278" t="s">
        <v>964</v>
      </c>
      <c r="G132" s="259"/>
      <c r="H132" s="259" t="s">
        <v>997</v>
      </c>
      <c r="I132" s="259" t="s">
        <v>960</v>
      </c>
      <c r="J132" s="259">
        <v>50</v>
      </c>
      <c r="K132" s="300"/>
    </row>
    <row r="133" spans="2:11" ht="15" customHeight="1">
      <c r="B133" s="298"/>
      <c r="C133" s="259" t="s">
        <v>983</v>
      </c>
      <c r="D133" s="259"/>
      <c r="E133" s="259"/>
      <c r="F133" s="278" t="s">
        <v>964</v>
      </c>
      <c r="G133" s="259"/>
      <c r="H133" s="259" t="s">
        <v>997</v>
      </c>
      <c r="I133" s="259" t="s">
        <v>960</v>
      </c>
      <c r="J133" s="259">
        <v>50</v>
      </c>
      <c r="K133" s="300"/>
    </row>
    <row r="134" spans="2:11" ht="15" customHeight="1">
      <c r="B134" s="298"/>
      <c r="C134" s="259" t="s">
        <v>985</v>
      </c>
      <c r="D134" s="259"/>
      <c r="E134" s="259"/>
      <c r="F134" s="278" t="s">
        <v>964</v>
      </c>
      <c r="G134" s="259"/>
      <c r="H134" s="259" t="s">
        <v>997</v>
      </c>
      <c r="I134" s="259" t="s">
        <v>960</v>
      </c>
      <c r="J134" s="259">
        <v>50</v>
      </c>
      <c r="K134" s="300"/>
    </row>
    <row r="135" spans="2:11" ht="15" customHeight="1">
      <c r="B135" s="298"/>
      <c r="C135" s="259" t="s">
        <v>128</v>
      </c>
      <c r="D135" s="259"/>
      <c r="E135" s="259"/>
      <c r="F135" s="278" t="s">
        <v>964</v>
      </c>
      <c r="G135" s="259"/>
      <c r="H135" s="259" t="s">
        <v>1010</v>
      </c>
      <c r="I135" s="259" t="s">
        <v>960</v>
      </c>
      <c r="J135" s="259">
        <v>255</v>
      </c>
      <c r="K135" s="300"/>
    </row>
    <row r="136" spans="2:11" ht="15" customHeight="1">
      <c r="B136" s="298"/>
      <c r="C136" s="259" t="s">
        <v>987</v>
      </c>
      <c r="D136" s="259"/>
      <c r="E136" s="259"/>
      <c r="F136" s="278" t="s">
        <v>958</v>
      </c>
      <c r="G136" s="259"/>
      <c r="H136" s="259" t="s">
        <v>1011</v>
      </c>
      <c r="I136" s="259" t="s">
        <v>989</v>
      </c>
      <c r="J136" s="259"/>
      <c r="K136" s="300"/>
    </row>
    <row r="137" spans="2:11" ht="15" customHeight="1">
      <c r="B137" s="298"/>
      <c r="C137" s="259" t="s">
        <v>990</v>
      </c>
      <c r="D137" s="259"/>
      <c r="E137" s="259"/>
      <c r="F137" s="278" t="s">
        <v>958</v>
      </c>
      <c r="G137" s="259"/>
      <c r="H137" s="259" t="s">
        <v>1012</v>
      </c>
      <c r="I137" s="259" t="s">
        <v>992</v>
      </c>
      <c r="J137" s="259"/>
      <c r="K137" s="300"/>
    </row>
    <row r="138" spans="2:11" ht="15" customHeight="1">
      <c r="B138" s="298"/>
      <c r="C138" s="259" t="s">
        <v>993</v>
      </c>
      <c r="D138" s="259"/>
      <c r="E138" s="259"/>
      <c r="F138" s="278" t="s">
        <v>958</v>
      </c>
      <c r="G138" s="259"/>
      <c r="H138" s="259" t="s">
        <v>993</v>
      </c>
      <c r="I138" s="259" t="s">
        <v>992</v>
      </c>
      <c r="J138" s="259"/>
      <c r="K138" s="300"/>
    </row>
    <row r="139" spans="2:11" ht="15" customHeight="1">
      <c r="B139" s="298"/>
      <c r="C139" s="259" t="s">
        <v>38</v>
      </c>
      <c r="D139" s="259"/>
      <c r="E139" s="259"/>
      <c r="F139" s="278" t="s">
        <v>958</v>
      </c>
      <c r="G139" s="259"/>
      <c r="H139" s="259" t="s">
        <v>1013</v>
      </c>
      <c r="I139" s="259" t="s">
        <v>992</v>
      </c>
      <c r="J139" s="259"/>
      <c r="K139" s="300"/>
    </row>
    <row r="140" spans="2:11" ht="15" customHeight="1">
      <c r="B140" s="298"/>
      <c r="C140" s="259" t="s">
        <v>1014</v>
      </c>
      <c r="D140" s="259"/>
      <c r="E140" s="259"/>
      <c r="F140" s="278" t="s">
        <v>958</v>
      </c>
      <c r="G140" s="259"/>
      <c r="H140" s="259" t="s">
        <v>1015</v>
      </c>
      <c r="I140" s="259" t="s">
        <v>992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75" t="s">
        <v>1016</v>
      </c>
      <c r="D145" s="375"/>
      <c r="E145" s="375"/>
      <c r="F145" s="375"/>
      <c r="G145" s="375"/>
      <c r="H145" s="375"/>
      <c r="I145" s="375"/>
      <c r="J145" s="375"/>
      <c r="K145" s="270"/>
    </row>
    <row r="146" spans="2:11" ht="17.25" customHeight="1">
      <c r="B146" s="269"/>
      <c r="C146" s="271" t="s">
        <v>952</v>
      </c>
      <c r="D146" s="271"/>
      <c r="E146" s="271"/>
      <c r="F146" s="271" t="s">
        <v>953</v>
      </c>
      <c r="G146" s="272"/>
      <c r="H146" s="271" t="s">
        <v>123</v>
      </c>
      <c r="I146" s="271" t="s">
        <v>57</v>
      </c>
      <c r="J146" s="271" t="s">
        <v>954</v>
      </c>
      <c r="K146" s="270"/>
    </row>
    <row r="147" spans="2:11" ht="17.25" customHeight="1">
      <c r="B147" s="269"/>
      <c r="C147" s="273" t="s">
        <v>955</v>
      </c>
      <c r="D147" s="273"/>
      <c r="E147" s="273"/>
      <c r="F147" s="274" t="s">
        <v>956</v>
      </c>
      <c r="G147" s="275"/>
      <c r="H147" s="273"/>
      <c r="I147" s="273"/>
      <c r="J147" s="273" t="s">
        <v>957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961</v>
      </c>
      <c r="D149" s="259"/>
      <c r="E149" s="259"/>
      <c r="F149" s="305" t="s">
        <v>958</v>
      </c>
      <c r="G149" s="259"/>
      <c r="H149" s="304" t="s">
        <v>997</v>
      </c>
      <c r="I149" s="304" t="s">
        <v>960</v>
      </c>
      <c r="J149" s="304">
        <v>120</v>
      </c>
      <c r="K149" s="300"/>
    </row>
    <row r="150" spans="2:11" ht="15" customHeight="1">
      <c r="B150" s="279"/>
      <c r="C150" s="304" t="s">
        <v>1006</v>
      </c>
      <c r="D150" s="259"/>
      <c r="E150" s="259"/>
      <c r="F150" s="305" t="s">
        <v>958</v>
      </c>
      <c r="G150" s="259"/>
      <c r="H150" s="304" t="s">
        <v>1017</v>
      </c>
      <c r="I150" s="304" t="s">
        <v>960</v>
      </c>
      <c r="J150" s="304" t="s">
        <v>1008</v>
      </c>
      <c r="K150" s="300"/>
    </row>
    <row r="151" spans="2:11" ht="15" customHeight="1">
      <c r="B151" s="279"/>
      <c r="C151" s="304" t="s">
        <v>907</v>
      </c>
      <c r="D151" s="259"/>
      <c r="E151" s="259"/>
      <c r="F151" s="305" t="s">
        <v>958</v>
      </c>
      <c r="G151" s="259"/>
      <c r="H151" s="304" t="s">
        <v>1018</v>
      </c>
      <c r="I151" s="304" t="s">
        <v>960</v>
      </c>
      <c r="J151" s="304" t="s">
        <v>1008</v>
      </c>
      <c r="K151" s="300"/>
    </row>
    <row r="152" spans="2:11" ht="15" customHeight="1">
      <c r="B152" s="279"/>
      <c r="C152" s="304" t="s">
        <v>963</v>
      </c>
      <c r="D152" s="259"/>
      <c r="E152" s="259"/>
      <c r="F152" s="305" t="s">
        <v>964</v>
      </c>
      <c r="G152" s="259"/>
      <c r="H152" s="304" t="s">
        <v>997</v>
      </c>
      <c r="I152" s="304" t="s">
        <v>960</v>
      </c>
      <c r="J152" s="304">
        <v>50</v>
      </c>
      <c r="K152" s="300"/>
    </row>
    <row r="153" spans="2:11" ht="15" customHeight="1">
      <c r="B153" s="279"/>
      <c r="C153" s="304" t="s">
        <v>966</v>
      </c>
      <c r="D153" s="259"/>
      <c r="E153" s="259"/>
      <c r="F153" s="305" t="s">
        <v>958</v>
      </c>
      <c r="G153" s="259"/>
      <c r="H153" s="304" t="s">
        <v>997</v>
      </c>
      <c r="I153" s="304" t="s">
        <v>968</v>
      </c>
      <c r="J153" s="304"/>
      <c r="K153" s="300"/>
    </row>
    <row r="154" spans="2:11" ht="15" customHeight="1">
      <c r="B154" s="279"/>
      <c r="C154" s="304" t="s">
        <v>977</v>
      </c>
      <c r="D154" s="259"/>
      <c r="E154" s="259"/>
      <c r="F154" s="305" t="s">
        <v>964</v>
      </c>
      <c r="G154" s="259"/>
      <c r="H154" s="304" t="s">
        <v>997</v>
      </c>
      <c r="I154" s="304" t="s">
        <v>960</v>
      </c>
      <c r="J154" s="304">
        <v>50</v>
      </c>
      <c r="K154" s="300"/>
    </row>
    <row r="155" spans="2:11" ht="15" customHeight="1">
      <c r="B155" s="279"/>
      <c r="C155" s="304" t="s">
        <v>985</v>
      </c>
      <c r="D155" s="259"/>
      <c r="E155" s="259"/>
      <c r="F155" s="305" t="s">
        <v>964</v>
      </c>
      <c r="G155" s="259"/>
      <c r="H155" s="304" t="s">
        <v>997</v>
      </c>
      <c r="I155" s="304" t="s">
        <v>960</v>
      </c>
      <c r="J155" s="304">
        <v>50</v>
      </c>
      <c r="K155" s="300"/>
    </row>
    <row r="156" spans="2:11" ht="15" customHeight="1">
      <c r="B156" s="279"/>
      <c r="C156" s="304" t="s">
        <v>983</v>
      </c>
      <c r="D156" s="259"/>
      <c r="E156" s="259"/>
      <c r="F156" s="305" t="s">
        <v>964</v>
      </c>
      <c r="G156" s="259"/>
      <c r="H156" s="304" t="s">
        <v>997</v>
      </c>
      <c r="I156" s="304" t="s">
        <v>960</v>
      </c>
      <c r="J156" s="304">
        <v>50</v>
      </c>
      <c r="K156" s="300"/>
    </row>
    <row r="157" spans="2:11" ht="15" customHeight="1">
      <c r="B157" s="279"/>
      <c r="C157" s="304" t="s">
        <v>91</v>
      </c>
      <c r="D157" s="259"/>
      <c r="E157" s="259"/>
      <c r="F157" s="305" t="s">
        <v>958</v>
      </c>
      <c r="G157" s="259"/>
      <c r="H157" s="304" t="s">
        <v>1019</v>
      </c>
      <c r="I157" s="304" t="s">
        <v>960</v>
      </c>
      <c r="J157" s="304" t="s">
        <v>1020</v>
      </c>
      <c r="K157" s="300"/>
    </row>
    <row r="158" spans="2:11" ht="15" customHeight="1">
      <c r="B158" s="279"/>
      <c r="C158" s="304" t="s">
        <v>1021</v>
      </c>
      <c r="D158" s="259"/>
      <c r="E158" s="259"/>
      <c r="F158" s="305" t="s">
        <v>958</v>
      </c>
      <c r="G158" s="259"/>
      <c r="H158" s="304" t="s">
        <v>1022</v>
      </c>
      <c r="I158" s="304" t="s">
        <v>992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74" t="s">
        <v>1023</v>
      </c>
      <c r="D163" s="374"/>
      <c r="E163" s="374"/>
      <c r="F163" s="374"/>
      <c r="G163" s="374"/>
      <c r="H163" s="374"/>
      <c r="I163" s="374"/>
      <c r="J163" s="374"/>
      <c r="K163" s="251"/>
    </row>
    <row r="164" spans="2:11" ht="17.25" customHeight="1">
      <c r="B164" s="250"/>
      <c r="C164" s="271" t="s">
        <v>952</v>
      </c>
      <c r="D164" s="271"/>
      <c r="E164" s="271"/>
      <c r="F164" s="271" t="s">
        <v>953</v>
      </c>
      <c r="G164" s="308"/>
      <c r="H164" s="309" t="s">
        <v>123</v>
      </c>
      <c r="I164" s="309" t="s">
        <v>57</v>
      </c>
      <c r="J164" s="271" t="s">
        <v>954</v>
      </c>
      <c r="K164" s="251"/>
    </row>
    <row r="165" spans="2:11" ht="17.25" customHeight="1">
      <c r="B165" s="252"/>
      <c r="C165" s="273" t="s">
        <v>955</v>
      </c>
      <c r="D165" s="273"/>
      <c r="E165" s="273"/>
      <c r="F165" s="274" t="s">
        <v>956</v>
      </c>
      <c r="G165" s="310"/>
      <c r="H165" s="311"/>
      <c r="I165" s="311"/>
      <c r="J165" s="273" t="s">
        <v>957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961</v>
      </c>
      <c r="D167" s="259"/>
      <c r="E167" s="259"/>
      <c r="F167" s="278" t="s">
        <v>958</v>
      </c>
      <c r="G167" s="259"/>
      <c r="H167" s="259" t="s">
        <v>997</v>
      </c>
      <c r="I167" s="259" t="s">
        <v>960</v>
      </c>
      <c r="J167" s="259">
        <v>120</v>
      </c>
      <c r="K167" s="300"/>
    </row>
    <row r="168" spans="2:11" ht="15" customHeight="1">
      <c r="B168" s="279"/>
      <c r="C168" s="259" t="s">
        <v>1006</v>
      </c>
      <c r="D168" s="259"/>
      <c r="E168" s="259"/>
      <c r="F168" s="278" t="s">
        <v>958</v>
      </c>
      <c r="G168" s="259"/>
      <c r="H168" s="259" t="s">
        <v>1007</v>
      </c>
      <c r="I168" s="259" t="s">
        <v>960</v>
      </c>
      <c r="J168" s="259" t="s">
        <v>1008</v>
      </c>
      <c r="K168" s="300"/>
    </row>
    <row r="169" spans="2:11" ht="15" customHeight="1">
      <c r="B169" s="279"/>
      <c r="C169" s="259" t="s">
        <v>907</v>
      </c>
      <c r="D169" s="259"/>
      <c r="E169" s="259"/>
      <c r="F169" s="278" t="s">
        <v>958</v>
      </c>
      <c r="G169" s="259"/>
      <c r="H169" s="259" t="s">
        <v>1024</v>
      </c>
      <c r="I169" s="259" t="s">
        <v>960</v>
      </c>
      <c r="J169" s="259" t="s">
        <v>1008</v>
      </c>
      <c r="K169" s="300"/>
    </row>
    <row r="170" spans="2:11" ht="15" customHeight="1">
      <c r="B170" s="279"/>
      <c r="C170" s="259" t="s">
        <v>963</v>
      </c>
      <c r="D170" s="259"/>
      <c r="E170" s="259"/>
      <c r="F170" s="278" t="s">
        <v>964</v>
      </c>
      <c r="G170" s="259"/>
      <c r="H170" s="259" t="s">
        <v>1024</v>
      </c>
      <c r="I170" s="259" t="s">
        <v>960</v>
      </c>
      <c r="J170" s="259">
        <v>50</v>
      </c>
      <c r="K170" s="300"/>
    </row>
    <row r="171" spans="2:11" ht="15" customHeight="1">
      <c r="B171" s="279"/>
      <c r="C171" s="259" t="s">
        <v>966</v>
      </c>
      <c r="D171" s="259"/>
      <c r="E171" s="259"/>
      <c r="F171" s="278" t="s">
        <v>958</v>
      </c>
      <c r="G171" s="259"/>
      <c r="H171" s="259" t="s">
        <v>1024</v>
      </c>
      <c r="I171" s="259" t="s">
        <v>968</v>
      </c>
      <c r="J171" s="259"/>
      <c r="K171" s="300"/>
    </row>
    <row r="172" spans="2:11" ht="15" customHeight="1">
      <c r="B172" s="279"/>
      <c r="C172" s="259" t="s">
        <v>977</v>
      </c>
      <c r="D172" s="259"/>
      <c r="E172" s="259"/>
      <c r="F172" s="278" t="s">
        <v>964</v>
      </c>
      <c r="G172" s="259"/>
      <c r="H172" s="259" t="s">
        <v>1024</v>
      </c>
      <c r="I172" s="259" t="s">
        <v>960</v>
      </c>
      <c r="J172" s="259">
        <v>50</v>
      </c>
      <c r="K172" s="300"/>
    </row>
    <row r="173" spans="2:11" ht="15" customHeight="1">
      <c r="B173" s="279"/>
      <c r="C173" s="259" t="s">
        <v>985</v>
      </c>
      <c r="D173" s="259"/>
      <c r="E173" s="259"/>
      <c r="F173" s="278" t="s">
        <v>964</v>
      </c>
      <c r="G173" s="259"/>
      <c r="H173" s="259" t="s">
        <v>1024</v>
      </c>
      <c r="I173" s="259" t="s">
        <v>960</v>
      </c>
      <c r="J173" s="259">
        <v>50</v>
      </c>
      <c r="K173" s="300"/>
    </row>
    <row r="174" spans="2:11" ht="15" customHeight="1">
      <c r="B174" s="279"/>
      <c r="C174" s="259" t="s">
        <v>983</v>
      </c>
      <c r="D174" s="259"/>
      <c r="E174" s="259"/>
      <c r="F174" s="278" t="s">
        <v>964</v>
      </c>
      <c r="G174" s="259"/>
      <c r="H174" s="259" t="s">
        <v>1024</v>
      </c>
      <c r="I174" s="259" t="s">
        <v>960</v>
      </c>
      <c r="J174" s="259">
        <v>50</v>
      </c>
      <c r="K174" s="300"/>
    </row>
    <row r="175" spans="2:11" ht="15" customHeight="1">
      <c r="B175" s="279"/>
      <c r="C175" s="259" t="s">
        <v>122</v>
      </c>
      <c r="D175" s="259"/>
      <c r="E175" s="259"/>
      <c r="F175" s="278" t="s">
        <v>958</v>
      </c>
      <c r="G175" s="259"/>
      <c r="H175" s="259" t="s">
        <v>1025</v>
      </c>
      <c r="I175" s="259" t="s">
        <v>1026</v>
      </c>
      <c r="J175" s="259"/>
      <c r="K175" s="300"/>
    </row>
    <row r="176" spans="2:11" ht="15" customHeight="1">
      <c r="B176" s="279"/>
      <c r="C176" s="259" t="s">
        <v>57</v>
      </c>
      <c r="D176" s="259"/>
      <c r="E176" s="259"/>
      <c r="F176" s="278" t="s">
        <v>958</v>
      </c>
      <c r="G176" s="259"/>
      <c r="H176" s="259" t="s">
        <v>1027</v>
      </c>
      <c r="I176" s="259" t="s">
        <v>1028</v>
      </c>
      <c r="J176" s="259">
        <v>1</v>
      </c>
      <c r="K176" s="300"/>
    </row>
    <row r="177" spans="2:11" ht="15" customHeight="1">
      <c r="B177" s="279"/>
      <c r="C177" s="259" t="s">
        <v>53</v>
      </c>
      <c r="D177" s="259"/>
      <c r="E177" s="259"/>
      <c r="F177" s="278" t="s">
        <v>958</v>
      </c>
      <c r="G177" s="259"/>
      <c r="H177" s="259" t="s">
        <v>1029</v>
      </c>
      <c r="I177" s="259" t="s">
        <v>960</v>
      </c>
      <c r="J177" s="259">
        <v>20</v>
      </c>
      <c r="K177" s="300"/>
    </row>
    <row r="178" spans="2:11" ht="15" customHeight="1">
      <c r="B178" s="279"/>
      <c r="C178" s="259" t="s">
        <v>123</v>
      </c>
      <c r="D178" s="259"/>
      <c r="E178" s="259"/>
      <c r="F178" s="278" t="s">
        <v>958</v>
      </c>
      <c r="G178" s="259"/>
      <c r="H178" s="259" t="s">
        <v>1030</v>
      </c>
      <c r="I178" s="259" t="s">
        <v>960</v>
      </c>
      <c r="J178" s="259">
        <v>255</v>
      </c>
      <c r="K178" s="300"/>
    </row>
    <row r="179" spans="2:11" ht="15" customHeight="1">
      <c r="B179" s="279"/>
      <c r="C179" s="259" t="s">
        <v>124</v>
      </c>
      <c r="D179" s="259"/>
      <c r="E179" s="259"/>
      <c r="F179" s="278" t="s">
        <v>958</v>
      </c>
      <c r="G179" s="259"/>
      <c r="H179" s="259" t="s">
        <v>923</v>
      </c>
      <c r="I179" s="259" t="s">
        <v>960</v>
      </c>
      <c r="J179" s="259">
        <v>10</v>
      </c>
      <c r="K179" s="300"/>
    </row>
    <row r="180" spans="2:11" ht="15" customHeight="1">
      <c r="B180" s="279"/>
      <c r="C180" s="259" t="s">
        <v>125</v>
      </c>
      <c r="D180" s="259"/>
      <c r="E180" s="259"/>
      <c r="F180" s="278" t="s">
        <v>958</v>
      </c>
      <c r="G180" s="259"/>
      <c r="H180" s="259" t="s">
        <v>1031</v>
      </c>
      <c r="I180" s="259" t="s">
        <v>992</v>
      </c>
      <c r="J180" s="259"/>
      <c r="K180" s="300"/>
    </row>
    <row r="181" spans="2:11" ht="15" customHeight="1">
      <c r="B181" s="279"/>
      <c r="C181" s="259" t="s">
        <v>1032</v>
      </c>
      <c r="D181" s="259"/>
      <c r="E181" s="259"/>
      <c r="F181" s="278" t="s">
        <v>958</v>
      </c>
      <c r="G181" s="259"/>
      <c r="H181" s="259" t="s">
        <v>1033</v>
      </c>
      <c r="I181" s="259" t="s">
        <v>992</v>
      </c>
      <c r="J181" s="259"/>
      <c r="K181" s="300"/>
    </row>
    <row r="182" spans="2:11" ht="15" customHeight="1">
      <c r="B182" s="279"/>
      <c r="C182" s="259" t="s">
        <v>1021</v>
      </c>
      <c r="D182" s="259"/>
      <c r="E182" s="259"/>
      <c r="F182" s="278" t="s">
        <v>958</v>
      </c>
      <c r="G182" s="259"/>
      <c r="H182" s="259" t="s">
        <v>1034</v>
      </c>
      <c r="I182" s="259" t="s">
        <v>992</v>
      </c>
      <c r="J182" s="259"/>
      <c r="K182" s="300"/>
    </row>
    <row r="183" spans="2:11" ht="15" customHeight="1">
      <c r="B183" s="279"/>
      <c r="C183" s="259" t="s">
        <v>127</v>
      </c>
      <c r="D183" s="259"/>
      <c r="E183" s="259"/>
      <c r="F183" s="278" t="s">
        <v>964</v>
      </c>
      <c r="G183" s="259"/>
      <c r="H183" s="259" t="s">
        <v>1035</v>
      </c>
      <c r="I183" s="259" t="s">
        <v>960</v>
      </c>
      <c r="J183" s="259">
        <v>50</v>
      </c>
      <c r="K183" s="300"/>
    </row>
    <row r="184" spans="2:11" ht="15" customHeight="1">
      <c r="B184" s="279"/>
      <c r="C184" s="259" t="s">
        <v>1036</v>
      </c>
      <c r="D184" s="259"/>
      <c r="E184" s="259"/>
      <c r="F184" s="278" t="s">
        <v>964</v>
      </c>
      <c r="G184" s="259"/>
      <c r="H184" s="259" t="s">
        <v>1037</v>
      </c>
      <c r="I184" s="259" t="s">
        <v>1038</v>
      </c>
      <c r="J184" s="259"/>
      <c r="K184" s="300"/>
    </row>
    <row r="185" spans="2:11" ht="15" customHeight="1">
      <c r="B185" s="279"/>
      <c r="C185" s="259" t="s">
        <v>1039</v>
      </c>
      <c r="D185" s="259"/>
      <c r="E185" s="259"/>
      <c r="F185" s="278" t="s">
        <v>964</v>
      </c>
      <c r="G185" s="259"/>
      <c r="H185" s="259" t="s">
        <v>1040</v>
      </c>
      <c r="I185" s="259" t="s">
        <v>1038</v>
      </c>
      <c r="J185" s="259"/>
      <c r="K185" s="300"/>
    </row>
    <row r="186" spans="2:11" ht="15" customHeight="1">
      <c r="B186" s="279"/>
      <c r="C186" s="259" t="s">
        <v>1041</v>
      </c>
      <c r="D186" s="259"/>
      <c r="E186" s="259"/>
      <c r="F186" s="278" t="s">
        <v>964</v>
      </c>
      <c r="G186" s="259"/>
      <c r="H186" s="259" t="s">
        <v>1042</v>
      </c>
      <c r="I186" s="259" t="s">
        <v>1038</v>
      </c>
      <c r="J186" s="259"/>
      <c r="K186" s="300"/>
    </row>
    <row r="187" spans="2:11" ht="15" customHeight="1">
      <c r="B187" s="279"/>
      <c r="C187" s="312" t="s">
        <v>1043</v>
      </c>
      <c r="D187" s="259"/>
      <c r="E187" s="259"/>
      <c r="F187" s="278" t="s">
        <v>964</v>
      </c>
      <c r="G187" s="259"/>
      <c r="H187" s="259" t="s">
        <v>1044</v>
      </c>
      <c r="I187" s="259" t="s">
        <v>1045</v>
      </c>
      <c r="J187" s="313" t="s">
        <v>1046</v>
      </c>
      <c r="K187" s="300"/>
    </row>
    <row r="188" spans="2:11" ht="15" customHeight="1">
      <c r="B188" s="279"/>
      <c r="C188" s="264" t="s">
        <v>42</v>
      </c>
      <c r="D188" s="259"/>
      <c r="E188" s="259"/>
      <c r="F188" s="278" t="s">
        <v>958</v>
      </c>
      <c r="G188" s="259"/>
      <c r="H188" s="255" t="s">
        <v>1047</v>
      </c>
      <c r="I188" s="259" t="s">
        <v>1048</v>
      </c>
      <c r="J188" s="259"/>
      <c r="K188" s="300"/>
    </row>
    <row r="189" spans="2:11" ht="15" customHeight="1">
      <c r="B189" s="279"/>
      <c r="C189" s="264" t="s">
        <v>1049</v>
      </c>
      <c r="D189" s="259"/>
      <c r="E189" s="259"/>
      <c r="F189" s="278" t="s">
        <v>958</v>
      </c>
      <c r="G189" s="259"/>
      <c r="H189" s="259" t="s">
        <v>1050</v>
      </c>
      <c r="I189" s="259" t="s">
        <v>992</v>
      </c>
      <c r="J189" s="259"/>
      <c r="K189" s="300"/>
    </row>
    <row r="190" spans="2:11" ht="15" customHeight="1">
      <c r="B190" s="279"/>
      <c r="C190" s="264" t="s">
        <v>1051</v>
      </c>
      <c r="D190" s="259"/>
      <c r="E190" s="259"/>
      <c r="F190" s="278" t="s">
        <v>958</v>
      </c>
      <c r="G190" s="259"/>
      <c r="H190" s="259" t="s">
        <v>1052</v>
      </c>
      <c r="I190" s="259" t="s">
        <v>992</v>
      </c>
      <c r="J190" s="259"/>
      <c r="K190" s="300"/>
    </row>
    <row r="191" spans="2:11" ht="15" customHeight="1">
      <c r="B191" s="279"/>
      <c r="C191" s="264" t="s">
        <v>1053</v>
      </c>
      <c r="D191" s="259"/>
      <c r="E191" s="259"/>
      <c r="F191" s="278" t="s">
        <v>964</v>
      </c>
      <c r="G191" s="259"/>
      <c r="H191" s="259" t="s">
        <v>1054</v>
      </c>
      <c r="I191" s="259" t="s">
        <v>992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374" t="s">
        <v>1055</v>
      </c>
      <c r="D197" s="374"/>
      <c r="E197" s="374"/>
      <c r="F197" s="374"/>
      <c r="G197" s="374"/>
      <c r="H197" s="374"/>
      <c r="I197" s="374"/>
      <c r="J197" s="374"/>
      <c r="K197" s="251"/>
    </row>
    <row r="198" spans="2:11" ht="25.5" customHeight="1">
      <c r="B198" s="250"/>
      <c r="C198" s="315" t="s">
        <v>1056</v>
      </c>
      <c r="D198" s="315"/>
      <c r="E198" s="315"/>
      <c r="F198" s="315" t="s">
        <v>1057</v>
      </c>
      <c r="G198" s="316"/>
      <c r="H198" s="373" t="s">
        <v>1058</v>
      </c>
      <c r="I198" s="373"/>
      <c r="J198" s="373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1048</v>
      </c>
      <c r="D200" s="259"/>
      <c r="E200" s="259"/>
      <c r="F200" s="278" t="s">
        <v>43</v>
      </c>
      <c r="G200" s="259"/>
      <c r="H200" s="372" t="s">
        <v>1059</v>
      </c>
      <c r="I200" s="372"/>
      <c r="J200" s="372"/>
      <c r="K200" s="300"/>
    </row>
    <row r="201" spans="2:11" ht="15" customHeight="1">
      <c r="B201" s="279"/>
      <c r="C201" s="285"/>
      <c r="D201" s="259"/>
      <c r="E201" s="259"/>
      <c r="F201" s="278" t="s">
        <v>44</v>
      </c>
      <c r="G201" s="259"/>
      <c r="H201" s="372" t="s">
        <v>1060</v>
      </c>
      <c r="I201" s="372"/>
      <c r="J201" s="372"/>
      <c r="K201" s="300"/>
    </row>
    <row r="202" spans="2:11" ht="15" customHeight="1">
      <c r="B202" s="279"/>
      <c r="C202" s="285"/>
      <c r="D202" s="259"/>
      <c r="E202" s="259"/>
      <c r="F202" s="278" t="s">
        <v>47</v>
      </c>
      <c r="G202" s="259"/>
      <c r="H202" s="372" t="s">
        <v>1061</v>
      </c>
      <c r="I202" s="372"/>
      <c r="J202" s="372"/>
      <c r="K202" s="300"/>
    </row>
    <row r="203" spans="2:11" ht="15" customHeight="1">
      <c r="B203" s="279"/>
      <c r="C203" s="259"/>
      <c r="D203" s="259"/>
      <c r="E203" s="259"/>
      <c r="F203" s="278" t="s">
        <v>45</v>
      </c>
      <c r="G203" s="259"/>
      <c r="H203" s="372" t="s">
        <v>1062</v>
      </c>
      <c r="I203" s="372"/>
      <c r="J203" s="372"/>
      <c r="K203" s="300"/>
    </row>
    <row r="204" spans="2:11" ht="15" customHeight="1">
      <c r="B204" s="279"/>
      <c r="C204" s="259"/>
      <c r="D204" s="259"/>
      <c r="E204" s="259"/>
      <c r="F204" s="278" t="s">
        <v>46</v>
      </c>
      <c r="G204" s="259"/>
      <c r="H204" s="372" t="s">
        <v>1063</v>
      </c>
      <c r="I204" s="372"/>
      <c r="J204" s="372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1004</v>
      </c>
      <c r="D206" s="259"/>
      <c r="E206" s="259"/>
      <c r="F206" s="278" t="s">
        <v>79</v>
      </c>
      <c r="G206" s="259"/>
      <c r="H206" s="372" t="s">
        <v>1064</v>
      </c>
      <c r="I206" s="372"/>
      <c r="J206" s="372"/>
      <c r="K206" s="300"/>
    </row>
    <row r="207" spans="2:11" ht="15" customHeight="1">
      <c r="B207" s="279"/>
      <c r="C207" s="285"/>
      <c r="D207" s="259"/>
      <c r="E207" s="259"/>
      <c r="F207" s="278" t="s">
        <v>901</v>
      </c>
      <c r="G207" s="259"/>
      <c r="H207" s="372" t="s">
        <v>902</v>
      </c>
      <c r="I207" s="372"/>
      <c r="J207" s="372"/>
      <c r="K207" s="300"/>
    </row>
    <row r="208" spans="2:11" ht="15" customHeight="1">
      <c r="B208" s="279"/>
      <c r="C208" s="259"/>
      <c r="D208" s="259"/>
      <c r="E208" s="259"/>
      <c r="F208" s="278" t="s">
        <v>899</v>
      </c>
      <c r="G208" s="259"/>
      <c r="H208" s="372" t="s">
        <v>1065</v>
      </c>
      <c r="I208" s="372"/>
      <c r="J208" s="372"/>
      <c r="K208" s="300"/>
    </row>
    <row r="209" spans="2:11" ht="15" customHeight="1">
      <c r="B209" s="317"/>
      <c r="C209" s="285"/>
      <c r="D209" s="285"/>
      <c r="E209" s="285"/>
      <c r="F209" s="278" t="s">
        <v>903</v>
      </c>
      <c r="G209" s="264"/>
      <c r="H209" s="371" t="s">
        <v>904</v>
      </c>
      <c r="I209" s="371"/>
      <c r="J209" s="371"/>
      <c r="K209" s="318"/>
    </row>
    <row r="210" spans="2:11" ht="15" customHeight="1">
      <c r="B210" s="317"/>
      <c r="C210" s="285"/>
      <c r="D210" s="285"/>
      <c r="E210" s="285"/>
      <c r="F210" s="278" t="s">
        <v>905</v>
      </c>
      <c r="G210" s="264"/>
      <c r="H210" s="371" t="s">
        <v>1066</v>
      </c>
      <c r="I210" s="371"/>
      <c r="J210" s="371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1028</v>
      </c>
      <c r="D212" s="285"/>
      <c r="E212" s="285"/>
      <c r="F212" s="278">
        <v>1</v>
      </c>
      <c r="G212" s="264"/>
      <c r="H212" s="371" t="s">
        <v>1067</v>
      </c>
      <c r="I212" s="371"/>
      <c r="J212" s="371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371" t="s">
        <v>1068</v>
      </c>
      <c r="I213" s="371"/>
      <c r="J213" s="371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371" t="s">
        <v>1069</v>
      </c>
      <c r="I214" s="371"/>
      <c r="J214" s="371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371" t="s">
        <v>1070</v>
      </c>
      <c r="I215" s="371"/>
      <c r="J215" s="371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Peterová Irena</cp:lastModifiedBy>
  <dcterms:created xsi:type="dcterms:W3CDTF">2019-08-30T06:43:16Z</dcterms:created>
  <dcterms:modified xsi:type="dcterms:W3CDTF">2019-09-02T12:55:10Z</dcterms:modified>
  <cp:category/>
  <cp:version/>
  <cp:contentType/>
  <cp:contentStatus/>
</cp:coreProperties>
</file>