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0"/>
  </bookViews>
  <sheets>
    <sheet name="Rekapitulace stavby" sheetId="1" r:id="rId1"/>
    <sheet name="3a - Bytová jednotka č.3 ..." sheetId="2" r:id="rId2"/>
    <sheet name="Pokyny pro vyplnění" sheetId="3" r:id="rId3"/>
  </sheets>
  <definedNames>
    <definedName name="_xlnm._FilterDatabase" localSheetId="1" hidden="1">'3a - Bytová jednotka č.3 ...'!$C$101:$K$420</definedName>
    <definedName name="_xlnm.Print_Area" localSheetId="1">'3a - Bytová jednotka č.3 ...'!$C$4:$J$36,'3a - Bytová jednotka č.3 ...'!$C$42:$J$83,'3a - Bytová jednotka č.3 ...'!$C$89:$K$420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'3a - Bytová jednotka č.3 ...'!$101:$101</definedName>
  </definedNames>
  <calcPr calcId="162913"/>
</workbook>
</file>

<file path=xl/sharedStrings.xml><?xml version="1.0" encoding="utf-8"?>
<sst xmlns="http://schemas.openxmlformats.org/spreadsheetml/2006/main" count="4358" uniqueCount="1100">
  <si>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</si>
  <si>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</si>
  <si>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</si>
  <si>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</si>
  <si>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</si>
  <si>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</si>
  <si>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</si>
  <si>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</si>
  <si>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</si>
  <si>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</si>
  <si>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</si>
  <si>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</si>
  <si>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</si>
  <si>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</si>
  <si>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</si>
  <si>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</si>
  <si>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</si>
  <si>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</si>
  <si>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</si>
  <si>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</si>
  <si>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</si>
  <si>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</si>
  <si>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</si>
  <si>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</si>
  <si>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</si>
  <si>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</si>
  <si>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</si>
  <si>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</si>
  <si>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</si>
  <si>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</si>
  <si>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</si>
  <si>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</si>
  <si>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</si>
  <si>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</si>
  <si>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</si>
  <si>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</si>
  <si>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</si>
  <si>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</si>
  <si>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</si>
  <si>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</si>
  <si>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</si>
  <si>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</si>
  <si>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</si>
  <si>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</si>
  <si>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</si>
  <si>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</si>
  <si>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</si>
  <si>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</si>
  <si>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</si>
  <si>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</si>
  <si>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</si>
  <si>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</si>
  <si>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</si>
  <si>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</si>
  <si>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</si>
  <si>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</si>
  <si>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</si>
  <si>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</si>
  <si>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</si>
  <si>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</si>
  <si>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</si>
  <si>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</si>
  <si>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</si>
  <si>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</si>
  <si>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</si>
  <si>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</si>
  <si>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</si>
  <si>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</si>
  <si>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</si>
  <si>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</si>
  <si>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</si>
  <si>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</si>
  <si>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</si>
  <si>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</si>
  <si>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</si>
  <si>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</si>
  <si>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3a</t>
  </si>
  <si>
    <t>STA</t>
  </si>
  <si>
    <t>1</t>
  </si>
  <si>
    <t>{3a53fd4c-919e-49bb-bd5d-183fd628126d}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</si>
  <si>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</si>
  <si>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</si>
  <si>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</si>
  <si>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</si>
  <si>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</si>
  <si>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</si>
  <si>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</si>
  <si>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</si>
  <si>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</si>
  <si>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</si>
  <si>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</si>
  <si>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</si>
  <si>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</si>
  <si>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</si>
  <si>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</si>
  <si>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</si>
  <si>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</si>
  <si>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</si>
  <si>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</si>
  <si>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</si>
  <si>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</si>
  <si>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</si>
  <si>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</si>
  <si>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</si>
  <si>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</si>
  <si>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</si>
  <si>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</si>
  <si>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</si>
  <si>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</si>
  <si>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</si>
  <si>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</si>
  <si>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</si>
  <si>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</si>
  <si>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</si>
  <si>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</si>
  <si>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</si>
  <si>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</si>
  <si>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</si>
  <si>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</si>
  <si>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</si>
  <si>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</si>
  <si>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</si>
  <si>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</si>
  <si>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</si>
  <si>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</si>
  <si>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</si>
  <si>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</si>
  <si>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</si>
  <si>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</si>
  <si>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</si>
  <si>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</si>
  <si>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</si>
  <si>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</si>
  <si>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</si>
  <si>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</si>
  <si>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</si>
  <si>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</si>
  <si>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</si>
  <si>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</si>
  <si>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</si>
  <si>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</si>
  <si>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</si>
  <si>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</si>
  <si>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-1592383635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</si>
  <si>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</si>
  <si>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</si>
  <si>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</si>
  <si>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</si>
  <si>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</si>
  <si>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</si>
  <si>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300164608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</si>
  <si>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</si>
  <si>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</si>
  <si>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</si>
  <si>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</si>
  <si>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</si>
  <si>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-114412539</t>
  </si>
  <si>
    <t>611311131</t>
  </si>
  <si>
    <t>Potažení vnitřních ploch štukem tloušťky do 3 mm vodorovných konstrukcí stropů rovných</t>
  </si>
  <si>
    <t>53144404</t>
  </si>
  <si>
    <t>5</t>
  </si>
  <si>
    <t>611321111</t>
  </si>
  <si>
    <t>Omítka vápenocementová vnitřních ploch  nanášená ručně jednovrstvá, tloušťky do 10 mm hrubá zatřená vodorovných konstrukcí stropů rovných</t>
  </si>
  <si>
    <t>-1498254555</t>
  </si>
  <si>
    <t>612131121</t>
  </si>
  <si>
    <t>Podkladní a spojovací vrstva vnitřních omítaných ploch  penetrace akrylát-silikonová nanášená ručně stěn</t>
  </si>
  <si>
    <t>2101314977</t>
  </si>
  <si>
    <t>7</t>
  </si>
  <si>
    <t>612142001</t>
  </si>
  <si>
    <t>Potažení vnitřních ploch pletivem  v ploše nebo pruzích, na plném podkladu sklovláknitým vtlačením do tmelu stěn</t>
  </si>
  <si>
    <t>1524271929</t>
  </si>
  <si>
    <t>8</t>
  </si>
  <si>
    <t>612311131</t>
  </si>
  <si>
    <t>Potažení vnitřních ploch štukem tloušťky do 3 mm svislých konstrukcí stěn</t>
  </si>
  <si>
    <t>1097432174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</si>
  <si>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</si>
  <si>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</si>
  <si>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</si>
  <si>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</si>
  <si>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</si>
  <si>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1249197795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</si>
  <si>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</si>
  <si>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</si>
  <si>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</si>
  <si>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</si>
  <si>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674574494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</si>
  <si>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</si>
  <si>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</si>
  <si>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</si>
  <si>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</si>
  <si>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1273909195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</si>
  <si>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</si>
  <si>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</si>
  <si>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</si>
  <si>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</si>
  <si>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</si>
  <si>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-850772014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</si>
  <si>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</si>
  <si>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</si>
  <si>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</si>
  <si>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</si>
  <si>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</si>
  <si>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</si>
  <si>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-647242426</t>
  </si>
  <si>
    <t>14</t>
  </si>
  <si>
    <t>M</t>
  </si>
  <si>
    <t>55331521</t>
  </si>
  <si>
    <t>zárubeň ocelová pro sádrokarton 100 700 L/P</t>
  </si>
  <si>
    <t>843699270</t>
  </si>
  <si>
    <t>Ostatní konstrukce a práce, bourání</t>
  </si>
  <si>
    <t>784111001</t>
  </si>
  <si>
    <t>Oprášení (ometení) podkladu v místnostech výšky do 3,80 m</t>
  </si>
  <si>
    <t>16</t>
  </si>
  <si>
    <t>-1594485632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</si>
  <si>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</si>
  <si>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</si>
  <si>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</si>
  <si>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</si>
  <si>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</si>
  <si>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1141362931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</si>
  <si>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</si>
  <si>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</si>
  <si>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</si>
  <si>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</si>
  <si>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</si>
  <si>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</si>
  <si>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-212018593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</si>
  <si>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</si>
  <si>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</si>
  <si>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</si>
  <si>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</si>
  <si>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</si>
  <si>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461375099</t>
  </si>
  <si>
    <t>(2,565*2+1,895*2+3+0,895)*2,6</t>
  </si>
  <si>
    <t>19</t>
  </si>
  <si>
    <t>965046111</t>
  </si>
  <si>
    <t>Broušení stávajících betonových podlah úběr do 3 mm</t>
  </si>
  <si>
    <t>-1836318660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</si>
  <si>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</si>
  <si>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</si>
  <si>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</si>
  <si>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</si>
  <si>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</si>
  <si>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</si>
  <si>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</si>
  <si>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</si>
  <si>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1020681489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</si>
  <si>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</si>
  <si>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</si>
  <si>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-731717836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</si>
  <si>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</si>
  <si>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</si>
  <si>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</si>
  <si>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</si>
  <si>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609977563</t>
  </si>
  <si>
    <t>23</t>
  </si>
  <si>
    <t>997013509</t>
  </si>
  <si>
    <t>Odvoz suti a vybouraných hmot na skládku nebo meziskládku  se složením, na vzdálenost Příplatek k ceně za každý další i započatý 1 km přes 1 km</t>
  </si>
  <si>
    <t>1670353093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</si>
  <si>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</si>
  <si>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</si>
  <si>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</si>
  <si>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</si>
  <si>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-1309812637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</si>
  <si>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</si>
  <si>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</si>
  <si>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</si>
  <si>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</si>
  <si>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</si>
  <si>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-882936787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</si>
  <si>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</si>
  <si>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</si>
  <si>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</si>
  <si>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1629727309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</si>
  <si>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</si>
  <si>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</si>
  <si>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</si>
  <si>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-344057074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</si>
  <si>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</si>
  <si>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</si>
  <si>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</si>
  <si>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</si>
  <si>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</si>
  <si>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</si>
  <si>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</si>
  <si>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-1119800649</t>
  </si>
  <si>
    <t>1,87*1,535</t>
  </si>
  <si>
    <t>29</t>
  </si>
  <si>
    <t>711192201</t>
  </si>
  <si>
    <t>Provedení izolace proti zemní vlhkosti hydroizolační stěrkou na ploše svislé S dvouvrstvá na betonu</t>
  </si>
  <si>
    <t>-1137225777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</si>
  <si>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</si>
  <si>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</si>
  <si>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</si>
  <si>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</si>
  <si>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</si>
  <si>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</si>
  <si>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</si>
  <si>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</si>
  <si>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</si>
  <si>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</si>
  <si>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1106770988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</si>
  <si>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</si>
  <si>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</si>
  <si>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</si>
  <si>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</si>
  <si>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</si>
  <si>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1567996556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</si>
  <si>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</si>
  <si>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</si>
  <si>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</si>
  <si>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</si>
  <si>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-70881168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</si>
  <si>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</si>
  <si>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</si>
  <si>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</si>
  <si>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</si>
  <si>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</si>
  <si>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</si>
  <si>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</si>
  <si>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</si>
  <si>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-2145937806</t>
  </si>
  <si>
    <t>34</t>
  </si>
  <si>
    <t>28355020</t>
  </si>
  <si>
    <t>páska pružná těsnící š 80mm</t>
  </si>
  <si>
    <t>1455300387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</si>
  <si>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</si>
  <si>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</si>
  <si>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</si>
  <si>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</si>
  <si>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1404721999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</si>
  <si>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</si>
  <si>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</si>
  <si>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</si>
  <si>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-2007291067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</si>
  <si>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</si>
  <si>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</si>
  <si>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</si>
  <si>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</si>
  <si>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</si>
  <si>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-919311834</t>
  </si>
  <si>
    <t>38</t>
  </si>
  <si>
    <t>721173706</t>
  </si>
  <si>
    <t>Potrubí z plastových trub polyetylenové svařované odpadní (svislé) DN 100</t>
  </si>
  <si>
    <t>593246592</t>
  </si>
  <si>
    <t>39</t>
  </si>
  <si>
    <t>721173722</t>
  </si>
  <si>
    <t>Potrubí z plastových trub polyetylenové svařované připojovací DN 40</t>
  </si>
  <si>
    <t>-1524553028</t>
  </si>
  <si>
    <t>40</t>
  </si>
  <si>
    <t>721173724</t>
  </si>
  <si>
    <t>Potrubí z plastových trub polyetylenové svařované připojovací DN 70</t>
  </si>
  <si>
    <t>-394132890</t>
  </si>
  <si>
    <t>41</t>
  </si>
  <si>
    <t>721220801</t>
  </si>
  <si>
    <t>Demontáž zápachových uzávěrek  do DN 70</t>
  </si>
  <si>
    <t>1430206472</t>
  </si>
  <si>
    <t>vana,umyvadlo,pračka:</t>
  </si>
  <si>
    <t>42</t>
  </si>
  <si>
    <t>721290111</t>
  </si>
  <si>
    <t>Zkouška těsnosti kanalizace  v objektech vodou do DN 125</t>
  </si>
  <si>
    <t>-978645842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</si>
  <si>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</si>
  <si>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</si>
  <si>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</si>
  <si>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1111821581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</si>
  <si>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</si>
  <si>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</si>
  <si>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</si>
  <si>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186763421</t>
  </si>
  <si>
    <t>722</t>
  </si>
  <si>
    <t>Zdravotechnika - vnitřní vodovod</t>
  </si>
  <si>
    <t>45</t>
  </si>
  <si>
    <t>722170801</t>
  </si>
  <si>
    <t>Demontáž rozvodů vody z plastů  do Ø 25 mm</t>
  </si>
  <si>
    <t>-196254972</t>
  </si>
  <si>
    <t>46</t>
  </si>
  <si>
    <t>722176113</t>
  </si>
  <si>
    <t>Montáž potrubí z plastových trub  svařovaných polyfuzně D přes 20 do 25 mm</t>
  </si>
  <si>
    <t>-272673895</t>
  </si>
  <si>
    <t>47</t>
  </si>
  <si>
    <t>28615150</t>
  </si>
  <si>
    <t>trubka vodovodní tlaková PPR řada PN 20 D 16mm dl 4m</t>
  </si>
  <si>
    <t>-852408430</t>
  </si>
  <si>
    <t>48</t>
  </si>
  <si>
    <t>28615152</t>
  </si>
  <si>
    <t>trubka vodovodní tlaková PPR řada PN 20 D 20mm dl 4m</t>
  </si>
  <si>
    <t>-1925261754</t>
  </si>
  <si>
    <t>49</t>
  </si>
  <si>
    <t>28615153</t>
  </si>
  <si>
    <t>trubka vodovodní tlaková PPR řada PN 20 D 25mm dl 4m</t>
  </si>
  <si>
    <t>-1255313583</t>
  </si>
  <si>
    <t>722179191</t>
  </si>
  <si>
    <t>Příplatek k ceně rozvody vody z plastů  za práce malého rozsahu na zakázce do 20 m rozvodu</t>
  </si>
  <si>
    <t>soubor</t>
  </si>
  <si>
    <t>574981831</t>
  </si>
  <si>
    <t>51</t>
  </si>
  <si>
    <t>722179192</t>
  </si>
  <si>
    <t>Příplatek k ceně rozvody vody z plastů  za práce malého rozsahu na zakázce při průměru trubek do 32 mm, do 15 svarů</t>
  </si>
  <si>
    <t>954152415</t>
  </si>
  <si>
    <t>52</t>
  </si>
  <si>
    <t>722290215</t>
  </si>
  <si>
    <t>Zkoušky, proplach a desinfekce vodovodního potrubí  zkoušky těsnosti vodovodního potrubí hrdlového nebo přírubového do DN 100</t>
  </si>
  <si>
    <t>868001381</t>
  </si>
  <si>
    <t>53</t>
  </si>
  <si>
    <t>722290234</t>
  </si>
  <si>
    <t>Zkoušky, proplach a desinfekce vodovodního potrubí  proplach a desinfekce vodovodního potrubí do DN 80</t>
  </si>
  <si>
    <t>-13669042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</si>
  <si>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</si>
  <si>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</si>
  <si>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</si>
  <si>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-1527246024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</si>
  <si>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</si>
  <si>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</si>
  <si>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</si>
  <si>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1669396802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</si>
  <si>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</si>
  <si>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</si>
  <si>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</si>
  <si>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</si>
  <si>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</si>
  <si>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-1217249022</t>
  </si>
  <si>
    <t>57</t>
  </si>
  <si>
    <t>723150402</t>
  </si>
  <si>
    <t>Potrubí z ocelových trubek hladkých  chráničky z ušlechtilé oceli spojované lisováním DN 15</t>
  </si>
  <si>
    <t>337662360</t>
  </si>
  <si>
    <t>chránička:</t>
  </si>
  <si>
    <t>58</t>
  </si>
  <si>
    <t>723181002</t>
  </si>
  <si>
    <t>Potrubí z měděných trubek měkkých, spojovaných lisováním DN 15</t>
  </si>
  <si>
    <t>-112746179</t>
  </si>
  <si>
    <t>59</t>
  </si>
  <si>
    <t>723190105</t>
  </si>
  <si>
    <t>Přípojky plynovodní ke spotřebičům z hadic nerezových vnitřní závit G 1/2 FF, délky 100 cm</t>
  </si>
  <si>
    <t>207922370</t>
  </si>
  <si>
    <t>60</t>
  </si>
  <si>
    <t>723190901</t>
  </si>
  <si>
    <t>Opravy plynovodního potrubí  uzavření nebo otevření potrubí</t>
  </si>
  <si>
    <t>-1250360957</t>
  </si>
  <si>
    <t>61</t>
  </si>
  <si>
    <t>723190907</t>
  </si>
  <si>
    <t>Opravy plynovodního potrubí  odvzdušnění a napuštění potrubí</t>
  </si>
  <si>
    <t>-1641516800</t>
  </si>
  <si>
    <t>62</t>
  </si>
  <si>
    <t>723190909</t>
  </si>
  <si>
    <t>Opravy plynovodního potrubí  neúřední zkouška těsnosti dosavadního potrubí</t>
  </si>
  <si>
    <t>28058156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</si>
  <si>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</si>
  <si>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</si>
  <si>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</si>
  <si>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1880944974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</si>
  <si>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</si>
  <si>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</si>
  <si>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</si>
  <si>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-983571415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</si>
  <si>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</si>
  <si>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</si>
  <si>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</si>
  <si>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</si>
  <si>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</si>
  <si>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1910377644</t>
  </si>
  <si>
    <t>66</t>
  </si>
  <si>
    <t>725112001</t>
  </si>
  <si>
    <t>Zařízení záchodů klozety keramické standardní samostatně stojící s hlubokým splachováním odpad vodorovný</t>
  </si>
  <si>
    <t>-1951314773</t>
  </si>
  <si>
    <t>67</t>
  </si>
  <si>
    <t>725210821</t>
  </si>
  <si>
    <t>Demontáž umyvadel  bez výtokových armatur umyvadel</t>
  </si>
  <si>
    <t>-925110056</t>
  </si>
  <si>
    <t>68</t>
  </si>
  <si>
    <t>725211602</t>
  </si>
  <si>
    <t>Umyvadla keramická bez výtokových armatur se zápachovou uzávěrkou připevněná na stěnu šrouby bílá bez sloupu nebo krytu na sifon 550 mm</t>
  </si>
  <si>
    <t>192247045</t>
  </si>
  <si>
    <t>69</t>
  </si>
  <si>
    <t>725220841</t>
  </si>
  <si>
    <t>Demontáž van  ocelových rohových</t>
  </si>
  <si>
    <t>-327751625</t>
  </si>
  <si>
    <t>70</t>
  </si>
  <si>
    <t>725222116</t>
  </si>
  <si>
    <t>Vany bez výtokových armatur akrylátové se zápachovou uzávěrkou klasické 1700x700 mm</t>
  </si>
  <si>
    <t>-1460613027</t>
  </si>
  <si>
    <t>71</t>
  </si>
  <si>
    <t>725810811</t>
  </si>
  <si>
    <t>Demontáž výtokových ventilů  nástěnných</t>
  </si>
  <si>
    <t>-1606215594</t>
  </si>
  <si>
    <t>72</t>
  </si>
  <si>
    <t>725811115</t>
  </si>
  <si>
    <t>Ventily nástěnné s pevným výtokem G 1/2 x 80 mm</t>
  </si>
  <si>
    <t>-1348897974</t>
  </si>
  <si>
    <t>73</t>
  </si>
  <si>
    <t>725820801</t>
  </si>
  <si>
    <t>Demontáž baterií  nástěnných do G 3/4</t>
  </si>
  <si>
    <t>-1059356003</t>
  </si>
  <si>
    <t>74</t>
  </si>
  <si>
    <t>725822611</t>
  </si>
  <si>
    <t>Baterie umyvadlové stojánkové pákové bez výpusti</t>
  </si>
  <si>
    <t>1642986638</t>
  </si>
  <si>
    <t>75</t>
  </si>
  <si>
    <t>725831313</t>
  </si>
  <si>
    <t>Baterie vanové nástěnné pákové s příslušenstvím a pohyblivým držákem</t>
  </si>
  <si>
    <t>1026629023</t>
  </si>
  <si>
    <t>76</t>
  </si>
  <si>
    <t>725865501</t>
  </si>
  <si>
    <t>Zápachové uzávěrky zařizovacích předmětů odpadní soupravy se zápachovou uzávěrkou DN 40/50</t>
  </si>
  <si>
    <t>2120200495</t>
  </si>
  <si>
    <t>77</t>
  </si>
  <si>
    <t>725869101</t>
  </si>
  <si>
    <t>Zápachové uzávěrky zařizovacích předmětů montáž zápachových uzávěrek umyvadlových do DN 40</t>
  </si>
  <si>
    <t>2026273113</t>
  </si>
  <si>
    <t>78</t>
  </si>
  <si>
    <t>55161837</t>
  </si>
  <si>
    <t>uzávěrka zápachová pro pračku a myčku nástěnná PP-bílá DN 40</t>
  </si>
  <si>
    <t>-1662812458</t>
  </si>
  <si>
    <t>79</t>
  </si>
  <si>
    <t>ZUU</t>
  </si>
  <si>
    <t>Zápachová uzávěra - sifon pro umyvadla, provedení chrom</t>
  </si>
  <si>
    <t>-2099513921</t>
  </si>
  <si>
    <t>80</t>
  </si>
  <si>
    <t>725980123</t>
  </si>
  <si>
    <t>Dvířka  30/30</t>
  </si>
  <si>
    <t>-835805202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</si>
  <si>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</si>
  <si>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</si>
  <si>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</si>
  <si>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1916065991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</si>
  <si>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</si>
  <si>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</si>
  <si>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</si>
  <si>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1667664871</t>
  </si>
  <si>
    <t>83</t>
  </si>
  <si>
    <t>OIM</t>
  </si>
  <si>
    <t>Ostatní instalační materiál nutný pro dopojení zařizovacích předmětů (pancéřové hadičky, těsnění atd...)</t>
  </si>
  <si>
    <t>kpl</t>
  </si>
  <si>
    <t>-1577997311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</si>
  <si>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</si>
  <si>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</si>
  <si>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</si>
  <si>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</si>
  <si>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</si>
  <si>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-2131820164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</si>
  <si>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</si>
  <si>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</si>
  <si>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</si>
  <si>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-1159004712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</si>
  <si>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</si>
  <si>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</si>
  <si>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</si>
  <si>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1430805003</t>
  </si>
  <si>
    <t>741</t>
  </si>
  <si>
    <t>Elektroinstalace - silnoproud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</si>
  <si>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</si>
  <si>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</si>
  <si>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</si>
  <si>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226482872</t>
  </si>
  <si>
    <t>90</t>
  </si>
  <si>
    <t>34571515</t>
  </si>
  <si>
    <t>krabice přístrojová instalační 400 V, 142x71x45mm do dutých stěn</t>
  </si>
  <si>
    <t>-1230022559</t>
  </si>
  <si>
    <t>91</t>
  </si>
  <si>
    <t>741120001</t>
  </si>
  <si>
    <t>Montáž vodičů izolovaných měděných bez ukončení uložených pod omítku plných a laněných (CY), průřezu žíly 0,35 až 6 mm2</t>
  </si>
  <si>
    <t>1945793783</t>
  </si>
  <si>
    <t>92</t>
  </si>
  <si>
    <t>34111036</t>
  </si>
  <si>
    <t>kabel silový s Cu jádrem 1 kV 3x2,5mm2</t>
  </si>
  <si>
    <t>1224248786</t>
  </si>
  <si>
    <t>93</t>
  </si>
  <si>
    <t>34111018</t>
  </si>
  <si>
    <t>kabel silový s Cu jádrem 1 kV 2x6mm2</t>
  </si>
  <si>
    <t>-1353097982</t>
  </si>
  <si>
    <t>94</t>
  </si>
  <si>
    <t>741210001</t>
  </si>
  <si>
    <t>Montáž rozvodnic oceloplechových nebo plastových bez zapojení vodičů běžných, hmotnosti do 20 kg</t>
  </si>
  <si>
    <t>-369597038</t>
  </si>
  <si>
    <t>95</t>
  </si>
  <si>
    <t>35713850</t>
  </si>
  <si>
    <t>rozvodnice elektroměrové s jedním 1 fázovým místem bez požární úpravy</t>
  </si>
  <si>
    <t>962561793</t>
  </si>
  <si>
    <t>96</t>
  </si>
  <si>
    <t>741310001</t>
  </si>
  <si>
    <t>Montáž spínačů jedno nebo dvoupólových nástěnných se zapojením vodičů, pro prostředí normální vypínačů, řazení 1-jednopólových</t>
  </si>
  <si>
    <t>764279969</t>
  </si>
  <si>
    <t>97</t>
  </si>
  <si>
    <t>34535799</t>
  </si>
  <si>
    <t>ovladač zapínací tlačítkový 10A 3553-80289 velkoplošný</t>
  </si>
  <si>
    <t>-2115007671</t>
  </si>
  <si>
    <t>98</t>
  </si>
  <si>
    <t>741313001</t>
  </si>
  <si>
    <t>Montáž zásuvek domovních se zapojením vodičů bezšroubové připojení polozapuštěných nebo zapuštěných 10/16 A, provedení 2P + PE</t>
  </si>
  <si>
    <t>1579629811</t>
  </si>
  <si>
    <t>99</t>
  </si>
  <si>
    <t>35811077</t>
  </si>
  <si>
    <t>zásuvka nepropustná nástěnná 16A 220 V 3pólová</t>
  </si>
  <si>
    <t>-760358158</t>
  </si>
  <si>
    <t>100</t>
  </si>
  <si>
    <t>741370002</t>
  </si>
  <si>
    <t>Montáž svítidel žárovkových se zapojením vodičů bytových nebo společenských místností stropních přisazených 1 zdroj se sklem</t>
  </si>
  <si>
    <t>8636201</t>
  </si>
  <si>
    <t>101</t>
  </si>
  <si>
    <t>34821275</t>
  </si>
  <si>
    <t>svítidlo bytové žárovkové IP 42, max. 60 W E27</t>
  </si>
  <si>
    <t>1313952348</t>
  </si>
  <si>
    <t>102</t>
  </si>
  <si>
    <t>34111030</t>
  </si>
  <si>
    <t>kabel silový s Cu jádrem 1 kV 3x1,5mm2</t>
  </si>
  <si>
    <t>-1668324496</t>
  </si>
  <si>
    <t>103</t>
  </si>
  <si>
    <t>741810001</t>
  </si>
  <si>
    <t>Zkoušky a prohlídky elektrických rozvodů a zařízení celková prohlídka a vyhotovení revizní zprávy pro objem montážních prací do 100 tis. Kč</t>
  </si>
  <si>
    <t>-1702570295</t>
  </si>
  <si>
    <t>104</t>
  </si>
  <si>
    <t>998741103</t>
  </si>
  <si>
    <t>Přesun hmot pro silnoproud stanovený z hmotnosti přesunovaného materiálu vodorovná dopravní vzdálenost do 50 m v objektech výšky přes 12 do 24 m</t>
  </si>
  <si>
    <t>-175479647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</si>
  <si>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</si>
  <si>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</si>
  <si>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</si>
  <si>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-264397692</t>
  </si>
  <si>
    <t>106</t>
  </si>
  <si>
    <t>34823735</t>
  </si>
  <si>
    <t>svítidlo zářivkové interiérové s kompenzací, barva bílá, 18W, délka 974 mm</t>
  </si>
  <si>
    <t>-1629814010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</si>
  <si>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</si>
  <si>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</si>
  <si>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</si>
  <si>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</si>
  <si>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</si>
  <si>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1704519306</t>
  </si>
  <si>
    <t>108</t>
  </si>
  <si>
    <t>V</t>
  </si>
  <si>
    <t>Axiální ventilátor max. 20x20cm, pr. 125 mm</t>
  </si>
  <si>
    <t>-1823187161</t>
  </si>
  <si>
    <t>109</t>
  </si>
  <si>
    <t>751111811</t>
  </si>
  <si>
    <t>Demontáž ventilátoru axiálního nízkotlakého kruhové potrubí, průměru do 200 mm</t>
  </si>
  <si>
    <t>-821803276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</si>
  <si>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</si>
  <si>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</si>
  <si>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</si>
  <si>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756080143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</si>
  <si>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</si>
  <si>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</si>
  <si>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</si>
  <si>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-968456404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</si>
  <si>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</si>
  <si>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</si>
  <si>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</si>
  <si>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</si>
  <si>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</si>
  <si>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-2065650126</t>
  </si>
  <si>
    <t>1,95*2*2,6</t>
  </si>
  <si>
    <t>2,85*2,6</t>
  </si>
  <si>
    <t>(0,91+2,59)*2,6</t>
  </si>
  <si>
    <t>-0,8*2,1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</si>
  <si>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</si>
  <si>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</si>
  <si>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</si>
  <si>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1727124385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</si>
  <si>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</si>
  <si>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</si>
  <si>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</si>
  <si>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</si>
  <si>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</si>
  <si>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</si>
  <si>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</si>
  <si>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-2131853593</t>
  </si>
  <si>
    <t>2,6*3</t>
  </si>
  <si>
    <t>115</t>
  </si>
  <si>
    <t>763111751</t>
  </si>
  <si>
    <t>Příčka ze sádrokartonových desek  Příplatek k cenám za plochu do 6 m2 jednotlivě</t>
  </si>
  <si>
    <t>1841357936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</si>
  <si>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</si>
  <si>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</si>
  <si>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</si>
  <si>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194992467</t>
  </si>
  <si>
    <t>117</t>
  </si>
  <si>
    <t>763111771</t>
  </si>
  <si>
    <t>Příčka ze sádrokartonových desek  Příplatek k cenám za rovinnost kvality speciální tmelení kvality Q3</t>
  </si>
  <si>
    <t>1611602995</t>
  </si>
  <si>
    <t>24,97*2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</si>
  <si>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</si>
  <si>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</si>
  <si>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</si>
  <si>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608228905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</si>
  <si>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</si>
  <si>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</si>
  <si>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</si>
  <si>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1014342020</t>
  </si>
  <si>
    <t>120</t>
  </si>
  <si>
    <t>VS</t>
  </si>
  <si>
    <t>Příplatek za použití vysokopevnostního sádrokartonu tvrzeného v místě zavěšení kuchyňské linky</t>
  </si>
  <si>
    <t>1544707085</t>
  </si>
  <si>
    <t>2,85*2,6-0,8*2,1</t>
  </si>
  <si>
    <t>766</t>
  </si>
  <si>
    <t>Konstrukce truhlářské</t>
  </si>
  <si>
    <t>121</t>
  </si>
  <si>
    <t>766421812</t>
  </si>
  <si>
    <t>Demontáž obložení podhledů  panely, plochy přes 1,5 m2</t>
  </si>
  <si>
    <t>1589945177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</si>
  <si>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</si>
  <si>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</si>
  <si>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</si>
  <si>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</si>
  <si>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</si>
  <si>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-694764235</t>
  </si>
  <si>
    <t>123</t>
  </si>
  <si>
    <t>61162854</t>
  </si>
  <si>
    <t>dveře vnitřní foliované plné 1křídlové 70x197 cm</t>
  </si>
  <si>
    <t>1192432139</t>
  </si>
  <si>
    <t>124</t>
  </si>
  <si>
    <t>54914610</t>
  </si>
  <si>
    <t>kování vrchní dveřní klika včetně rozet a montážního materiálu R BB nerez PK</t>
  </si>
  <si>
    <t>-472268505</t>
  </si>
  <si>
    <t>125</t>
  </si>
  <si>
    <t>766660722</t>
  </si>
  <si>
    <t>Montáž dveřních doplňků dveřního kování zámku</t>
  </si>
  <si>
    <t>941157824</t>
  </si>
  <si>
    <t>126</t>
  </si>
  <si>
    <t>54925015</t>
  </si>
  <si>
    <t>zámek stavební zadlabací dozický 02-03 L Zn</t>
  </si>
  <si>
    <t>-1142233892</t>
  </si>
  <si>
    <t>127</t>
  </si>
  <si>
    <t>766695212</t>
  </si>
  <si>
    <t>Montáž ostatních truhlářských konstrukcí  prahů dveří jednokřídlových, šířky do 100 mm</t>
  </si>
  <si>
    <t>903778679</t>
  </si>
  <si>
    <t>128</t>
  </si>
  <si>
    <t>61187416</t>
  </si>
  <si>
    <t>práh dveřní dřevěný bukový tl 2cm dl 92cm š 10cm</t>
  </si>
  <si>
    <t>1503072127</t>
  </si>
  <si>
    <t>129</t>
  </si>
  <si>
    <t>766812840</t>
  </si>
  <si>
    <t>Demontáž kuchyňských linek  dřevěných nebo kovových včetně skříněk uchycených na stěně, délky přes 1800 do 2100 mm</t>
  </si>
  <si>
    <t>-1689459022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</si>
  <si>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</si>
  <si>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</si>
  <si>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</si>
  <si>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-336866334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</si>
  <si>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</si>
  <si>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</si>
  <si>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</si>
  <si>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443885082</t>
  </si>
  <si>
    <t>132</t>
  </si>
  <si>
    <t>DV</t>
  </si>
  <si>
    <t>Dodávka a osazení laminátových dvířek za wc vč. úchytek a začištění</t>
  </si>
  <si>
    <t>735064005</t>
  </si>
  <si>
    <t>135</t>
  </si>
  <si>
    <t>UP</t>
  </si>
  <si>
    <t>Dodatečná úprava dveřních prahů vzhledem k výškovým rozdílům podlah</t>
  </si>
  <si>
    <t>-160240630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</si>
  <si>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</si>
  <si>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</si>
  <si>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</si>
  <si>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</si>
  <si>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</si>
  <si>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-2115969744</t>
  </si>
  <si>
    <t>137</t>
  </si>
  <si>
    <t>771591111</t>
  </si>
  <si>
    <t>Podlahy - ostatní práce  penetrace podkladu</t>
  </si>
  <si>
    <t>-1018513486</t>
  </si>
  <si>
    <t>138</t>
  </si>
  <si>
    <t>59761408</t>
  </si>
  <si>
    <t>dlaždice keramické slinuté neglazované mrazuvzdorné barevná přes 9 do 12 ks/m2</t>
  </si>
  <si>
    <t>-1557167626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</si>
  <si>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</si>
  <si>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</si>
  <si>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</si>
  <si>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</si>
  <si>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</si>
  <si>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-1605985825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</si>
  <si>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</si>
  <si>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</si>
  <si>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</si>
  <si>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927751270</t>
  </si>
  <si>
    <t>776</t>
  </si>
  <si>
    <t>Podlahy povlakové</t>
  </si>
  <si>
    <t>141</t>
  </si>
  <si>
    <t>776201812</t>
  </si>
  <si>
    <t>Demontáž povlakových podlahovin lepených ručně s podložkou</t>
  </si>
  <si>
    <t>44027817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</si>
  <si>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</si>
  <si>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</si>
  <si>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</si>
  <si>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</si>
  <si>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</si>
  <si>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</si>
  <si>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</si>
  <si>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469181063</t>
  </si>
  <si>
    <t>2,69+1,95</t>
  </si>
  <si>
    <t>143</t>
  </si>
  <si>
    <t>28411003</t>
  </si>
  <si>
    <t>lišta soklová PVC 30 x 30 mm</t>
  </si>
  <si>
    <t>-1657836678</t>
  </si>
  <si>
    <t>5,30285714285714*1,02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</si>
  <si>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</si>
  <si>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</si>
  <si>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</si>
  <si>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1084495736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</si>
  <si>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</si>
  <si>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</si>
  <si>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</si>
  <si>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39303574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</si>
  <si>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</si>
  <si>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</si>
  <si>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</si>
  <si>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</si>
  <si>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</si>
  <si>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1690729787</t>
  </si>
  <si>
    <t>147</t>
  </si>
  <si>
    <t>L</t>
  </si>
  <si>
    <t>Listela - dekorovaný obklad</t>
  </si>
  <si>
    <t>-824000622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</si>
  <si>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</si>
  <si>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</si>
  <si>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</si>
  <si>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</si>
  <si>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938556326</t>
  </si>
  <si>
    <t>(1,87+1,535)*2*2</t>
  </si>
  <si>
    <t>(0,895+1,11)*2*2</t>
  </si>
  <si>
    <t>(0,6+2+0,6)*0,6</t>
  </si>
  <si>
    <t>149</t>
  </si>
  <si>
    <t>59761155</t>
  </si>
  <si>
    <t>dlaždice keramické koupelnové(barevné) přes 19 do 25 ks/m2</t>
  </si>
  <si>
    <t>-2112566436</t>
  </si>
  <si>
    <t>23,56*1,1</t>
  </si>
  <si>
    <t>150</t>
  </si>
  <si>
    <t>781495111</t>
  </si>
  <si>
    <t>Ostatní prvky  ostatní práce penetrace podkladu</t>
  </si>
  <si>
    <t>1774128970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</si>
  <si>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</si>
  <si>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</si>
  <si>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</si>
  <si>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184206669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</si>
  <si>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</si>
  <si>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</si>
  <si>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</si>
  <si>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-1669824961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</si>
  <si>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</si>
  <si>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</si>
  <si>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</si>
  <si>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</si>
  <si>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</si>
  <si>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59448032</t>
  </si>
  <si>
    <t>155</t>
  </si>
  <si>
    <t>783314101</t>
  </si>
  <si>
    <t>Základní nátěr zámečnických konstrukcí jednonásobný syntetický</t>
  </si>
  <si>
    <t>169313075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</si>
  <si>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</si>
  <si>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</si>
  <si>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</si>
  <si>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</si>
  <si>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</si>
  <si>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-1607974080</t>
  </si>
  <si>
    <t>784</t>
  </si>
  <si>
    <t>Dokončovací práce - malby a tapety</t>
  </si>
  <si>
    <t>157</t>
  </si>
  <si>
    <t>-573110657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</si>
  <si>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</si>
  <si>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</si>
  <si>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</si>
  <si>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</si>
  <si>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</si>
  <si>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</si>
  <si>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</si>
  <si>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</si>
  <si>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Penetrace podkladu jednonásobná základní silikátová v místnostech výšky do 3,80 m</t>
  </si>
  <si>
    <t>1660346090</t>
  </si>
  <si>
    <t>159</t>
  </si>
  <si>
    <t>784321001</t>
  </si>
  <si>
    <t>Malby silikátové jednonásobné, bílé v místnostech výšky do 3,80 m</t>
  </si>
  <si>
    <t>2039190339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</si>
  <si>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</si>
  <si>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</si>
  <si>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</si>
  <si>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</si>
  <si>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</si>
  <si>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</si>
  <si>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</si>
  <si>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916263661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</si>
  <si>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</si>
  <si>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</si>
  <si>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</si>
  <si>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</si>
  <si>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</si>
  <si>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</si>
  <si>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</si>
  <si>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</si>
  <si>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</si>
  <si>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</si>
  <si>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-505768567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</si>
  <si>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</si>
  <si>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</si>
  <si>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</si>
  <si>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</si>
  <si>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</si>
  <si>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856542802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</si>
  <si>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</si>
  <si>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</si>
  <si>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</si>
  <si>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</si>
  <si>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1190464734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</si>
  <si>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</si>
  <si>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</si>
  <si>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</si>
  <si>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</si>
  <si>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</si>
  <si>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</si>
  <si>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</si>
  <si>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</si>
  <si>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-1359514666</t>
  </si>
  <si>
    <t>VRN7</t>
  </si>
  <si>
    <t>Provozní vlivy</t>
  </si>
  <si>
    <t>165</t>
  </si>
  <si>
    <t>070001000</t>
  </si>
  <si>
    <t>1354211910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</si>
  <si>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</si>
  <si>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</si>
  <si>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</si>
  <si>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</si>
  <si>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</si>
  <si>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</si>
  <si>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</si>
  <si>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</si>
  <si>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</si>
  <si>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</si>
  <si>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</si>
  <si>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</si>
  <si>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</si>
  <si>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</si>
  <si>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</si>
  <si>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</si>
  <si>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</si>
  <si>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</si>
  <si>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</si>
  <si>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</si>
  <si>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</si>
  <si>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</si>
  <si>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</si>
  <si>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</si>
  <si>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</si>
  <si>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</si>
  <si>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</si>
  <si>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</si>
  <si>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</si>
  <si>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</si>
  <si>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</si>
  <si>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</si>
  <si>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</si>
  <si>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</si>
  <si>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</si>
  <si>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</si>
  <si>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</si>
  <si>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</si>
  <si>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</si>
  <si>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</si>
  <si>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</si>
  <si>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</si>
  <si>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</si>
  <si>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</si>
  <si>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</si>
  <si>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</si>
  <si>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</si>
  <si>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</si>
  <si>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</si>
  <si>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</si>
  <si>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</si>
  <si>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</si>
  <si>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</si>
  <si>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</si>
  <si>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</si>
  <si>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</si>
  <si>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</si>
  <si>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</si>
  <si>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</si>
  <si>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</si>
  <si>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</si>
  <si>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</si>
  <si>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</si>
  <si>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</si>
  <si>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</si>
  <si>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</si>
  <si>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</si>
  <si>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</si>
  <si>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</si>
  <si>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</si>
  <si>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</si>
  <si>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</si>
  <si>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</si>
  <si>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</si>
  <si>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</si>
  <si>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</si>
  <si>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</si>
  <si>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</si>
  <si>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</si>
  <si>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</si>
  <si>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</si>
  <si>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</si>
  <si>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</si>
  <si>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</si>
  <si>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</si>
  <si>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</si>
  <si>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</si>
  <si>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</si>
  <si>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</si>
  <si>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</si>
  <si>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</si>
  <si>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</si>
  <si>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</si>
  <si>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</si>
  <si>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</si>
  <si>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</si>
  <si>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</si>
  <si>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</si>
  <si>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</si>
  <si>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</si>
  <si>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</si>
  <si>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</si>
  <si>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</si>
  <si>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</si>
  <si>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</si>
  <si>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</si>
  <si>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</si>
  <si>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</si>
  <si>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</si>
  <si>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</si>
  <si>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</si>
  <si>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</si>
  <si>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</si>
  <si>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</si>
  <si>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</si>
  <si>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</si>
  <si>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</si>
  <si>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</si>
  <si>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</si>
  <si>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</si>
  <si>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</si>
  <si>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</si>
  <si>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</si>
  <si>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</si>
  <si>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</si>
  <si>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</si>
  <si>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</si>
  <si>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</si>
  <si>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</si>
  <si>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</si>
  <si>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</si>
  <si>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</si>
  <si>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</si>
  <si>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</si>
  <si>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</si>
  <si>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</si>
  <si>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</si>
  <si>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</si>
  <si>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</si>
  <si>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</si>
  <si>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</si>
  <si>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</si>
  <si>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</si>
  <si>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</si>
  <si>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</si>
  <si>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</si>
  <si>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</si>
  <si>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</si>
  <si>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</si>
  <si>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</si>
  <si>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</si>
  <si>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</si>
  <si>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</si>
  <si>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</si>
  <si>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</si>
  <si>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</si>
  <si>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</si>
  <si>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</si>
  <si>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</si>
  <si>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</si>
  <si>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</si>
  <si>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</si>
  <si>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</si>
  <si>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</si>
  <si>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</si>
  <si>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</si>
  <si>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</si>
  <si>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</si>
  <si>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</si>
  <si>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</si>
  <si>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</si>
  <si>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</si>
  <si>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</si>
  <si>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</si>
  <si>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</si>
  <si>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</si>
  <si>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</si>
  <si>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</si>
  <si>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</si>
  <si>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</si>
  <si>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</si>
  <si>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</si>
  <si>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</si>
  <si>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Tarnavova 8/3016</t>
  </si>
  <si>
    <t>Bytová jednotka č. 11 - varianta 2</t>
  </si>
  <si>
    <t>3a - Bytová jednotka č.11 - varianta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</si>
</sst>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1097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Tarnavova 8/3016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1098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'3a - Bytová jednotka č.3 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77</v>
      </c>
      <c r="AR52" s="85"/>
      <c r="AS52" s="89">
        <v>0</v>
      </c>
      <c r="AT52" s="90">
        <f>ROUND(SUM(AV52:AW52),2)</f>
        <v>0</v>
      </c>
      <c r="AU52" s="91">
        <f>'3a - Bytová jednotka č.3 ...'!P102</f>
        <v>0</v>
      </c>
      <c r="AV52" s="90">
        <f>'3a - Bytová jednotka č.3 ...'!J30</f>
        <v>0</v>
      </c>
      <c r="AW52" s="90">
        <f>'3a - Bytová jednotka č.3 ...'!J31</f>
        <v>0</v>
      </c>
      <c r="AX52" s="90">
        <f>'3a - Bytová jednotka č.3 ...'!J32</f>
        <v>0</v>
      </c>
      <c r="AY52" s="90">
        <f>'3a - Bytová jednotka č.3 ...'!J33</f>
        <v>0</v>
      </c>
      <c r="AZ52" s="90">
        <f>'3a - Bytová jednotka č.3 ...'!F30</f>
        <v>0</v>
      </c>
      <c r="BA52" s="90">
        <f>'3a - Bytová jednotka č.3 ...'!F31</f>
        <v>0</v>
      </c>
      <c r="BB52" s="90">
        <f>'3a - Bytová jednotka č.3 ...'!F32</f>
        <v>0</v>
      </c>
      <c r="BC52" s="90">
        <f>'3a - Bytová jednotka č.3 ...'!F33</f>
        <v>0</v>
      </c>
      <c r="BD52" s="92">
        <f>'3a - Bytová jednotka č.3 ...'!F34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3a - Bytová jednotka č.3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1"/>
  <sheetViews>
    <sheetView showGridLines="0" workbookViewId="0" topLeftCell="A1">
      <pane ySplit="1" topLeftCell="A407" activePane="bottomLeft" state="frozen"/>
      <selection pane="bottomLeft" activeCell="C260" sqref="C260:K2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Tarnavova 8/3016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1099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ROUND(SUM(BE102:BE420),2)</f>
        <v>0</v>
      </c>
      <c r="G30" s="41"/>
      <c r="H30" s="41"/>
      <c r="I30" s="114">
        <v>0.21</v>
      </c>
      <c r="J30" s="113">
        <f>ROUND(ROUND((SUM(BE102:BE420)),2)*I30,2)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ROUND(SUM(BF102:BF420),2)</f>
        <v>0</v>
      </c>
      <c r="G31" s="41"/>
      <c r="H31" s="41"/>
      <c r="I31" s="114">
        <v>0.15</v>
      </c>
      <c r="J31" s="113">
        <f>ROUND(ROUND((SUM(BF102:BF420)),2)*I31,2)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ROUND(SUM(BG102:BG420),2)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ROUND(SUM(BH102:BH420),2)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ROUND(SUM(BI102:BI420),2)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Tarnavova 8/3016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3a - Bytová jednotka č.11 -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J278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J284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J310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J327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J338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J351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J368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J374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J388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J416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J417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J419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Tarnavova 8/3016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31" t="str">
        <f>E9</f>
        <v>3a - Bytová jednotka č.11 -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/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P103+P170+P388+P416</f>
        <v>0</v>
      </c>
      <c r="Q102" s="67"/>
      <c r="R102" s="153">
        <f>R103+R170+R388+R416</f>
        <v>3.2768062599999994</v>
      </c>
      <c r="S102" s="67"/>
      <c r="T102" s="154">
        <f>T103+T170+T388+T416</f>
        <v>3.7590787000000008</v>
      </c>
      <c r="AT102" s="23" t="s">
        <v>70</v>
      </c>
      <c r="AU102" s="23" t="s">
        <v>91</v>
      </c>
      <c r="BK102" s="155">
        <f>BK103+BK170+BK388+BK416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137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SUM(BK108:BK133)</f>
        <v>0</v>
      </c>
    </row>
    <row r="108" spans="2:65" s="1" customFormat="1" ht="25.5" customHeight="1">
      <c r="B108" s="169"/>
      <c r="C108" s="170" t="s">
        <v>142</v>
      </c>
      <c r="D108" s="170" t="s">
        <v>137</v>
      </c>
      <c r="E108" s="171" t="s">
        <v>148</v>
      </c>
      <c r="F108" s="172" t="s">
        <v>149</v>
      </c>
      <c r="G108" s="173" t="s">
        <v>140</v>
      </c>
      <c r="H108" s="174">
        <v>4.505</v>
      </c>
      <c r="I108" s="175"/>
      <c r="J108" s="176">
        <f>ROUND(I108*H108,2)</f>
        <v>0</v>
      </c>
      <c r="K108" s="172"/>
      <c r="L108" s="40"/>
      <c r="M108" s="177" t="s">
        <v>5</v>
      </c>
      <c r="N108" s="178" t="s">
        <v>43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141</v>
      </c>
      <c r="AT108" s="23" t="s">
        <v>137</v>
      </c>
      <c r="AU108" s="23" t="s">
        <v>142</v>
      </c>
      <c r="AY108" s="23" t="s">
        <v>134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142</v>
      </c>
      <c r="BK108" s="181">
        <f>ROUND(I108*H108,2)</f>
        <v>0</v>
      </c>
      <c r="BL108" s="23" t="s">
        <v>141</v>
      </c>
      <c r="BM108" s="23" t="s">
        <v>150</v>
      </c>
    </row>
    <row r="109" spans="2:51" s="11" customFormat="1" ht="13.5">
      <c r="B109" s="182"/>
      <c r="D109" s="183" t="s">
        <v>144</v>
      </c>
      <c r="E109" s="184" t="s">
        <v>5</v>
      </c>
      <c r="F109" s="185" t="s">
        <v>151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144</v>
      </c>
      <c r="AU109" s="184" t="s">
        <v>142</v>
      </c>
      <c r="AV109" s="11" t="s">
        <v>142</v>
      </c>
      <c r="AW109" s="11" t="s">
        <v>35</v>
      </c>
      <c r="AX109" s="11" t="s">
        <v>71</v>
      </c>
      <c r="AY109" s="184" t="s">
        <v>134</v>
      </c>
    </row>
    <row r="110" spans="2:51" s="11" customFormat="1" ht="13.5">
      <c r="B110" s="182"/>
      <c r="D110" s="183" t="s">
        <v>144</v>
      </c>
      <c r="E110" s="184" t="s">
        <v>5</v>
      </c>
      <c r="F110" s="185" t="s">
        <v>152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144</v>
      </c>
      <c r="AU110" s="184" t="s">
        <v>142</v>
      </c>
      <c r="AV110" s="11" t="s">
        <v>142</v>
      </c>
      <c r="AW110" s="11" t="s">
        <v>35</v>
      </c>
      <c r="AX110" s="11" t="s">
        <v>71</v>
      </c>
      <c r="AY110" s="184" t="s">
        <v>134</v>
      </c>
    </row>
    <row r="111" spans="2:51" s="12" customFormat="1" ht="13.5">
      <c r="B111" s="191"/>
      <c r="D111" s="183" t="s">
        <v>144</v>
      </c>
      <c r="E111" s="192" t="s">
        <v>5</v>
      </c>
      <c r="F111" s="193" t="s">
        <v>153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144</v>
      </c>
      <c r="AU111" s="192" t="s">
        <v>142</v>
      </c>
      <c r="AV111" s="12" t="s">
        <v>141</v>
      </c>
      <c r="AW111" s="12" t="s">
        <v>35</v>
      </c>
      <c r="AX111" s="12" t="s">
        <v>78</v>
      </c>
      <c r="AY111" s="192" t="s">
        <v>134</v>
      </c>
    </row>
    <row r="112" spans="2:65" s="1" customFormat="1" ht="25.5" customHeight="1">
      <c r="B112" s="169"/>
      <c r="C112" s="170" t="s">
        <v>135</v>
      </c>
      <c r="D112" s="170" t="s">
        <v>137</v>
      </c>
      <c r="E112" s="171" t="s">
        <v>154</v>
      </c>
      <c r="F112" s="172" t="s">
        <v>155</v>
      </c>
      <c r="G112" s="173" t="s">
        <v>140</v>
      </c>
      <c r="H112" s="174">
        <v>4.505</v>
      </c>
      <c r="I112" s="175"/>
      <c r="J112" s="176">
        <f aca="true" t="shared" si="0" ref="J112:J117">ROUND(I112*H112,2)</f>
        <v>0</v>
      </c>
      <c r="K112" s="172"/>
      <c r="L112" s="40"/>
      <c r="M112" s="177" t="s">
        <v>5</v>
      </c>
      <c r="N112" s="178" t="s">
        <v>43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141</v>
      </c>
      <c r="AT112" s="23" t="s">
        <v>137</v>
      </c>
      <c r="AU112" s="23" t="s">
        <v>142</v>
      </c>
      <c r="AY112" s="23" t="s">
        <v>134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142</v>
      </c>
      <c r="BK112" s="181">
        <f aca="true" t="shared" si="9" ref="BK112:BK117">ROUND(I112*H112,2)</f>
        <v>0</v>
      </c>
      <c r="BL112" s="23" t="s">
        <v>141</v>
      </c>
      <c r="BM112" s="23" t="s">
        <v>156</v>
      </c>
    </row>
    <row r="113" spans="2:65" s="1" customFormat="1" ht="25.5" customHeight="1">
      <c r="B113" s="169"/>
      <c r="C113" s="170" t="s">
        <v>141</v>
      </c>
      <c r="D113" s="170" t="s">
        <v>137</v>
      </c>
      <c r="E113" s="171" t="s">
        <v>157</v>
      </c>
      <c r="F113" s="172" t="s">
        <v>158</v>
      </c>
      <c r="G113" s="173" t="s">
        <v>140</v>
      </c>
      <c r="H113" s="174">
        <v>4.505</v>
      </c>
      <c r="I113" s="175"/>
      <c r="J113" s="176">
        <f t="shared" si="0"/>
        <v>0</v>
      </c>
      <c r="K113" s="172"/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141</v>
      </c>
      <c r="AT113" s="23" t="s">
        <v>137</v>
      </c>
      <c r="AU113" s="23" t="s">
        <v>142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142</v>
      </c>
      <c r="BK113" s="181">
        <f t="shared" si="9"/>
        <v>0</v>
      </c>
      <c r="BL113" s="23" t="s">
        <v>141</v>
      </c>
      <c r="BM113" s="23" t="s">
        <v>159</v>
      </c>
    </row>
    <row r="114" spans="2:65" s="1" customFormat="1" ht="25.5" customHeight="1">
      <c r="B114" s="169"/>
      <c r="C114" s="170" t="s">
        <v>160</v>
      </c>
      <c r="D114" s="170" t="s">
        <v>137</v>
      </c>
      <c r="E114" s="171" t="s">
        <v>161</v>
      </c>
      <c r="F114" s="172" t="s">
        <v>162</v>
      </c>
      <c r="G114" s="173" t="s">
        <v>140</v>
      </c>
      <c r="H114" s="174">
        <v>4.505</v>
      </c>
      <c r="I114" s="175"/>
      <c r="J114" s="176">
        <f t="shared" si="0"/>
        <v>0</v>
      </c>
      <c r="K114" s="172"/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141</v>
      </c>
      <c r="AT114" s="23" t="s">
        <v>137</v>
      </c>
      <c r="AU114" s="23" t="s">
        <v>142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142</v>
      </c>
      <c r="BK114" s="181">
        <f t="shared" si="9"/>
        <v>0</v>
      </c>
      <c r="BL114" s="23" t="s">
        <v>141</v>
      </c>
      <c r="BM114" s="23" t="s">
        <v>163</v>
      </c>
    </row>
    <row r="115" spans="2:65" s="1" customFormat="1" ht="25.5" customHeight="1">
      <c r="B115" s="169"/>
      <c r="C115" s="170" t="s">
        <v>146</v>
      </c>
      <c r="D115" s="170" t="s">
        <v>137</v>
      </c>
      <c r="E115" s="171" t="s">
        <v>164</v>
      </c>
      <c r="F115" s="172" t="s">
        <v>165</v>
      </c>
      <c r="G115" s="173" t="s">
        <v>140</v>
      </c>
      <c r="H115" s="174">
        <v>15.197</v>
      </c>
      <c r="I115" s="175"/>
      <c r="J115" s="176">
        <f t="shared" si="0"/>
        <v>0</v>
      </c>
      <c r="K115" s="172"/>
      <c r="L115" s="40"/>
      <c r="M115" s="177" t="s">
        <v>5</v>
      </c>
      <c r="N115" s="178" t="s">
        <v>43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141</v>
      </c>
      <c r="AT115" s="23" t="s">
        <v>137</v>
      </c>
      <c r="AU115" s="23" t="s">
        <v>142</v>
      </c>
      <c r="AY115" s="23" t="s">
        <v>134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142</v>
      </c>
      <c r="BK115" s="181">
        <f t="shared" si="9"/>
        <v>0</v>
      </c>
      <c r="BL115" s="23" t="s">
        <v>141</v>
      </c>
      <c r="BM115" s="23" t="s">
        <v>166</v>
      </c>
    </row>
    <row r="116" spans="2:65" s="1" customFormat="1" ht="25.5" customHeight="1">
      <c r="B116" s="169"/>
      <c r="C116" s="170" t="s">
        <v>167</v>
      </c>
      <c r="D116" s="170" t="s">
        <v>137</v>
      </c>
      <c r="E116" s="171" t="s">
        <v>168</v>
      </c>
      <c r="F116" s="172" t="s">
        <v>169</v>
      </c>
      <c r="G116" s="173" t="s">
        <v>140</v>
      </c>
      <c r="H116" s="174">
        <v>15.197</v>
      </c>
      <c r="I116" s="175"/>
      <c r="J116" s="176">
        <f t="shared" si="0"/>
        <v>0</v>
      </c>
      <c r="K116" s="172"/>
      <c r="L116" s="40"/>
      <c r="M116" s="177" t="s">
        <v>5</v>
      </c>
      <c r="N116" s="178" t="s">
        <v>43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141</v>
      </c>
      <c r="AT116" s="23" t="s">
        <v>137</v>
      </c>
      <c r="AU116" s="23" t="s">
        <v>142</v>
      </c>
      <c r="AY116" s="23" t="s">
        <v>134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142</v>
      </c>
      <c r="BK116" s="181">
        <f t="shared" si="9"/>
        <v>0</v>
      </c>
      <c r="BL116" s="23" t="s">
        <v>141</v>
      </c>
      <c r="BM116" s="23" t="s">
        <v>170</v>
      </c>
    </row>
    <row r="117" spans="2:65" s="1" customFormat="1" ht="16.5" customHeight="1">
      <c r="B117" s="169"/>
      <c r="C117" s="170" t="s">
        <v>171</v>
      </c>
      <c r="D117" s="170" t="s">
        <v>137</v>
      </c>
      <c r="E117" s="171" t="s">
        <v>172</v>
      </c>
      <c r="F117" s="172" t="s">
        <v>173</v>
      </c>
      <c r="G117" s="173" t="s">
        <v>140</v>
      </c>
      <c r="H117" s="174">
        <v>9.541</v>
      </c>
      <c r="I117" s="175"/>
      <c r="J117" s="176">
        <f t="shared" si="0"/>
        <v>0</v>
      </c>
      <c r="K117" s="172"/>
      <c r="L117" s="40"/>
      <c r="M117" s="177" t="s">
        <v>5</v>
      </c>
      <c r="N117" s="178" t="s">
        <v>43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141</v>
      </c>
      <c r="AT117" s="23" t="s">
        <v>137</v>
      </c>
      <c r="AU117" s="23" t="s">
        <v>142</v>
      </c>
      <c r="AY117" s="23" t="s">
        <v>134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142</v>
      </c>
      <c r="BK117" s="181">
        <f t="shared" si="9"/>
        <v>0</v>
      </c>
      <c r="BL117" s="23" t="s">
        <v>141</v>
      </c>
      <c r="BM117" s="23" t="s">
        <v>174</v>
      </c>
    </row>
    <row r="118" spans="2:51" s="11" customFormat="1" ht="13.5">
      <c r="B118" s="182"/>
      <c r="D118" s="183" t="s">
        <v>144</v>
      </c>
      <c r="E118" s="184" t="s">
        <v>5</v>
      </c>
      <c r="F118" s="185" t="s">
        <v>175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144</v>
      </c>
      <c r="AU118" s="184" t="s">
        <v>142</v>
      </c>
      <c r="AV118" s="11" t="s">
        <v>142</v>
      </c>
      <c r="AW118" s="11" t="s">
        <v>35</v>
      </c>
      <c r="AX118" s="11" t="s">
        <v>71</v>
      </c>
      <c r="AY118" s="184" t="s">
        <v>134</v>
      </c>
    </row>
    <row r="119" spans="2:51" s="11" customFormat="1" ht="13.5">
      <c r="B119" s="182"/>
      <c r="D119" s="183" t="s">
        <v>144</v>
      </c>
      <c r="E119" s="184" t="s">
        <v>5</v>
      </c>
      <c r="F119" s="185" t="s">
        <v>176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144</v>
      </c>
      <c r="AU119" s="184" t="s">
        <v>142</v>
      </c>
      <c r="AV119" s="11" t="s">
        <v>142</v>
      </c>
      <c r="AW119" s="11" t="s">
        <v>35</v>
      </c>
      <c r="AX119" s="11" t="s">
        <v>71</v>
      </c>
      <c r="AY119" s="184" t="s">
        <v>134</v>
      </c>
    </row>
    <row r="120" spans="2:51" s="12" customFormat="1" ht="13.5">
      <c r="B120" s="191"/>
      <c r="D120" s="183" t="s">
        <v>144</v>
      </c>
      <c r="E120" s="192" t="s">
        <v>5</v>
      </c>
      <c r="F120" s="193" t="s">
        <v>153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144</v>
      </c>
      <c r="AU120" s="192" t="s">
        <v>142</v>
      </c>
      <c r="AV120" s="12" t="s">
        <v>141</v>
      </c>
      <c r="AW120" s="12" t="s">
        <v>35</v>
      </c>
      <c r="AX120" s="12" t="s">
        <v>78</v>
      </c>
      <c r="AY120" s="192" t="s">
        <v>134</v>
      </c>
    </row>
    <row r="121" spans="2:65" s="1" customFormat="1" ht="25.5" customHeight="1">
      <c r="B121" s="169"/>
      <c r="C121" s="170" t="s">
        <v>177</v>
      </c>
      <c r="D121" s="170" t="s">
        <v>137</v>
      </c>
      <c r="E121" s="171" t="s">
        <v>178</v>
      </c>
      <c r="F121" s="172" t="s">
        <v>179</v>
      </c>
      <c r="G121" s="173" t="s">
        <v>140</v>
      </c>
      <c r="H121" s="174">
        <v>15.197</v>
      </c>
      <c r="I121" s="175"/>
      <c r="J121" s="176">
        <f>ROUND(I121*H121,2)</f>
        <v>0</v>
      </c>
      <c r="K121" s="172"/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141</v>
      </c>
      <c r="AT121" s="23" t="s">
        <v>137</v>
      </c>
      <c r="AU121" s="23" t="s">
        <v>142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141</v>
      </c>
      <c r="BM121" s="23" t="s">
        <v>180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181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 t="s">
        <v>182</v>
      </c>
      <c r="D123" s="170" t="s">
        <v>137</v>
      </c>
      <c r="E123" s="171" t="s">
        <v>183</v>
      </c>
      <c r="F123" s="172" t="s">
        <v>184</v>
      </c>
      <c r="G123" s="173" t="s">
        <v>140</v>
      </c>
      <c r="H123" s="174">
        <v>13.5</v>
      </c>
      <c r="I123" s="175"/>
      <c r="J123" s="176">
        <f>ROUND(I123*H123,2)</f>
        <v>0</v>
      </c>
      <c r="K123" s="172"/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141</v>
      </c>
      <c r="AT123" s="23" t="s">
        <v>137</v>
      </c>
      <c r="AU123" s="23" t="s">
        <v>142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142</v>
      </c>
      <c r="BK123" s="181">
        <f>ROUND(I123*H123,2)</f>
        <v>0</v>
      </c>
      <c r="BL123" s="23" t="s">
        <v>141</v>
      </c>
      <c r="BM123" s="23" t="s">
        <v>185</v>
      </c>
    </row>
    <row r="124" spans="2:51" s="11" customFormat="1" ht="13.5">
      <c r="B124" s="182"/>
      <c r="D124" s="183" t="s">
        <v>144</v>
      </c>
      <c r="E124" s="184" t="s">
        <v>5</v>
      </c>
      <c r="F124" s="185" t="s">
        <v>186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144</v>
      </c>
      <c r="AU124" s="184" t="s">
        <v>142</v>
      </c>
      <c r="AV124" s="11" t="s">
        <v>142</v>
      </c>
      <c r="AW124" s="11" t="s">
        <v>35</v>
      </c>
      <c r="AX124" s="11" t="s">
        <v>78</v>
      </c>
      <c r="AY124" s="184" t="s">
        <v>134</v>
      </c>
    </row>
    <row r="125" spans="2:65" s="1" customFormat="1" ht="25.5" customHeight="1">
      <c r="B125" s="169"/>
      <c r="C125" s="170" t="s">
        <v>187</v>
      </c>
      <c r="D125" s="170" t="s">
        <v>137</v>
      </c>
      <c r="E125" s="171" t="s">
        <v>188</v>
      </c>
      <c r="F125" s="172" t="s">
        <v>189</v>
      </c>
      <c r="G125" s="173" t="s">
        <v>140</v>
      </c>
      <c r="H125" s="174">
        <v>50</v>
      </c>
      <c r="I125" s="175"/>
      <c r="J125" s="176">
        <f>ROUND(I125*H125,2)</f>
        <v>0</v>
      </c>
      <c r="K125" s="172"/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141</v>
      </c>
      <c r="AT125" s="23" t="s">
        <v>137</v>
      </c>
      <c r="AU125" s="23" t="s">
        <v>142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141</v>
      </c>
      <c r="BM125" s="23" t="s">
        <v>190</v>
      </c>
    </row>
    <row r="126" spans="2:51" s="13" customFormat="1" ht="13.5">
      <c r="B126" s="199"/>
      <c r="D126" s="183" t="s">
        <v>144</v>
      </c>
      <c r="E126" s="200" t="s">
        <v>5</v>
      </c>
      <c r="F126" s="201" t="s">
        <v>191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144</v>
      </c>
      <c r="AU126" s="200" t="s">
        <v>142</v>
      </c>
      <c r="AV126" s="13" t="s">
        <v>78</v>
      </c>
      <c r="AW126" s="13" t="s">
        <v>35</v>
      </c>
      <c r="AX126" s="13" t="s">
        <v>71</v>
      </c>
      <c r="AY126" s="200" t="s">
        <v>134</v>
      </c>
    </row>
    <row r="127" spans="2:51" s="11" customFormat="1" ht="13.5">
      <c r="B127" s="182"/>
      <c r="D127" s="183" t="s">
        <v>144</v>
      </c>
      <c r="E127" s="184" t="s">
        <v>5</v>
      </c>
      <c r="F127" s="185" t="s">
        <v>192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144</v>
      </c>
      <c r="AU127" s="184" t="s">
        <v>142</v>
      </c>
      <c r="AV127" s="11" t="s">
        <v>142</v>
      </c>
      <c r="AW127" s="11" t="s">
        <v>35</v>
      </c>
      <c r="AX127" s="11" t="s">
        <v>78</v>
      </c>
      <c r="AY127" s="184" t="s">
        <v>134</v>
      </c>
    </row>
    <row r="128" spans="2:65" s="1" customFormat="1" ht="25.5" customHeight="1">
      <c r="B128" s="169"/>
      <c r="C128" s="170" t="s">
        <v>193</v>
      </c>
      <c r="D128" s="170" t="s">
        <v>137</v>
      </c>
      <c r="E128" s="171" t="s">
        <v>194</v>
      </c>
      <c r="F128" s="172" t="s">
        <v>195</v>
      </c>
      <c r="G128" s="173" t="s">
        <v>140</v>
      </c>
      <c r="H128" s="174">
        <v>3.863</v>
      </c>
      <c r="I128" s="175"/>
      <c r="J128" s="176">
        <f>ROUND(I128*H128,2)</f>
        <v>0</v>
      </c>
      <c r="K128" s="172"/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141</v>
      </c>
      <c r="AT128" s="23" t="s">
        <v>137</v>
      </c>
      <c r="AU128" s="23" t="s">
        <v>142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141</v>
      </c>
      <c r="BM128" s="23" t="s">
        <v>196</v>
      </c>
    </row>
    <row r="129" spans="2:51" s="11" customFormat="1" ht="13.5">
      <c r="B129" s="182"/>
      <c r="D129" s="183" t="s">
        <v>144</v>
      </c>
      <c r="E129" s="184" t="s">
        <v>5</v>
      </c>
      <c r="F129" s="185" t="s">
        <v>197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144</v>
      </c>
      <c r="AU129" s="184" t="s">
        <v>142</v>
      </c>
      <c r="AV129" s="11" t="s">
        <v>142</v>
      </c>
      <c r="AW129" s="11" t="s">
        <v>35</v>
      </c>
      <c r="AX129" s="11" t="s">
        <v>71</v>
      </c>
      <c r="AY129" s="184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198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134</v>
      </c>
    </row>
    <row r="131" spans="2:51" s="12" customFormat="1" ht="13.5">
      <c r="B131" s="191"/>
      <c r="D131" s="183" t="s">
        <v>144</v>
      </c>
      <c r="E131" s="192" t="s">
        <v>5</v>
      </c>
      <c r="F131" s="193" t="s">
        <v>153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144</v>
      </c>
      <c r="AU131" s="192" t="s">
        <v>142</v>
      </c>
      <c r="AV131" s="12" t="s">
        <v>141</v>
      </c>
      <c r="AW131" s="12" t="s">
        <v>35</v>
      </c>
      <c r="AX131" s="12" t="s">
        <v>78</v>
      </c>
      <c r="AY131" s="192" t="s">
        <v>134</v>
      </c>
    </row>
    <row r="132" spans="2:65" s="1" customFormat="1" ht="25.5" customHeight="1">
      <c r="B132" s="169"/>
      <c r="C132" s="170" t="s">
        <v>199</v>
      </c>
      <c r="D132" s="170" t="s">
        <v>137</v>
      </c>
      <c r="E132" s="171" t="s">
        <v>200</v>
      </c>
      <c r="F132" s="172" t="s">
        <v>201</v>
      </c>
      <c r="G132" s="173" t="s">
        <v>202</v>
      </c>
      <c r="H132" s="174">
        <v>2</v>
      </c>
      <c r="I132" s="175"/>
      <c r="J132" s="176">
        <f>ROUND(I132*H132,2)</f>
        <v>0</v>
      </c>
      <c r="K132" s="172"/>
      <c r="L132" s="40"/>
      <c r="M132" s="177" t="s">
        <v>5</v>
      </c>
      <c r="N132" s="178" t="s">
        <v>43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141</v>
      </c>
      <c r="AT132" s="23" t="s">
        <v>137</v>
      </c>
      <c r="AU132" s="23" t="s">
        <v>142</v>
      </c>
      <c r="AY132" s="23" t="s">
        <v>134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142</v>
      </c>
      <c r="BK132" s="181">
        <f>ROUND(I132*H132,2)</f>
        <v>0</v>
      </c>
      <c r="BL132" s="23" t="s">
        <v>141</v>
      </c>
      <c r="BM132" s="23" t="s">
        <v>203</v>
      </c>
    </row>
    <row r="133" spans="2:65" s="1" customFormat="1" ht="16.5" customHeight="1">
      <c r="B133" s="169"/>
      <c r="C133" s="206" t="s">
        <v>204</v>
      </c>
      <c r="D133" s="206" t="s">
        <v>205</v>
      </c>
      <c r="E133" s="207" t="s">
        <v>206</v>
      </c>
      <c r="F133" s="208" t="s">
        <v>207</v>
      </c>
      <c r="G133" s="209" t="s">
        <v>202</v>
      </c>
      <c r="H133" s="210">
        <v>2</v>
      </c>
      <c r="I133" s="211"/>
      <c r="J133" s="212">
        <f>ROUND(I133*H133,2)</f>
        <v>0</v>
      </c>
      <c r="K133" s="208"/>
      <c r="L133" s="213"/>
      <c r="M133" s="214" t="s">
        <v>5</v>
      </c>
      <c r="N133" s="215" t="s">
        <v>43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171</v>
      </c>
      <c r="AT133" s="23" t="s">
        <v>205</v>
      </c>
      <c r="AU133" s="23" t="s">
        <v>142</v>
      </c>
      <c r="AY133" s="23" t="s">
        <v>134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142</v>
      </c>
      <c r="BK133" s="181">
        <f>ROUND(I133*H133,2)</f>
        <v>0</v>
      </c>
      <c r="BL133" s="23" t="s">
        <v>141</v>
      </c>
      <c r="BM133" s="23" t="s">
        <v>208</v>
      </c>
    </row>
    <row r="134" spans="2:63" s="10" customFormat="1" ht="29.85" customHeight="1">
      <c r="B134" s="156"/>
      <c r="D134" s="157" t="s">
        <v>70</v>
      </c>
      <c r="E134" s="167" t="s">
        <v>177</v>
      </c>
      <c r="F134" s="167" t="s">
        <v>209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78</v>
      </c>
      <c r="AT134" s="165" t="s">
        <v>70</v>
      </c>
      <c r="AU134" s="165" t="s">
        <v>78</v>
      </c>
      <c r="AY134" s="157" t="s">
        <v>134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137</v>
      </c>
      <c r="E135" s="171" t="s">
        <v>210</v>
      </c>
      <c r="F135" s="172" t="s">
        <v>211</v>
      </c>
      <c r="G135" s="173" t="s">
        <v>140</v>
      </c>
      <c r="H135" s="174">
        <v>15.607</v>
      </c>
      <c r="I135" s="175"/>
      <c r="J135" s="176">
        <f>ROUND(I135*H135,2)</f>
        <v>0</v>
      </c>
      <c r="K135" s="172"/>
      <c r="L135" s="40"/>
      <c r="M135" s="177" t="s">
        <v>5</v>
      </c>
      <c r="N135" s="178" t="s">
        <v>43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212</v>
      </c>
      <c r="AT135" s="23" t="s">
        <v>137</v>
      </c>
      <c r="AU135" s="23" t="s">
        <v>142</v>
      </c>
      <c r="AY135" s="23" t="s">
        <v>134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142</v>
      </c>
      <c r="BK135" s="181">
        <f>ROUND(I135*H135,2)</f>
        <v>0</v>
      </c>
      <c r="BL135" s="23" t="s">
        <v>212</v>
      </c>
      <c r="BM135" s="23" t="s">
        <v>213</v>
      </c>
    </row>
    <row r="136" spans="2:51" s="13" customFormat="1" ht="13.5">
      <c r="B136" s="199"/>
      <c r="D136" s="183" t="s">
        <v>144</v>
      </c>
      <c r="E136" s="200" t="s">
        <v>5</v>
      </c>
      <c r="F136" s="201" t="s">
        <v>214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144</v>
      </c>
      <c r="AU136" s="200" t="s">
        <v>142</v>
      </c>
      <c r="AV136" s="13" t="s">
        <v>78</v>
      </c>
      <c r="AW136" s="13" t="s">
        <v>35</v>
      </c>
      <c r="AX136" s="13" t="s">
        <v>71</v>
      </c>
      <c r="AY136" s="200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215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142</v>
      </c>
      <c r="AV137" s="11" t="s">
        <v>142</v>
      </c>
      <c r="AW137" s="11" t="s">
        <v>35</v>
      </c>
      <c r="AX137" s="11" t="s">
        <v>71</v>
      </c>
      <c r="AY137" s="184" t="s">
        <v>134</v>
      </c>
    </row>
    <row r="138" spans="2:51" s="13" customFormat="1" ht="13.5">
      <c r="B138" s="199"/>
      <c r="D138" s="183" t="s">
        <v>144</v>
      </c>
      <c r="E138" s="200" t="s">
        <v>5</v>
      </c>
      <c r="F138" s="201" t="s">
        <v>216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144</v>
      </c>
      <c r="AU138" s="200" t="s">
        <v>142</v>
      </c>
      <c r="AV138" s="13" t="s">
        <v>78</v>
      </c>
      <c r="AW138" s="13" t="s">
        <v>35</v>
      </c>
      <c r="AX138" s="13" t="s">
        <v>71</v>
      </c>
      <c r="AY138" s="200" t="s">
        <v>134</v>
      </c>
    </row>
    <row r="139" spans="2:51" s="11" customFormat="1" ht="13.5">
      <c r="B139" s="182"/>
      <c r="D139" s="183" t="s">
        <v>144</v>
      </c>
      <c r="E139" s="184" t="s">
        <v>5</v>
      </c>
      <c r="F139" s="185" t="s">
        <v>151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144</v>
      </c>
      <c r="AU139" s="184" t="s">
        <v>142</v>
      </c>
      <c r="AV139" s="11" t="s">
        <v>142</v>
      </c>
      <c r="AW139" s="11" t="s">
        <v>35</v>
      </c>
      <c r="AX139" s="11" t="s">
        <v>71</v>
      </c>
      <c r="AY139" s="184" t="s">
        <v>134</v>
      </c>
    </row>
    <row r="140" spans="2:51" s="12" customFormat="1" ht="13.5">
      <c r="B140" s="191"/>
      <c r="D140" s="183" t="s">
        <v>144</v>
      </c>
      <c r="E140" s="192" t="s">
        <v>5</v>
      </c>
      <c r="F140" s="193" t="s">
        <v>153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144</v>
      </c>
      <c r="AU140" s="192" t="s">
        <v>142</v>
      </c>
      <c r="AV140" s="12" t="s">
        <v>141</v>
      </c>
      <c r="AW140" s="12" t="s">
        <v>35</v>
      </c>
      <c r="AX140" s="12" t="s">
        <v>78</v>
      </c>
      <c r="AY140" s="192" t="s">
        <v>134</v>
      </c>
    </row>
    <row r="141" spans="2:65" s="1" customFormat="1" ht="16.5" customHeight="1">
      <c r="B141" s="169"/>
      <c r="C141" s="170" t="s">
        <v>212</v>
      </c>
      <c r="D141" s="170" t="s">
        <v>137</v>
      </c>
      <c r="E141" s="171" t="s">
        <v>217</v>
      </c>
      <c r="F141" s="172" t="s">
        <v>218</v>
      </c>
      <c r="G141" s="173" t="s">
        <v>140</v>
      </c>
      <c r="H141" s="174">
        <v>13.241</v>
      </c>
      <c r="I141" s="175"/>
      <c r="J141" s="176">
        <f>ROUND(I141*H141,2)</f>
        <v>0</v>
      </c>
      <c r="K141" s="172"/>
      <c r="L141" s="40"/>
      <c r="M141" s="177" t="s">
        <v>5</v>
      </c>
      <c r="N141" s="178" t="s">
        <v>43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212</v>
      </c>
      <c r="AT141" s="23" t="s">
        <v>137</v>
      </c>
      <c r="AU141" s="23" t="s">
        <v>142</v>
      </c>
      <c r="AY141" s="23" t="s">
        <v>134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142</v>
      </c>
      <c r="BK141" s="181">
        <f>ROUND(I141*H141,2)</f>
        <v>0</v>
      </c>
      <c r="BL141" s="23" t="s">
        <v>212</v>
      </c>
      <c r="BM141" s="23" t="s">
        <v>219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220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142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221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134</v>
      </c>
    </row>
    <row r="144" spans="2:51" s="11" customFormat="1" ht="13.5">
      <c r="B144" s="182"/>
      <c r="D144" s="183" t="s">
        <v>144</v>
      </c>
      <c r="E144" s="184" t="s">
        <v>5</v>
      </c>
      <c r="F144" s="185" t="s">
        <v>222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144</v>
      </c>
      <c r="AU144" s="184" t="s">
        <v>142</v>
      </c>
      <c r="AV144" s="11" t="s">
        <v>142</v>
      </c>
      <c r="AW144" s="11" t="s">
        <v>35</v>
      </c>
      <c r="AX144" s="11" t="s">
        <v>71</v>
      </c>
      <c r="AY144" s="184" t="s">
        <v>134</v>
      </c>
    </row>
    <row r="145" spans="2:51" s="11" customFormat="1" ht="13.5">
      <c r="B145" s="182"/>
      <c r="D145" s="183" t="s">
        <v>144</v>
      </c>
      <c r="E145" s="184" t="s">
        <v>5</v>
      </c>
      <c r="F145" s="185" t="s">
        <v>151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144</v>
      </c>
      <c r="AU145" s="184" t="s">
        <v>142</v>
      </c>
      <c r="AV145" s="11" t="s">
        <v>142</v>
      </c>
      <c r="AW145" s="11" t="s">
        <v>35</v>
      </c>
      <c r="AX145" s="11" t="s">
        <v>71</v>
      </c>
      <c r="AY145" s="184" t="s">
        <v>134</v>
      </c>
    </row>
    <row r="146" spans="2:51" s="12" customFormat="1" ht="13.5">
      <c r="B146" s="191"/>
      <c r="D146" s="183" t="s">
        <v>144</v>
      </c>
      <c r="E146" s="192" t="s">
        <v>5</v>
      </c>
      <c r="F146" s="193" t="s">
        <v>153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144</v>
      </c>
      <c r="AU146" s="192" t="s">
        <v>142</v>
      </c>
      <c r="AV146" s="12" t="s">
        <v>141</v>
      </c>
      <c r="AW146" s="12" t="s">
        <v>35</v>
      </c>
      <c r="AX146" s="12" t="s">
        <v>78</v>
      </c>
      <c r="AY146" s="192" t="s">
        <v>134</v>
      </c>
    </row>
    <row r="147" spans="2:65" s="1" customFormat="1" ht="25.5" customHeight="1">
      <c r="B147" s="169"/>
      <c r="C147" s="170" t="s">
        <v>223</v>
      </c>
      <c r="D147" s="170" t="s">
        <v>137</v>
      </c>
      <c r="E147" s="171" t="s">
        <v>224</v>
      </c>
      <c r="F147" s="172" t="s">
        <v>225</v>
      </c>
      <c r="G147" s="173" t="s">
        <v>140</v>
      </c>
      <c r="H147" s="174">
        <v>60.5</v>
      </c>
      <c r="I147" s="175"/>
      <c r="J147" s="176">
        <f>ROUND(I147*H147,2)</f>
        <v>0</v>
      </c>
      <c r="K147" s="172"/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141</v>
      </c>
      <c r="AT147" s="23" t="s">
        <v>137</v>
      </c>
      <c r="AU147" s="23" t="s">
        <v>142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141</v>
      </c>
      <c r="BM147" s="23" t="s">
        <v>226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227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1" t="s">
        <v>142</v>
      </c>
      <c r="AW148" s="11" t="s">
        <v>35</v>
      </c>
      <c r="AX148" s="11" t="s">
        <v>71</v>
      </c>
      <c r="AY148" s="184" t="s">
        <v>134</v>
      </c>
    </row>
    <row r="149" spans="2:51" s="13" customFormat="1" ht="13.5">
      <c r="B149" s="199"/>
      <c r="D149" s="183" t="s">
        <v>144</v>
      </c>
      <c r="E149" s="200" t="s">
        <v>5</v>
      </c>
      <c r="F149" s="201" t="s">
        <v>228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144</v>
      </c>
      <c r="AU149" s="200" t="s">
        <v>142</v>
      </c>
      <c r="AV149" s="13" t="s">
        <v>78</v>
      </c>
      <c r="AW149" s="13" t="s">
        <v>35</v>
      </c>
      <c r="AX149" s="13" t="s">
        <v>71</v>
      </c>
      <c r="AY149" s="200" t="s">
        <v>134</v>
      </c>
    </row>
    <row r="150" spans="2:51" s="11" customFormat="1" ht="13.5">
      <c r="B150" s="182"/>
      <c r="D150" s="183" t="s">
        <v>144</v>
      </c>
      <c r="E150" s="184" t="s">
        <v>5</v>
      </c>
      <c r="F150" s="185" t="s">
        <v>192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144</v>
      </c>
      <c r="AU150" s="184" t="s">
        <v>142</v>
      </c>
      <c r="AV150" s="11" t="s">
        <v>142</v>
      </c>
      <c r="AW150" s="11" t="s">
        <v>35</v>
      </c>
      <c r="AX150" s="11" t="s">
        <v>71</v>
      </c>
      <c r="AY150" s="184" t="s">
        <v>134</v>
      </c>
    </row>
    <row r="151" spans="2:51" s="12" customFormat="1" ht="13.5">
      <c r="B151" s="191"/>
      <c r="D151" s="183" t="s">
        <v>144</v>
      </c>
      <c r="E151" s="192" t="s">
        <v>5</v>
      </c>
      <c r="F151" s="193" t="s">
        <v>153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144</v>
      </c>
      <c r="AU151" s="192" t="s">
        <v>142</v>
      </c>
      <c r="AV151" s="12" t="s">
        <v>141</v>
      </c>
      <c r="AW151" s="12" t="s">
        <v>35</v>
      </c>
      <c r="AX151" s="12" t="s">
        <v>78</v>
      </c>
      <c r="AY151" s="192" t="s">
        <v>134</v>
      </c>
    </row>
    <row r="152" spans="2:65" s="1" customFormat="1" ht="38.25" customHeight="1">
      <c r="B152" s="169"/>
      <c r="C152" s="170" t="s">
        <v>229</v>
      </c>
      <c r="D152" s="170" t="s">
        <v>137</v>
      </c>
      <c r="E152" s="171" t="s">
        <v>230</v>
      </c>
      <c r="F152" s="172" t="s">
        <v>231</v>
      </c>
      <c r="G152" s="173" t="s">
        <v>140</v>
      </c>
      <c r="H152" s="174">
        <v>33.319</v>
      </c>
      <c r="I152" s="175"/>
      <c r="J152" s="176">
        <f>ROUND(I152*H152,2)</f>
        <v>0</v>
      </c>
      <c r="K152" s="172"/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141</v>
      </c>
      <c r="AT152" s="23" t="s">
        <v>137</v>
      </c>
      <c r="AU152" s="23" t="s">
        <v>142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142</v>
      </c>
      <c r="BK152" s="181">
        <f>ROUND(I152*H152,2)</f>
        <v>0</v>
      </c>
      <c r="BL152" s="23" t="s">
        <v>141</v>
      </c>
      <c r="BM152" s="23" t="s">
        <v>232</v>
      </c>
    </row>
    <row r="153" spans="2:51" s="11" customFormat="1" ht="13.5">
      <c r="B153" s="182"/>
      <c r="D153" s="183" t="s">
        <v>144</v>
      </c>
      <c r="E153" s="184" t="s">
        <v>5</v>
      </c>
      <c r="F153" s="185" t="s">
        <v>233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144</v>
      </c>
      <c r="AU153" s="184" t="s">
        <v>142</v>
      </c>
      <c r="AV153" s="11" t="s">
        <v>142</v>
      </c>
      <c r="AW153" s="11" t="s">
        <v>35</v>
      </c>
      <c r="AX153" s="11" t="s">
        <v>78</v>
      </c>
      <c r="AY153" s="184" t="s">
        <v>134</v>
      </c>
    </row>
    <row r="154" spans="2:65" s="1" customFormat="1" ht="16.5" customHeight="1">
      <c r="B154" s="169"/>
      <c r="C154" s="170" t="s">
        <v>234</v>
      </c>
      <c r="D154" s="170" t="s">
        <v>137</v>
      </c>
      <c r="E154" s="171" t="s">
        <v>235</v>
      </c>
      <c r="F154" s="172" t="s">
        <v>236</v>
      </c>
      <c r="G154" s="173" t="s">
        <v>140</v>
      </c>
      <c r="H154" s="174">
        <v>6.339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141</v>
      </c>
      <c r="AT154" s="23" t="s">
        <v>137</v>
      </c>
      <c r="AU154" s="23" t="s">
        <v>142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142</v>
      </c>
      <c r="BK154" s="181">
        <f>ROUND(I154*H154,2)</f>
        <v>0</v>
      </c>
      <c r="BL154" s="23" t="s">
        <v>141</v>
      </c>
      <c r="BM154" s="23" t="s">
        <v>237</v>
      </c>
    </row>
    <row r="155" spans="2:51" s="11" customFormat="1" ht="13.5">
      <c r="B155" s="182"/>
      <c r="D155" s="183" t="s">
        <v>144</v>
      </c>
      <c r="E155" s="184" t="s">
        <v>5</v>
      </c>
      <c r="F155" s="185" t="s">
        <v>238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144</v>
      </c>
      <c r="AU155" s="184" t="s">
        <v>142</v>
      </c>
      <c r="AV155" s="11" t="s">
        <v>142</v>
      </c>
      <c r="AW155" s="11" t="s">
        <v>35</v>
      </c>
      <c r="AX155" s="11" t="s">
        <v>71</v>
      </c>
      <c r="AY155" s="184" t="s">
        <v>134</v>
      </c>
    </row>
    <row r="156" spans="2:51" s="11" customFormat="1" ht="13.5">
      <c r="B156" s="182"/>
      <c r="D156" s="183" t="s">
        <v>144</v>
      </c>
      <c r="E156" s="184" t="s">
        <v>5</v>
      </c>
      <c r="F156" s="185" t="s">
        <v>239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144</v>
      </c>
      <c r="AU156" s="184" t="s">
        <v>142</v>
      </c>
      <c r="AV156" s="11" t="s">
        <v>142</v>
      </c>
      <c r="AW156" s="11" t="s">
        <v>35</v>
      </c>
      <c r="AX156" s="11" t="s">
        <v>71</v>
      </c>
      <c r="AY156" s="184" t="s">
        <v>134</v>
      </c>
    </row>
    <row r="157" spans="2:51" s="12" customFormat="1" ht="13.5">
      <c r="B157" s="191"/>
      <c r="D157" s="183" t="s">
        <v>144</v>
      </c>
      <c r="E157" s="192" t="s">
        <v>5</v>
      </c>
      <c r="F157" s="193" t="s">
        <v>153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144</v>
      </c>
      <c r="AU157" s="192" t="s">
        <v>142</v>
      </c>
      <c r="AV157" s="12" t="s">
        <v>141</v>
      </c>
      <c r="AW157" s="12" t="s">
        <v>35</v>
      </c>
      <c r="AX157" s="12" t="s">
        <v>78</v>
      </c>
      <c r="AY157" s="192" t="s">
        <v>134</v>
      </c>
    </row>
    <row r="158" spans="2:63" s="10" customFormat="1" ht="29.85" customHeight="1">
      <c r="B158" s="156"/>
      <c r="D158" s="157" t="s">
        <v>70</v>
      </c>
      <c r="E158" s="167" t="s">
        <v>240</v>
      </c>
      <c r="F158" s="167" t="s">
        <v>241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78</v>
      </c>
      <c r="AT158" s="165" t="s">
        <v>70</v>
      </c>
      <c r="AU158" s="165" t="s">
        <v>78</v>
      </c>
      <c r="AY158" s="157" t="s">
        <v>134</v>
      </c>
      <c r="BK158" s="166">
        <f>SUM(BK159:BK165)</f>
        <v>0</v>
      </c>
    </row>
    <row r="159" spans="2:65" s="1" customFormat="1" ht="25.5" customHeight="1">
      <c r="B159" s="169"/>
      <c r="C159" s="170" t="s">
        <v>242</v>
      </c>
      <c r="D159" s="170" t="s">
        <v>137</v>
      </c>
      <c r="E159" s="171" t="s">
        <v>243</v>
      </c>
      <c r="F159" s="172" t="s">
        <v>244</v>
      </c>
      <c r="G159" s="173" t="s">
        <v>245</v>
      </c>
      <c r="H159" s="174">
        <v>3.816</v>
      </c>
      <c r="I159" s="175"/>
      <c r="J159" s="176">
        <f>ROUND(I159*H159,2)</f>
        <v>0</v>
      </c>
      <c r="K159" s="172"/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141</v>
      </c>
      <c r="AT159" s="23" t="s">
        <v>137</v>
      </c>
      <c r="AU159" s="23" t="s">
        <v>142</v>
      </c>
      <c r="AY159" s="23" t="s">
        <v>134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142</v>
      </c>
      <c r="BK159" s="181">
        <f>ROUND(I159*H159,2)</f>
        <v>0</v>
      </c>
      <c r="BL159" s="23" t="s">
        <v>141</v>
      </c>
      <c r="BM159" s="23" t="s">
        <v>246</v>
      </c>
    </row>
    <row r="160" spans="2:65" s="1" customFormat="1" ht="38.25" customHeight="1">
      <c r="B160" s="169"/>
      <c r="C160" s="170" t="s">
        <v>10</v>
      </c>
      <c r="D160" s="170" t="s">
        <v>137</v>
      </c>
      <c r="E160" s="171" t="s">
        <v>247</v>
      </c>
      <c r="F160" s="172" t="s">
        <v>248</v>
      </c>
      <c r="G160" s="173" t="s">
        <v>245</v>
      </c>
      <c r="H160" s="174">
        <v>190.8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137</v>
      </c>
      <c r="AU160" s="23" t="s">
        <v>142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249</v>
      </c>
    </row>
    <row r="161" spans="2:51" s="11" customFormat="1" ht="13.5">
      <c r="B161" s="182"/>
      <c r="D161" s="183" t="s">
        <v>144</v>
      </c>
      <c r="F161" s="185" t="s">
        <v>250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144</v>
      </c>
      <c r="AU161" s="184" t="s">
        <v>142</v>
      </c>
      <c r="AV161" s="11" t="s">
        <v>142</v>
      </c>
      <c r="AW161" s="11" t="s">
        <v>6</v>
      </c>
      <c r="AX161" s="11" t="s">
        <v>78</v>
      </c>
      <c r="AY161" s="184" t="s">
        <v>134</v>
      </c>
    </row>
    <row r="162" spans="2:65" s="1" customFormat="1" ht="25.5" customHeight="1">
      <c r="B162" s="169"/>
      <c r="C162" s="170" t="s">
        <v>251</v>
      </c>
      <c r="D162" s="170" t="s">
        <v>137</v>
      </c>
      <c r="E162" s="171" t="s">
        <v>252</v>
      </c>
      <c r="F162" s="172" t="s">
        <v>253</v>
      </c>
      <c r="G162" s="173" t="s">
        <v>245</v>
      </c>
      <c r="H162" s="174">
        <v>3.816</v>
      </c>
      <c r="I162" s="175"/>
      <c r="J162" s="176">
        <f>ROUND(I162*H162,2)</f>
        <v>0</v>
      </c>
      <c r="K162" s="172"/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141</v>
      </c>
      <c r="AT162" s="23" t="s">
        <v>137</v>
      </c>
      <c r="AU162" s="23" t="s">
        <v>142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141</v>
      </c>
      <c r="BM162" s="23" t="s">
        <v>254</v>
      </c>
    </row>
    <row r="163" spans="2:65" s="1" customFormat="1" ht="25.5" customHeight="1">
      <c r="B163" s="169"/>
      <c r="C163" s="170" t="s">
        <v>255</v>
      </c>
      <c r="D163" s="170" t="s">
        <v>137</v>
      </c>
      <c r="E163" s="171" t="s">
        <v>256</v>
      </c>
      <c r="F163" s="172" t="s">
        <v>257</v>
      </c>
      <c r="G163" s="173" t="s">
        <v>245</v>
      </c>
      <c r="H163" s="174">
        <v>34.344</v>
      </c>
      <c r="I163" s="175"/>
      <c r="J163" s="176">
        <f>ROUND(I163*H163,2)</f>
        <v>0</v>
      </c>
      <c r="K163" s="172"/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141</v>
      </c>
      <c r="AT163" s="23" t="s">
        <v>137</v>
      </c>
      <c r="AU163" s="23" t="s">
        <v>142</v>
      </c>
      <c r="AY163" s="23" t="s">
        <v>134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142</v>
      </c>
      <c r="BK163" s="181">
        <f>ROUND(I163*H163,2)</f>
        <v>0</v>
      </c>
      <c r="BL163" s="23" t="s">
        <v>141</v>
      </c>
      <c r="BM163" s="23" t="s">
        <v>258</v>
      </c>
    </row>
    <row r="164" spans="2:51" s="11" customFormat="1" ht="13.5">
      <c r="B164" s="182"/>
      <c r="D164" s="183" t="s">
        <v>144</v>
      </c>
      <c r="F164" s="185" t="s">
        <v>259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144</v>
      </c>
      <c r="AU164" s="184" t="s">
        <v>142</v>
      </c>
      <c r="AV164" s="11" t="s">
        <v>142</v>
      </c>
      <c r="AW164" s="11" t="s">
        <v>6</v>
      </c>
      <c r="AX164" s="11" t="s">
        <v>78</v>
      </c>
      <c r="AY164" s="184" t="s">
        <v>134</v>
      </c>
    </row>
    <row r="165" spans="2:65" s="1" customFormat="1" ht="38.25" customHeight="1">
      <c r="B165" s="169"/>
      <c r="C165" s="170" t="s">
        <v>260</v>
      </c>
      <c r="D165" s="170" t="s">
        <v>137</v>
      </c>
      <c r="E165" s="171" t="s">
        <v>261</v>
      </c>
      <c r="F165" s="172" t="s">
        <v>262</v>
      </c>
      <c r="G165" s="173" t="s">
        <v>245</v>
      </c>
      <c r="H165" s="174">
        <v>3.816</v>
      </c>
      <c r="I165" s="175"/>
      <c r="J165" s="176">
        <f>ROUND(I165*H165,2)</f>
        <v>0</v>
      </c>
      <c r="K165" s="172"/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141</v>
      </c>
      <c r="AT165" s="23" t="s">
        <v>137</v>
      </c>
      <c r="AU165" s="23" t="s">
        <v>142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142</v>
      </c>
      <c r="BK165" s="181">
        <f>ROUND(I165*H165,2)</f>
        <v>0</v>
      </c>
      <c r="BL165" s="23" t="s">
        <v>141</v>
      </c>
      <c r="BM165" s="23" t="s">
        <v>263</v>
      </c>
    </row>
    <row r="166" spans="2:63" s="10" customFormat="1" ht="29.85" customHeight="1">
      <c r="B166" s="156"/>
      <c r="D166" s="157" t="s">
        <v>70</v>
      </c>
      <c r="E166" s="167" t="s">
        <v>264</v>
      </c>
      <c r="F166" s="167" t="s">
        <v>265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78</v>
      </c>
      <c r="AT166" s="165" t="s">
        <v>70</v>
      </c>
      <c r="AU166" s="165" t="s">
        <v>78</v>
      </c>
      <c r="AY166" s="157" t="s">
        <v>134</v>
      </c>
      <c r="BK166" s="166">
        <f>SUM(BK167:BK169)</f>
        <v>0</v>
      </c>
    </row>
    <row r="167" spans="2:65" s="1" customFormat="1" ht="38.25" customHeight="1">
      <c r="B167" s="169"/>
      <c r="C167" s="170" t="s">
        <v>266</v>
      </c>
      <c r="D167" s="170" t="s">
        <v>137</v>
      </c>
      <c r="E167" s="171" t="s">
        <v>267</v>
      </c>
      <c r="F167" s="172" t="s">
        <v>268</v>
      </c>
      <c r="G167" s="173" t="s">
        <v>245</v>
      </c>
      <c r="H167" s="174">
        <v>0.919</v>
      </c>
      <c r="I167" s="175"/>
      <c r="J167" s="176">
        <f>ROUND(I167*H167,2)</f>
        <v>0</v>
      </c>
      <c r="K167" s="172"/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141</v>
      </c>
      <c r="AT167" s="23" t="s">
        <v>137</v>
      </c>
      <c r="AU167" s="23" t="s">
        <v>142</v>
      </c>
      <c r="AY167" s="23" t="s">
        <v>134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142</v>
      </c>
      <c r="BK167" s="181">
        <f>ROUND(I167*H167,2)</f>
        <v>0</v>
      </c>
      <c r="BL167" s="23" t="s">
        <v>141</v>
      </c>
      <c r="BM167" s="23" t="s">
        <v>269</v>
      </c>
    </row>
    <row r="168" spans="2:65" s="1" customFormat="1" ht="51" customHeight="1">
      <c r="B168" s="169"/>
      <c r="C168" s="170" t="s">
        <v>270</v>
      </c>
      <c r="D168" s="170" t="s">
        <v>137</v>
      </c>
      <c r="E168" s="171" t="s">
        <v>271</v>
      </c>
      <c r="F168" s="172" t="s">
        <v>272</v>
      </c>
      <c r="G168" s="173" t="s">
        <v>245</v>
      </c>
      <c r="H168" s="174">
        <v>0.919</v>
      </c>
      <c r="I168" s="175"/>
      <c r="J168" s="176">
        <f>ROUND(I168*H168,2)</f>
        <v>0</v>
      </c>
      <c r="K168" s="172"/>
      <c r="L168" s="40"/>
      <c r="M168" s="177" t="s">
        <v>5</v>
      </c>
      <c r="N168" s="178" t="s">
        <v>43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141</v>
      </c>
      <c r="AT168" s="23" t="s">
        <v>137</v>
      </c>
      <c r="AU168" s="23" t="s">
        <v>142</v>
      </c>
      <c r="AY168" s="23" t="s">
        <v>134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142</v>
      </c>
      <c r="BK168" s="181">
        <f>ROUND(I168*H168,2)</f>
        <v>0</v>
      </c>
      <c r="BL168" s="23" t="s">
        <v>141</v>
      </c>
      <c r="BM168" s="23" t="s">
        <v>273</v>
      </c>
    </row>
    <row r="169" spans="2:65" s="1" customFormat="1" ht="38.25" customHeight="1">
      <c r="B169" s="169"/>
      <c r="C169" s="170" t="s">
        <v>274</v>
      </c>
      <c r="D169" s="170" t="s">
        <v>137</v>
      </c>
      <c r="E169" s="171" t="s">
        <v>275</v>
      </c>
      <c r="F169" s="172" t="s">
        <v>276</v>
      </c>
      <c r="G169" s="173" t="s">
        <v>245</v>
      </c>
      <c r="H169" s="174">
        <v>0.919</v>
      </c>
      <c r="I169" s="175"/>
      <c r="J169" s="176">
        <f>ROUND(I169*H169,2)</f>
        <v>0</v>
      </c>
      <c r="K169" s="172"/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141</v>
      </c>
      <c r="AT169" s="23" t="s">
        <v>137</v>
      </c>
      <c r="AU169" s="23" t="s">
        <v>142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142</v>
      </c>
      <c r="BK169" s="181">
        <f>ROUND(I169*H169,2)</f>
        <v>0</v>
      </c>
      <c r="BL169" s="23" t="s">
        <v>141</v>
      </c>
      <c r="BM169" s="23" t="s">
        <v>277</v>
      </c>
    </row>
    <row r="170" spans="2:63" s="10" customFormat="1" ht="37.35" customHeight="1">
      <c r="B170" s="156"/>
      <c r="D170" s="157" t="s">
        <v>70</v>
      </c>
      <c r="E170" s="158" t="s">
        <v>278</v>
      </c>
      <c r="F170" s="158" t="s">
        <v>279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P171+P200+P211+P223+P235+P255+P259+P278+P284+P310+P327+P338+P351+P368+P374</f>
        <v>0</v>
      </c>
      <c r="Q170" s="162"/>
      <c r="R170" s="163">
        <f>R171+R200+R211+R223+R235+R255+R259+R278+R284+R310+R327+R338+R351+R368+R374</f>
        <v>2.3581443799999997</v>
      </c>
      <c r="S170" s="162"/>
      <c r="T170" s="164">
        <f>T171+T200+T211+T223+T235+T255+T259+T278+T284+T310+T327+T338+T351+T368+T374</f>
        <v>0.42519255</v>
      </c>
      <c r="AR170" s="157" t="s">
        <v>142</v>
      </c>
      <c r="AT170" s="165" t="s">
        <v>70</v>
      </c>
      <c r="AU170" s="165" t="s">
        <v>71</v>
      </c>
      <c r="AY170" s="157" t="s">
        <v>134</v>
      </c>
      <c r="BK170" s="166">
        <f>BK171+BK200+BK211+BK223+BK235+BK255+BK259+BK278+BK284+BK310+BK327+BK338+BK351+BK368+BK374</f>
        <v>0</v>
      </c>
    </row>
    <row r="171" spans="2:63" s="10" customFormat="1" ht="19.9" customHeight="1">
      <c r="B171" s="156"/>
      <c r="D171" s="157" t="s">
        <v>70</v>
      </c>
      <c r="E171" s="167" t="s">
        <v>280</v>
      </c>
      <c r="F171" s="167" t="s">
        <v>281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142</v>
      </c>
      <c r="AT171" s="165" t="s">
        <v>70</v>
      </c>
      <c r="AU171" s="165" t="s">
        <v>78</v>
      </c>
      <c r="AY171" s="157" t="s">
        <v>134</v>
      </c>
      <c r="BK171" s="166">
        <f>SUM(BK172:BK199)</f>
        <v>0</v>
      </c>
    </row>
    <row r="172" spans="2:65" s="1" customFormat="1" ht="25.5" customHeight="1">
      <c r="B172" s="169"/>
      <c r="C172" s="170" t="s">
        <v>282</v>
      </c>
      <c r="D172" s="170" t="s">
        <v>137</v>
      </c>
      <c r="E172" s="171" t="s">
        <v>283</v>
      </c>
      <c r="F172" s="172" t="s">
        <v>284</v>
      </c>
      <c r="G172" s="173" t="s">
        <v>140</v>
      </c>
      <c r="H172" s="174">
        <v>3.863</v>
      </c>
      <c r="I172" s="175"/>
      <c r="J172" s="176">
        <f>ROUND(I172*H172,2)</f>
        <v>0</v>
      </c>
      <c r="K172" s="172"/>
      <c r="L172" s="40"/>
      <c r="M172" s="177" t="s">
        <v>5</v>
      </c>
      <c r="N172" s="178" t="s">
        <v>43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212</v>
      </c>
      <c r="AT172" s="23" t="s">
        <v>137</v>
      </c>
      <c r="AU172" s="23" t="s">
        <v>142</v>
      </c>
      <c r="AY172" s="23" t="s">
        <v>134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142</v>
      </c>
      <c r="BK172" s="181">
        <f>ROUND(I172*H172,2)</f>
        <v>0</v>
      </c>
      <c r="BL172" s="23" t="s">
        <v>212</v>
      </c>
      <c r="BM172" s="23" t="s">
        <v>285</v>
      </c>
    </row>
    <row r="173" spans="2:51" s="11" customFormat="1" ht="13.5">
      <c r="B173" s="182"/>
      <c r="D173" s="183" t="s">
        <v>144</v>
      </c>
      <c r="E173" s="184" t="s">
        <v>5</v>
      </c>
      <c r="F173" s="185" t="s">
        <v>198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144</v>
      </c>
      <c r="AU173" s="184" t="s">
        <v>142</v>
      </c>
      <c r="AV173" s="11" t="s">
        <v>142</v>
      </c>
      <c r="AW173" s="11" t="s">
        <v>35</v>
      </c>
      <c r="AX173" s="11" t="s">
        <v>71</v>
      </c>
      <c r="AY173" s="184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286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1" t="s">
        <v>142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153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142</v>
      </c>
      <c r="AV175" s="12" t="s">
        <v>141</v>
      </c>
      <c r="AW175" s="12" t="s">
        <v>35</v>
      </c>
      <c r="AX175" s="12" t="s">
        <v>78</v>
      </c>
      <c r="AY175" s="192" t="s">
        <v>134</v>
      </c>
    </row>
    <row r="176" spans="2:65" s="1" customFormat="1" ht="25.5" customHeight="1">
      <c r="B176" s="169"/>
      <c r="C176" s="170" t="s">
        <v>287</v>
      </c>
      <c r="D176" s="170" t="s">
        <v>137</v>
      </c>
      <c r="E176" s="171" t="s">
        <v>288</v>
      </c>
      <c r="F176" s="172" t="s">
        <v>289</v>
      </c>
      <c r="G176" s="173" t="s">
        <v>140</v>
      </c>
      <c r="H176" s="174">
        <v>8.589</v>
      </c>
      <c r="I176" s="175"/>
      <c r="J176" s="176">
        <f>ROUND(I176*H176,2)</f>
        <v>0</v>
      </c>
      <c r="K176" s="172"/>
      <c r="L176" s="40"/>
      <c r="M176" s="177" t="s">
        <v>5</v>
      </c>
      <c r="N176" s="178" t="s">
        <v>43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212</v>
      </c>
      <c r="AT176" s="23" t="s">
        <v>137</v>
      </c>
      <c r="AU176" s="23" t="s">
        <v>142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142</v>
      </c>
      <c r="BK176" s="181">
        <f>ROUND(I176*H176,2)</f>
        <v>0</v>
      </c>
      <c r="BL176" s="23" t="s">
        <v>212</v>
      </c>
      <c r="BM176" s="23" t="s">
        <v>290</v>
      </c>
    </row>
    <row r="177" spans="2:51" s="11" customFormat="1" ht="13.5">
      <c r="B177" s="182"/>
      <c r="D177" s="183" t="s">
        <v>144</v>
      </c>
      <c r="E177" s="184" t="s">
        <v>5</v>
      </c>
      <c r="F177" s="185" t="s">
        <v>291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144</v>
      </c>
      <c r="AU177" s="184" t="s">
        <v>142</v>
      </c>
      <c r="AV177" s="11" t="s">
        <v>142</v>
      </c>
      <c r="AW177" s="11" t="s">
        <v>35</v>
      </c>
      <c r="AX177" s="11" t="s">
        <v>71</v>
      </c>
      <c r="AY177" s="184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292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71</v>
      </c>
      <c r="AY178" s="184" t="s">
        <v>134</v>
      </c>
    </row>
    <row r="179" spans="2:51" s="11" customFormat="1" ht="13.5">
      <c r="B179" s="182"/>
      <c r="D179" s="183" t="s">
        <v>144</v>
      </c>
      <c r="E179" s="184" t="s">
        <v>5</v>
      </c>
      <c r="F179" s="185" t="s">
        <v>293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144</v>
      </c>
      <c r="AU179" s="184" t="s">
        <v>142</v>
      </c>
      <c r="AV179" s="11" t="s">
        <v>142</v>
      </c>
      <c r="AW179" s="11" t="s">
        <v>35</v>
      </c>
      <c r="AX179" s="11" t="s">
        <v>71</v>
      </c>
      <c r="AY179" s="184" t="s">
        <v>134</v>
      </c>
    </row>
    <row r="180" spans="2:51" s="13" customFormat="1" ht="13.5">
      <c r="B180" s="199"/>
      <c r="D180" s="183" t="s">
        <v>144</v>
      </c>
      <c r="E180" s="200" t="s">
        <v>5</v>
      </c>
      <c r="F180" s="201" t="s">
        <v>294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144</v>
      </c>
      <c r="AU180" s="200" t="s">
        <v>142</v>
      </c>
      <c r="AV180" s="13" t="s">
        <v>78</v>
      </c>
      <c r="AW180" s="13" t="s">
        <v>35</v>
      </c>
      <c r="AX180" s="13" t="s">
        <v>71</v>
      </c>
      <c r="AY180" s="200" t="s">
        <v>134</v>
      </c>
    </row>
    <row r="181" spans="2:51" s="11" customFormat="1" ht="13.5">
      <c r="B181" s="182"/>
      <c r="D181" s="183" t="s">
        <v>144</v>
      </c>
      <c r="E181" s="184" t="s">
        <v>5</v>
      </c>
      <c r="F181" s="185" t="s">
        <v>295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144</v>
      </c>
      <c r="AU181" s="184" t="s">
        <v>142</v>
      </c>
      <c r="AV181" s="11" t="s">
        <v>142</v>
      </c>
      <c r="AW181" s="11" t="s">
        <v>35</v>
      </c>
      <c r="AX181" s="11" t="s">
        <v>71</v>
      </c>
      <c r="AY181" s="184" t="s">
        <v>134</v>
      </c>
    </row>
    <row r="182" spans="2:51" s="12" customFormat="1" ht="13.5">
      <c r="B182" s="191"/>
      <c r="D182" s="183" t="s">
        <v>144</v>
      </c>
      <c r="E182" s="192" t="s">
        <v>5</v>
      </c>
      <c r="F182" s="193" t="s">
        <v>153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144</v>
      </c>
      <c r="AU182" s="192" t="s">
        <v>142</v>
      </c>
      <c r="AV182" s="12" t="s">
        <v>141</v>
      </c>
      <c r="AW182" s="12" t="s">
        <v>35</v>
      </c>
      <c r="AX182" s="12" t="s">
        <v>78</v>
      </c>
      <c r="AY182" s="192" t="s">
        <v>134</v>
      </c>
    </row>
    <row r="183" spans="2:65" s="1" customFormat="1" ht="16.5" customHeight="1">
      <c r="B183" s="169"/>
      <c r="C183" s="206" t="s">
        <v>296</v>
      </c>
      <c r="D183" s="206" t="s">
        <v>205</v>
      </c>
      <c r="E183" s="207" t="s">
        <v>297</v>
      </c>
      <c r="F183" s="208" t="s">
        <v>298</v>
      </c>
      <c r="G183" s="209" t="s">
        <v>299</v>
      </c>
      <c r="H183" s="210">
        <v>37.356</v>
      </c>
      <c r="I183" s="211"/>
      <c r="J183" s="212">
        <f>ROUND(I183*H183,2)</f>
        <v>0</v>
      </c>
      <c r="K183" s="208"/>
      <c r="L183" s="213"/>
      <c r="M183" s="214" t="s">
        <v>5</v>
      </c>
      <c r="N183" s="215" t="s">
        <v>43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300</v>
      </c>
      <c r="AT183" s="23" t="s">
        <v>205</v>
      </c>
      <c r="AU183" s="23" t="s">
        <v>142</v>
      </c>
      <c r="AY183" s="23" t="s">
        <v>134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142</v>
      </c>
      <c r="BK183" s="181">
        <f>ROUND(I183*H183,2)</f>
        <v>0</v>
      </c>
      <c r="BL183" s="23" t="s">
        <v>212</v>
      </c>
      <c r="BM183" s="23" t="s">
        <v>301</v>
      </c>
    </row>
    <row r="184" spans="2:51" s="13" customFormat="1" ht="13.5">
      <c r="B184" s="199"/>
      <c r="D184" s="183" t="s">
        <v>144</v>
      </c>
      <c r="E184" s="200" t="s">
        <v>5</v>
      </c>
      <c r="F184" s="201" t="s">
        <v>302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144</v>
      </c>
      <c r="AU184" s="200" t="s">
        <v>142</v>
      </c>
      <c r="AV184" s="13" t="s">
        <v>78</v>
      </c>
      <c r="AW184" s="13" t="s">
        <v>35</v>
      </c>
      <c r="AX184" s="13" t="s">
        <v>71</v>
      </c>
      <c r="AY184" s="200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303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78</v>
      </c>
      <c r="AY185" s="184" t="s">
        <v>134</v>
      </c>
    </row>
    <row r="186" spans="2:65" s="1" customFormat="1" ht="25.5" customHeight="1">
      <c r="B186" s="169"/>
      <c r="C186" s="170" t="s">
        <v>304</v>
      </c>
      <c r="D186" s="170" t="s">
        <v>137</v>
      </c>
      <c r="E186" s="171" t="s">
        <v>305</v>
      </c>
      <c r="F186" s="172" t="s">
        <v>306</v>
      </c>
      <c r="G186" s="173" t="s">
        <v>140</v>
      </c>
      <c r="H186" s="174">
        <v>12.452</v>
      </c>
      <c r="I186" s="175"/>
      <c r="J186" s="176">
        <f>ROUND(I186*H186,2)</f>
        <v>0</v>
      </c>
      <c r="K186" s="172"/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212</v>
      </c>
      <c r="AT186" s="23" t="s">
        <v>137</v>
      </c>
      <c r="AU186" s="23" t="s">
        <v>142</v>
      </c>
      <c r="AY186" s="23" t="s">
        <v>134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142</v>
      </c>
      <c r="BK186" s="181">
        <f>ROUND(I186*H186,2)</f>
        <v>0</v>
      </c>
      <c r="BL186" s="23" t="s">
        <v>212</v>
      </c>
      <c r="BM186" s="23" t="s">
        <v>307</v>
      </c>
    </row>
    <row r="187" spans="2:51" s="11" customFormat="1" ht="13.5">
      <c r="B187" s="182"/>
      <c r="D187" s="183" t="s">
        <v>144</v>
      </c>
      <c r="E187" s="184" t="s">
        <v>5</v>
      </c>
      <c r="F187" s="185" t="s">
        <v>308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144</v>
      </c>
      <c r="AU187" s="184" t="s">
        <v>142</v>
      </c>
      <c r="AV187" s="11" t="s">
        <v>142</v>
      </c>
      <c r="AW187" s="11" t="s">
        <v>35</v>
      </c>
      <c r="AX187" s="11" t="s">
        <v>78</v>
      </c>
      <c r="AY187" s="184" t="s">
        <v>134</v>
      </c>
    </row>
    <row r="188" spans="2:65" s="1" customFormat="1" ht="25.5" customHeight="1">
      <c r="B188" s="169"/>
      <c r="C188" s="170" t="s">
        <v>300</v>
      </c>
      <c r="D188" s="170" t="s">
        <v>137</v>
      </c>
      <c r="E188" s="171" t="s">
        <v>309</v>
      </c>
      <c r="F188" s="172" t="s">
        <v>310</v>
      </c>
      <c r="G188" s="173" t="s">
        <v>311</v>
      </c>
      <c r="H188" s="174">
        <v>17.86</v>
      </c>
      <c r="I188" s="175"/>
      <c r="J188" s="176">
        <f>ROUND(I188*H188,2)</f>
        <v>0</v>
      </c>
      <c r="K188" s="172"/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212</v>
      </c>
      <c r="AT188" s="23" t="s">
        <v>137</v>
      </c>
      <c r="AU188" s="23" t="s">
        <v>142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212</v>
      </c>
      <c r="BM188" s="23" t="s">
        <v>312</v>
      </c>
    </row>
    <row r="189" spans="2:51" s="11" customFormat="1" ht="13.5">
      <c r="B189" s="182"/>
      <c r="D189" s="183" t="s">
        <v>144</v>
      </c>
      <c r="E189" s="184" t="s">
        <v>5</v>
      </c>
      <c r="F189" s="185" t="s">
        <v>313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144</v>
      </c>
      <c r="AU189" s="184" t="s">
        <v>142</v>
      </c>
      <c r="AV189" s="11" t="s">
        <v>142</v>
      </c>
      <c r="AW189" s="11" t="s">
        <v>35</v>
      </c>
      <c r="AX189" s="11" t="s">
        <v>71</v>
      </c>
      <c r="AY189" s="184" t="s">
        <v>134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314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142</v>
      </c>
      <c r="AV190" s="11" t="s">
        <v>142</v>
      </c>
      <c r="AW190" s="11" t="s">
        <v>35</v>
      </c>
      <c r="AX190" s="11" t="s">
        <v>71</v>
      </c>
      <c r="AY190" s="184" t="s">
        <v>134</v>
      </c>
    </row>
    <row r="191" spans="2:51" s="11" customFormat="1" ht="13.5">
      <c r="B191" s="182"/>
      <c r="D191" s="183" t="s">
        <v>144</v>
      </c>
      <c r="E191" s="184" t="s">
        <v>5</v>
      </c>
      <c r="F191" s="185" t="s">
        <v>315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144</v>
      </c>
      <c r="AU191" s="184" t="s">
        <v>142</v>
      </c>
      <c r="AV191" s="11" t="s">
        <v>142</v>
      </c>
      <c r="AW191" s="11" t="s">
        <v>35</v>
      </c>
      <c r="AX191" s="11" t="s">
        <v>71</v>
      </c>
      <c r="AY191" s="184" t="s">
        <v>134</v>
      </c>
    </row>
    <row r="192" spans="2:51" s="11" customFormat="1" ht="13.5">
      <c r="B192" s="182"/>
      <c r="D192" s="183" t="s">
        <v>144</v>
      </c>
      <c r="E192" s="184" t="s">
        <v>5</v>
      </c>
      <c r="F192" s="185" t="s">
        <v>316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144</v>
      </c>
      <c r="AU192" s="184" t="s">
        <v>142</v>
      </c>
      <c r="AV192" s="11" t="s">
        <v>142</v>
      </c>
      <c r="AW192" s="11" t="s">
        <v>35</v>
      </c>
      <c r="AX192" s="11" t="s">
        <v>71</v>
      </c>
      <c r="AY192" s="184" t="s">
        <v>134</v>
      </c>
    </row>
    <row r="193" spans="2:51" s="11" customFormat="1" ht="13.5">
      <c r="B193" s="182"/>
      <c r="D193" s="183" t="s">
        <v>144</v>
      </c>
      <c r="E193" s="184" t="s">
        <v>5</v>
      </c>
      <c r="F193" s="185" t="s">
        <v>317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144</v>
      </c>
      <c r="AU193" s="184" t="s">
        <v>142</v>
      </c>
      <c r="AV193" s="11" t="s">
        <v>142</v>
      </c>
      <c r="AW193" s="11" t="s">
        <v>35</v>
      </c>
      <c r="AX193" s="11" t="s">
        <v>71</v>
      </c>
      <c r="AY193" s="184" t="s">
        <v>134</v>
      </c>
    </row>
    <row r="194" spans="2:51" s="12" customFormat="1" ht="13.5">
      <c r="B194" s="191"/>
      <c r="D194" s="183" t="s">
        <v>144</v>
      </c>
      <c r="E194" s="192" t="s">
        <v>5</v>
      </c>
      <c r="F194" s="193" t="s">
        <v>153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144</v>
      </c>
      <c r="AU194" s="192" t="s">
        <v>142</v>
      </c>
      <c r="AV194" s="12" t="s">
        <v>141</v>
      </c>
      <c r="AW194" s="12" t="s">
        <v>35</v>
      </c>
      <c r="AX194" s="12" t="s">
        <v>78</v>
      </c>
      <c r="AY194" s="192" t="s">
        <v>134</v>
      </c>
    </row>
    <row r="195" spans="2:65" s="1" customFormat="1" ht="25.5" customHeight="1">
      <c r="B195" s="169"/>
      <c r="C195" s="170" t="s">
        <v>318</v>
      </c>
      <c r="D195" s="170" t="s">
        <v>137</v>
      </c>
      <c r="E195" s="171" t="s">
        <v>319</v>
      </c>
      <c r="F195" s="172" t="s">
        <v>320</v>
      </c>
      <c r="G195" s="173" t="s">
        <v>202</v>
      </c>
      <c r="H195" s="174">
        <v>8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212</v>
      </c>
      <c r="AT195" s="23" t="s">
        <v>137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212</v>
      </c>
      <c r="BM195" s="23" t="s">
        <v>321</v>
      </c>
    </row>
    <row r="196" spans="2:65" s="1" customFormat="1" ht="16.5" customHeight="1">
      <c r="B196" s="169"/>
      <c r="C196" s="206" t="s">
        <v>322</v>
      </c>
      <c r="D196" s="206" t="s">
        <v>205</v>
      </c>
      <c r="E196" s="207" t="s">
        <v>323</v>
      </c>
      <c r="F196" s="208" t="s">
        <v>324</v>
      </c>
      <c r="G196" s="209" t="s">
        <v>311</v>
      </c>
      <c r="H196" s="210">
        <v>19.646</v>
      </c>
      <c r="I196" s="211"/>
      <c r="J196" s="212">
        <f>ROUND(I196*H196,2)</f>
        <v>0</v>
      </c>
      <c r="K196" s="208"/>
      <c r="L196" s="213"/>
      <c r="M196" s="214" t="s">
        <v>5</v>
      </c>
      <c r="N196" s="215" t="s">
        <v>43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300</v>
      </c>
      <c r="AT196" s="23" t="s">
        <v>205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212</v>
      </c>
      <c r="BM196" s="23" t="s">
        <v>325</v>
      </c>
    </row>
    <row r="197" spans="2:51" s="11" customFormat="1" ht="13.5">
      <c r="B197" s="182"/>
      <c r="D197" s="183" t="s">
        <v>144</v>
      </c>
      <c r="E197" s="184" t="s">
        <v>5</v>
      </c>
      <c r="F197" s="185" t="s">
        <v>326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144</v>
      </c>
      <c r="AU197" s="184" t="s">
        <v>142</v>
      </c>
      <c r="AV197" s="11" t="s">
        <v>142</v>
      </c>
      <c r="AW197" s="11" t="s">
        <v>35</v>
      </c>
      <c r="AX197" s="11" t="s">
        <v>78</v>
      </c>
      <c r="AY197" s="184" t="s">
        <v>134</v>
      </c>
    </row>
    <row r="198" spans="2:65" s="1" customFormat="1" ht="38.25" customHeight="1">
      <c r="B198" s="169"/>
      <c r="C198" s="170" t="s">
        <v>327</v>
      </c>
      <c r="D198" s="170" t="s">
        <v>137</v>
      </c>
      <c r="E198" s="171" t="s">
        <v>328</v>
      </c>
      <c r="F198" s="172" t="s">
        <v>329</v>
      </c>
      <c r="G198" s="173" t="s">
        <v>245</v>
      </c>
      <c r="H198" s="174">
        <v>0.039</v>
      </c>
      <c r="I198" s="175"/>
      <c r="J198" s="176">
        <f>ROUND(I198*H198,2)</f>
        <v>0</v>
      </c>
      <c r="K198" s="172"/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212</v>
      </c>
      <c r="AT198" s="23" t="s">
        <v>137</v>
      </c>
      <c r="AU198" s="23" t="s">
        <v>142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212</v>
      </c>
      <c r="BM198" s="23" t="s">
        <v>330</v>
      </c>
    </row>
    <row r="199" spans="2:65" s="1" customFormat="1" ht="38.25" customHeight="1">
      <c r="B199" s="169"/>
      <c r="C199" s="170" t="s">
        <v>331</v>
      </c>
      <c r="D199" s="170" t="s">
        <v>137</v>
      </c>
      <c r="E199" s="171" t="s">
        <v>332</v>
      </c>
      <c r="F199" s="172" t="s">
        <v>333</v>
      </c>
      <c r="G199" s="173" t="s">
        <v>245</v>
      </c>
      <c r="H199" s="174">
        <v>0.039</v>
      </c>
      <c r="I199" s="175"/>
      <c r="J199" s="176">
        <f>ROUND(I199*H199,2)</f>
        <v>0</v>
      </c>
      <c r="K199" s="172"/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212</v>
      </c>
      <c r="AT199" s="23" t="s">
        <v>137</v>
      </c>
      <c r="AU199" s="23" t="s">
        <v>142</v>
      </c>
      <c r="AY199" s="23" t="s">
        <v>134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142</v>
      </c>
      <c r="BK199" s="181">
        <f>ROUND(I199*H199,2)</f>
        <v>0</v>
      </c>
      <c r="BL199" s="23" t="s">
        <v>212</v>
      </c>
      <c r="BM199" s="23" t="s">
        <v>334</v>
      </c>
    </row>
    <row r="200" spans="2:63" s="10" customFormat="1" ht="29.85" customHeight="1">
      <c r="B200" s="156"/>
      <c r="D200" s="157" t="s">
        <v>70</v>
      </c>
      <c r="E200" s="167" t="s">
        <v>335</v>
      </c>
      <c r="F200" s="167" t="s">
        <v>336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142</v>
      </c>
      <c r="AT200" s="165" t="s">
        <v>70</v>
      </c>
      <c r="AU200" s="165" t="s">
        <v>78</v>
      </c>
      <c r="AY200" s="157" t="s">
        <v>134</v>
      </c>
      <c r="BK200" s="166">
        <f>SUM(BK201:BK210)</f>
        <v>0</v>
      </c>
    </row>
    <row r="201" spans="2:65" s="1" customFormat="1" ht="25.5" customHeight="1">
      <c r="B201" s="169"/>
      <c r="C201" s="170" t="s">
        <v>337</v>
      </c>
      <c r="D201" s="170" t="s">
        <v>137</v>
      </c>
      <c r="E201" s="171" t="s">
        <v>338</v>
      </c>
      <c r="F201" s="172" t="s">
        <v>339</v>
      </c>
      <c r="G201" s="173" t="s">
        <v>311</v>
      </c>
      <c r="H201" s="174">
        <v>6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212</v>
      </c>
      <c r="AT201" s="23" t="s">
        <v>137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212</v>
      </c>
      <c r="BM201" s="23" t="s">
        <v>340</v>
      </c>
    </row>
    <row r="202" spans="2:65" s="1" customFormat="1" ht="16.5" customHeight="1">
      <c r="B202" s="169"/>
      <c r="C202" s="170" t="s">
        <v>341</v>
      </c>
      <c r="D202" s="170" t="s">
        <v>137</v>
      </c>
      <c r="E202" s="171" t="s">
        <v>342</v>
      </c>
      <c r="F202" s="172" t="s">
        <v>343</v>
      </c>
      <c r="G202" s="173" t="s">
        <v>311</v>
      </c>
      <c r="H202" s="174">
        <v>2</v>
      </c>
      <c r="I202" s="175"/>
      <c r="J202" s="176">
        <f>ROUND(I202*H202,2)</f>
        <v>0</v>
      </c>
      <c r="K202" s="172"/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212</v>
      </c>
      <c r="AT202" s="23" t="s">
        <v>137</v>
      </c>
      <c r="AU202" s="23" t="s">
        <v>142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142</v>
      </c>
      <c r="BK202" s="181">
        <f>ROUND(I202*H202,2)</f>
        <v>0</v>
      </c>
      <c r="BL202" s="23" t="s">
        <v>212</v>
      </c>
      <c r="BM202" s="23" t="s">
        <v>344</v>
      </c>
    </row>
    <row r="203" spans="2:65" s="1" customFormat="1" ht="16.5" customHeight="1">
      <c r="B203" s="169"/>
      <c r="C203" s="170" t="s">
        <v>345</v>
      </c>
      <c r="D203" s="170" t="s">
        <v>137</v>
      </c>
      <c r="E203" s="171" t="s">
        <v>346</v>
      </c>
      <c r="F203" s="172" t="s">
        <v>347</v>
      </c>
      <c r="G203" s="173" t="s">
        <v>311</v>
      </c>
      <c r="H203" s="174">
        <v>7</v>
      </c>
      <c r="I203" s="175"/>
      <c r="J203" s="176">
        <f>ROUND(I203*H203,2)</f>
        <v>0</v>
      </c>
      <c r="K203" s="172"/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212</v>
      </c>
      <c r="AT203" s="23" t="s">
        <v>137</v>
      </c>
      <c r="AU203" s="23" t="s">
        <v>142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142</v>
      </c>
      <c r="BK203" s="181">
        <f>ROUND(I203*H203,2)</f>
        <v>0</v>
      </c>
      <c r="BL203" s="23" t="s">
        <v>212</v>
      </c>
      <c r="BM203" s="23" t="s">
        <v>348</v>
      </c>
    </row>
    <row r="204" spans="2:65" s="1" customFormat="1" ht="16.5" customHeight="1">
      <c r="B204" s="169"/>
      <c r="C204" s="170" t="s">
        <v>349</v>
      </c>
      <c r="D204" s="170" t="s">
        <v>137</v>
      </c>
      <c r="E204" s="171" t="s">
        <v>350</v>
      </c>
      <c r="F204" s="172" t="s">
        <v>351</v>
      </c>
      <c r="G204" s="173" t="s">
        <v>311</v>
      </c>
      <c r="H204" s="174">
        <v>2</v>
      </c>
      <c r="I204" s="175"/>
      <c r="J204" s="176">
        <f>ROUND(I204*H204,2)</f>
        <v>0</v>
      </c>
      <c r="K204" s="172"/>
      <c r="L204" s="40"/>
      <c r="M204" s="177" t="s">
        <v>5</v>
      </c>
      <c r="N204" s="178" t="s">
        <v>43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212</v>
      </c>
      <c r="AT204" s="23" t="s">
        <v>137</v>
      </c>
      <c r="AU204" s="23" t="s">
        <v>142</v>
      </c>
      <c r="AY204" s="23" t="s">
        <v>134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142</v>
      </c>
      <c r="BK204" s="181">
        <f>ROUND(I204*H204,2)</f>
        <v>0</v>
      </c>
      <c r="BL204" s="23" t="s">
        <v>212</v>
      </c>
      <c r="BM204" s="23" t="s">
        <v>352</v>
      </c>
    </row>
    <row r="205" spans="2:65" s="1" customFormat="1" ht="16.5" customHeight="1">
      <c r="B205" s="169"/>
      <c r="C205" s="170" t="s">
        <v>353</v>
      </c>
      <c r="D205" s="170" t="s">
        <v>137</v>
      </c>
      <c r="E205" s="171" t="s">
        <v>354</v>
      </c>
      <c r="F205" s="172" t="s">
        <v>355</v>
      </c>
      <c r="G205" s="173" t="s">
        <v>202</v>
      </c>
      <c r="H205" s="174">
        <v>3</v>
      </c>
      <c r="I205" s="175"/>
      <c r="J205" s="176">
        <f>ROUND(I205*H205,2)</f>
        <v>0</v>
      </c>
      <c r="K205" s="172"/>
      <c r="L205" s="40"/>
      <c r="M205" s="177" t="s">
        <v>5</v>
      </c>
      <c r="N205" s="178" t="s">
        <v>43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212</v>
      </c>
      <c r="AT205" s="23" t="s">
        <v>137</v>
      </c>
      <c r="AU205" s="23" t="s">
        <v>142</v>
      </c>
      <c r="AY205" s="23" t="s">
        <v>134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142</v>
      </c>
      <c r="BK205" s="181">
        <f>ROUND(I205*H205,2)</f>
        <v>0</v>
      </c>
      <c r="BL205" s="23" t="s">
        <v>212</v>
      </c>
      <c r="BM205" s="23" t="s">
        <v>356</v>
      </c>
    </row>
    <row r="206" spans="2:51" s="13" customFormat="1" ht="13.5">
      <c r="B206" s="199"/>
      <c r="D206" s="183" t="s">
        <v>144</v>
      </c>
      <c r="E206" s="200" t="s">
        <v>5</v>
      </c>
      <c r="F206" s="201" t="s">
        <v>357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144</v>
      </c>
      <c r="AU206" s="200" t="s">
        <v>142</v>
      </c>
      <c r="AV206" s="13" t="s">
        <v>78</v>
      </c>
      <c r="AW206" s="13" t="s">
        <v>35</v>
      </c>
      <c r="AX206" s="13" t="s">
        <v>71</v>
      </c>
      <c r="AY206" s="200" t="s">
        <v>134</v>
      </c>
    </row>
    <row r="207" spans="2:51" s="11" customFormat="1" ht="13.5">
      <c r="B207" s="182"/>
      <c r="D207" s="183" t="s">
        <v>144</v>
      </c>
      <c r="E207" s="184" t="s">
        <v>5</v>
      </c>
      <c r="F207" s="185" t="s">
        <v>135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144</v>
      </c>
      <c r="AU207" s="184" t="s">
        <v>142</v>
      </c>
      <c r="AV207" s="11" t="s">
        <v>142</v>
      </c>
      <c r="AW207" s="11" t="s">
        <v>35</v>
      </c>
      <c r="AX207" s="11" t="s">
        <v>78</v>
      </c>
      <c r="AY207" s="184" t="s">
        <v>134</v>
      </c>
    </row>
    <row r="208" spans="2:65" s="1" customFormat="1" ht="16.5" customHeight="1">
      <c r="B208" s="169"/>
      <c r="C208" s="170" t="s">
        <v>358</v>
      </c>
      <c r="D208" s="170" t="s">
        <v>137</v>
      </c>
      <c r="E208" s="171" t="s">
        <v>359</v>
      </c>
      <c r="F208" s="172" t="s">
        <v>360</v>
      </c>
      <c r="G208" s="173" t="s">
        <v>311</v>
      </c>
      <c r="H208" s="174">
        <v>11</v>
      </c>
      <c r="I208" s="175"/>
      <c r="J208" s="176">
        <f>ROUND(I208*H208,2)</f>
        <v>0</v>
      </c>
      <c r="K208" s="172"/>
      <c r="L208" s="40"/>
      <c r="M208" s="177" t="s">
        <v>5</v>
      </c>
      <c r="N208" s="178" t="s">
        <v>43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212</v>
      </c>
      <c r="AT208" s="23" t="s">
        <v>137</v>
      </c>
      <c r="AU208" s="23" t="s">
        <v>142</v>
      </c>
      <c r="AY208" s="23" t="s">
        <v>134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142</v>
      </c>
      <c r="BK208" s="181">
        <f>ROUND(I208*H208,2)</f>
        <v>0</v>
      </c>
      <c r="BL208" s="23" t="s">
        <v>212</v>
      </c>
      <c r="BM208" s="23" t="s">
        <v>361</v>
      </c>
    </row>
    <row r="209" spans="2:65" s="1" customFormat="1" ht="38.25" customHeight="1">
      <c r="B209" s="169"/>
      <c r="C209" s="170" t="s">
        <v>362</v>
      </c>
      <c r="D209" s="170" t="s">
        <v>137</v>
      </c>
      <c r="E209" s="171" t="s">
        <v>363</v>
      </c>
      <c r="F209" s="172" t="s">
        <v>364</v>
      </c>
      <c r="G209" s="173" t="s">
        <v>245</v>
      </c>
      <c r="H209" s="174">
        <v>0.008</v>
      </c>
      <c r="I209" s="175"/>
      <c r="J209" s="176">
        <f>ROUND(I209*H209,2)</f>
        <v>0</v>
      </c>
      <c r="K209" s="172"/>
      <c r="L209" s="40"/>
      <c r="M209" s="177" t="s">
        <v>5</v>
      </c>
      <c r="N209" s="178" t="s">
        <v>43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212</v>
      </c>
      <c r="AT209" s="23" t="s">
        <v>137</v>
      </c>
      <c r="AU209" s="23" t="s">
        <v>142</v>
      </c>
      <c r="AY209" s="23" t="s">
        <v>134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142</v>
      </c>
      <c r="BK209" s="181">
        <f>ROUND(I209*H209,2)</f>
        <v>0</v>
      </c>
      <c r="BL209" s="23" t="s">
        <v>212</v>
      </c>
      <c r="BM209" s="23" t="s">
        <v>365</v>
      </c>
    </row>
    <row r="210" spans="2:65" s="1" customFormat="1" ht="38.25" customHeight="1">
      <c r="B210" s="169"/>
      <c r="C210" s="170" t="s">
        <v>366</v>
      </c>
      <c r="D210" s="170" t="s">
        <v>137</v>
      </c>
      <c r="E210" s="171" t="s">
        <v>367</v>
      </c>
      <c r="F210" s="172" t="s">
        <v>368</v>
      </c>
      <c r="G210" s="173" t="s">
        <v>245</v>
      </c>
      <c r="H210" s="174">
        <v>0.008</v>
      </c>
      <c r="I210" s="175"/>
      <c r="J210" s="176">
        <f>ROUND(I210*H210,2)</f>
        <v>0</v>
      </c>
      <c r="K210" s="172"/>
      <c r="L210" s="40"/>
      <c r="M210" s="177" t="s">
        <v>5</v>
      </c>
      <c r="N210" s="178" t="s">
        <v>43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212</v>
      </c>
      <c r="AT210" s="23" t="s">
        <v>137</v>
      </c>
      <c r="AU210" s="23" t="s">
        <v>142</v>
      </c>
      <c r="AY210" s="23" t="s">
        <v>134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142</v>
      </c>
      <c r="BK210" s="181">
        <f>ROUND(I210*H210,2)</f>
        <v>0</v>
      </c>
      <c r="BL210" s="23" t="s">
        <v>212</v>
      </c>
      <c r="BM210" s="23" t="s">
        <v>369</v>
      </c>
    </row>
    <row r="211" spans="2:63" s="10" customFormat="1" ht="29.85" customHeight="1">
      <c r="B211" s="156"/>
      <c r="D211" s="157" t="s">
        <v>70</v>
      </c>
      <c r="E211" s="167" t="s">
        <v>370</v>
      </c>
      <c r="F211" s="167" t="s">
        <v>371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142</v>
      </c>
      <c r="AT211" s="165" t="s">
        <v>70</v>
      </c>
      <c r="AU211" s="165" t="s">
        <v>78</v>
      </c>
      <c r="AY211" s="157" t="s">
        <v>134</v>
      </c>
      <c r="BK211" s="166">
        <f>SUM(BK212:BK222)</f>
        <v>0</v>
      </c>
    </row>
    <row r="212" spans="2:65" s="1" customFormat="1" ht="16.5" customHeight="1">
      <c r="B212" s="169"/>
      <c r="C212" s="170" t="s">
        <v>372</v>
      </c>
      <c r="D212" s="170" t="s">
        <v>137</v>
      </c>
      <c r="E212" s="171" t="s">
        <v>373</v>
      </c>
      <c r="F212" s="172" t="s">
        <v>374</v>
      </c>
      <c r="G212" s="173" t="s">
        <v>311</v>
      </c>
      <c r="H212" s="174">
        <v>10</v>
      </c>
      <c r="I212" s="175"/>
      <c r="J212" s="176">
        <f aca="true" t="shared" si="10" ref="J212:J222">ROUND(I212*H212,2)</f>
        <v>0</v>
      </c>
      <c r="K212" s="172"/>
      <c r="L212" s="40"/>
      <c r="M212" s="177" t="s">
        <v>5</v>
      </c>
      <c r="N212" s="178" t="s">
        <v>43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212</v>
      </c>
      <c r="AT212" s="23" t="s">
        <v>137</v>
      </c>
      <c r="AU212" s="23" t="s">
        <v>142</v>
      </c>
      <c r="AY212" s="23" t="s">
        <v>134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142</v>
      </c>
      <c r="BK212" s="181">
        <f aca="true" t="shared" si="19" ref="BK212:BK222">ROUND(I212*H212,2)</f>
        <v>0</v>
      </c>
      <c r="BL212" s="23" t="s">
        <v>212</v>
      </c>
      <c r="BM212" s="23" t="s">
        <v>375</v>
      </c>
    </row>
    <row r="213" spans="2:65" s="1" customFormat="1" ht="25.5" customHeight="1">
      <c r="B213" s="169"/>
      <c r="C213" s="170" t="s">
        <v>376</v>
      </c>
      <c r="D213" s="170" t="s">
        <v>137</v>
      </c>
      <c r="E213" s="171" t="s">
        <v>377</v>
      </c>
      <c r="F213" s="172" t="s">
        <v>378</v>
      </c>
      <c r="G213" s="173" t="s">
        <v>311</v>
      </c>
      <c r="H213" s="174">
        <v>20</v>
      </c>
      <c r="I213" s="175"/>
      <c r="J213" s="176">
        <f t="shared" si="10"/>
        <v>0</v>
      </c>
      <c r="K213" s="172"/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212</v>
      </c>
      <c r="AT213" s="23" t="s">
        <v>137</v>
      </c>
      <c r="AU213" s="23" t="s">
        <v>142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142</v>
      </c>
      <c r="BK213" s="181">
        <f t="shared" si="19"/>
        <v>0</v>
      </c>
      <c r="BL213" s="23" t="s">
        <v>212</v>
      </c>
      <c r="BM213" s="23" t="s">
        <v>379</v>
      </c>
    </row>
    <row r="214" spans="2:65" s="1" customFormat="1" ht="16.5" customHeight="1">
      <c r="B214" s="169"/>
      <c r="C214" s="206" t="s">
        <v>380</v>
      </c>
      <c r="D214" s="206" t="s">
        <v>205</v>
      </c>
      <c r="E214" s="207" t="s">
        <v>381</v>
      </c>
      <c r="F214" s="208" t="s">
        <v>382</v>
      </c>
      <c r="G214" s="209" t="s">
        <v>311</v>
      </c>
      <c r="H214" s="210">
        <v>7</v>
      </c>
      <c r="I214" s="211"/>
      <c r="J214" s="212">
        <f t="shared" si="10"/>
        <v>0</v>
      </c>
      <c r="K214" s="208"/>
      <c r="L214" s="213"/>
      <c r="M214" s="214" t="s">
        <v>5</v>
      </c>
      <c r="N214" s="215" t="s">
        <v>43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300</v>
      </c>
      <c r="AT214" s="23" t="s">
        <v>205</v>
      </c>
      <c r="AU214" s="23" t="s">
        <v>142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142</v>
      </c>
      <c r="BK214" s="181">
        <f t="shared" si="19"/>
        <v>0</v>
      </c>
      <c r="BL214" s="23" t="s">
        <v>212</v>
      </c>
      <c r="BM214" s="23" t="s">
        <v>383</v>
      </c>
    </row>
    <row r="215" spans="2:65" s="1" customFormat="1" ht="16.5" customHeight="1">
      <c r="B215" s="169"/>
      <c r="C215" s="206" t="s">
        <v>384</v>
      </c>
      <c r="D215" s="206" t="s">
        <v>205</v>
      </c>
      <c r="E215" s="207" t="s">
        <v>385</v>
      </c>
      <c r="F215" s="208" t="s">
        <v>386</v>
      </c>
      <c r="G215" s="209" t="s">
        <v>311</v>
      </c>
      <c r="H215" s="210">
        <v>7</v>
      </c>
      <c r="I215" s="211"/>
      <c r="J215" s="212">
        <f t="shared" si="10"/>
        <v>0</v>
      </c>
      <c r="K215" s="208"/>
      <c r="L215" s="213"/>
      <c r="M215" s="214" t="s">
        <v>5</v>
      </c>
      <c r="N215" s="215" t="s">
        <v>43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300</v>
      </c>
      <c r="AT215" s="23" t="s">
        <v>205</v>
      </c>
      <c r="AU215" s="23" t="s">
        <v>142</v>
      </c>
      <c r="AY215" s="23" t="s">
        <v>134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142</v>
      </c>
      <c r="BK215" s="181">
        <f t="shared" si="19"/>
        <v>0</v>
      </c>
      <c r="BL215" s="23" t="s">
        <v>212</v>
      </c>
      <c r="BM215" s="23" t="s">
        <v>387</v>
      </c>
    </row>
    <row r="216" spans="2:65" s="1" customFormat="1" ht="16.5" customHeight="1">
      <c r="B216" s="169"/>
      <c r="C216" s="206" t="s">
        <v>388</v>
      </c>
      <c r="D216" s="206" t="s">
        <v>205</v>
      </c>
      <c r="E216" s="207" t="s">
        <v>389</v>
      </c>
      <c r="F216" s="208" t="s">
        <v>390</v>
      </c>
      <c r="G216" s="209" t="s">
        <v>311</v>
      </c>
      <c r="H216" s="210">
        <v>6</v>
      </c>
      <c r="I216" s="211"/>
      <c r="J216" s="212">
        <f t="shared" si="10"/>
        <v>0</v>
      </c>
      <c r="K216" s="208"/>
      <c r="L216" s="213"/>
      <c r="M216" s="214" t="s">
        <v>5</v>
      </c>
      <c r="N216" s="215" t="s">
        <v>43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300</v>
      </c>
      <c r="AT216" s="23" t="s">
        <v>205</v>
      </c>
      <c r="AU216" s="23" t="s">
        <v>142</v>
      </c>
      <c r="AY216" s="23" t="s">
        <v>134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142</v>
      </c>
      <c r="BK216" s="181">
        <f t="shared" si="19"/>
        <v>0</v>
      </c>
      <c r="BL216" s="23" t="s">
        <v>212</v>
      </c>
      <c r="BM216" s="23" t="s">
        <v>391</v>
      </c>
    </row>
    <row r="217" spans="2:65" s="1" customFormat="1" ht="25.5" customHeight="1">
      <c r="B217" s="169"/>
      <c r="C217" s="170" t="s">
        <v>192</v>
      </c>
      <c r="D217" s="170" t="s">
        <v>137</v>
      </c>
      <c r="E217" s="171" t="s">
        <v>392</v>
      </c>
      <c r="F217" s="172" t="s">
        <v>393</v>
      </c>
      <c r="G217" s="173" t="s">
        <v>394</v>
      </c>
      <c r="H217" s="174">
        <v>1</v>
      </c>
      <c r="I217" s="175"/>
      <c r="J217" s="176">
        <f t="shared" si="10"/>
        <v>0</v>
      </c>
      <c r="K217" s="172"/>
      <c r="L217" s="40"/>
      <c r="M217" s="177" t="s">
        <v>5</v>
      </c>
      <c r="N217" s="178" t="s">
        <v>43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212</v>
      </c>
      <c r="AT217" s="23" t="s">
        <v>137</v>
      </c>
      <c r="AU217" s="23" t="s">
        <v>142</v>
      </c>
      <c r="AY217" s="23" t="s">
        <v>134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142</v>
      </c>
      <c r="BK217" s="181">
        <f t="shared" si="19"/>
        <v>0</v>
      </c>
      <c r="BL217" s="23" t="s">
        <v>212</v>
      </c>
      <c r="BM217" s="23" t="s">
        <v>395</v>
      </c>
    </row>
    <row r="218" spans="2:65" s="1" customFormat="1" ht="25.5" customHeight="1">
      <c r="B218" s="169"/>
      <c r="C218" s="170" t="s">
        <v>396</v>
      </c>
      <c r="D218" s="170" t="s">
        <v>137</v>
      </c>
      <c r="E218" s="171" t="s">
        <v>397</v>
      </c>
      <c r="F218" s="172" t="s">
        <v>398</v>
      </c>
      <c r="G218" s="173" t="s">
        <v>394</v>
      </c>
      <c r="H218" s="174">
        <v>1</v>
      </c>
      <c r="I218" s="175"/>
      <c r="J218" s="176">
        <f t="shared" si="10"/>
        <v>0</v>
      </c>
      <c r="K218" s="172"/>
      <c r="L218" s="40"/>
      <c r="M218" s="177" t="s">
        <v>5</v>
      </c>
      <c r="N218" s="178" t="s">
        <v>43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212</v>
      </c>
      <c r="AT218" s="23" t="s">
        <v>137</v>
      </c>
      <c r="AU218" s="23" t="s">
        <v>142</v>
      </c>
      <c r="AY218" s="23" t="s">
        <v>134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142</v>
      </c>
      <c r="BK218" s="181">
        <f t="shared" si="19"/>
        <v>0</v>
      </c>
      <c r="BL218" s="23" t="s">
        <v>212</v>
      </c>
      <c r="BM218" s="23" t="s">
        <v>399</v>
      </c>
    </row>
    <row r="219" spans="2:65" s="1" customFormat="1" ht="25.5" customHeight="1">
      <c r="B219" s="169"/>
      <c r="C219" s="170" t="s">
        <v>400</v>
      </c>
      <c r="D219" s="170" t="s">
        <v>137</v>
      </c>
      <c r="E219" s="171" t="s">
        <v>401</v>
      </c>
      <c r="F219" s="172" t="s">
        <v>402</v>
      </c>
      <c r="G219" s="173" t="s">
        <v>311</v>
      </c>
      <c r="H219" s="174">
        <v>20</v>
      </c>
      <c r="I219" s="175"/>
      <c r="J219" s="176">
        <f t="shared" si="10"/>
        <v>0</v>
      </c>
      <c r="K219" s="172"/>
      <c r="L219" s="40"/>
      <c r="M219" s="177" t="s">
        <v>5</v>
      </c>
      <c r="N219" s="178" t="s">
        <v>43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212</v>
      </c>
      <c r="AT219" s="23" t="s">
        <v>137</v>
      </c>
      <c r="AU219" s="23" t="s">
        <v>142</v>
      </c>
      <c r="AY219" s="23" t="s">
        <v>134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142</v>
      </c>
      <c r="BK219" s="181">
        <f t="shared" si="19"/>
        <v>0</v>
      </c>
      <c r="BL219" s="23" t="s">
        <v>212</v>
      </c>
      <c r="BM219" s="23" t="s">
        <v>403</v>
      </c>
    </row>
    <row r="220" spans="2:65" s="1" customFormat="1" ht="25.5" customHeight="1">
      <c r="B220" s="169"/>
      <c r="C220" s="170" t="s">
        <v>404</v>
      </c>
      <c r="D220" s="170" t="s">
        <v>137</v>
      </c>
      <c r="E220" s="171" t="s">
        <v>405</v>
      </c>
      <c r="F220" s="172" t="s">
        <v>406</v>
      </c>
      <c r="G220" s="173" t="s">
        <v>311</v>
      </c>
      <c r="H220" s="174">
        <v>20</v>
      </c>
      <c r="I220" s="175"/>
      <c r="J220" s="176">
        <f t="shared" si="10"/>
        <v>0</v>
      </c>
      <c r="K220" s="172"/>
      <c r="L220" s="40"/>
      <c r="M220" s="177" t="s">
        <v>5</v>
      </c>
      <c r="N220" s="178" t="s">
        <v>43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212</v>
      </c>
      <c r="AT220" s="23" t="s">
        <v>137</v>
      </c>
      <c r="AU220" s="23" t="s">
        <v>142</v>
      </c>
      <c r="AY220" s="23" t="s">
        <v>134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142</v>
      </c>
      <c r="BK220" s="181">
        <f t="shared" si="19"/>
        <v>0</v>
      </c>
      <c r="BL220" s="23" t="s">
        <v>212</v>
      </c>
      <c r="BM220" s="23" t="s">
        <v>407</v>
      </c>
    </row>
    <row r="221" spans="2:65" s="1" customFormat="1" ht="38.25" customHeight="1">
      <c r="B221" s="169"/>
      <c r="C221" s="170" t="s">
        <v>408</v>
      </c>
      <c r="D221" s="170" t="s">
        <v>137</v>
      </c>
      <c r="E221" s="171" t="s">
        <v>409</v>
      </c>
      <c r="F221" s="172" t="s">
        <v>410</v>
      </c>
      <c r="G221" s="173" t="s">
        <v>245</v>
      </c>
      <c r="H221" s="174">
        <v>0.02</v>
      </c>
      <c r="I221" s="175"/>
      <c r="J221" s="176">
        <f t="shared" si="10"/>
        <v>0</v>
      </c>
      <c r="K221" s="172"/>
      <c r="L221" s="40"/>
      <c r="M221" s="177" t="s">
        <v>5</v>
      </c>
      <c r="N221" s="178" t="s">
        <v>43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212</v>
      </c>
      <c r="AT221" s="23" t="s">
        <v>137</v>
      </c>
      <c r="AU221" s="23" t="s">
        <v>142</v>
      </c>
      <c r="AY221" s="23" t="s">
        <v>134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142</v>
      </c>
      <c r="BK221" s="181">
        <f t="shared" si="19"/>
        <v>0</v>
      </c>
      <c r="BL221" s="23" t="s">
        <v>212</v>
      </c>
      <c r="BM221" s="23" t="s">
        <v>411</v>
      </c>
    </row>
    <row r="222" spans="2:65" s="1" customFormat="1" ht="38.25" customHeight="1">
      <c r="B222" s="169"/>
      <c r="C222" s="170" t="s">
        <v>412</v>
      </c>
      <c r="D222" s="170" t="s">
        <v>137</v>
      </c>
      <c r="E222" s="171" t="s">
        <v>413</v>
      </c>
      <c r="F222" s="172" t="s">
        <v>414</v>
      </c>
      <c r="G222" s="173" t="s">
        <v>245</v>
      </c>
      <c r="H222" s="174">
        <v>0.02</v>
      </c>
      <c r="I222" s="175"/>
      <c r="J222" s="176">
        <f t="shared" si="10"/>
        <v>0</v>
      </c>
      <c r="K222" s="172"/>
      <c r="L222" s="40"/>
      <c r="M222" s="177" t="s">
        <v>5</v>
      </c>
      <c r="N222" s="178" t="s">
        <v>43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212</v>
      </c>
      <c r="AT222" s="23" t="s">
        <v>137</v>
      </c>
      <c r="AU222" s="23" t="s">
        <v>142</v>
      </c>
      <c r="AY222" s="23" t="s">
        <v>134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142</v>
      </c>
      <c r="BK222" s="181">
        <f t="shared" si="19"/>
        <v>0</v>
      </c>
      <c r="BL222" s="23" t="s">
        <v>212</v>
      </c>
      <c r="BM222" s="23" t="s">
        <v>415</v>
      </c>
    </row>
    <row r="223" spans="2:63" s="10" customFormat="1" ht="29.85" customHeight="1">
      <c r="B223" s="156"/>
      <c r="D223" s="157" t="s">
        <v>70</v>
      </c>
      <c r="E223" s="167" t="s">
        <v>416</v>
      </c>
      <c r="F223" s="167" t="s">
        <v>417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142</v>
      </c>
      <c r="AT223" s="165" t="s">
        <v>70</v>
      </c>
      <c r="AU223" s="165" t="s">
        <v>78</v>
      </c>
      <c r="AY223" s="157" t="s">
        <v>134</v>
      </c>
      <c r="BK223" s="166">
        <f>SUM(BK224:BK234)</f>
        <v>0</v>
      </c>
    </row>
    <row r="224" spans="2:65" s="1" customFormat="1" ht="16.5" customHeight="1">
      <c r="B224" s="169"/>
      <c r="C224" s="170" t="s">
        <v>418</v>
      </c>
      <c r="D224" s="170" t="s">
        <v>137</v>
      </c>
      <c r="E224" s="171" t="s">
        <v>419</v>
      </c>
      <c r="F224" s="172" t="s">
        <v>420</v>
      </c>
      <c r="G224" s="173" t="s">
        <v>311</v>
      </c>
      <c r="H224" s="174">
        <v>3</v>
      </c>
      <c r="I224" s="175"/>
      <c r="J224" s="176">
        <f>ROUND(I224*H224,2)</f>
        <v>0</v>
      </c>
      <c r="K224" s="172"/>
      <c r="L224" s="40"/>
      <c r="M224" s="177" t="s">
        <v>5</v>
      </c>
      <c r="N224" s="178" t="s">
        <v>43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212</v>
      </c>
      <c r="AT224" s="23" t="s">
        <v>137</v>
      </c>
      <c r="AU224" s="23" t="s">
        <v>142</v>
      </c>
      <c r="AY224" s="23" t="s">
        <v>134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142</v>
      </c>
      <c r="BK224" s="181">
        <f>ROUND(I224*H224,2)</f>
        <v>0</v>
      </c>
      <c r="BL224" s="23" t="s">
        <v>212</v>
      </c>
      <c r="BM224" s="23" t="s">
        <v>421</v>
      </c>
    </row>
    <row r="225" spans="2:65" s="1" customFormat="1" ht="25.5" customHeight="1">
      <c r="B225" s="169"/>
      <c r="C225" s="170" t="s">
        <v>422</v>
      </c>
      <c r="D225" s="170" t="s">
        <v>137</v>
      </c>
      <c r="E225" s="171" t="s">
        <v>423</v>
      </c>
      <c r="F225" s="172" t="s">
        <v>424</v>
      </c>
      <c r="G225" s="173" t="s">
        <v>311</v>
      </c>
      <c r="H225" s="174">
        <v>1</v>
      </c>
      <c r="I225" s="175"/>
      <c r="J225" s="176">
        <f>ROUND(I225*H225,2)</f>
        <v>0</v>
      </c>
      <c r="K225" s="172"/>
      <c r="L225" s="40"/>
      <c r="M225" s="177" t="s">
        <v>5</v>
      </c>
      <c r="N225" s="178" t="s">
        <v>43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212</v>
      </c>
      <c r="AT225" s="23" t="s">
        <v>137</v>
      </c>
      <c r="AU225" s="23" t="s">
        <v>142</v>
      </c>
      <c r="AY225" s="23" t="s">
        <v>134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142</v>
      </c>
      <c r="BK225" s="181">
        <f>ROUND(I225*H225,2)</f>
        <v>0</v>
      </c>
      <c r="BL225" s="23" t="s">
        <v>212</v>
      </c>
      <c r="BM225" s="23" t="s">
        <v>425</v>
      </c>
    </row>
    <row r="226" spans="2:51" s="13" customFormat="1" ht="13.5">
      <c r="B226" s="199"/>
      <c r="D226" s="183" t="s">
        <v>144</v>
      </c>
      <c r="E226" s="200" t="s">
        <v>5</v>
      </c>
      <c r="F226" s="201" t="s">
        <v>426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144</v>
      </c>
      <c r="AU226" s="200" t="s">
        <v>142</v>
      </c>
      <c r="AV226" s="13" t="s">
        <v>78</v>
      </c>
      <c r="AW226" s="13" t="s">
        <v>35</v>
      </c>
      <c r="AX226" s="13" t="s">
        <v>71</v>
      </c>
      <c r="AY226" s="200" t="s">
        <v>134</v>
      </c>
    </row>
    <row r="227" spans="2:51" s="11" customFormat="1" ht="13.5">
      <c r="B227" s="182"/>
      <c r="D227" s="183" t="s">
        <v>144</v>
      </c>
      <c r="E227" s="184" t="s">
        <v>5</v>
      </c>
      <c r="F227" s="185" t="s">
        <v>78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144</v>
      </c>
      <c r="AU227" s="184" t="s">
        <v>142</v>
      </c>
      <c r="AV227" s="11" t="s">
        <v>142</v>
      </c>
      <c r="AW227" s="11" t="s">
        <v>35</v>
      </c>
      <c r="AX227" s="11" t="s">
        <v>78</v>
      </c>
      <c r="AY227" s="184" t="s">
        <v>134</v>
      </c>
    </row>
    <row r="228" spans="2:65" s="1" customFormat="1" ht="16.5" customHeight="1">
      <c r="B228" s="169"/>
      <c r="C228" s="170" t="s">
        <v>427</v>
      </c>
      <c r="D228" s="170" t="s">
        <v>137</v>
      </c>
      <c r="E228" s="171" t="s">
        <v>428</v>
      </c>
      <c r="F228" s="172" t="s">
        <v>429</v>
      </c>
      <c r="G228" s="173" t="s">
        <v>311</v>
      </c>
      <c r="H228" s="174">
        <v>3</v>
      </c>
      <c r="I228" s="175"/>
      <c r="J228" s="176">
        <f aca="true" t="shared" si="20" ref="J228:J234">ROUND(I228*H228,2)</f>
        <v>0</v>
      </c>
      <c r="K228" s="172"/>
      <c r="L228" s="40"/>
      <c r="M228" s="177" t="s">
        <v>5</v>
      </c>
      <c r="N228" s="178" t="s">
        <v>43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212</v>
      </c>
      <c r="AT228" s="23" t="s">
        <v>137</v>
      </c>
      <c r="AU228" s="23" t="s">
        <v>142</v>
      </c>
      <c r="AY228" s="23" t="s">
        <v>134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142</v>
      </c>
      <c r="BK228" s="181">
        <f aca="true" t="shared" si="29" ref="BK228:BK234">ROUND(I228*H228,2)</f>
        <v>0</v>
      </c>
      <c r="BL228" s="23" t="s">
        <v>212</v>
      </c>
      <c r="BM228" s="23" t="s">
        <v>430</v>
      </c>
    </row>
    <row r="229" spans="2:65" s="1" customFormat="1" ht="25.5" customHeight="1">
      <c r="B229" s="169"/>
      <c r="C229" s="170" t="s">
        <v>431</v>
      </c>
      <c r="D229" s="170" t="s">
        <v>137</v>
      </c>
      <c r="E229" s="171" t="s">
        <v>432</v>
      </c>
      <c r="F229" s="172" t="s">
        <v>433</v>
      </c>
      <c r="G229" s="173" t="s">
        <v>394</v>
      </c>
      <c r="H229" s="174">
        <v>1</v>
      </c>
      <c r="I229" s="175"/>
      <c r="J229" s="176">
        <f t="shared" si="20"/>
        <v>0</v>
      </c>
      <c r="K229" s="172"/>
      <c r="L229" s="40"/>
      <c r="M229" s="177" t="s">
        <v>5</v>
      </c>
      <c r="N229" s="178" t="s">
        <v>43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212</v>
      </c>
      <c r="AT229" s="23" t="s">
        <v>137</v>
      </c>
      <c r="AU229" s="23" t="s">
        <v>142</v>
      </c>
      <c r="AY229" s="23" t="s">
        <v>134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142</v>
      </c>
      <c r="BK229" s="181">
        <f t="shared" si="29"/>
        <v>0</v>
      </c>
      <c r="BL229" s="23" t="s">
        <v>212</v>
      </c>
      <c r="BM229" s="23" t="s">
        <v>434</v>
      </c>
    </row>
    <row r="230" spans="2:65" s="1" customFormat="1" ht="16.5" customHeight="1">
      <c r="B230" s="169"/>
      <c r="C230" s="170" t="s">
        <v>435</v>
      </c>
      <c r="D230" s="170" t="s">
        <v>137</v>
      </c>
      <c r="E230" s="171" t="s">
        <v>436</v>
      </c>
      <c r="F230" s="172" t="s">
        <v>437</v>
      </c>
      <c r="G230" s="173" t="s">
        <v>202</v>
      </c>
      <c r="H230" s="174">
        <v>2</v>
      </c>
      <c r="I230" s="175"/>
      <c r="J230" s="176">
        <f t="shared" si="20"/>
        <v>0</v>
      </c>
      <c r="K230" s="172"/>
      <c r="L230" s="40"/>
      <c r="M230" s="177" t="s">
        <v>5</v>
      </c>
      <c r="N230" s="178" t="s">
        <v>43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212</v>
      </c>
      <c r="AT230" s="23" t="s">
        <v>137</v>
      </c>
      <c r="AU230" s="23" t="s">
        <v>142</v>
      </c>
      <c r="AY230" s="23" t="s">
        <v>134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142</v>
      </c>
      <c r="BK230" s="181">
        <f t="shared" si="29"/>
        <v>0</v>
      </c>
      <c r="BL230" s="23" t="s">
        <v>212</v>
      </c>
      <c r="BM230" s="23" t="s">
        <v>438</v>
      </c>
    </row>
    <row r="231" spans="2:65" s="1" customFormat="1" ht="16.5" customHeight="1">
      <c r="B231" s="169"/>
      <c r="C231" s="170" t="s">
        <v>439</v>
      </c>
      <c r="D231" s="170" t="s">
        <v>137</v>
      </c>
      <c r="E231" s="171" t="s">
        <v>440</v>
      </c>
      <c r="F231" s="172" t="s">
        <v>441</v>
      </c>
      <c r="G231" s="173" t="s">
        <v>311</v>
      </c>
      <c r="H231" s="174">
        <v>3</v>
      </c>
      <c r="I231" s="175"/>
      <c r="J231" s="176">
        <f t="shared" si="20"/>
        <v>0</v>
      </c>
      <c r="K231" s="172"/>
      <c r="L231" s="40"/>
      <c r="M231" s="177" t="s">
        <v>5</v>
      </c>
      <c r="N231" s="178" t="s">
        <v>43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212</v>
      </c>
      <c r="AT231" s="23" t="s">
        <v>137</v>
      </c>
      <c r="AU231" s="23" t="s">
        <v>142</v>
      </c>
      <c r="AY231" s="23" t="s">
        <v>134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142</v>
      </c>
      <c r="BK231" s="181">
        <f t="shared" si="29"/>
        <v>0</v>
      </c>
      <c r="BL231" s="23" t="s">
        <v>212</v>
      </c>
      <c r="BM231" s="23" t="s">
        <v>442</v>
      </c>
    </row>
    <row r="232" spans="2:65" s="1" customFormat="1" ht="16.5" customHeight="1">
      <c r="B232" s="169"/>
      <c r="C232" s="170" t="s">
        <v>443</v>
      </c>
      <c r="D232" s="170" t="s">
        <v>137</v>
      </c>
      <c r="E232" s="171" t="s">
        <v>444</v>
      </c>
      <c r="F232" s="172" t="s">
        <v>445</v>
      </c>
      <c r="G232" s="173" t="s">
        <v>202</v>
      </c>
      <c r="H232" s="174">
        <v>1</v>
      </c>
      <c r="I232" s="175"/>
      <c r="J232" s="176">
        <f t="shared" si="20"/>
        <v>0</v>
      </c>
      <c r="K232" s="172"/>
      <c r="L232" s="40"/>
      <c r="M232" s="177" t="s">
        <v>5</v>
      </c>
      <c r="N232" s="178" t="s">
        <v>43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212</v>
      </c>
      <c r="AT232" s="23" t="s">
        <v>137</v>
      </c>
      <c r="AU232" s="23" t="s">
        <v>142</v>
      </c>
      <c r="AY232" s="23" t="s">
        <v>134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142</v>
      </c>
      <c r="BK232" s="181">
        <f t="shared" si="29"/>
        <v>0</v>
      </c>
      <c r="BL232" s="23" t="s">
        <v>212</v>
      </c>
      <c r="BM232" s="23" t="s">
        <v>446</v>
      </c>
    </row>
    <row r="233" spans="2:65" s="1" customFormat="1" ht="38.25" customHeight="1">
      <c r="B233" s="169"/>
      <c r="C233" s="170" t="s">
        <v>447</v>
      </c>
      <c r="D233" s="170" t="s">
        <v>137</v>
      </c>
      <c r="E233" s="171" t="s">
        <v>448</v>
      </c>
      <c r="F233" s="172" t="s">
        <v>449</v>
      </c>
      <c r="G233" s="173" t="s">
        <v>245</v>
      </c>
      <c r="H233" s="174">
        <v>0.003</v>
      </c>
      <c r="I233" s="175"/>
      <c r="J233" s="176">
        <f t="shared" si="20"/>
        <v>0</v>
      </c>
      <c r="K233" s="172"/>
      <c r="L233" s="40"/>
      <c r="M233" s="177" t="s">
        <v>5</v>
      </c>
      <c r="N233" s="178" t="s">
        <v>43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212</v>
      </c>
      <c r="AT233" s="23" t="s">
        <v>137</v>
      </c>
      <c r="AU233" s="23" t="s">
        <v>142</v>
      </c>
      <c r="AY233" s="23" t="s">
        <v>134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142</v>
      </c>
      <c r="BK233" s="181">
        <f t="shared" si="29"/>
        <v>0</v>
      </c>
      <c r="BL233" s="23" t="s">
        <v>212</v>
      </c>
      <c r="BM233" s="23" t="s">
        <v>450</v>
      </c>
    </row>
    <row r="234" spans="2:65" s="1" customFormat="1" ht="38.25" customHeight="1">
      <c r="B234" s="169"/>
      <c r="C234" s="170" t="s">
        <v>451</v>
      </c>
      <c r="D234" s="170" t="s">
        <v>137</v>
      </c>
      <c r="E234" s="171" t="s">
        <v>452</v>
      </c>
      <c r="F234" s="172" t="s">
        <v>453</v>
      </c>
      <c r="G234" s="173" t="s">
        <v>245</v>
      </c>
      <c r="H234" s="174">
        <v>0.003</v>
      </c>
      <c r="I234" s="175"/>
      <c r="J234" s="176">
        <f t="shared" si="20"/>
        <v>0</v>
      </c>
      <c r="K234" s="172"/>
      <c r="L234" s="40"/>
      <c r="M234" s="177" t="s">
        <v>5</v>
      </c>
      <c r="N234" s="178" t="s">
        <v>43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212</v>
      </c>
      <c r="AT234" s="23" t="s">
        <v>137</v>
      </c>
      <c r="AU234" s="23" t="s">
        <v>142</v>
      </c>
      <c r="AY234" s="23" t="s">
        <v>134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142</v>
      </c>
      <c r="BK234" s="181">
        <f t="shared" si="29"/>
        <v>0</v>
      </c>
      <c r="BL234" s="23" t="s">
        <v>212</v>
      </c>
      <c r="BM234" s="23" t="s">
        <v>454</v>
      </c>
    </row>
    <row r="235" spans="2:63" s="10" customFormat="1" ht="29.85" customHeight="1">
      <c r="B235" s="156"/>
      <c r="D235" s="157" t="s">
        <v>70</v>
      </c>
      <c r="E235" s="167" t="s">
        <v>455</v>
      </c>
      <c r="F235" s="167" t="s">
        <v>456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142</v>
      </c>
      <c r="AT235" s="165" t="s">
        <v>70</v>
      </c>
      <c r="AU235" s="165" t="s">
        <v>78</v>
      </c>
      <c r="AY235" s="157" t="s">
        <v>134</v>
      </c>
      <c r="BK235" s="166">
        <f>SUM(BK236:BK254)</f>
        <v>0</v>
      </c>
    </row>
    <row r="236" spans="2:65" s="1" customFormat="1" ht="16.5" customHeight="1">
      <c r="B236" s="169"/>
      <c r="C236" s="170" t="s">
        <v>457</v>
      </c>
      <c r="D236" s="170" t="s">
        <v>137</v>
      </c>
      <c r="E236" s="171" t="s">
        <v>458</v>
      </c>
      <c r="F236" s="172" t="s">
        <v>459</v>
      </c>
      <c r="G236" s="173" t="s">
        <v>394</v>
      </c>
      <c r="H236" s="174">
        <v>1</v>
      </c>
      <c r="I236" s="175"/>
      <c r="J236" s="176">
        <f aca="true" t="shared" si="30" ref="J236:J254">ROUND(I236*H236,2)</f>
        <v>0</v>
      </c>
      <c r="K236" s="172"/>
      <c r="L236" s="40"/>
      <c r="M236" s="177" t="s">
        <v>5</v>
      </c>
      <c r="N236" s="178" t="s">
        <v>43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212</v>
      </c>
      <c r="AT236" s="23" t="s">
        <v>137</v>
      </c>
      <c r="AU236" s="23" t="s">
        <v>142</v>
      </c>
      <c r="AY236" s="23" t="s">
        <v>134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142</v>
      </c>
      <c r="BK236" s="181">
        <f aca="true" t="shared" si="39" ref="BK236:BK254">ROUND(I236*H236,2)</f>
        <v>0</v>
      </c>
      <c r="BL236" s="23" t="s">
        <v>212</v>
      </c>
      <c r="BM236" s="23" t="s">
        <v>460</v>
      </c>
    </row>
    <row r="237" spans="2:65" s="1" customFormat="1" ht="25.5" customHeight="1">
      <c r="B237" s="169"/>
      <c r="C237" s="170" t="s">
        <v>461</v>
      </c>
      <c r="D237" s="170" t="s">
        <v>137</v>
      </c>
      <c r="E237" s="171" t="s">
        <v>462</v>
      </c>
      <c r="F237" s="172" t="s">
        <v>463</v>
      </c>
      <c r="G237" s="173" t="s">
        <v>394</v>
      </c>
      <c r="H237" s="174">
        <v>1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212</v>
      </c>
      <c r="AT237" s="23" t="s">
        <v>137</v>
      </c>
      <c r="AU237" s="23" t="s">
        <v>142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212</v>
      </c>
      <c r="BM237" s="23" t="s">
        <v>464</v>
      </c>
    </row>
    <row r="238" spans="2:65" s="1" customFormat="1" ht="16.5" customHeight="1">
      <c r="B238" s="169"/>
      <c r="C238" s="170" t="s">
        <v>465</v>
      </c>
      <c r="D238" s="170" t="s">
        <v>137</v>
      </c>
      <c r="E238" s="171" t="s">
        <v>466</v>
      </c>
      <c r="F238" s="172" t="s">
        <v>467</v>
      </c>
      <c r="G238" s="173" t="s">
        <v>394</v>
      </c>
      <c r="H238" s="174">
        <v>1</v>
      </c>
      <c r="I238" s="175"/>
      <c r="J238" s="176">
        <f t="shared" si="30"/>
        <v>0</v>
      </c>
      <c r="K238" s="172"/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212</v>
      </c>
      <c r="AT238" s="23" t="s">
        <v>137</v>
      </c>
      <c r="AU238" s="23" t="s">
        <v>142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212</v>
      </c>
      <c r="BM238" s="23" t="s">
        <v>468</v>
      </c>
    </row>
    <row r="239" spans="2:65" s="1" customFormat="1" ht="25.5" customHeight="1">
      <c r="B239" s="169"/>
      <c r="C239" s="170" t="s">
        <v>469</v>
      </c>
      <c r="D239" s="170" t="s">
        <v>137</v>
      </c>
      <c r="E239" s="171" t="s">
        <v>470</v>
      </c>
      <c r="F239" s="172" t="s">
        <v>471</v>
      </c>
      <c r="G239" s="173" t="s">
        <v>394</v>
      </c>
      <c r="H239" s="174">
        <v>1</v>
      </c>
      <c r="I239" s="175"/>
      <c r="J239" s="176">
        <f t="shared" si="30"/>
        <v>0</v>
      </c>
      <c r="K239" s="172"/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212</v>
      </c>
      <c r="AT239" s="23" t="s">
        <v>137</v>
      </c>
      <c r="AU239" s="23" t="s">
        <v>142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212</v>
      </c>
      <c r="BM239" s="23" t="s">
        <v>472</v>
      </c>
    </row>
    <row r="240" spans="2:65" s="1" customFormat="1" ht="16.5" customHeight="1">
      <c r="B240" s="169"/>
      <c r="C240" s="170" t="s">
        <v>473</v>
      </c>
      <c r="D240" s="170" t="s">
        <v>137</v>
      </c>
      <c r="E240" s="171" t="s">
        <v>474</v>
      </c>
      <c r="F240" s="172" t="s">
        <v>475</v>
      </c>
      <c r="G240" s="173" t="s">
        <v>394</v>
      </c>
      <c r="H240" s="174">
        <v>1</v>
      </c>
      <c r="I240" s="175"/>
      <c r="J240" s="176">
        <f t="shared" si="30"/>
        <v>0</v>
      </c>
      <c r="K240" s="172"/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212</v>
      </c>
      <c r="AT240" s="23" t="s">
        <v>137</v>
      </c>
      <c r="AU240" s="23" t="s">
        <v>142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212</v>
      </c>
      <c r="BM240" s="23" t="s">
        <v>476</v>
      </c>
    </row>
    <row r="241" spans="2:65" s="1" customFormat="1" ht="25.5" customHeight="1">
      <c r="B241" s="169"/>
      <c r="C241" s="170" t="s">
        <v>477</v>
      </c>
      <c r="D241" s="170" t="s">
        <v>137</v>
      </c>
      <c r="E241" s="171" t="s">
        <v>478</v>
      </c>
      <c r="F241" s="172" t="s">
        <v>479</v>
      </c>
      <c r="G241" s="173" t="s">
        <v>394</v>
      </c>
      <c r="H241" s="174">
        <v>1</v>
      </c>
      <c r="I241" s="175"/>
      <c r="J241" s="176">
        <f t="shared" si="30"/>
        <v>0</v>
      </c>
      <c r="K241" s="172"/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212</v>
      </c>
      <c r="AT241" s="23" t="s">
        <v>137</v>
      </c>
      <c r="AU241" s="23" t="s">
        <v>142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212</v>
      </c>
      <c r="BM241" s="23" t="s">
        <v>480</v>
      </c>
    </row>
    <row r="242" spans="2:65" s="1" customFormat="1" ht="16.5" customHeight="1">
      <c r="B242" s="169"/>
      <c r="C242" s="170" t="s">
        <v>481</v>
      </c>
      <c r="D242" s="170" t="s">
        <v>137</v>
      </c>
      <c r="E242" s="171" t="s">
        <v>482</v>
      </c>
      <c r="F242" s="172" t="s">
        <v>483</v>
      </c>
      <c r="G242" s="173" t="s">
        <v>202</v>
      </c>
      <c r="H242" s="174">
        <v>6</v>
      </c>
      <c r="I242" s="175"/>
      <c r="J242" s="176">
        <f t="shared" si="30"/>
        <v>0</v>
      </c>
      <c r="K242" s="172"/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212</v>
      </c>
      <c r="AT242" s="23" t="s">
        <v>137</v>
      </c>
      <c r="AU242" s="23" t="s">
        <v>142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212</v>
      </c>
      <c r="BM242" s="23" t="s">
        <v>484</v>
      </c>
    </row>
    <row r="243" spans="2:65" s="1" customFormat="1" ht="16.5" customHeight="1">
      <c r="B243" s="169"/>
      <c r="C243" s="170" t="s">
        <v>485</v>
      </c>
      <c r="D243" s="170" t="s">
        <v>137</v>
      </c>
      <c r="E243" s="171" t="s">
        <v>486</v>
      </c>
      <c r="F243" s="172" t="s">
        <v>487</v>
      </c>
      <c r="G243" s="173" t="s">
        <v>394</v>
      </c>
      <c r="H243" s="174">
        <v>6</v>
      </c>
      <c r="I243" s="175"/>
      <c r="J243" s="176">
        <f t="shared" si="30"/>
        <v>0</v>
      </c>
      <c r="K243" s="172"/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212</v>
      </c>
      <c r="AT243" s="23" t="s">
        <v>137</v>
      </c>
      <c r="AU243" s="23" t="s">
        <v>142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212</v>
      </c>
      <c r="BM243" s="23" t="s">
        <v>488</v>
      </c>
    </row>
    <row r="244" spans="2:65" s="1" customFormat="1" ht="16.5" customHeight="1">
      <c r="B244" s="169"/>
      <c r="C244" s="170" t="s">
        <v>489</v>
      </c>
      <c r="D244" s="170" t="s">
        <v>137</v>
      </c>
      <c r="E244" s="171" t="s">
        <v>490</v>
      </c>
      <c r="F244" s="172" t="s">
        <v>491</v>
      </c>
      <c r="G244" s="173" t="s">
        <v>394</v>
      </c>
      <c r="H244" s="174">
        <v>2</v>
      </c>
      <c r="I244" s="175"/>
      <c r="J244" s="176">
        <f t="shared" si="30"/>
        <v>0</v>
      </c>
      <c r="K244" s="172"/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212</v>
      </c>
      <c r="AT244" s="23" t="s">
        <v>137</v>
      </c>
      <c r="AU244" s="23" t="s">
        <v>142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212</v>
      </c>
      <c r="BM244" s="23" t="s">
        <v>492</v>
      </c>
    </row>
    <row r="245" spans="2:65" s="1" customFormat="1" ht="16.5" customHeight="1">
      <c r="B245" s="169"/>
      <c r="C245" s="170" t="s">
        <v>493</v>
      </c>
      <c r="D245" s="170" t="s">
        <v>137</v>
      </c>
      <c r="E245" s="171" t="s">
        <v>494</v>
      </c>
      <c r="F245" s="172" t="s">
        <v>495</v>
      </c>
      <c r="G245" s="173" t="s">
        <v>394</v>
      </c>
      <c r="H245" s="174">
        <v>1</v>
      </c>
      <c r="I245" s="175"/>
      <c r="J245" s="176">
        <f t="shared" si="30"/>
        <v>0</v>
      </c>
      <c r="K245" s="172"/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212</v>
      </c>
      <c r="AT245" s="23" t="s">
        <v>137</v>
      </c>
      <c r="AU245" s="23" t="s">
        <v>142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212</v>
      </c>
      <c r="BM245" s="23" t="s">
        <v>496</v>
      </c>
    </row>
    <row r="246" spans="2:65" s="1" customFormat="1" ht="16.5" customHeight="1">
      <c r="B246" s="169"/>
      <c r="C246" s="170" t="s">
        <v>497</v>
      </c>
      <c r="D246" s="170" t="s">
        <v>137</v>
      </c>
      <c r="E246" s="171" t="s">
        <v>498</v>
      </c>
      <c r="F246" s="172" t="s">
        <v>499</v>
      </c>
      <c r="G246" s="173" t="s">
        <v>394</v>
      </c>
      <c r="H246" s="174">
        <v>1</v>
      </c>
      <c r="I246" s="175"/>
      <c r="J246" s="176">
        <f t="shared" si="30"/>
        <v>0</v>
      </c>
      <c r="K246" s="172"/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212</v>
      </c>
      <c r="AT246" s="23" t="s">
        <v>137</v>
      </c>
      <c r="AU246" s="23" t="s">
        <v>142</v>
      </c>
      <c r="AY246" s="23" t="s">
        <v>134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142</v>
      </c>
      <c r="BK246" s="181">
        <f t="shared" si="39"/>
        <v>0</v>
      </c>
      <c r="BL246" s="23" t="s">
        <v>212</v>
      </c>
      <c r="BM246" s="23" t="s">
        <v>500</v>
      </c>
    </row>
    <row r="247" spans="2:65" s="1" customFormat="1" ht="25.5" customHeight="1">
      <c r="B247" s="169"/>
      <c r="C247" s="170" t="s">
        <v>501</v>
      </c>
      <c r="D247" s="170" t="s">
        <v>137</v>
      </c>
      <c r="E247" s="171" t="s">
        <v>502</v>
      </c>
      <c r="F247" s="172" t="s">
        <v>503</v>
      </c>
      <c r="G247" s="173" t="s">
        <v>202</v>
      </c>
      <c r="H247" s="174">
        <v>1</v>
      </c>
      <c r="I247" s="175"/>
      <c r="J247" s="176">
        <f t="shared" si="30"/>
        <v>0</v>
      </c>
      <c r="K247" s="172"/>
      <c r="L247" s="40"/>
      <c r="M247" s="177" t="s">
        <v>5</v>
      </c>
      <c r="N247" s="178" t="s">
        <v>43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212</v>
      </c>
      <c r="AT247" s="23" t="s">
        <v>137</v>
      </c>
      <c r="AU247" s="23" t="s">
        <v>142</v>
      </c>
      <c r="AY247" s="23" t="s">
        <v>134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142</v>
      </c>
      <c r="BK247" s="181">
        <f t="shared" si="39"/>
        <v>0</v>
      </c>
      <c r="BL247" s="23" t="s">
        <v>212</v>
      </c>
      <c r="BM247" s="23" t="s">
        <v>504</v>
      </c>
    </row>
    <row r="248" spans="2:65" s="1" customFormat="1" ht="25.5" customHeight="1">
      <c r="B248" s="169"/>
      <c r="C248" s="170" t="s">
        <v>505</v>
      </c>
      <c r="D248" s="170" t="s">
        <v>137</v>
      </c>
      <c r="E248" s="171" t="s">
        <v>506</v>
      </c>
      <c r="F248" s="172" t="s">
        <v>507</v>
      </c>
      <c r="G248" s="173" t="s">
        <v>202</v>
      </c>
      <c r="H248" s="174">
        <v>3</v>
      </c>
      <c r="I248" s="175"/>
      <c r="J248" s="176">
        <f t="shared" si="30"/>
        <v>0</v>
      </c>
      <c r="K248" s="172"/>
      <c r="L248" s="40"/>
      <c r="M248" s="177" t="s">
        <v>5</v>
      </c>
      <c r="N248" s="178" t="s">
        <v>43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212</v>
      </c>
      <c r="AT248" s="23" t="s">
        <v>137</v>
      </c>
      <c r="AU248" s="23" t="s">
        <v>142</v>
      </c>
      <c r="AY248" s="23" t="s">
        <v>134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142</v>
      </c>
      <c r="BK248" s="181">
        <f t="shared" si="39"/>
        <v>0</v>
      </c>
      <c r="BL248" s="23" t="s">
        <v>212</v>
      </c>
      <c r="BM248" s="23" t="s">
        <v>508</v>
      </c>
    </row>
    <row r="249" spans="2:65" s="1" customFormat="1" ht="16.5" customHeight="1">
      <c r="B249" s="169"/>
      <c r="C249" s="206" t="s">
        <v>509</v>
      </c>
      <c r="D249" s="206" t="s">
        <v>205</v>
      </c>
      <c r="E249" s="207" t="s">
        <v>510</v>
      </c>
      <c r="F249" s="208" t="s">
        <v>511</v>
      </c>
      <c r="G249" s="209" t="s">
        <v>202</v>
      </c>
      <c r="H249" s="210">
        <v>1</v>
      </c>
      <c r="I249" s="211"/>
      <c r="J249" s="212">
        <f t="shared" si="30"/>
        <v>0</v>
      </c>
      <c r="K249" s="208"/>
      <c r="L249" s="213"/>
      <c r="M249" s="214" t="s">
        <v>5</v>
      </c>
      <c r="N249" s="215" t="s">
        <v>43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300</v>
      </c>
      <c r="AT249" s="23" t="s">
        <v>205</v>
      </c>
      <c r="AU249" s="23" t="s">
        <v>142</v>
      </c>
      <c r="AY249" s="23" t="s">
        <v>134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142</v>
      </c>
      <c r="BK249" s="181">
        <f t="shared" si="39"/>
        <v>0</v>
      </c>
      <c r="BL249" s="23" t="s">
        <v>212</v>
      </c>
      <c r="BM249" s="23" t="s">
        <v>512</v>
      </c>
    </row>
    <row r="250" spans="2:65" s="1" customFormat="1" ht="16.5" customHeight="1">
      <c r="B250" s="169"/>
      <c r="C250" s="206" t="s">
        <v>513</v>
      </c>
      <c r="D250" s="206" t="s">
        <v>205</v>
      </c>
      <c r="E250" s="207" t="s">
        <v>514</v>
      </c>
      <c r="F250" s="208" t="s">
        <v>515</v>
      </c>
      <c r="G250" s="209" t="s">
        <v>202</v>
      </c>
      <c r="H250" s="210">
        <v>1</v>
      </c>
      <c r="I250" s="211"/>
      <c r="J250" s="212">
        <f t="shared" si="30"/>
        <v>0</v>
      </c>
      <c r="K250" s="208"/>
      <c r="L250" s="213"/>
      <c r="M250" s="214" t="s">
        <v>5</v>
      </c>
      <c r="N250" s="215" t="s">
        <v>43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300</v>
      </c>
      <c r="AT250" s="23" t="s">
        <v>205</v>
      </c>
      <c r="AU250" s="23" t="s">
        <v>142</v>
      </c>
      <c r="AY250" s="23" t="s">
        <v>134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142</v>
      </c>
      <c r="BK250" s="181">
        <f t="shared" si="39"/>
        <v>0</v>
      </c>
      <c r="BL250" s="23" t="s">
        <v>212</v>
      </c>
      <c r="BM250" s="23" t="s">
        <v>516</v>
      </c>
    </row>
    <row r="251" spans="2:65" s="1" customFormat="1" ht="16.5" customHeight="1">
      <c r="B251" s="169"/>
      <c r="C251" s="170" t="s">
        <v>517</v>
      </c>
      <c r="D251" s="170" t="s">
        <v>137</v>
      </c>
      <c r="E251" s="171" t="s">
        <v>518</v>
      </c>
      <c r="F251" s="172" t="s">
        <v>519</v>
      </c>
      <c r="G251" s="173" t="s">
        <v>202</v>
      </c>
      <c r="H251" s="174">
        <v>1</v>
      </c>
      <c r="I251" s="175"/>
      <c r="J251" s="176">
        <f t="shared" si="30"/>
        <v>0</v>
      </c>
      <c r="K251" s="172"/>
      <c r="L251" s="40"/>
      <c r="M251" s="177" t="s">
        <v>5</v>
      </c>
      <c r="N251" s="178" t="s">
        <v>43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212</v>
      </c>
      <c r="AT251" s="23" t="s">
        <v>137</v>
      </c>
      <c r="AU251" s="23" t="s">
        <v>142</v>
      </c>
      <c r="AY251" s="23" t="s">
        <v>134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142</v>
      </c>
      <c r="BK251" s="181">
        <f t="shared" si="39"/>
        <v>0</v>
      </c>
      <c r="BL251" s="23" t="s">
        <v>212</v>
      </c>
      <c r="BM251" s="23" t="s">
        <v>520</v>
      </c>
    </row>
    <row r="252" spans="2:65" s="1" customFormat="1" ht="38.25" customHeight="1">
      <c r="B252" s="169"/>
      <c r="C252" s="170" t="s">
        <v>521</v>
      </c>
      <c r="D252" s="170" t="s">
        <v>137</v>
      </c>
      <c r="E252" s="171" t="s">
        <v>522</v>
      </c>
      <c r="F252" s="172" t="s">
        <v>523</v>
      </c>
      <c r="G252" s="173" t="s">
        <v>245</v>
      </c>
      <c r="H252" s="174">
        <v>0.065</v>
      </c>
      <c r="I252" s="175"/>
      <c r="J252" s="176">
        <f t="shared" si="30"/>
        <v>0</v>
      </c>
      <c r="K252" s="172"/>
      <c r="L252" s="40"/>
      <c r="M252" s="177" t="s">
        <v>5</v>
      </c>
      <c r="N252" s="178" t="s">
        <v>43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212</v>
      </c>
      <c r="AT252" s="23" t="s">
        <v>137</v>
      </c>
      <c r="AU252" s="23" t="s">
        <v>142</v>
      </c>
      <c r="AY252" s="23" t="s">
        <v>134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142</v>
      </c>
      <c r="BK252" s="181">
        <f t="shared" si="39"/>
        <v>0</v>
      </c>
      <c r="BL252" s="23" t="s">
        <v>212</v>
      </c>
      <c r="BM252" s="23" t="s">
        <v>524</v>
      </c>
    </row>
    <row r="253" spans="2:65" s="1" customFormat="1" ht="38.25" customHeight="1">
      <c r="B253" s="169"/>
      <c r="C253" s="170" t="s">
        <v>525</v>
      </c>
      <c r="D253" s="170" t="s">
        <v>137</v>
      </c>
      <c r="E253" s="171" t="s">
        <v>526</v>
      </c>
      <c r="F253" s="172" t="s">
        <v>527</v>
      </c>
      <c r="G253" s="173" t="s">
        <v>245</v>
      </c>
      <c r="H253" s="174">
        <v>0.065</v>
      </c>
      <c r="I253" s="175"/>
      <c r="J253" s="176">
        <f t="shared" si="30"/>
        <v>0</v>
      </c>
      <c r="K253" s="172"/>
      <c r="L253" s="40"/>
      <c r="M253" s="177" t="s">
        <v>5</v>
      </c>
      <c r="N253" s="178" t="s">
        <v>43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212</v>
      </c>
      <c r="AT253" s="23" t="s">
        <v>137</v>
      </c>
      <c r="AU253" s="23" t="s">
        <v>142</v>
      </c>
      <c r="AY253" s="23" t="s">
        <v>134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142</v>
      </c>
      <c r="BK253" s="181">
        <f t="shared" si="39"/>
        <v>0</v>
      </c>
      <c r="BL253" s="23" t="s">
        <v>212</v>
      </c>
      <c r="BM253" s="23" t="s">
        <v>528</v>
      </c>
    </row>
    <row r="254" spans="2:65" s="1" customFormat="1" ht="25.5" customHeight="1">
      <c r="B254" s="169"/>
      <c r="C254" s="170" t="s">
        <v>529</v>
      </c>
      <c r="D254" s="170" t="s">
        <v>137</v>
      </c>
      <c r="E254" s="171" t="s">
        <v>530</v>
      </c>
      <c r="F254" s="172" t="s">
        <v>531</v>
      </c>
      <c r="G254" s="173" t="s">
        <v>532</v>
      </c>
      <c r="H254" s="174">
        <v>1</v>
      </c>
      <c r="I254" s="175"/>
      <c r="J254" s="176">
        <f t="shared" si="30"/>
        <v>0</v>
      </c>
      <c r="K254" s="172"/>
      <c r="L254" s="40"/>
      <c r="M254" s="177" t="s">
        <v>5</v>
      </c>
      <c r="N254" s="178" t="s">
        <v>43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212</v>
      </c>
      <c r="AT254" s="23" t="s">
        <v>137</v>
      </c>
      <c r="AU254" s="23" t="s">
        <v>142</v>
      </c>
      <c r="AY254" s="23" t="s">
        <v>134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142</v>
      </c>
      <c r="BK254" s="181">
        <f t="shared" si="39"/>
        <v>0</v>
      </c>
      <c r="BL254" s="23" t="s">
        <v>212</v>
      </c>
      <c r="BM254" s="23" t="s">
        <v>533</v>
      </c>
    </row>
    <row r="255" spans="2:63" s="10" customFormat="1" ht="29.85" customHeight="1">
      <c r="B255" s="156"/>
      <c r="D255" s="157" t="s">
        <v>70</v>
      </c>
      <c r="E255" s="167" t="s">
        <v>534</v>
      </c>
      <c r="F255" s="167" t="s">
        <v>535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142</v>
      </c>
      <c r="AT255" s="165" t="s">
        <v>70</v>
      </c>
      <c r="AU255" s="165" t="s">
        <v>78</v>
      </c>
      <c r="AY255" s="157" t="s">
        <v>134</v>
      </c>
      <c r="BK255" s="166">
        <f>SUM(BK256:BK258)</f>
        <v>0</v>
      </c>
    </row>
    <row r="256" spans="2:65" s="1" customFormat="1" ht="25.5" customHeight="1">
      <c r="B256" s="169"/>
      <c r="C256" s="170" t="s">
        <v>536</v>
      </c>
      <c r="D256" s="170" t="s">
        <v>137</v>
      </c>
      <c r="E256" s="171" t="s">
        <v>537</v>
      </c>
      <c r="F256" s="172" t="s">
        <v>538</v>
      </c>
      <c r="G256" s="173" t="s">
        <v>394</v>
      </c>
      <c r="H256" s="174">
        <v>1</v>
      </c>
      <c r="I256" s="175"/>
      <c r="J256" s="176">
        <f>ROUND(I256*H256,2)</f>
        <v>0</v>
      </c>
      <c r="K256" s="172"/>
      <c r="L256" s="40"/>
      <c r="M256" s="177" t="s">
        <v>5</v>
      </c>
      <c r="N256" s="178" t="s">
        <v>43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212</v>
      </c>
      <c r="AT256" s="23" t="s">
        <v>137</v>
      </c>
      <c r="AU256" s="23" t="s">
        <v>142</v>
      </c>
      <c r="AY256" s="23" t="s">
        <v>134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142</v>
      </c>
      <c r="BK256" s="181">
        <f>ROUND(I256*H256,2)</f>
        <v>0</v>
      </c>
      <c r="BL256" s="23" t="s">
        <v>212</v>
      </c>
      <c r="BM256" s="23" t="s">
        <v>539</v>
      </c>
    </row>
    <row r="257" spans="2:65" s="1" customFormat="1" ht="38.25" customHeight="1">
      <c r="B257" s="169"/>
      <c r="C257" s="170" t="s">
        <v>540</v>
      </c>
      <c r="D257" s="170" t="s">
        <v>137</v>
      </c>
      <c r="E257" s="171" t="s">
        <v>541</v>
      </c>
      <c r="F257" s="172" t="s">
        <v>542</v>
      </c>
      <c r="G257" s="173" t="s">
        <v>245</v>
      </c>
      <c r="H257" s="174">
        <v>0.012</v>
      </c>
      <c r="I257" s="175"/>
      <c r="J257" s="176">
        <f>ROUND(I257*H257,2)</f>
        <v>0</v>
      </c>
      <c r="K257" s="172"/>
      <c r="L257" s="40"/>
      <c r="M257" s="177" t="s">
        <v>5</v>
      </c>
      <c r="N257" s="178" t="s">
        <v>43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212</v>
      </c>
      <c r="AT257" s="23" t="s">
        <v>137</v>
      </c>
      <c r="AU257" s="23" t="s">
        <v>142</v>
      </c>
      <c r="AY257" s="23" t="s">
        <v>134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142</v>
      </c>
      <c r="BK257" s="181">
        <f>ROUND(I257*H257,2)</f>
        <v>0</v>
      </c>
      <c r="BL257" s="23" t="s">
        <v>212</v>
      </c>
      <c r="BM257" s="23" t="s">
        <v>543</v>
      </c>
    </row>
    <row r="258" spans="2:65" s="1" customFormat="1" ht="38.25" customHeight="1">
      <c r="B258" s="169"/>
      <c r="C258" s="170" t="s">
        <v>544</v>
      </c>
      <c r="D258" s="170" t="s">
        <v>137</v>
      </c>
      <c r="E258" s="171" t="s">
        <v>545</v>
      </c>
      <c r="F258" s="172" t="s">
        <v>546</v>
      </c>
      <c r="G258" s="173" t="s">
        <v>245</v>
      </c>
      <c r="H258" s="174">
        <v>0.012</v>
      </c>
      <c r="I258" s="175"/>
      <c r="J258" s="176">
        <f>ROUND(I258*H258,2)</f>
        <v>0</v>
      </c>
      <c r="K258" s="172"/>
      <c r="L258" s="40"/>
      <c r="M258" s="177" t="s">
        <v>5</v>
      </c>
      <c r="N258" s="178" t="s">
        <v>43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212</v>
      </c>
      <c r="AT258" s="23" t="s">
        <v>137</v>
      </c>
      <c r="AU258" s="23" t="s">
        <v>142</v>
      </c>
      <c r="AY258" s="23" t="s">
        <v>134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142</v>
      </c>
      <c r="BK258" s="181">
        <f>ROUND(I258*H258,2)</f>
        <v>0</v>
      </c>
      <c r="BL258" s="23" t="s">
        <v>212</v>
      </c>
      <c r="BM258" s="23" t="s">
        <v>547</v>
      </c>
    </row>
    <row r="259" spans="2:63" s="10" customFormat="1" ht="29.85" customHeight="1">
      <c r="B259" s="156"/>
      <c r="D259" s="157" t="s">
        <v>70</v>
      </c>
      <c r="E259" s="167" t="s">
        <v>548</v>
      </c>
      <c r="F259" s="167" t="s">
        <v>549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SUM(P260:P277)</f>
        <v>0</v>
      </c>
      <c r="Q259" s="162"/>
      <c r="R259" s="163">
        <f>SUM(R260:R277)</f>
        <v>0.03653</v>
      </c>
      <c r="S259" s="162"/>
      <c r="T259" s="164">
        <f>SUM(T260:T277)</f>
        <v>0</v>
      </c>
      <c r="AR259" s="157" t="s">
        <v>142</v>
      </c>
      <c r="AT259" s="165" t="s">
        <v>70</v>
      </c>
      <c r="AU259" s="165" t="s">
        <v>78</v>
      </c>
      <c r="AY259" s="157" t="s">
        <v>134</v>
      </c>
      <c r="BK259" s="166">
        <f>SUM(BK260:BK277)</f>
        <v>0</v>
      </c>
    </row>
    <row r="260" spans="2:65" s="1" customFormat="1" ht="38.25" customHeight="1">
      <c r="B260" s="169"/>
      <c r="C260" s="170" t="s">
        <v>550</v>
      </c>
      <c r="D260" s="170" t="s">
        <v>137</v>
      </c>
      <c r="E260" s="171" t="s">
        <v>551</v>
      </c>
      <c r="F260" s="172" t="s">
        <v>552</v>
      </c>
      <c r="G260" s="173" t="s">
        <v>202</v>
      </c>
      <c r="H260" s="174">
        <v>2</v>
      </c>
      <c r="I260" s="175"/>
      <c r="J260" s="176">
        <f aca="true" t="shared" si="40" ref="J260:J277">ROUND(I260*H260,2)</f>
        <v>0</v>
      </c>
      <c r="K260" s="172"/>
      <c r="L260" s="40"/>
      <c r="M260" s="177" t="s">
        <v>5</v>
      </c>
      <c r="N260" s="178" t="s">
        <v>43</v>
      </c>
      <c r="O260" s="41"/>
      <c r="P260" s="179">
        <f aca="true" t="shared" si="41" ref="P260:P277">O260*H260</f>
        <v>0</v>
      </c>
      <c r="Q260" s="179">
        <v>0</v>
      </c>
      <c r="R260" s="179">
        <f aca="true" t="shared" si="42" ref="R260:R277">Q260*H260</f>
        <v>0</v>
      </c>
      <c r="S260" s="179">
        <v>0</v>
      </c>
      <c r="T260" s="180">
        <f aca="true" t="shared" si="43" ref="T260:T277">S260*H260</f>
        <v>0</v>
      </c>
      <c r="AR260" s="23" t="s">
        <v>212</v>
      </c>
      <c r="AT260" s="23" t="s">
        <v>137</v>
      </c>
      <c r="AU260" s="23" t="s">
        <v>142</v>
      </c>
      <c r="AY260" s="23" t="s">
        <v>134</v>
      </c>
      <c r="BE260" s="181">
        <f aca="true" t="shared" si="44" ref="BE260:BE277">IF(N260="základní",J260,0)</f>
        <v>0</v>
      </c>
      <c r="BF260" s="181">
        <f aca="true" t="shared" si="45" ref="BF260:BF277">IF(N260="snížená",J260,0)</f>
        <v>0</v>
      </c>
      <c r="BG260" s="181">
        <f aca="true" t="shared" si="46" ref="BG260:BG277">IF(N260="zákl. přenesená",J260,0)</f>
        <v>0</v>
      </c>
      <c r="BH260" s="181">
        <f aca="true" t="shared" si="47" ref="BH260:BH277">IF(N260="sníž. přenesená",J260,0)</f>
        <v>0</v>
      </c>
      <c r="BI260" s="181">
        <f aca="true" t="shared" si="48" ref="BI260:BI277">IF(N260="nulová",J260,0)</f>
        <v>0</v>
      </c>
      <c r="BJ260" s="23" t="s">
        <v>142</v>
      </c>
      <c r="BK260" s="181">
        <f aca="true" t="shared" si="49" ref="BK260:BK277">ROUND(I260*H260,2)</f>
        <v>0</v>
      </c>
      <c r="BL260" s="23" t="s">
        <v>212</v>
      </c>
      <c r="BM260" s="23" t="s">
        <v>553</v>
      </c>
    </row>
    <row r="261" spans="2:65" s="1" customFormat="1" ht="16.5" customHeight="1">
      <c r="B261" s="169"/>
      <c r="C261" s="206" t="s">
        <v>554</v>
      </c>
      <c r="D261" s="206" t="s">
        <v>205</v>
      </c>
      <c r="E261" s="207" t="s">
        <v>555</v>
      </c>
      <c r="F261" s="208" t="s">
        <v>556</v>
      </c>
      <c r="G261" s="209" t="s">
        <v>202</v>
      </c>
      <c r="H261" s="210">
        <v>2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2E-05</v>
      </c>
      <c r="R261" s="179">
        <f t="shared" si="42"/>
        <v>4E-05</v>
      </c>
      <c r="S261" s="179">
        <v>0</v>
      </c>
      <c r="T261" s="180">
        <f t="shared" si="43"/>
        <v>0</v>
      </c>
      <c r="AR261" s="23" t="s">
        <v>300</v>
      </c>
      <c r="AT261" s="23" t="s">
        <v>205</v>
      </c>
      <c r="AU261" s="23" t="s">
        <v>142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212</v>
      </c>
      <c r="BM261" s="23" t="s">
        <v>557</v>
      </c>
    </row>
    <row r="262" spans="2:65" s="1" customFormat="1" ht="25.5" customHeight="1">
      <c r="B262" s="169"/>
      <c r="C262" s="170" t="s">
        <v>558</v>
      </c>
      <c r="D262" s="170" t="s">
        <v>137</v>
      </c>
      <c r="E262" s="171" t="s">
        <v>559</v>
      </c>
      <c r="F262" s="172" t="s">
        <v>560</v>
      </c>
      <c r="G262" s="173" t="s">
        <v>311</v>
      </c>
      <c r="H262" s="174">
        <v>90</v>
      </c>
      <c r="I262" s="175"/>
      <c r="J262" s="176">
        <f t="shared" si="40"/>
        <v>0</v>
      </c>
      <c r="K262" s="172"/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212</v>
      </c>
      <c r="AT262" s="23" t="s">
        <v>137</v>
      </c>
      <c r="AU262" s="23" t="s">
        <v>142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212</v>
      </c>
      <c r="BM262" s="23" t="s">
        <v>561</v>
      </c>
    </row>
    <row r="263" spans="2:65" s="1" customFormat="1" ht="16.5" customHeight="1">
      <c r="B263" s="169"/>
      <c r="C263" s="206" t="s">
        <v>562</v>
      </c>
      <c r="D263" s="206" t="s">
        <v>205</v>
      </c>
      <c r="E263" s="207" t="s">
        <v>563</v>
      </c>
      <c r="F263" s="208" t="s">
        <v>564</v>
      </c>
      <c r="G263" s="209" t="s">
        <v>311</v>
      </c>
      <c r="H263" s="210">
        <v>50</v>
      </c>
      <c r="I263" s="211"/>
      <c r="J263" s="212">
        <f t="shared" si="40"/>
        <v>0</v>
      </c>
      <c r="K263" s="208"/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0.00017</v>
      </c>
      <c r="R263" s="179">
        <f t="shared" si="42"/>
        <v>0.0085</v>
      </c>
      <c r="S263" s="179">
        <v>0</v>
      </c>
      <c r="T263" s="180">
        <f t="shared" si="43"/>
        <v>0</v>
      </c>
      <c r="AR263" s="23" t="s">
        <v>300</v>
      </c>
      <c r="AT263" s="23" t="s">
        <v>205</v>
      </c>
      <c r="AU263" s="23" t="s">
        <v>142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212</v>
      </c>
      <c r="BM263" s="23" t="s">
        <v>565</v>
      </c>
    </row>
    <row r="264" spans="2:65" s="1" customFormat="1" ht="16.5" customHeight="1">
      <c r="B264" s="169"/>
      <c r="C264" s="206" t="s">
        <v>566</v>
      </c>
      <c r="D264" s="206" t="s">
        <v>205</v>
      </c>
      <c r="E264" s="207" t="s">
        <v>567</v>
      </c>
      <c r="F264" s="208" t="s">
        <v>568</v>
      </c>
      <c r="G264" s="209" t="s">
        <v>311</v>
      </c>
      <c r="H264" s="210">
        <v>5</v>
      </c>
      <c r="I264" s="211"/>
      <c r="J264" s="212">
        <f t="shared" si="40"/>
        <v>0</v>
      </c>
      <c r="K264" s="208"/>
      <c r="L264" s="213"/>
      <c r="M264" s="214" t="s">
        <v>5</v>
      </c>
      <c r="N264" s="215" t="s">
        <v>43</v>
      </c>
      <c r="O264" s="41"/>
      <c r="P264" s="179">
        <f t="shared" si="41"/>
        <v>0</v>
      </c>
      <c r="Q264" s="179">
        <v>0.00028</v>
      </c>
      <c r="R264" s="179">
        <f t="shared" si="42"/>
        <v>0.0013999999999999998</v>
      </c>
      <c r="S264" s="179">
        <v>0</v>
      </c>
      <c r="T264" s="180">
        <f t="shared" si="43"/>
        <v>0</v>
      </c>
      <c r="AR264" s="23" t="s">
        <v>300</v>
      </c>
      <c r="AT264" s="23" t="s">
        <v>205</v>
      </c>
      <c r="AU264" s="23" t="s">
        <v>142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212</v>
      </c>
      <c r="BM264" s="23" t="s">
        <v>569</v>
      </c>
    </row>
    <row r="265" spans="2:65" s="1" customFormat="1" ht="25.5" customHeight="1">
      <c r="B265" s="169"/>
      <c r="C265" s="170" t="s">
        <v>570</v>
      </c>
      <c r="D265" s="170" t="s">
        <v>137</v>
      </c>
      <c r="E265" s="171" t="s">
        <v>571</v>
      </c>
      <c r="F265" s="172" t="s">
        <v>572</v>
      </c>
      <c r="G265" s="173" t="s">
        <v>202</v>
      </c>
      <c r="H265" s="174">
        <v>1</v>
      </c>
      <c r="I265" s="175"/>
      <c r="J265" s="176">
        <f t="shared" si="40"/>
        <v>0</v>
      </c>
      <c r="K265" s="172"/>
      <c r="L265" s="40"/>
      <c r="M265" s="177" t="s">
        <v>5</v>
      </c>
      <c r="N265" s="178" t="s">
        <v>43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212</v>
      </c>
      <c r="AT265" s="23" t="s">
        <v>137</v>
      </c>
      <c r="AU265" s="23" t="s">
        <v>142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212</v>
      </c>
      <c r="BM265" s="23" t="s">
        <v>573</v>
      </c>
    </row>
    <row r="266" spans="2:65" s="1" customFormat="1" ht="16.5" customHeight="1">
      <c r="B266" s="169"/>
      <c r="C266" s="206" t="s">
        <v>574</v>
      </c>
      <c r="D266" s="206" t="s">
        <v>205</v>
      </c>
      <c r="E266" s="207" t="s">
        <v>575</v>
      </c>
      <c r="F266" s="208" t="s">
        <v>576</v>
      </c>
      <c r="G266" s="209" t="s">
        <v>202</v>
      </c>
      <c r="H266" s="210">
        <v>1</v>
      </c>
      <c r="I266" s="211"/>
      <c r="J266" s="212">
        <f t="shared" si="40"/>
        <v>0</v>
      </c>
      <c r="K266" s="208"/>
      <c r="L266" s="213"/>
      <c r="M266" s="214" t="s">
        <v>5</v>
      </c>
      <c r="N266" s="215" t="s">
        <v>43</v>
      </c>
      <c r="O266" s="41"/>
      <c r="P266" s="179">
        <f t="shared" si="41"/>
        <v>0</v>
      </c>
      <c r="Q266" s="179">
        <v>0.0169</v>
      </c>
      <c r="R266" s="179">
        <f t="shared" si="42"/>
        <v>0.0169</v>
      </c>
      <c r="S266" s="179">
        <v>0</v>
      </c>
      <c r="T266" s="180">
        <f t="shared" si="43"/>
        <v>0</v>
      </c>
      <c r="AR266" s="23" t="s">
        <v>300</v>
      </c>
      <c r="AT266" s="23" t="s">
        <v>205</v>
      </c>
      <c r="AU266" s="23" t="s">
        <v>142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212</v>
      </c>
      <c r="BM266" s="23" t="s">
        <v>577</v>
      </c>
    </row>
    <row r="267" spans="2:65" s="1" customFormat="1" ht="25.5" customHeight="1">
      <c r="B267" s="169"/>
      <c r="C267" s="170" t="s">
        <v>578</v>
      </c>
      <c r="D267" s="170" t="s">
        <v>137</v>
      </c>
      <c r="E267" s="171" t="s">
        <v>579</v>
      </c>
      <c r="F267" s="172" t="s">
        <v>580</v>
      </c>
      <c r="G267" s="173" t="s">
        <v>202</v>
      </c>
      <c r="H267" s="174">
        <v>4</v>
      </c>
      <c r="I267" s="175"/>
      <c r="J267" s="176">
        <f t="shared" si="40"/>
        <v>0</v>
      </c>
      <c r="K267" s="172"/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212</v>
      </c>
      <c r="AT267" s="23" t="s">
        <v>137</v>
      </c>
      <c r="AU267" s="23" t="s">
        <v>142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212</v>
      </c>
      <c r="BM267" s="23" t="s">
        <v>581</v>
      </c>
    </row>
    <row r="268" spans="2:65" s="1" customFormat="1" ht="16.5" customHeight="1">
      <c r="B268" s="169"/>
      <c r="C268" s="206" t="s">
        <v>582</v>
      </c>
      <c r="D268" s="206" t="s">
        <v>205</v>
      </c>
      <c r="E268" s="207" t="s">
        <v>583</v>
      </c>
      <c r="F268" s="208" t="s">
        <v>584</v>
      </c>
      <c r="G268" s="209" t="s">
        <v>202</v>
      </c>
      <c r="H268" s="210">
        <v>4</v>
      </c>
      <c r="I268" s="211"/>
      <c r="J268" s="212">
        <f t="shared" si="40"/>
        <v>0</v>
      </c>
      <c r="K268" s="208"/>
      <c r="L268" s="213"/>
      <c r="M268" s="214" t="s">
        <v>5</v>
      </c>
      <c r="N268" s="215" t="s">
        <v>43</v>
      </c>
      <c r="O268" s="41"/>
      <c r="P268" s="179">
        <f t="shared" si="41"/>
        <v>0</v>
      </c>
      <c r="Q268" s="179">
        <v>0.0001</v>
      </c>
      <c r="R268" s="179">
        <f t="shared" si="42"/>
        <v>0.0004</v>
      </c>
      <c r="S268" s="179">
        <v>0</v>
      </c>
      <c r="T268" s="180">
        <f t="shared" si="43"/>
        <v>0</v>
      </c>
      <c r="AR268" s="23" t="s">
        <v>300</v>
      </c>
      <c r="AT268" s="23" t="s">
        <v>205</v>
      </c>
      <c r="AU268" s="23" t="s">
        <v>142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142</v>
      </c>
      <c r="BK268" s="181">
        <f t="shared" si="49"/>
        <v>0</v>
      </c>
      <c r="BL268" s="23" t="s">
        <v>212</v>
      </c>
      <c r="BM268" s="23" t="s">
        <v>585</v>
      </c>
    </row>
    <row r="269" spans="2:65" s="1" customFormat="1" ht="25.5" customHeight="1">
      <c r="B269" s="169"/>
      <c r="C269" s="170" t="s">
        <v>586</v>
      </c>
      <c r="D269" s="170" t="s">
        <v>137</v>
      </c>
      <c r="E269" s="171" t="s">
        <v>587</v>
      </c>
      <c r="F269" s="172" t="s">
        <v>588</v>
      </c>
      <c r="G269" s="173" t="s">
        <v>202</v>
      </c>
      <c r="H269" s="174">
        <v>7</v>
      </c>
      <c r="I269" s="175"/>
      <c r="J269" s="176">
        <f t="shared" si="40"/>
        <v>0</v>
      </c>
      <c r="K269" s="172"/>
      <c r="L269" s="40"/>
      <c r="M269" s="177" t="s">
        <v>5</v>
      </c>
      <c r="N269" s="178" t="s">
        <v>43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212</v>
      </c>
      <c r="AT269" s="23" t="s">
        <v>137</v>
      </c>
      <c r="AU269" s="23" t="s">
        <v>142</v>
      </c>
      <c r="AY269" s="23" t="s">
        <v>134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142</v>
      </c>
      <c r="BK269" s="181">
        <f t="shared" si="49"/>
        <v>0</v>
      </c>
      <c r="BL269" s="23" t="s">
        <v>212</v>
      </c>
      <c r="BM269" s="23" t="s">
        <v>589</v>
      </c>
    </row>
    <row r="270" spans="2:65" s="1" customFormat="1" ht="16.5" customHeight="1">
      <c r="B270" s="169"/>
      <c r="C270" s="206" t="s">
        <v>590</v>
      </c>
      <c r="D270" s="206" t="s">
        <v>205</v>
      </c>
      <c r="E270" s="207" t="s">
        <v>591</v>
      </c>
      <c r="F270" s="208" t="s">
        <v>592</v>
      </c>
      <c r="G270" s="209" t="s">
        <v>202</v>
      </c>
      <c r="H270" s="210">
        <v>7</v>
      </c>
      <c r="I270" s="211"/>
      <c r="J270" s="212">
        <f t="shared" si="40"/>
        <v>0</v>
      </c>
      <c r="K270" s="208"/>
      <c r="L270" s="213"/>
      <c r="M270" s="214" t="s">
        <v>5</v>
      </c>
      <c r="N270" s="215" t="s">
        <v>43</v>
      </c>
      <c r="O270" s="41"/>
      <c r="P270" s="179">
        <f t="shared" si="41"/>
        <v>0</v>
      </c>
      <c r="Q270" s="179">
        <v>0.00027</v>
      </c>
      <c r="R270" s="179">
        <f t="shared" si="42"/>
        <v>0.00189</v>
      </c>
      <c r="S270" s="179">
        <v>0</v>
      </c>
      <c r="T270" s="180">
        <f t="shared" si="43"/>
        <v>0</v>
      </c>
      <c r="AR270" s="23" t="s">
        <v>300</v>
      </c>
      <c r="AT270" s="23" t="s">
        <v>205</v>
      </c>
      <c r="AU270" s="23" t="s">
        <v>142</v>
      </c>
      <c r="AY270" s="23" t="s">
        <v>134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142</v>
      </c>
      <c r="BK270" s="181">
        <f t="shared" si="49"/>
        <v>0</v>
      </c>
      <c r="BL270" s="23" t="s">
        <v>212</v>
      </c>
      <c r="BM270" s="23" t="s">
        <v>593</v>
      </c>
    </row>
    <row r="271" spans="2:65" s="1" customFormat="1" ht="25.5" customHeight="1">
      <c r="B271" s="169"/>
      <c r="C271" s="170" t="s">
        <v>594</v>
      </c>
      <c r="D271" s="170" t="s">
        <v>137</v>
      </c>
      <c r="E271" s="171" t="s">
        <v>595</v>
      </c>
      <c r="F271" s="172" t="s">
        <v>596</v>
      </c>
      <c r="G271" s="173" t="s">
        <v>202</v>
      </c>
      <c r="H271" s="174">
        <v>4</v>
      </c>
      <c r="I271" s="175"/>
      <c r="J271" s="176">
        <f t="shared" si="40"/>
        <v>0</v>
      </c>
      <c r="K271" s="172"/>
      <c r="L271" s="40"/>
      <c r="M271" s="177" t="s">
        <v>5</v>
      </c>
      <c r="N271" s="178" t="s">
        <v>43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212</v>
      </c>
      <c r="AT271" s="23" t="s">
        <v>137</v>
      </c>
      <c r="AU271" s="23" t="s">
        <v>142</v>
      </c>
      <c r="AY271" s="23" t="s">
        <v>134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142</v>
      </c>
      <c r="BK271" s="181">
        <f t="shared" si="49"/>
        <v>0</v>
      </c>
      <c r="BL271" s="23" t="s">
        <v>212</v>
      </c>
      <c r="BM271" s="23" t="s">
        <v>597</v>
      </c>
    </row>
    <row r="272" spans="2:65" s="1" customFormat="1" ht="16.5" customHeight="1">
      <c r="B272" s="169"/>
      <c r="C272" s="206" t="s">
        <v>598</v>
      </c>
      <c r="D272" s="206" t="s">
        <v>205</v>
      </c>
      <c r="E272" s="207" t="s">
        <v>599</v>
      </c>
      <c r="F272" s="208" t="s">
        <v>600</v>
      </c>
      <c r="G272" s="209" t="s">
        <v>202</v>
      </c>
      <c r="H272" s="210">
        <v>2</v>
      </c>
      <c r="I272" s="211"/>
      <c r="J272" s="212">
        <f t="shared" si="40"/>
        <v>0</v>
      </c>
      <c r="K272" s="208"/>
      <c r="L272" s="213"/>
      <c r="M272" s="214" t="s">
        <v>5</v>
      </c>
      <c r="N272" s="215" t="s">
        <v>43</v>
      </c>
      <c r="O272" s="41"/>
      <c r="P272" s="179">
        <f t="shared" si="41"/>
        <v>0</v>
      </c>
      <c r="Q272" s="179">
        <v>0.0008</v>
      </c>
      <c r="R272" s="179">
        <f t="shared" si="42"/>
        <v>0.0016</v>
      </c>
      <c r="S272" s="179">
        <v>0</v>
      </c>
      <c r="T272" s="180">
        <f t="shared" si="43"/>
        <v>0</v>
      </c>
      <c r="AR272" s="23" t="s">
        <v>300</v>
      </c>
      <c r="AT272" s="23" t="s">
        <v>205</v>
      </c>
      <c r="AU272" s="23" t="s">
        <v>142</v>
      </c>
      <c r="AY272" s="23" t="s">
        <v>134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142</v>
      </c>
      <c r="BK272" s="181">
        <f t="shared" si="49"/>
        <v>0</v>
      </c>
      <c r="BL272" s="23" t="s">
        <v>212</v>
      </c>
      <c r="BM272" s="23" t="s">
        <v>601</v>
      </c>
    </row>
    <row r="273" spans="2:65" s="1" customFormat="1" ht="16.5" customHeight="1">
      <c r="B273" s="169"/>
      <c r="C273" s="206" t="s">
        <v>602</v>
      </c>
      <c r="D273" s="206" t="s">
        <v>205</v>
      </c>
      <c r="E273" s="207" t="s">
        <v>603</v>
      </c>
      <c r="F273" s="208" t="s">
        <v>604</v>
      </c>
      <c r="G273" s="209" t="s">
        <v>311</v>
      </c>
      <c r="H273" s="210">
        <v>35</v>
      </c>
      <c r="I273" s="211"/>
      <c r="J273" s="212">
        <f t="shared" si="40"/>
        <v>0</v>
      </c>
      <c r="K273" s="208"/>
      <c r="L273" s="213"/>
      <c r="M273" s="214" t="s">
        <v>5</v>
      </c>
      <c r="N273" s="215" t="s">
        <v>43</v>
      </c>
      <c r="O273" s="41"/>
      <c r="P273" s="179">
        <f t="shared" si="41"/>
        <v>0</v>
      </c>
      <c r="Q273" s="179">
        <v>0.00012</v>
      </c>
      <c r="R273" s="179">
        <f t="shared" si="42"/>
        <v>0.0042</v>
      </c>
      <c r="S273" s="179">
        <v>0</v>
      </c>
      <c r="T273" s="180">
        <f t="shared" si="43"/>
        <v>0</v>
      </c>
      <c r="AR273" s="23" t="s">
        <v>300</v>
      </c>
      <c r="AT273" s="23" t="s">
        <v>205</v>
      </c>
      <c r="AU273" s="23" t="s">
        <v>142</v>
      </c>
      <c r="AY273" s="23" t="s">
        <v>134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142</v>
      </c>
      <c r="BK273" s="181">
        <f t="shared" si="49"/>
        <v>0</v>
      </c>
      <c r="BL273" s="23" t="s">
        <v>212</v>
      </c>
      <c r="BM273" s="23" t="s">
        <v>605</v>
      </c>
    </row>
    <row r="274" spans="2:65" s="1" customFormat="1" ht="25.5" customHeight="1">
      <c r="B274" s="169"/>
      <c r="C274" s="170" t="s">
        <v>606</v>
      </c>
      <c r="D274" s="170" t="s">
        <v>137</v>
      </c>
      <c r="E274" s="171" t="s">
        <v>607</v>
      </c>
      <c r="F274" s="172" t="s">
        <v>608</v>
      </c>
      <c r="G274" s="173" t="s">
        <v>202</v>
      </c>
      <c r="H274" s="174">
        <v>1</v>
      </c>
      <c r="I274" s="175"/>
      <c r="J274" s="176">
        <f t="shared" si="40"/>
        <v>0</v>
      </c>
      <c r="K274" s="172"/>
      <c r="L274" s="40"/>
      <c r="M274" s="177" t="s">
        <v>5</v>
      </c>
      <c r="N274" s="178" t="s">
        <v>43</v>
      </c>
      <c r="O274" s="41"/>
      <c r="P274" s="179">
        <f t="shared" si="41"/>
        <v>0</v>
      </c>
      <c r="Q274" s="179">
        <v>0</v>
      </c>
      <c r="R274" s="179">
        <f t="shared" si="42"/>
        <v>0</v>
      </c>
      <c r="S274" s="179">
        <v>0</v>
      </c>
      <c r="T274" s="180">
        <f t="shared" si="43"/>
        <v>0</v>
      </c>
      <c r="AR274" s="23" t="s">
        <v>212</v>
      </c>
      <c r="AT274" s="23" t="s">
        <v>137</v>
      </c>
      <c r="AU274" s="23" t="s">
        <v>142</v>
      </c>
      <c r="AY274" s="23" t="s">
        <v>134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142</v>
      </c>
      <c r="BK274" s="181">
        <f t="shared" si="49"/>
        <v>0</v>
      </c>
      <c r="BL274" s="23" t="s">
        <v>212</v>
      </c>
      <c r="BM274" s="23" t="s">
        <v>609</v>
      </c>
    </row>
    <row r="275" spans="2:65" s="1" customFormat="1" ht="38.25" customHeight="1">
      <c r="B275" s="169"/>
      <c r="C275" s="170" t="s">
        <v>610</v>
      </c>
      <c r="D275" s="170" t="s">
        <v>137</v>
      </c>
      <c r="E275" s="171" t="s">
        <v>611</v>
      </c>
      <c r="F275" s="172" t="s">
        <v>612</v>
      </c>
      <c r="G275" s="173" t="s">
        <v>245</v>
      </c>
      <c r="H275" s="174">
        <v>0.076</v>
      </c>
      <c r="I275" s="175"/>
      <c r="J275" s="176">
        <f t="shared" si="40"/>
        <v>0</v>
      </c>
      <c r="K275" s="172"/>
      <c r="L275" s="40"/>
      <c r="M275" s="177" t="s">
        <v>5</v>
      </c>
      <c r="N275" s="178" t="s">
        <v>43</v>
      </c>
      <c r="O275" s="41"/>
      <c r="P275" s="179">
        <f t="shared" si="41"/>
        <v>0</v>
      </c>
      <c r="Q275" s="179">
        <v>0</v>
      </c>
      <c r="R275" s="179">
        <f t="shared" si="42"/>
        <v>0</v>
      </c>
      <c r="S275" s="179">
        <v>0</v>
      </c>
      <c r="T275" s="180">
        <f t="shared" si="43"/>
        <v>0</v>
      </c>
      <c r="AR275" s="23" t="s">
        <v>212</v>
      </c>
      <c r="AT275" s="23" t="s">
        <v>137</v>
      </c>
      <c r="AU275" s="23" t="s">
        <v>142</v>
      </c>
      <c r="AY275" s="23" t="s">
        <v>134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142</v>
      </c>
      <c r="BK275" s="181">
        <f t="shared" si="49"/>
        <v>0</v>
      </c>
      <c r="BL275" s="23" t="s">
        <v>212</v>
      </c>
      <c r="BM275" s="23" t="s">
        <v>613</v>
      </c>
    </row>
    <row r="276" spans="2:65" s="1" customFormat="1" ht="38.25" customHeight="1">
      <c r="B276" s="169"/>
      <c r="C276" s="170" t="s">
        <v>614</v>
      </c>
      <c r="D276" s="170" t="s">
        <v>137</v>
      </c>
      <c r="E276" s="171" t="s">
        <v>615</v>
      </c>
      <c r="F276" s="172" t="s">
        <v>616</v>
      </c>
      <c r="G276" s="173" t="s">
        <v>245</v>
      </c>
      <c r="H276" s="174">
        <v>0.076</v>
      </c>
      <c r="I276" s="175"/>
      <c r="J276" s="176">
        <f t="shared" si="40"/>
        <v>0</v>
      </c>
      <c r="K276" s="172"/>
      <c r="L276" s="40"/>
      <c r="M276" s="177" t="s">
        <v>5</v>
      </c>
      <c r="N276" s="178" t="s">
        <v>43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212</v>
      </c>
      <c r="AT276" s="23" t="s">
        <v>137</v>
      </c>
      <c r="AU276" s="23" t="s">
        <v>142</v>
      </c>
      <c r="AY276" s="23" t="s">
        <v>134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142</v>
      </c>
      <c r="BK276" s="181">
        <f t="shared" si="49"/>
        <v>0</v>
      </c>
      <c r="BL276" s="23" t="s">
        <v>212</v>
      </c>
      <c r="BM276" s="23" t="s">
        <v>617</v>
      </c>
    </row>
    <row r="277" spans="2:65" s="1" customFormat="1" ht="16.5" customHeight="1">
      <c r="B277" s="169"/>
      <c r="C277" s="206" t="s">
        <v>618</v>
      </c>
      <c r="D277" s="206" t="s">
        <v>205</v>
      </c>
      <c r="E277" s="207" t="s">
        <v>619</v>
      </c>
      <c r="F277" s="208" t="s">
        <v>620</v>
      </c>
      <c r="G277" s="209" t="s">
        <v>202</v>
      </c>
      <c r="H277" s="210">
        <v>1</v>
      </c>
      <c r="I277" s="211"/>
      <c r="J277" s="212">
        <f t="shared" si="40"/>
        <v>0</v>
      </c>
      <c r="K277" s="208"/>
      <c r="L277" s="213"/>
      <c r="M277" s="214" t="s">
        <v>5</v>
      </c>
      <c r="N277" s="215" t="s">
        <v>43</v>
      </c>
      <c r="O277" s="41"/>
      <c r="P277" s="179">
        <f t="shared" si="41"/>
        <v>0</v>
      </c>
      <c r="Q277" s="179">
        <v>0.0016</v>
      </c>
      <c r="R277" s="179">
        <f t="shared" si="42"/>
        <v>0.0016</v>
      </c>
      <c r="S277" s="179">
        <v>0</v>
      </c>
      <c r="T277" s="180">
        <f t="shared" si="43"/>
        <v>0</v>
      </c>
      <c r="AR277" s="23" t="s">
        <v>300</v>
      </c>
      <c r="AT277" s="23" t="s">
        <v>205</v>
      </c>
      <c r="AU277" s="23" t="s">
        <v>142</v>
      </c>
      <c r="AY277" s="23" t="s">
        <v>134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142</v>
      </c>
      <c r="BK277" s="181">
        <f t="shared" si="49"/>
        <v>0</v>
      </c>
      <c r="BL277" s="23" t="s">
        <v>212</v>
      </c>
      <c r="BM277" s="23" t="s">
        <v>621</v>
      </c>
    </row>
    <row r="278" spans="2:63" s="10" customFormat="1" ht="29.85" customHeight="1">
      <c r="B278" s="156"/>
      <c r="D278" s="157" t="s">
        <v>70</v>
      </c>
      <c r="E278" s="167" t="s">
        <v>622</v>
      </c>
      <c r="F278" s="167" t="s">
        <v>623</v>
      </c>
      <c r="I278" s="159"/>
      <c r="J278" s="168">
        <f>BK278</f>
        <v>0</v>
      </c>
      <c r="L278" s="156"/>
      <c r="M278" s="161"/>
      <c r="N278" s="162"/>
      <c r="O278" s="162"/>
      <c r="P278" s="163">
        <f>SUM(P279:P283)</f>
        <v>0</v>
      </c>
      <c r="Q278" s="162"/>
      <c r="R278" s="163">
        <f>SUM(R279:R283)</f>
        <v>0.01</v>
      </c>
      <c r="S278" s="162"/>
      <c r="T278" s="164">
        <f>SUM(T279:T283)</f>
        <v>0.004</v>
      </c>
      <c r="AR278" s="157" t="s">
        <v>142</v>
      </c>
      <c r="AT278" s="165" t="s">
        <v>70</v>
      </c>
      <c r="AU278" s="165" t="s">
        <v>78</v>
      </c>
      <c r="AY278" s="157" t="s">
        <v>134</v>
      </c>
      <c r="BK278" s="166">
        <f>SUM(BK279:BK283)</f>
        <v>0</v>
      </c>
    </row>
    <row r="279" spans="2:65" s="1" customFormat="1" ht="25.5" customHeight="1">
      <c r="B279" s="169"/>
      <c r="C279" s="170" t="s">
        <v>624</v>
      </c>
      <c r="D279" s="170" t="s">
        <v>137</v>
      </c>
      <c r="E279" s="171" t="s">
        <v>625</v>
      </c>
      <c r="F279" s="172" t="s">
        <v>626</v>
      </c>
      <c r="G279" s="173" t="s">
        <v>202</v>
      </c>
      <c r="H279" s="174">
        <v>2</v>
      </c>
      <c r="I279" s="175"/>
      <c r="J279" s="176">
        <f>ROUND(I279*H279,2)</f>
        <v>0</v>
      </c>
      <c r="K279" s="172"/>
      <c r="L279" s="40"/>
      <c r="M279" s="177" t="s">
        <v>5</v>
      </c>
      <c r="N279" s="178" t="s">
        <v>43</v>
      </c>
      <c r="O279" s="41"/>
      <c r="P279" s="179">
        <f>O279*H279</f>
        <v>0</v>
      </c>
      <c r="Q279" s="179">
        <v>0</v>
      </c>
      <c r="R279" s="179">
        <f>Q279*H279</f>
        <v>0</v>
      </c>
      <c r="S279" s="179">
        <v>0</v>
      </c>
      <c r="T279" s="180">
        <f>S279*H279</f>
        <v>0</v>
      </c>
      <c r="AR279" s="23" t="s">
        <v>212</v>
      </c>
      <c r="AT279" s="23" t="s">
        <v>137</v>
      </c>
      <c r="AU279" s="23" t="s">
        <v>142</v>
      </c>
      <c r="AY279" s="23" t="s">
        <v>134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3" t="s">
        <v>142</v>
      </c>
      <c r="BK279" s="181">
        <f>ROUND(I279*H279,2)</f>
        <v>0</v>
      </c>
      <c r="BL279" s="23" t="s">
        <v>212</v>
      </c>
      <c r="BM279" s="23" t="s">
        <v>627</v>
      </c>
    </row>
    <row r="280" spans="2:65" s="1" customFormat="1" ht="16.5" customHeight="1">
      <c r="B280" s="169"/>
      <c r="C280" s="206" t="s">
        <v>628</v>
      </c>
      <c r="D280" s="206" t="s">
        <v>205</v>
      </c>
      <c r="E280" s="207" t="s">
        <v>629</v>
      </c>
      <c r="F280" s="208" t="s">
        <v>630</v>
      </c>
      <c r="G280" s="209" t="s">
        <v>202</v>
      </c>
      <c r="H280" s="210">
        <v>2</v>
      </c>
      <c r="I280" s="211"/>
      <c r="J280" s="212">
        <f>ROUND(I280*H280,2)</f>
        <v>0</v>
      </c>
      <c r="K280" s="208"/>
      <c r="L280" s="213"/>
      <c r="M280" s="214" t="s">
        <v>5</v>
      </c>
      <c r="N280" s="215" t="s">
        <v>43</v>
      </c>
      <c r="O280" s="41"/>
      <c r="P280" s="179">
        <f>O280*H280</f>
        <v>0</v>
      </c>
      <c r="Q280" s="179">
        <v>0.005</v>
      </c>
      <c r="R280" s="179">
        <f>Q280*H280</f>
        <v>0.01</v>
      </c>
      <c r="S280" s="179">
        <v>0</v>
      </c>
      <c r="T280" s="180">
        <f>S280*H280</f>
        <v>0</v>
      </c>
      <c r="AR280" s="23" t="s">
        <v>300</v>
      </c>
      <c r="AT280" s="23" t="s">
        <v>205</v>
      </c>
      <c r="AU280" s="23" t="s">
        <v>142</v>
      </c>
      <c r="AY280" s="23" t="s">
        <v>134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142</v>
      </c>
      <c r="BK280" s="181">
        <f>ROUND(I280*H280,2)</f>
        <v>0</v>
      </c>
      <c r="BL280" s="23" t="s">
        <v>212</v>
      </c>
      <c r="BM280" s="23" t="s">
        <v>631</v>
      </c>
    </row>
    <row r="281" spans="2:65" s="1" customFormat="1" ht="25.5" customHeight="1">
      <c r="B281" s="169"/>
      <c r="C281" s="170" t="s">
        <v>632</v>
      </c>
      <c r="D281" s="170" t="s">
        <v>137</v>
      </c>
      <c r="E281" s="171" t="s">
        <v>633</v>
      </c>
      <c r="F281" s="172" t="s">
        <v>634</v>
      </c>
      <c r="G281" s="173" t="s">
        <v>202</v>
      </c>
      <c r="H281" s="174">
        <v>2</v>
      </c>
      <c r="I281" s="175"/>
      <c r="J281" s="176">
        <f>ROUND(I281*H281,2)</f>
        <v>0</v>
      </c>
      <c r="K281" s="172"/>
      <c r="L281" s="40"/>
      <c r="M281" s="177" t="s">
        <v>5</v>
      </c>
      <c r="N281" s="178" t="s">
        <v>43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0.002</v>
      </c>
      <c r="T281" s="180">
        <f>S281*H281</f>
        <v>0.004</v>
      </c>
      <c r="AR281" s="23" t="s">
        <v>212</v>
      </c>
      <c r="AT281" s="23" t="s">
        <v>137</v>
      </c>
      <c r="AU281" s="23" t="s">
        <v>142</v>
      </c>
      <c r="AY281" s="23" t="s">
        <v>134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142</v>
      </c>
      <c r="BK281" s="181">
        <f>ROUND(I281*H281,2)</f>
        <v>0</v>
      </c>
      <c r="BL281" s="23" t="s">
        <v>212</v>
      </c>
      <c r="BM281" s="23" t="s">
        <v>635</v>
      </c>
    </row>
    <row r="282" spans="2:65" s="1" customFormat="1" ht="38.25" customHeight="1">
      <c r="B282" s="169"/>
      <c r="C282" s="170" t="s">
        <v>636</v>
      </c>
      <c r="D282" s="170" t="s">
        <v>137</v>
      </c>
      <c r="E282" s="171" t="s">
        <v>637</v>
      </c>
      <c r="F282" s="172" t="s">
        <v>638</v>
      </c>
      <c r="G282" s="173" t="s">
        <v>245</v>
      </c>
      <c r="H282" s="174">
        <v>0.01</v>
      </c>
      <c r="I282" s="175"/>
      <c r="J282" s="176">
        <f>ROUND(I282*H282,2)</f>
        <v>0</v>
      </c>
      <c r="K282" s="172"/>
      <c r="L282" s="40"/>
      <c r="M282" s="177" t="s">
        <v>5</v>
      </c>
      <c r="N282" s="178" t="s">
        <v>43</v>
      </c>
      <c r="O282" s="41"/>
      <c r="P282" s="179">
        <f>O282*H282</f>
        <v>0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AR282" s="23" t="s">
        <v>212</v>
      </c>
      <c r="AT282" s="23" t="s">
        <v>137</v>
      </c>
      <c r="AU282" s="23" t="s">
        <v>142</v>
      </c>
      <c r="AY282" s="23" t="s">
        <v>134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142</v>
      </c>
      <c r="BK282" s="181">
        <f>ROUND(I282*H282,2)</f>
        <v>0</v>
      </c>
      <c r="BL282" s="23" t="s">
        <v>212</v>
      </c>
      <c r="BM282" s="23" t="s">
        <v>639</v>
      </c>
    </row>
    <row r="283" spans="2:65" s="1" customFormat="1" ht="38.25" customHeight="1">
      <c r="B283" s="169"/>
      <c r="C283" s="170" t="s">
        <v>640</v>
      </c>
      <c r="D283" s="170" t="s">
        <v>137</v>
      </c>
      <c r="E283" s="171" t="s">
        <v>641</v>
      </c>
      <c r="F283" s="172" t="s">
        <v>642</v>
      </c>
      <c r="G283" s="173" t="s">
        <v>245</v>
      </c>
      <c r="H283" s="174">
        <v>0.01</v>
      </c>
      <c r="I283" s="175"/>
      <c r="J283" s="176">
        <f>ROUND(I283*H283,2)</f>
        <v>0</v>
      </c>
      <c r="K283" s="172"/>
      <c r="L283" s="40"/>
      <c r="M283" s="177" t="s">
        <v>5</v>
      </c>
      <c r="N283" s="178" t="s">
        <v>43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</v>
      </c>
      <c r="T283" s="180">
        <f>S283*H283</f>
        <v>0</v>
      </c>
      <c r="AR283" s="23" t="s">
        <v>212</v>
      </c>
      <c r="AT283" s="23" t="s">
        <v>137</v>
      </c>
      <c r="AU283" s="23" t="s">
        <v>142</v>
      </c>
      <c r="AY283" s="23" t="s">
        <v>134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142</v>
      </c>
      <c r="BK283" s="181">
        <f>ROUND(I283*H283,2)</f>
        <v>0</v>
      </c>
      <c r="BL283" s="23" t="s">
        <v>212</v>
      </c>
      <c r="BM283" s="23" t="s">
        <v>643</v>
      </c>
    </row>
    <row r="284" spans="2:63" s="10" customFormat="1" ht="29.85" customHeight="1">
      <c r="B284" s="156"/>
      <c r="D284" s="157" t="s">
        <v>70</v>
      </c>
      <c r="E284" s="167" t="s">
        <v>644</v>
      </c>
      <c r="F284" s="167" t="s">
        <v>645</v>
      </c>
      <c r="I284" s="159"/>
      <c r="J284" s="168">
        <f>BK284</f>
        <v>0</v>
      </c>
      <c r="L284" s="156"/>
      <c r="M284" s="161"/>
      <c r="N284" s="162"/>
      <c r="O284" s="162"/>
      <c r="P284" s="163">
        <f>SUM(P285:P309)</f>
        <v>0</v>
      </c>
      <c r="Q284" s="162"/>
      <c r="R284" s="163">
        <f>SUM(R285:R309)</f>
        <v>0.6645131</v>
      </c>
      <c r="S284" s="162"/>
      <c r="T284" s="164">
        <f>SUM(T285:T309)</f>
        <v>0</v>
      </c>
      <c r="AR284" s="157" t="s">
        <v>142</v>
      </c>
      <c r="AT284" s="165" t="s">
        <v>70</v>
      </c>
      <c r="AU284" s="165" t="s">
        <v>78</v>
      </c>
      <c r="AY284" s="157" t="s">
        <v>134</v>
      </c>
      <c r="BK284" s="166">
        <f>SUM(BK285:BK309)</f>
        <v>0</v>
      </c>
    </row>
    <row r="285" spans="2:65" s="1" customFormat="1" ht="38.25" customHeight="1">
      <c r="B285" s="169"/>
      <c r="C285" s="170" t="s">
        <v>646</v>
      </c>
      <c r="D285" s="170" t="s">
        <v>137</v>
      </c>
      <c r="E285" s="171" t="s">
        <v>647</v>
      </c>
      <c r="F285" s="172" t="s">
        <v>648</v>
      </c>
      <c r="G285" s="173" t="s">
        <v>140</v>
      </c>
      <c r="H285" s="174">
        <v>24.97</v>
      </c>
      <c r="I285" s="175"/>
      <c r="J285" s="176">
        <f>ROUND(I285*H285,2)</f>
        <v>0</v>
      </c>
      <c r="K285" s="172"/>
      <c r="L285" s="40"/>
      <c r="M285" s="177" t="s">
        <v>5</v>
      </c>
      <c r="N285" s="178" t="s">
        <v>43</v>
      </c>
      <c r="O285" s="41"/>
      <c r="P285" s="179">
        <f>O285*H285</f>
        <v>0</v>
      </c>
      <c r="Q285" s="179">
        <v>0.02541</v>
      </c>
      <c r="R285" s="179">
        <f>Q285*H285</f>
        <v>0.6344877</v>
      </c>
      <c r="S285" s="179">
        <v>0</v>
      </c>
      <c r="T285" s="180">
        <f>S285*H285</f>
        <v>0</v>
      </c>
      <c r="AR285" s="23" t="s">
        <v>212</v>
      </c>
      <c r="AT285" s="23" t="s">
        <v>137</v>
      </c>
      <c r="AU285" s="23" t="s">
        <v>142</v>
      </c>
      <c r="AY285" s="23" t="s">
        <v>134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142</v>
      </c>
      <c r="BK285" s="181">
        <f>ROUND(I285*H285,2)</f>
        <v>0</v>
      </c>
      <c r="BL285" s="23" t="s">
        <v>212</v>
      </c>
      <c r="BM285" s="23" t="s">
        <v>649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650</v>
      </c>
      <c r="H286" s="186">
        <v>10.14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142</v>
      </c>
      <c r="AV286" s="11" t="s">
        <v>142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651</v>
      </c>
      <c r="H287" s="186">
        <v>7.41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142</v>
      </c>
      <c r="AV287" s="11" t="s">
        <v>142</v>
      </c>
      <c r="AW287" s="11" t="s">
        <v>35</v>
      </c>
      <c r="AX287" s="11" t="s">
        <v>71</v>
      </c>
      <c r="AY287" s="184" t="s">
        <v>134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652</v>
      </c>
      <c r="H288" s="186">
        <v>9.1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134</v>
      </c>
    </row>
    <row r="289" spans="2:51" s="11" customFormat="1" ht="13.5">
      <c r="B289" s="182"/>
      <c r="D289" s="183" t="s">
        <v>144</v>
      </c>
      <c r="E289" s="184" t="s">
        <v>5</v>
      </c>
      <c r="F289" s="185" t="s">
        <v>653</v>
      </c>
      <c r="H289" s="186">
        <v>-1.68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144</v>
      </c>
      <c r="AU289" s="184" t="s">
        <v>142</v>
      </c>
      <c r="AV289" s="11" t="s">
        <v>142</v>
      </c>
      <c r="AW289" s="11" t="s">
        <v>35</v>
      </c>
      <c r="AX289" s="11" t="s">
        <v>71</v>
      </c>
      <c r="AY289" s="184" t="s">
        <v>134</v>
      </c>
    </row>
    <row r="290" spans="2:51" s="12" customFormat="1" ht="13.5">
      <c r="B290" s="191"/>
      <c r="D290" s="183" t="s">
        <v>144</v>
      </c>
      <c r="E290" s="192" t="s">
        <v>5</v>
      </c>
      <c r="F290" s="193" t="s">
        <v>153</v>
      </c>
      <c r="H290" s="194">
        <v>24.97</v>
      </c>
      <c r="I290" s="195"/>
      <c r="L290" s="191"/>
      <c r="M290" s="196"/>
      <c r="N290" s="197"/>
      <c r="O290" s="197"/>
      <c r="P290" s="197"/>
      <c r="Q290" s="197"/>
      <c r="R290" s="197"/>
      <c r="S290" s="197"/>
      <c r="T290" s="198"/>
      <c r="AT290" s="192" t="s">
        <v>144</v>
      </c>
      <c r="AU290" s="192" t="s">
        <v>142</v>
      </c>
      <c r="AV290" s="12" t="s">
        <v>141</v>
      </c>
      <c r="AW290" s="12" t="s">
        <v>35</v>
      </c>
      <c r="AX290" s="12" t="s">
        <v>78</v>
      </c>
      <c r="AY290" s="192" t="s">
        <v>134</v>
      </c>
    </row>
    <row r="291" spans="2:65" s="1" customFormat="1" ht="38.25" customHeight="1">
      <c r="B291" s="169"/>
      <c r="C291" s="170" t="s">
        <v>654</v>
      </c>
      <c r="D291" s="170" t="s">
        <v>137</v>
      </c>
      <c r="E291" s="171" t="s">
        <v>655</v>
      </c>
      <c r="F291" s="172" t="s">
        <v>656</v>
      </c>
      <c r="G291" s="173" t="s">
        <v>311</v>
      </c>
      <c r="H291" s="174">
        <v>34.71</v>
      </c>
      <c r="I291" s="175"/>
      <c r="J291" s="176">
        <f>ROUND(I291*H291,2)</f>
        <v>0</v>
      </c>
      <c r="K291" s="172"/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4E-05</v>
      </c>
      <c r="R291" s="179">
        <f>Q291*H291</f>
        <v>0.0013884000000000001</v>
      </c>
      <c r="S291" s="179">
        <v>0</v>
      </c>
      <c r="T291" s="180">
        <f>S291*H291</f>
        <v>0</v>
      </c>
      <c r="AR291" s="23" t="s">
        <v>212</v>
      </c>
      <c r="AT291" s="23" t="s">
        <v>137</v>
      </c>
      <c r="AU291" s="23" t="s">
        <v>142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142</v>
      </c>
      <c r="BK291" s="181">
        <f>ROUND(I291*H291,2)</f>
        <v>0</v>
      </c>
      <c r="BL291" s="23" t="s">
        <v>212</v>
      </c>
      <c r="BM291" s="23" t="s">
        <v>657</v>
      </c>
    </row>
    <row r="292" spans="2:51" s="11" customFormat="1" ht="13.5">
      <c r="B292" s="182"/>
      <c r="D292" s="183" t="s">
        <v>144</v>
      </c>
      <c r="E292" s="184" t="s">
        <v>5</v>
      </c>
      <c r="F292" s="185" t="s">
        <v>658</v>
      </c>
      <c r="H292" s="186">
        <v>2.85</v>
      </c>
      <c r="I292" s="187"/>
      <c r="L292" s="182"/>
      <c r="M292" s="188"/>
      <c r="N292" s="189"/>
      <c r="O292" s="189"/>
      <c r="P292" s="189"/>
      <c r="Q292" s="189"/>
      <c r="R292" s="189"/>
      <c r="S292" s="189"/>
      <c r="T292" s="190"/>
      <c r="AT292" s="184" t="s">
        <v>144</v>
      </c>
      <c r="AU292" s="184" t="s">
        <v>142</v>
      </c>
      <c r="AV292" s="11" t="s">
        <v>142</v>
      </c>
      <c r="AW292" s="11" t="s">
        <v>35</v>
      </c>
      <c r="AX292" s="11" t="s">
        <v>71</v>
      </c>
      <c r="AY292" s="184" t="s">
        <v>134</v>
      </c>
    </row>
    <row r="293" spans="2:51" s="11" customFormat="1" ht="13.5">
      <c r="B293" s="182"/>
      <c r="D293" s="183" t="s">
        <v>144</v>
      </c>
      <c r="E293" s="184" t="s">
        <v>5</v>
      </c>
      <c r="F293" s="185" t="s">
        <v>659</v>
      </c>
      <c r="H293" s="186">
        <v>4.01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144</v>
      </c>
      <c r="AU293" s="184" t="s">
        <v>142</v>
      </c>
      <c r="AV293" s="11" t="s">
        <v>142</v>
      </c>
      <c r="AW293" s="11" t="s">
        <v>35</v>
      </c>
      <c r="AX293" s="11" t="s">
        <v>71</v>
      </c>
      <c r="AY293" s="184" t="s">
        <v>134</v>
      </c>
    </row>
    <row r="294" spans="2:51" s="11" customFormat="1" ht="13.5">
      <c r="B294" s="182"/>
      <c r="D294" s="183" t="s">
        <v>144</v>
      </c>
      <c r="E294" s="184" t="s">
        <v>5</v>
      </c>
      <c r="F294" s="185" t="s">
        <v>314</v>
      </c>
      <c r="H294" s="186">
        <v>6.81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144</v>
      </c>
      <c r="AU294" s="184" t="s">
        <v>142</v>
      </c>
      <c r="AV294" s="11" t="s">
        <v>142</v>
      </c>
      <c r="AW294" s="11" t="s">
        <v>35</v>
      </c>
      <c r="AX294" s="11" t="s">
        <v>71</v>
      </c>
      <c r="AY294" s="184" t="s">
        <v>134</v>
      </c>
    </row>
    <row r="295" spans="2:51" s="11" customFormat="1" ht="13.5">
      <c r="B295" s="182"/>
      <c r="D295" s="183" t="s">
        <v>144</v>
      </c>
      <c r="E295" s="184" t="s">
        <v>5</v>
      </c>
      <c r="F295" s="185" t="s">
        <v>660</v>
      </c>
      <c r="H295" s="186">
        <v>5.44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144</v>
      </c>
      <c r="AU295" s="184" t="s">
        <v>142</v>
      </c>
      <c r="AV295" s="11" t="s">
        <v>142</v>
      </c>
      <c r="AW295" s="11" t="s">
        <v>35</v>
      </c>
      <c r="AX295" s="11" t="s">
        <v>71</v>
      </c>
      <c r="AY295" s="184" t="s">
        <v>134</v>
      </c>
    </row>
    <row r="296" spans="2:51" s="11" customFormat="1" ht="13.5">
      <c r="B296" s="182"/>
      <c r="D296" s="183" t="s">
        <v>144</v>
      </c>
      <c r="E296" s="184" t="s">
        <v>5</v>
      </c>
      <c r="F296" s="185" t="s">
        <v>661</v>
      </c>
      <c r="H296" s="186">
        <v>15.6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144</v>
      </c>
      <c r="AU296" s="184" t="s">
        <v>142</v>
      </c>
      <c r="AV296" s="11" t="s">
        <v>142</v>
      </c>
      <c r="AW296" s="11" t="s">
        <v>35</v>
      </c>
      <c r="AX296" s="11" t="s">
        <v>71</v>
      </c>
      <c r="AY296" s="184" t="s">
        <v>134</v>
      </c>
    </row>
    <row r="297" spans="2:51" s="12" customFormat="1" ht="13.5">
      <c r="B297" s="191"/>
      <c r="D297" s="183" t="s">
        <v>144</v>
      </c>
      <c r="E297" s="192" t="s">
        <v>5</v>
      </c>
      <c r="F297" s="193" t="s">
        <v>153</v>
      </c>
      <c r="H297" s="194">
        <v>34.71</v>
      </c>
      <c r="I297" s="195"/>
      <c r="L297" s="191"/>
      <c r="M297" s="196"/>
      <c r="N297" s="197"/>
      <c r="O297" s="197"/>
      <c r="P297" s="197"/>
      <c r="Q297" s="197"/>
      <c r="R297" s="197"/>
      <c r="S297" s="197"/>
      <c r="T297" s="198"/>
      <c r="AT297" s="192" t="s">
        <v>144</v>
      </c>
      <c r="AU297" s="192" t="s">
        <v>142</v>
      </c>
      <c r="AV297" s="12" t="s">
        <v>141</v>
      </c>
      <c r="AW297" s="12" t="s">
        <v>35</v>
      </c>
      <c r="AX297" s="12" t="s">
        <v>78</v>
      </c>
      <c r="AY297" s="192" t="s">
        <v>134</v>
      </c>
    </row>
    <row r="298" spans="2:65" s="1" customFormat="1" ht="38.25" customHeight="1">
      <c r="B298" s="169"/>
      <c r="C298" s="170" t="s">
        <v>662</v>
      </c>
      <c r="D298" s="170" t="s">
        <v>137</v>
      </c>
      <c r="E298" s="171" t="s">
        <v>663</v>
      </c>
      <c r="F298" s="172" t="s">
        <v>664</v>
      </c>
      <c r="G298" s="173" t="s">
        <v>311</v>
      </c>
      <c r="H298" s="174">
        <v>7.8</v>
      </c>
      <c r="I298" s="175"/>
      <c r="J298" s="176">
        <f>ROUND(I298*H298,2)</f>
        <v>0</v>
      </c>
      <c r="K298" s="172"/>
      <c r="L298" s="40"/>
      <c r="M298" s="177" t="s">
        <v>5</v>
      </c>
      <c r="N298" s="178" t="s">
        <v>43</v>
      </c>
      <c r="O298" s="41"/>
      <c r="P298" s="179">
        <f>O298*H298</f>
        <v>0</v>
      </c>
      <c r="Q298" s="179">
        <v>0.00015</v>
      </c>
      <c r="R298" s="179">
        <f>Q298*H298</f>
        <v>0.0011699999999999998</v>
      </c>
      <c r="S298" s="179">
        <v>0</v>
      </c>
      <c r="T298" s="180">
        <f>S298*H298</f>
        <v>0</v>
      </c>
      <c r="AR298" s="23" t="s">
        <v>212</v>
      </c>
      <c r="AT298" s="23" t="s">
        <v>137</v>
      </c>
      <c r="AU298" s="23" t="s">
        <v>142</v>
      </c>
      <c r="AY298" s="23" t="s">
        <v>134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3" t="s">
        <v>142</v>
      </c>
      <c r="BK298" s="181">
        <f>ROUND(I298*H298,2)</f>
        <v>0</v>
      </c>
      <c r="BL298" s="23" t="s">
        <v>212</v>
      </c>
      <c r="BM298" s="23" t="s">
        <v>665</v>
      </c>
    </row>
    <row r="299" spans="2:51" s="11" customFormat="1" ht="13.5">
      <c r="B299" s="182"/>
      <c r="D299" s="183" t="s">
        <v>144</v>
      </c>
      <c r="E299" s="184" t="s">
        <v>5</v>
      </c>
      <c r="F299" s="185" t="s">
        <v>666</v>
      </c>
      <c r="H299" s="186">
        <v>7.8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144</v>
      </c>
      <c r="AU299" s="184" t="s">
        <v>142</v>
      </c>
      <c r="AV299" s="11" t="s">
        <v>142</v>
      </c>
      <c r="AW299" s="11" t="s">
        <v>35</v>
      </c>
      <c r="AX299" s="11" t="s">
        <v>71</v>
      </c>
      <c r="AY299" s="184" t="s">
        <v>134</v>
      </c>
    </row>
    <row r="300" spans="2:51" s="12" customFormat="1" ht="13.5">
      <c r="B300" s="191"/>
      <c r="D300" s="183" t="s">
        <v>144</v>
      </c>
      <c r="E300" s="192" t="s">
        <v>5</v>
      </c>
      <c r="F300" s="193" t="s">
        <v>153</v>
      </c>
      <c r="H300" s="194">
        <v>7.8</v>
      </c>
      <c r="I300" s="195"/>
      <c r="L300" s="191"/>
      <c r="M300" s="196"/>
      <c r="N300" s="197"/>
      <c r="O300" s="197"/>
      <c r="P300" s="197"/>
      <c r="Q300" s="197"/>
      <c r="R300" s="197"/>
      <c r="S300" s="197"/>
      <c r="T300" s="198"/>
      <c r="AT300" s="192" t="s">
        <v>144</v>
      </c>
      <c r="AU300" s="192" t="s">
        <v>142</v>
      </c>
      <c r="AV300" s="12" t="s">
        <v>141</v>
      </c>
      <c r="AW300" s="12" t="s">
        <v>35</v>
      </c>
      <c r="AX300" s="12" t="s">
        <v>78</v>
      </c>
      <c r="AY300" s="192" t="s">
        <v>134</v>
      </c>
    </row>
    <row r="301" spans="2:65" s="1" customFormat="1" ht="25.5" customHeight="1">
      <c r="B301" s="169"/>
      <c r="C301" s="170" t="s">
        <v>667</v>
      </c>
      <c r="D301" s="170" t="s">
        <v>137</v>
      </c>
      <c r="E301" s="171" t="s">
        <v>668</v>
      </c>
      <c r="F301" s="172" t="s">
        <v>669</v>
      </c>
      <c r="G301" s="173" t="s">
        <v>140</v>
      </c>
      <c r="H301" s="174">
        <v>24.97</v>
      </c>
      <c r="I301" s="175"/>
      <c r="J301" s="176">
        <f>ROUND(I301*H301,2)</f>
        <v>0</v>
      </c>
      <c r="K301" s="172"/>
      <c r="L301" s="40"/>
      <c r="M301" s="177" t="s">
        <v>5</v>
      </c>
      <c r="N301" s="178" t="s">
        <v>43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AR301" s="23" t="s">
        <v>212</v>
      </c>
      <c r="AT301" s="23" t="s">
        <v>137</v>
      </c>
      <c r="AU301" s="23" t="s">
        <v>142</v>
      </c>
      <c r="AY301" s="23" t="s">
        <v>134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142</v>
      </c>
      <c r="BK301" s="181">
        <f>ROUND(I301*H301,2)</f>
        <v>0</v>
      </c>
      <c r="BL301" s="23" t="s">
        <v>212</v>
      </c>
      <c r="BM301" s="23" t="s">
        <v>670</v>
      </c>
    </row>
    <row r="302" spans="2:65" s="1" customFormat="1" ht="25.5" customHeight="1">
      <c r="B302" s="169"/>
      <c r="C302" s="170" t="s">
        <v>671</v>
      </c>
      <c r="D302" s="170" t="s">
        <v>137</v>
      </c>
      <c r="E302" s="171" t="s">
        <v>672</v>
      </c>
      <c r="F302" s="172" t="s">
        <v>673</v>
      </c>
      <c r="G302" s="173" t="s">
        <v>140</v>
      </c>
      <c r="H302" s="174">
        <v>24.97</v>
      </c>
      <c r="I302" s="175"/>
      <c r="J302" s="176">
        <f>ROUND(I302*H302,2)</f>
        <v>0</v>
      </c>
      <c r="K302" s="172"/>
      <c r="L302" s="40"/>
      <c r="M302" s="177" t="s">
        <v>5</v>
      </c>
      <c r="N302" s="178" t="s">
        <v>43</v>
      </c>
      <c r="O302" s="41"/>
      <c r="P302" s="179">
        <f>O302*H302</f>
        <v>0</v>
      </c>
      <c r="Q302" s="179">
        <v>0.0007</v>
      </c>
      <c r="R302" s="179">
        <f>Q302*H302</f>
        <v>0.017478999999999998</v>
      </c>
      <c r="S302" s="179">
        <v>0</v>
      </c>
      <c r="T302" s="180">
        <f>S302*H302</f>
        <v>0</v>
      </c>
      <c r="AR302" s="23" t="s">
        <v>212</v>
      </c>
      <c r="AT302" s="23" t="s">
        <v>137</v>
      </c>
      <c r="AU302" s="23" t="s">
        <v>142</v>
      </c>
      <c r="AY302" s="23" t="s">
        <v>134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142</v>
      </c>
      <c r="BK302" s="181">
        <f>ROUND(I302*H302,2)</f>
        <v>0</v>
      </c>
      <c r="BL302" s="23" t="s">
        <v>212</v>
      </c>
      <c r="BM302" s="23" t="s">
        <v>674</v>
      </c>
    </row>
    <row r="303" spans="2:65" s="1" customFormat="1" ht="25.5" customHeight="1">
      <c r="B303" s="169"/>
      <c r="C303" s="170" t="s">
        <v>675</v>
      </c>
      <c r="D303" s="170" t="s">
        <v>137</v>
      </c>
      <c r="E303" s="171" t="s">
        <v>676</v>
      </c>
      <c r="F303" s="172" t="s">
        <v>677</v>
      </c>
      <c r="G303" s="173" t="s">
        <v>140</v>
      </c>
      <c r="H303" s="174">
        <v>49.94</v>
      </c>
      <c r="I303" s="175"/>
      <c r="J303" s="176">
        <f>ROUND(I303*H303,2)</f>
        <v>0</v>
      </c>
      <c r="K303" s="172"/>
      <c r="L303" s="40"/>
      <c r="M303" s="177" t="s">
        <v>5</v>
      </c>
      <c r="N303" s="178" t="s">
        <v>43</v>
      </c>
      <c r="O303" s="41"/>
      <c r="P303" s="179">
        <f>O303*H303</f>
        <v>0</v>
      </c>
      <c r="Q303" s="179">
        <v>0.0002</v>
      </c>
      <c r="R303" s="179">
        <f>Q303*H303</f>
        <v>0.009988</v>
      </c>
      <c r="S303" s="179">
        <v>0</v>
      </c>
      <c r="T303" s="180">
        <f>S303*H303</f>
        <v>0</v>
      </c>
      <c r="AR303" s="23" t="s">
        <v>212</v>
      </c>
      <c r="AT303" s="23" t="s">
        <v>137</v>
      </c>
      <c r="AU303" s="23" t="s">
        <v>142</v>
      </c>
      <c r="AY303" s="23" t="s">
        <v>134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142</v>
      </c>
      <c r="BK303" s="181">
        <f>ROUND(I303*H303,2)</f>
        <v>0</v>
      </c>
      <c r="BL303" s="23" t="s">
        <v>212</v>
      </c>
      <c r="BM303" s="23" t="s">
        <v>678</v>
      </c>
    </row>
    <row r="304" spans="2:51" s="11" customFormat="1" ht="13.5">
      <c r="B304" s="182"/>
      <c r="D304" s="183" t="s">
        <v>144</v>
      </c>
      <c r="E304" s="184" t="s">
        <v>5</v>
      </c>
      <c r="F304" s="185" t="s">
        <v>679</v>
      </c>
      <c r="H304" s="186">
        <v>49.94</v>
      </c>
      <c r="I304" s="187"/>
      <c r="L304" s="182"/>
      <c r="M304" s="188"/>
      <c r="N304" s="189"/>
      <c r="O304" s="189"/>
      <c r="P304" s="189"/>
      <c r="Q304" s="189"/>
      <c r="R304" s="189"/>
      <c r="S304" s="189"/>
      <c r="T304" s="190"/>
      <c r="AT304" s="184" t="s">
        <v>144</v>
      </c>
      <c r="AU304" s="184" t="s">
        <v>142</v>
      </c>
      <c r="AV304" s="11" t="s">
        <v>142</v>
      </c>
      <c r="AW304" s="11" t="s">
        <v>35</v>
      </c>
      <c r="AX304" s="11" t="s">
        <v>71</v>
      </c>
      <c r="AY304" s="184" t="s">
        <v>134</v>
      </c>
    </row>
    <row r="305" spans="2:51" s="12" customFormat="1" ht="13.5">
      <c r="B305" s="191"/>
      <c r="D305" s="183" t="s">
        <v>144</v>
      </c>
      <c r="E305" s="192" t="s">
        <v>5</v>
      </c>
      <c r="F305" s="193" t="s">
        <v>153</v>
      </c>
      <c r="H305" s="194">
        <v>49.94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144</v>
      </c>
      <c r="AU305" s="192" t="s">
        <v>142</v>
      </c>
      <c r="AV305" s="12" t="s">
        <v>141</v>
      </c>
      <c r="AW305" s="12" t="s">
        <v>35</v>
      </c>
      <c r="AX305" s="12" t="s">
        <v>78</v>
      </c>
      <c r="AY305" s="192" t="s">
        <v>134</v>
      </c>
    </row>
    <row r="306" spans="2:65" s="1" customFormat="1" ht="51" customHeight="1">
      <c r="B306" s="169"/>
      <c r="C306" s="170" t="s">
        <v>680</v>
      </c>
      <c r="D306" s="170" t="s">
        <v>137</v>
      </c>
      <c r="E306" s="171" t="s">
        <v>681</v>
      </c>
      <c r="F306" s="172" t="s">
        <v>682</v>
      </c>
      <c r="G306" s="173" t="s">
        <v>245</v>
      </c>
      <c r="H306" s="174">
        <v>0.665</v>
      </c>
      <c r="I306" s="175"/>
      <c r="J306" s="176">
        <f>ROUND(I306*H306,2)</f>
        <v>0</v>
      </c>
      <c r="K306" s="172"/>
      <c r="L306" s="40"/>
      <c r="M306" s="177" t="s">
        <v>5</v>
      </c>
      <c r="N306" s="178" t="s">
        <v>43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212</v>
      </c>
      <c r="AT306" s="23" t="s">
        <v>137</v>
      </c>
      <c r="AU306" s="23" t="s">
        <v>142</v>
      </c>
      <c r="AY306" s="23" t="s">
        <v>134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142</v>
      </c>
      <c r="BK306" s="181">
        <f>ROUND(I306*H306,2)</f>
        <v>0</v>
      </c>
      <c r="BL306" s="23" t="s">
        <v>212</v>
      </c>
      <c r="BM306" s="23" t="s">
        <v>683</v>
      </c>
    </row>
    <row r="307" spans="2:65" s="1" customFormat="1" ht="38.25" customHeight="1">
      <c r="B307" s="169"/>
      <c r="C307" s="170" t="s">
        <v>684</v>
      </c>
      <c r="D307" s="170" t="s">
        <v>137</v>
      </c>
      <c r="E307" s="171" t="s">
        <v>685</v>
      </c>
      <c r="F307" s="172" t="s">
        <v>686</v>
      </c>
      <c r="G307" s="173" t="s">
        <v>245</v>
      </c>
      <c r="H307" s="174">
        <v>0.665</v>
      </c>
      <c r="I307" s="175"/>
      <c r="J307" s="176">
        <f>ROUND(I307*H307,2)</f>
        <v>0</v>
      </c>
      <c r="K307" s="172"/>
      <c r="L307" s="40"/>
      <c r="M307" s="177" t="s">
        <v>5</v>
      </c>
      <c r="N307" s="178" t="s">
        <v>43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212</v>
      </c>
      <c r="AT307" s="23" t="s">
        <v>137</v>
      </c>
      <c r="AU307" s="23" t="s">
        <v>142</v>
      </c>
      <c r="AY307" s="23" t="s">
        <v>134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142</v>
      </c>
      <c r="BK307" s="181">
        <f>ROUND(I307*H307,2)</f>
        <v>0</v>
      </c>
      <c r="BL307" s="23" t="s">
        <v>212</v>
      </c>
      <c r="BM307" s="23" t="s">
        <v>687</v>
      </c>
    </row>
    <row r="308" spans="2:65" s="1" customFormat="1" ht="25.5" customHeight="1">
      <c r="B308" s="169"/>
      <c r="C308" s="170" t="s">
        <v>688</v>
      </c>
      <c r="D308" s="170" t="s">
        <v>137</v>
      </c>
      <c r="E308" s="171" t="s">
        <v>689</v>
      </c>
      <c r="F308" s="172" t="s">
        <v>690</v>
      </c>
      <c r="G308" s="173" t="s">
        <v>140</v>
      </c>
      <c r="H308" s="174">
        <v>5.73</v>
      </c>
      <c r="I308" s="175"/>
      <c r="J308" s="176">
        <f>ROUND(I308*H308,2)</f>
        <v>0</v>
      </c>
      <c r="K308" s="172"/>
      <c r="L308" s="40"/>
      <c r="M308" s="177" t="s">
        <v>5</v>
      </c>
      <c r="N308" s="178" t="s">
        <v>43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212</v>
      </c>
      <c r="AT308" s="23" t="s">
        <v>137</v>
      </c>
      <c r="AU308" s="23" t="s">
        <v>142</v>
      </c>
      <c r="AY308" s="23" t="s">
        <v>134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142</v>
      </c>
      <c r="BK308" s="181">
        <f>ROUND(I308*H308,2)</f>
        <v>0</v>
      </c>
      <c r="BL308" s="23" t="s">
        <v>212</v>
      </c>
      <c r="BM308" s="23" t="s">
        <v>691</v>
      </c>
    </row>
    <row r="309" spans="2:51" s="11" customFormat="1" ht="13.5">
      <c r="B309" s="182"/>
      <c r="D309" s="183" t="s">
        <v>144</v>
      </c>
      <c r="E309" s="184" t="s">
        <v>5</v>
      </c>
      <c r="F309" s="185" t="s">
        <v>692</v>
      </c>
      <c r="H309" s="186">
        <v>5.73</v>
      </c>
      <c r="I309" s="187"/>
      <c r="L309" s="182"/>
      <c r="M309" s="188"/>
      <c r="N309" s="189"/>
      <c r="O309" s="189"/>
      <c r="P309" s="189"/>
      <c r="Q309" s="189"/>
      <c r="R309" s="189"/>
      <c r="S309" s="189"/>
      <c r="T309" s="190"/>
      <c r="AT309" s="184" t="s">
        <v>144</v>
      </c>
      <c r="AU309" s="184" t="s">
        <v>142</v>
      </c>
      <c r="AV309" s="11" t="s">
        <v>142</v>
      </c>
      <c r="AW309" s="11" t="s">
        <v>35</v>
      </c>
      <c r="AX309" s="11" t="s">
        <v>78</v>
      </c>
      <c r="AY309" s="184" t="s">
        <v>134</v>
      </c>
    </row>
    <row r="310" spans="2:63" s="10" customFormat="1" ht="29.85" customHeight="1">
      <c r="B310" s="156"/>
      <c r="D310" s="157" t="s">
        <v>70</v>
      </c>
      <c r="E310" s="167" t="s">
        <v>693</v>
      </c>
      <c r="F310" s="167" t="s">
        <v>694</v>
      </c>
      <c r="I310" s="159"/>
      <c r="J310" s="168">
        <f>BK310</f>
        <v>0</v>
      </c>
      <c r="L310" s="156"/>
      <c r="M310" s="161"/>
      <c r="N310" s="162"/>
      <c r="O310" s="162"/>
      <c r="P310" s="163">
        <f>SUM(P311:P326)</f>
        <v>0</v>
      </c>
      <c r="Q310" s="162"/>
      <c r="R310" s="163">
        <f>SUM(R311:R326)</f>
        <v>0.037</v>
      </c>
      <c r="S310" s="162"/>
      <c r="T310" s="164">
        <f>SUM(T311:T326)</f>
        <v>0.29545055</v>
      </c>
      <c r="AR310" s="157" t="s">
        <v>142</v>
      </c>
      <c r="AT310" s="165" t="s">
        <v>70</v>
      </c>
      <c r="AU310" s="165" t="s">
        <v>78</v>
      </c>
      <c r="AY310" s="157" t="s">
        <v>134</v>
      </c>
      <c r="BK310" s="166">
        <f>SUM(BK311:BK326)</f>
        <v>0</v>
      </c>
    </row>
    <row r="311" spans="2:65" s="1" customFormat="1" ht="16.5" customHeight="1">
      <c r="B311" s="169"/>
      <c r="C311" s="170" t="s">
        <v>695</v>
      </c>
      <c r="D311" s="170" t="s">
        <v>137</v>
      </c>
      <c r="E311" s="171" t="s">
        <v>696</v>
      </c>
      <c r="F311" s="172" t="s">
        <v>697</v>
      </c>
      <c r="G311" s="173" t="s">
        <v>140</v>
      </c>
      <c r="H311" s="174">
        <v>4.927</v>
      </c>
      <c r="I311" s="175"/>
      <c r="J311" s="176">
        <f>ROUND(I311*H311,2)</f>
        <v>0</v>
      </c>
      <c r="K311" s="172"/>
      <c r="L311" s="40"/>
      <c r="M311" s="177" t="s">
        <v>5</v>
      </c>
      <c r="N311" s="178" t="s">
        <v>43</v>
      </c>
      <c r="O311" s="41"/>
      <c r="P311" s="179">
        <f>O311*H311</f>
        <v>0</v>
      </c>
      <c r="Q311" s="179">
        <v>0</v>
      </c>
      <c r="R311" s="179">
        <f>Q311*H311</f>
        <v>0</v>
      </c>
      <c r="S311" s="179">
        <v>0.02465</v>
      </c>
      <c r="T311" s="180">
        <f>S311*H311</f>
        <v>0.12145054999999998</v>
      </c>
      <c r="AR311" s="23" t="s">
        <v>212</v>
      </c>
      <c r="AT311" s="23" t="s">
        <v>137</v>
      </c>
      <c r="AU311" s="23" t="s">
        <v>142</v>
      </c>
      <c r="AY311" s="23" t="s">
        <v>134</v>
      </c>
      <c r="BE311" s="181">
        <f>IF(N311="základní",J311,0)</f>
        <v>0</v>
      </c>
      <c r="BF311" s="181">
        <f>IF(N311="snížená",J311,0)</f>
        <v>0</v>
      </c>
      <c r="BG311" s="181">
        <f>IF(N311="zákl. přenesená",J311,0)</f>
        <v>0</v>
      </c>
      <c r="BH311" s="181">
        <f>IF(N311="sníž. přenesená",J311,0)</f>
        <v>0</v>
      </c>
      <c r="BI311" s="181">
        <f>IF(N311="nulová",J311,0)</f>
        <v>0</v>
      </c>
      <c r="BJ311" s="23" t="s">
        <v>142</v>
      </c>
      <c r="BK311" s="181">
        <f>ROUND(I311*H311,2)</f>
        <v>0</v>
      </c>
      <c r="BL311" s="23" t="s">
        <v>212</v>
      </c>
      <c r="BM311" s="23" t="s">
        <v>698</v>
      </c>
    </row>
    <row r="312" spans="2:51" s="13" customFormat="1" ht="13.5">
      <c r="B312" s="199"/>
      <c r="D312" s="183" t="s">
        <v>144</v>
      </c>
      <c r="E312" s="200" t="s">
        <v>5</v>
      </c>
      <c r="F312" s="201" t="s">
        <v>699</v>
      </c>
      <c r="H312" s="200" t="s">
        <v>5</v>
      </c>
      <c r="I312" s="202"/>
      <c r="L312" s="199"/>
      <c r="M312" s="203"/>
      <c r="N312" s="204"/>
      <c r="O312" s="204"/>
      <c r="P312" s="204"/>
      <c r="Q312" s="204"/>
      <c r="R312" s="204"/>
      <c r="S312" s="204"/>
      <c r="T312" s="205"/>
      <c r="AT312" s="200" t="s">
        <v>144</v>
      </c>
      <c r="AU312" s="200" t="s">
        <v>142</v>
      </c>
      <c r="AV312" s="13" t="s">
        <v>78</v>
      </c>
      <c r="AW312" s="13" t="s">
        <v>35</v>
      </c>
      <c r="AX312" s="13" t="s">
        <v>71</v>
      </c>
      <c r="AY312" s="200" t="s">
        <v>134</v>
      </c>
    </row>
    <row r="313" spans="2:51" s="11" customFormat="1" ht="13.5">
      <c r="B313" s="182"/>
      <c r="D313" s="183" t="s">
        <v>144</v>
      </c>
      <c r="E313" s="184" t="s">
        <v>5</v>
      </c>
      <c r="F313" s="185" t="s">
        <v>700</v>
      </c>
      <c r="H313" s="186">
        <v>4.927</v>
      </c>
      <c r="I313" s="187"/>
      <c r="L313" s="182"/>
      <c r="M313" s="188"/>
      <c r="N313" s="189"/>
      <c r="O313" s="189"/>
      <c r="P313" s="189"/>
      <c r="Q313" s="189"/>
      <c r="R313" s="189"/>
      <c r="S313" s="189"/>
      <c r="T313" s="190"/>
      <c r="AT313" s="184" t="s">
        <v>144</v>
      </c>
      <c r="AU313" s="184" t="s">
        <v>142</v>
      </c>
      <c r="AV313" s="11" t="s">
        <v>142</v>
      </c>
      <c r="AW313" s="11" t="s">
        <v>35</v>
      </c>
      <c r="AX313" s="11" t="s">
        <v>71</v>
      </c>
      <c r="AY313" s="184" t="s">
        <v>134</v>
      </c>
    </row>
    <row r="314" spans="2:51" s="12" customFormat="1" ht="13.5">
      <c r="B314" s="191"/>
      <c r="D314" s="183" t="s">
        <v>144</v>
      </c>
      <c r="E314" s="192" t="s">
        <v>5</v>
      </c>
      <c r="F314" s="193" t="s">
        <v>153</v>
      </c>
      <c r="H314" s="194">
        <v>4.927</v>
      </c>
      <c r="I314" s="195"/>
      <c r="L314" s="191"/>
      <c r="M314" s="196"/>
      <c r="N314" s="197"/>
      <c r="O314" s="197"/>
      <c r="P314" s="197"/>
      <c r="Q314" s="197"/>
      <c r="R314" s="197"/>
      <c r="S314" s="197"/>
      <c r="T314" s="198"/>
      <c r="AT314" s="192" t="s">
        <v>144</v>
      </c>
      <c r="AU314" s="192" t="s">
        <v>142</v>
      </c>
      <c r="AV314" s="12" t="s">
        <v>141</v>
      </c>
      <c r="AW314" s="12" t="s">
        <v>35</v>
      </c>
      <c r="AX314" s="12" t="s">
        <v>78</v>
      </c>
      <c r="AY314" s="192" t="s">
        <v>134</v>
      </c>
    </row>
    <row r="315" spans="2:65" s="1" customFormat="1" ht="25.5" customHeight="1">
      <c r="B315" s="169"/>
      <c r="C315" s="170" t="s">
        <v>701</v>
      </c>
      <c r="D315" s="170" t="s">
        <v>137</v>
      </c>
      <c r="E315" s="171" t="s">
        <v>702</v>
      </c>
      <c r="F315" s="172" t="s">
        <v>703</v>
      </c>
      <c r="G315" s="173" t="s">
        <v>202</v>
      </c>
      <c r="H315" s="174">
        <v>2</v>
      </c>
      <c r="I315" s="175"/>
      <c r="J315" s="176">
        <f aca="true" t="shared" si="50" ref="J315:J326">ROUND(I315*H315,2)</f>
        <v>0</v>
      </c>
      <c r="K315" s="172"/>
      <c r="L315" s="40"/>
      <c r="M315" s="177" t="s">
        <v>5</v>
      </c>
      <c r="N315" s="178" t="s">
        <v>43</v>
      </c>
      <c r="O315" s="41"/>
      <c r="P315" s="179">
        <f aca="true" t="shared" si="51" ref="P315:P326">O315*H315</f>
        <v>0</v>
      </c>
      <c r="Q315" s="179">
        <v>0</v>
      </c>
      <c r="R315" s="179">
        <f aca="true" t="shared" si="52" ref="R315:R326">Q315*H315</f>
        <v>0</v>
      </c>
      <c r="S315" s="179">
        <v>0</v>
      </c>
      <c r="T315" s="180">
        <f aca="true" t="shared" si="53" ref="T315:T326">S315*H315</f>
        <v>0</v>
      </c>
      <c r="AR315" s="23" t="s">
        <v>212</v>
      </c>
      <c r="AT315" s="23" t="s">
        <v>137</v>
      </c>
      <c r="AU315" s="23" t="s">
        <v>142</v>
      </c>
      <c r="AY315" s="23" t="s">
        <v>134</v>
      </c>
      <c r="BE315" s="181">
        <f aca="true" t="shared" si="54" ref="BE315:BE326">IF(N315="základní",J315,0)</f>
        <v>0</v>
      </c>
      <c r="BF315" s="181">
        <f aca="true" t="shared" si="55" ref="BF315:BF326">IF(N315="snížená",J315,0)</f>
        <v>0</v>
      </c>
      <c r="BG315" s="181">
        <f aca="true" t="shared" si="56" ref="BG315:BG326">IF(N315="zákl. přenesená",J315,0)</f>
        <v>0</v>
      </c>
      <c r="BH315" s="181">
        <f aca="true" t="shared" si="57" ref="BH315:BH326">IF(N315="sníž. přenesená",J315,0)</f>
        <v>0</v>
      </c>
      <c r="BI315" s="181">
        <f aca="true" t="shared" si="58" ref="BI315:BI326">IF(N315="nulová",J315,0)</f>
        <v>0</v>
      </c>
      <c r="BJ315" s="23" t="s">
        <v>142</v>
      </c>
      <c r="BK315" s="181">
        <f aca="true" t="shared" si="59" ref="BK315:BK326">ROUND(I315*H315,2)</f>
        <v>0</v>
      </c>
      <c r="BL315" s="23" t="s">
        <v>212</v>
      </c>
      <c r="BM315" s="23" t="s">
        <v>704</v>
      </c>
    </row>
    <row r="316" spans="2:65" s="1" customFormat="1" ht="16.5" customHeight="1">
      <c r="B316" s="169"/>
      <c r="C316" s="206" t="s">
        <v>705</v>
      </c>
      <c r="D316" s="206" t="s">
        <v>205</v>
      </c>
      <c r="E316" s="207" t="s">
        <v>706</v>
      </c>
      <c r="F316" s="208" t="s">
        <v>707</v>
      </c>
      <c r="G316" s="209" t="s">
        <v>202</v>
      </c>
      <c r="H316" s="210">
        <v>2</v>
      </c>
      <c r="I316" s="211"/>
      <c r="J316" s="212">
        <f t="shared" si="50"/>
        <v>0</v>
      </c>
      <c r="K316" s="208"/>
      <c r="L316" s="213"/>
      <c r="M316" s="214" t="s">
        <v>5</v>
      </c>
      <c r="N316" s="215" t="s">
        <v>43</v>
      </c>
      <c r="O316" s="41"/>
      <c r="P316" s="179">
        <f t="shared" si="51"/>
        <v>0</v>
      </c>
      <c r="Q316" s="179">
        <v>0.0155</v>
      </c>
      <c r="R316" s="179">
        <f t="shared" si="52"/>
        <v>0.031</v>
      </c>
      <c r="S316" s="179">
        <v>0</v>
      </c>
      <c r="T316" s="180">
        <f t="shared" si="53"/>
        <v>0</v>
      </c>
      <c r="AR316" s="23" t="s">
        <v>300</v>
      </c>
      <c r="AT316" s="23" t="s">
        <v>205</v>
      </c>
      <c r="AU316" s="23" t="s">
        <v>142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142</v>
      </c>
      <c r="BK316" s="181">
        <f t="shared" si="59"/>
        <v>0</v>
      </c>
      <c r="BL316" s="23" t="s">
        <v>212</v>
      </c>
      <c r="BM316" s="23" t="s">
        <v>708</v>
      </c>
    </row>
    <row r="317" spans="2:65" s="1" customFormat="1" ht="25.5" customHeight="1">
      <c r="B317" s="169"/>
      <c r="C317" s="206" t="s">
        <v>709</v>
      </c>
      <c r="D317" s="206" t="s">
        <v>205</v>
      </c>
      <c r="E317" s="207" t="s">
        <v>710</v>
      </c>
      <c r="F317" s="208" t="s">
        <v>711</v>
      </c>
      <c r="G317" s="209" t="s">
        <v>202</v>
      </c>
      <c r="H317" s="210">
        <v>2</v>
      </c>
      <c r="I317" s="211"/>
      <c r="J317" s="212">
        <f t="shared" si="50"/>
        <v>0</v>
      </c>
      <c r="K317" s="208"/>
      <c r="L317" s="213"/>
      <c r="M317" s="214" t="s">
        <v>5</v>
      </c>
      <c r="N317" s="215" t="s">
        <v>43</v>
      </c>
      <c r="O317" s="41"/>
      <c r="P317" s="179">
        <f t="shared" si="51"/>
        <v>0</v>
      </c>
      <c r="Q317" s="179">
        <v>0.0012</v>
      </c>
      <c r="R317" s="179">
        <f t="shared" si="52"/>
        <v>0.0024</v>
      </c>
      <c r="S317" s="179">
        <v>0</v>
      </c>
      <c r="T317" s="180">
        <f t="shared" si="53"/>
        <v>0</v>
      </c>
      <c r="AR317" s="23" t="s">
        <v>300</v>
      </c>
      <c r="AT317" s="23" t="s">
        <v>205</v>
      </c>
      <c r="AU317" s="23" t="s">
        <v>142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142</v>
      </c>
      <c r="BK317" s="181">
        <f t="shared" si="59"/>
        <v>0</v>
      </c>
      <c r="BL317" s="23" t="s">
        <v>212</v>
      </c>
      <c r="BM317" s="23" t="s">
        <v>712</v>
      </c>
    </row>
    <row r="318" spans="2:65" s="1" customFormat="1" ht="16.5" customHeight="1">
      <c r="B318" s="169"/>
      <c r="C318" s="170" t="s">
        <v>713</v>
      </c>
      <c r="D318" s="170" t="s">
        <v>137</v>
      </c>
      <c r="E318" s="171" t="s">
        <v>714</v>
      </c>
      <c r="F318" s="172" t="s">
        <v>715</v>
      </c>
      <c r="G318" s="173" t="s">
        <v>202</v>
      </c>
      <c r="H318" s="174">
        <v>2</v>
      </c>
      <c r="I318" s="175"/>
      <c r="J318" s="176">
        <f t="shared" si="50"/>
        <v>0</v>
      </c>
      <c r="K318" s="172"/>
      <c r="L318" s="40"/>
      <c r="M318" s="177" t="s">
        <v>5</v>
      </c>
      <c r="N318" s="178" t="s">
        <v>43</v>
      </c>
      <c r="O318" s="41"/>
      <c r="P318" s="179">
        <f t="shared" si="51"/>
        <v>0</v>
      </c>
      <c r="Q318" s="179">
        <v>0</v>
      </c>
      <c r="R318" s="179">
        <f t="shared" si="52"/>
        <v>0</v>
      </c>
      <c r="S318" s="179">
        <v>0</v>
      </c>
      <c r="T318" s="180">
        <f t="shared" si="53"/>
        <v>0</v>
      </c>
      <c r="AR318" s="23" t="s">
        <v>212</v>
      </c>
      <c r="AT318" s="23" t="s">
        <v>137</v>
      </c>
      <c r="AU318" s="23" t="s">
        <v>142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142</v>
      </c>
      <c r="BK318" s="181">
        <f t="shared" si="59"/>
        <v>0</v>
      </c>
      <c r="BL318" s="23" t="s">
        <v>212</v>
      </c>
      <c r="BM318" s="23" t="s">
        <v>716</v>
      </c>
    </row>
    <row r="319" spans="2:65" s="1" customFormat="1" ht="16.5" customHeight="1">
      <c r="B319" s="169"/>
      <c r="C319" s="206" t="s">
        <v>717</v>
      </c>
      <c r="D319" s="206" t="s">
        <v>205</v>
      </c>
      <c r="E319" s="207" t="s">
        <v>718</v>
      </c>
      <c r="F319" s="208" t="s">
        <v>719</v>
      </c>
      <c r="G319" s="209" t="s">
        <v>202</v>
      </c>
      <c r="H319" s="210">
        <v>2</v>
      </c>
      <c r="I319" s="211"/>
      <c r="J319" s="212">
        <f t="shared" si="50"/>
        <v>0</v>
      </c>
      <c r="K319" s="208"/>
      <c r="L319" s="213"/>
      <c r="M319" s="214" t="s">
        <v>5</v>
      </c>
      <c r="N319" s="215" t="s">
        <v>43</v>
      </c>
      <c r="O319" s="41"/>
      <c r="P319" s="179">
        <f t="shared" si="51"/>
        <v>0</v>
      </c>
      <c r="Q319" s="179">
        <v>0.00045</v>
      </c>
      <c r="R319" s="179">
        <f t="shared" si="52"/>
        <v>0.0009</v>
      </c>
      <c r="S319" s="179">
        <v>0</v>
      </c>
      <c r="T319" s="180">
        <f t="shared" si="53"/>
        <v>0</v>
      </c>
      <c r="AR319" s="23" t="s">
        <v>300</v>
      </c>
      <c r="AT319" s="23" t="s">
        <v>205</v>
      </c>
      <c r="AU319" s="23" t="s">
        <v>142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142</v>
      </c>
      <c r="BK319" s="181">
        <f t="shared" si="59"/>
        <v>0</v>
      </c>
      <c r="BL319" s="23" t="s">
        <v>212</v>
      </c>
      <c r="BM319" s="23" t="s">
        <v>720</v>
      </c>
    </row>
    <row r="320" spans="2:65" s="1" customFormat="1" ht="25.5" customHeight="1">
      <c r="B320" s="169"/>
      <c r="C320" s="170" t="s">
        <v>721</v>
      </c>
      <c r="D320" s="170" t="s">
        <v>137</v>
      </c>
      <c r="E320" s="171" t="s">
        <v>722</v>
      </c>
      <c r="F320" s="172" t="s">
        <v>723</v>
      </c>
      <c r="G320" s="173" t="s">
        <v>202</v>
      </c>
      <c r="H320" s="174">
        <v>2</v>
      </c>
      <c r="I320" s="175"/>
      <c r="J320" s="176">
        <f t="shared" si="50"/>
        <v>0</v>
      </c>
      <c r="K320" s="172"/>
      <c r="L320" s="40"/>
      <c r="M320" s="177" t="s">
        <v>5</v>
      </c>
      <c r="N320" s="178" t="s">
        <v>43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212</v>
      </c>
      <c r="AT320" s="23" t="s">
        <v>137</v>
      </c>
      <c r="AU320" s="23" t="s">
        <v>142</v>
      </c>
      <c r="AY320" s="23" t="s">
        <v>134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142</v>
      </c>
      <c r="BK320" s="181">
        <f t="shared" si="59"/>
        <v>0</v>
      </c>
      <c r="BL320" s="23" t="s">
        <v>212</v>
      </c>
      <c r="BM320" s="23" t="s">
        <v>724</v>
      </c>
    </row>
    <row r="321" spans="2:65" s="1" customFormat="1" ht="16.5" customHeight="1">
      <c r="B321" s="169"/>
      <c r="C321" s="206" t="s">
        <v>725</v>
      </c>
      <c r="D321" s="206" t="s">
        <v>205</v>
      </c>
      <c r="E321" s="207" t="s">
        <v>726</v>
      </c>
      <c r="F321" s="208" t="s">
        <v>727</v>
      </c>
      <c r="G321" s="209" t="s">
        <v>202</v>
      </c>
      <c r="H321" s="210">
        <v>2</v>
      </c>
      <c r="I321" s="211"/>
      <c r="J321" s="212">
        <f t="shared" si="50"/>
        <v>0</v>
      </c>
      <c r="K321" s="208"/>
      <c r="L321" s="213"/>
      <c r="M321" s="214" t="s">
        <v>5</v>
      </c>
      <c r="N321" s="215" t="s">
        <v>43</v>
      </c>
      <c r="O321" s="41"/>
      <c r="P321" s="179">
        <f t="shared" si="51"/>
        <v>0</v>
      </c>
      <c r="Q321" s="179">
        <v>0.00135</v>
      </c>
      <c r="R321" s="179">
        <f t="shared" si="52"/>
        <v>0.0027</v>
      </c>
      <c r="S321" s="179">
        <v>0</v>
      </c>
      <c r="T321" s="180">
        <f t="shared" si="53"/>
        <v>0</v>
      </c>
      <c r="AR321" s="23" t="s">
        <v>300</v>
      </c>
      <c r="AT321" s="23" t="s">
        <v>205</v>
      </c>
      <c r="AU321" s="23" t="s">
        <v>142</v>
      </c>
      <c r="AY321" s="23" t="s">
        <v>134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142</v>
      </c>
      <c r="BK321" s="181">
        <f t="shared" si="59"/>
        <v>0</v>
      </c>
      <c r="BL321" s="23" t="s">
        <v>212</v>
      </c>
      <c r="BM321" s="23" t="s">
        <v>728</v>
      </c>
    </row>
    <row r="322" spans="2:65" s="1" customFormat="1" ht="25.5" customHeight="1">
      <c r="B322" s="169"/>
      <c r="C322" s="170" t="s">
        <v>729</v>
      </c>
      <c r="D322" s="170" t="s">
        <v>137</v>
      </c>
      <c r="E322" s="171" t="s">
        <v>730</v>
      </c>
      <c r="F322" s="172" t="s">
        <v>731</v>
      </c>
      <c r="G322" s="173" t="s">
        <v>202</v>
      </c>
      <c r="H322" s="174">
        <v>1</v>
      </c>
      <c r="I322" s="175"/>
      <c r="J322" s="176">
        <f t="shared" si="50"/>
        <v>0</v>
      </c>
      <c r="K322" s="172"/>
      <c r="L322" s="40"/>
      <c r="M322" s="177" t="s">
        <v>5</v>
      </c>
      <c r="N322" s="178" t="s">
        <v>43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0.174</v>
      </c>
      <c r="T322" s="180">
        <f t="shared" si="53"/>
        <v>0.174</v>
      </c>
      <c r="AR322" s="23" t="s">
        <v>212</v>
      </c>
      <c r="AT322" s="23" t="s">
        <v>137</v>
      </c>
      <c r="AU322" s="23" t="s">
        <v>142</v>
      </c>
      <c r="AY322" s="23" t="s">
        <v>134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142</v>
      </c>
      <c r="BK322" s="181">
        <f t="shared" si="59"/>
        <v>0</v>
      </c>
      <c r="BL322" s="23" t="s">
        <v>212</v>
      </c>
      <c r="BM322" s="23" t="s">
        <v>732</v>
      </c>
    </row>
    <row r="323" spans="2:65" s="1" customFormat="1" ht="38.25" customHeight="1">
      <c r="B323" s="169"/>
      <c r="C323" s="170" t="s">
        <v>733</v>
      </c>
      <c r="D323" s="170" t="s">
        <v>137</v>
      </c>
      <c r="E323" s="171" t="s">
        <v>734</v>
      </c>
      <c r="F323" s="172" t="s">
        <v>735</v>
      </c>
      <c r="G323" s="173" t="s">
        <v>245</v>
      </c>
      <c r="H323" s="174">
        <v>0.037</v>
      </c>
      <c r="I323" s="175"/>
      <c r="J323" s="176">
        <f t="shared" si="50"/>
        <v>0</v>
      </c>
      <c r="K323" s="172"/>
      <c r="L323" s="40"/>
      <c r="M323" s="177" t="s">
        <v>5</v>
      </c>
      <c r="N323" s="178" t="s">
        <v>43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</v>
      </c>
      <c r="T323" s="180">
        <f t="shared" si="53"/>
        <v>0</v>
      </c>
      <c r="AR323" s="23" t="s">
        <v>212</v>
      </c>
      <c r="AT323" s="23" t="s">
        <v>137</v>
      </c>
      <c r="AU323" s="23" t="s">
        <v>142</v>
      </c>
      <c r="AY323" s="23" t="s">
        <v>134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142</v>
      </c>
      <c r="BK323" s="181">
        <f t="shared" si="59"/>
        <v>0</v>
      </c>
      <c r="BL323" s="23" t="s">
        <v>212</v>
      </c>
      <c r="BM323" s="23" t="s">
        <v>736</v>
      </c>
    </row>
    <row r="324" spans="2:65" s="1" customFormat="1" ht="38.25" customHeight="1">
      <c r="B324" s="169"/>
      <c r="C324" s="170" t="s">
        <v>737</v>
      </c>
      <c r="D324" s="170" t="s">
        <v>137</v>
      </c>
      <c r="E324" s="171" t="s">
        <v>738</v>
      </c>
      <c r="F324" s="172" t="s">
        <v>739</v>
      </c>
      <c r="G324" s="173" t="s">
        <v>245</v>
      </c>
      <c r="H324" s="174">
        <v>0.037</v>
      </c>
      <c r="I324" s="175"/>
      <c r="J324" s="176">
        <f t="shared" si="50"/>
        <v>0</v>
      </c>
      <c r="K324" s="172"/>
      <c r="L324" s="40"/>
      <c r="M324" s="177" t="s">
        <v>5</v>
      </c>
      <c r="N324" s="178" t="s">
        <v>43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212</v>
      </c>
      <c r="AT324" s="23" t="s">
        <v>137</v>
      </c>
      <c r="AU324" s="23" t="s">
        <v>142</v>
      </c>
      <c r="AY324" s="23" t="s">
        <v>134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142</v>
      </c>
      <c r="BK324" s="181">
        <f t="shared" si="59"/>
        <v>0</v>
      </c>
      <c r="BL324" s="23" t="s">
        <v>212</v>
      </c>
      <c r="BM324" s="23" t="s">
        <v>740</v>
      </c>
    </row>
    <row r="325" spans="2:65" s="1" customFormat="1" ht="16.5" customHeight="1">
      <c r="B325" s="169"/>
      <c r="C325" s="170" t="s">
        <v>741</v>
      </c>
      <c r="D325" s="170" t="s">
        <v>137</v>
      </c>
      <c r="E325" s="171" t="s">
        <v>742</v>
      </c>
      <c r="F325" s="172" t="s">
        <v>743</v>
      </c>
      <c r="G325" s="173" t="s">
        <v>532</v>
      </c>
      <c r="H325" s="174">
        <v>1</v>
      </c>
      <c r="I325" s="175"/>
      <c r="J325" s="176">
        <f t="shared" si="50"/>
        <v>0</v>
      </c>
      <c r="K325" s="172"/>
      <c r="L325" s="40"/>
      <c r="M325" s="177" t="s">
        <v>5</v>
      </c>
      <c r="N325" s="178" t="s">
        <v>43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212</v>
      </c>
      <c r="AT325" s="23" t="s">
        <v>137</v>
      </c>
      <c r="AU325" s="23" t="s">
        <v>142</v>
      </c>
      <c r="AY325" s="23" t="s">
        <v>134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142</v>
      </c>
      <c r="BK325" s="181">
        <f t="shared" si="59"/>
        <v>0</v>
      </c>
      <c r="BL325" s="23" t="s">
        <v>212</v>
      </c>
      <c r="BM325" s="23" t="s">
        <v>744</v>
      </c>
    </row>
    <row r="326" spans="2:65" s="1" customFormat="1" ht="16.5" customHeight="1">
      <c r="B326" s="169"/>
      <c r="C326" s="170" t="s">
        <v>745</v>
      </c>
      <c r="D326" s="170" t="s">
        <v>137</v>
      </c>
      <c r="E326" s="171" t="s">
        <v>746</v>
      </c>
      <c r="F326" s="172" t="s">
        <v>747</v>
      </c>
      <c r="G326" s="173" t="s">
        <v>532</v>
      </c>
      <c r="H326" s="174">
        <v>2</v>
      </c>
      <c r="I326" s="175"/>
      <c r="J326" s="176">
        <f t="shared" si="50"/>
        <v>0</v>
      </c>
      <c r="K326" s="172"/>
      <c r="L326" s="40"/>
      <c r="M326" s="177" t="s">
        <v>5</v>
      </c>
      <c r="N326" s="178" t="s">
        <v>43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212</v>
      </c>
      <c r="AT326" s="23" t="s">
        <v>137</v>
      </c>
      <c r="AU326" s="23" t="s">
        <v>142</v>
      </c>
      <c r="AY326" s="23" t="s">
        <v>134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142</v>
      </c>
      <c r="BK326" s="181">
        <f t="shared" si="59"/>
        <v>0</v>
      </c>
      <c r="BL326" s="23" t="s">
        <v>212</v>
      </c>
      <c r="BM326" s="23" t="s">
        <v>748</v>
      </c>
    </row>
    <row r="327" spans="2:63" s="10" customFormat="1" ht="29.85" customHeight="1">
      <c r="B327" s="156"/>
      <c r="D327" s="157" t="s">
        <v>70</v>
      </c>
      <c r="E327" s="167" t="s">
        <v>749</v>
      </c>
      <c r="F327" s="167" t="s">
        <v>750</v>
      </c>
      <c r="I327" s="159"/>
      <c r="J327" s="168">
        <f>BK327</f>
        <v>0</v>
      </c>
      <c r="L327" s="156"/>
      <c r="M327" s="161"/>
      <c r="N327" s="162"/>
      <c r="O327" s="162"/>
      <c r="P327" s="163">
        <f>SUM(P328:P337)</f>
        <v>0</v>
      </c>
      <c r="Q327" s="162"/>
      <c r="R327" s="163">
        <f>SUM(R328:R337)</f>
        <v>0.23641890999999998</v>
      </c>
      <c r="S327" s="162"/>
      <c r="T327" s="164">
        <f>SUM(T328:T337)</f>
        <v>0</v>
      </c>
      <c r="AR327" s="157" t="s">
        <v>142</v>
      </c>
      <c r="AT327" s="165" t="s">
        <v>70</v>
      </c>
      <c r="AU327" s="165" t="s">
        <v>78</v>
      </c>
      <c r="AY327" s="157" t="s">
        <v>134</v>
      </c>
      <c r="BK327" s="166">
        <f>SUM(BK328:BK337)</f>
        <v>0</v>
      </c>
    </row>
    <row r="328" spans="2:65" s="1" customFormat="1" ht="25.5" customHeight="1">
      <c r="B328" s="169"/>
      <c r="C328" s="170" t="s">
        <v>751</v>
      </c>
      <c r="D328" s="170" t="s">
        <v>137</v>
      </c>
      <c r="E328" s="171" t="s">
        <v>752</v>
      </c>
      <c r="F328" s="172" t="s">
        <v>753</v>
      </c>
      <c r="G328" s="173" t="s">
        <v>140</v>
      </c>
      <c r="H328" s="174">
        <v>3.863</v>
      </c>
      <c r="I328" s="175"/>
      <c r="J328" s="176">
        <f>ROUND(I328*H328,2)</f>
        <v>0</v>
      </c>
      <c r="K328" s="172"/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0.03767</v>
      </c>
      <c r="R328" s="179">
        <f>Q328*H328</f>
        <v>0.14551921</v>
      </c>
      <c r="S328" s="179">
        <v>0</v>
      </c>
      <c r="T328" s="180">
        <f>S328*H328</f>
        <v>0</v>
      </c>
      <c r="AR328" s="23" t="s">
        <v>212</v>
      </c>
      <c r="AT328" s="23" t="s">
        <v>137</v>
      </c>
      <c r="AU328" s="23" t="s">
        <v>142</v>
      </c>
      <c r="AY328" s="23" t="s">
        <v>134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212</v>
      </c>
      <c r="BM328" s="23" t="s">
        <v>754</v>
      </c>
    </row>
    <row r="329" spans="2:51" s="11" customFormat="1" ht="13.5">
      <c r="B329" s="182"/>
      <c r="D329" s="183" t="s">
        <v>144</v>
      </c>
      <c r="E329" s="184" t="s">
        <v>5</v>
      </c>
      <c r="F329" s="185" t="s">
        <v>286</v>
      </c>
      <c r="H329" s="186">
        <v>2.87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144</v>
      </c>
      <c r="AU329" s="184" t="s">
        <v>142</v>
      </c>
      <c r="AV329" s="11" t="s">
        <v>142</v>
      </c>
      <c r="AW329" s="11" t="s">
        <v>35</v>
      </c>
      <c r="AX329" s="11" t="s">
        <v>71</v>
      </c>
      <c r="AY329" s="184" t="s">
        <v>134</v>
      </c>
    </row>
    <row r="330" spans="2:51" s="11" customFormat="1" ht="13.5">
      <c r="B330" s="182"/>
      <c r="D330" s="183" t="s">
        <v>144</v>
      </c>
      <c r="E330" s="184" t="s">
        <v>5</v>
      </c>
      <c r="F330" s="185" t="s">
        <v>198</v>
      </c>
      <c r="H330" s="186">
        <v>0.993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144</v>
      </c>
      <c r="AU330" s="184" t="s">
        <v>142</v>
      </c>
      <c r="AV330" s="11" t="s">
        <v>142</v>
      </c>
      <c r="AW330" s="11" t="s">
        <v>35</v>
      </c>
      <c r="AX330" s="11" t="s">
        <v>71</v>
      </c>
      <c r="AY330" s="184" t="s">
        <v>134</v>
      </c>
    </row>
    <row r="331" spans="2:51" s="12" customFormat="1" ht="13.5">
      <c r="B331" s="191"/>
      <c r="D331" s="183" t="s">
        <v>144</v>
      </c>
      <c r="E331" s="192" t="s">
        <v>5</v>
      </c>
      <c r="F331" s="193" t="s">
        <v>153</v>
      </c>
      <c r="H331" s="194">
        <v>3.863</v>
      </c>
      <c r="I331" s="195"/>
      <c r="L331" s="191"/>
      <c r="M331" s="196"/>
      <c r="N331" s="197"/>
      <c r="O331" s="197"/>
      <c r="P331" s="197"/>
      <c r="Q331" s="197"/>
      <c r="R331" s="197"/>
      <c r="S331" s="197"/>
      <c r="T331" s="198"/>
      <c r="AT331" s="192" t="s">
        <v>144</v>
      </c>
      <c r="AU331" s="192" t="s">
        <v>142</v>
      </c>
      <c r="AV331" s="12" t="s">
        <v>141</v>
      </c>
      <c r="AW331" s="12" t="s">
        <v>35</v>
      </c>
      <c r="AX331" s="12" t="s">
        <v>78</v>
      </c>
      <c r="AY331" s="192" t="s">
        <v>134</v>
      </c>
    </row>
    <row r="332" spans="2:65" s="1" customFormat="1" ht="16.5" customHeight="1">
      <c r="B332" s="169"/>
      <c r="C332" s="170" t="s">
        <v>755</v>
      </c>
      <c r="D332" s="170" t="s">
        <v>137</v>
      </c>
      <c r="E332" s="171" t="s">
        <v>756</v>
      </c>
      <c r="F332" s="172" t="s">
        <v>757</v>
      </c>
      <c r="G332" s="173" t="s">
        <v>140</v>
      </c>
      <c r="H332" s="174">
        <v>3.863</v>
      </c>
      <c r="I332" s="175"/>
      <c r="J332" s="176">
        <f>ROUND(I332*H332,2)</f>
        <v>0</v>
      </c>
      <c r="K332" s="172"/>
      <c r="L332" s="40"/>
      <c r="M332" s="177" t="s">
        <v>5</v>
      </c>
      <c r="N332" s="178" t="s">
        <v>43</v>
      </c>
      <c r="O332" s="41"/>
      <c r="P332" s="179">
        <f>O332*H332</f>
        <v>0</v>
      </c>
      <c r="Q332" s="179">
        <v>0.0003</v>
      </c>
      <c r="R332" s="179">
        <f>Q332*H332</f>
        <v>0.0011588999999999998</v>
      </c>
      <c r="S332" s="179">
        <v>0</v>
      </c>
      <c r="T332" s="180">
        <f>S332*H332</f>
        <v>0</v>
      </c>
      <c r="AR332" s="23" t="s">
        <v>212</v>
      </c>
      <c r="AT332" s="23" t="s">
        <v>137</v>
      </c>
      <c r="AU332" s="23" t="s">
        <v>142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212</v>
      </c>
      <c r="BM332" s="23" t="s">
        <v>758</v>
      </c>
    </row>
    <row r="333" spans="2:65" s="1" customFormat="1" ht="25.5" customHeight="1">
      <c r="B333" s="169"/>
      <c r="C333" s="206" t="s">
        <v>759</v>
      </c>
      <c r="D333" s="206" t="s">
        <v>205</v>
      </c>
      <c r="E333" s="207" t="s">
        <v>760</v>
      </c>
      <c r="F333" s="208" t="s">
        <v>761</v>
      </c>
      <c r="G333" s="209" t="s">
        <v>140</v>
      </c>
      <c r="H333" s="210">
        <v>4.674</v>
      </c>
      <c r="I333" s="211"/>
      <c r="J333" s="212">
        <f>ROUND(I333*H333,2)</f>
        <v>0</v>
      </c>
      <c r="K333" s="208"/>
      <c r="L333" s="213"/>
      <c r="M333" s="214" t="s">
        <v>5</v>
      </c>
      <c r="N333" s="215" t="s">
        <v>43</v>
      </c>
      <c r="O333" s="41"/>
      <c r="P333" s="179">
        <f>O333*H333</f>
        <v>0</v>
      </c>
      <c r="Q333" s="179">
        <v>0.0192</v>
      </c>
      <c r="R333" s="179">
        <f>Q333*H333</f>
        <v>0.0897408</v>
      </c>
      <c r="S333" s="179">
        <v>0</v>
      </c>
      <c r="T333" s="180">
        <f>S333*H333</f>
        <v>0</v>
      </c>
      <c r="AR333" s="23" t="s">
        <v>300</v>
      </c>
      <c r="AT333" s="23" t="s">
        <v>205</v>
      </c>
      <c r="AU333" s="23" t="s">
        <v>142</v>
      </c>
      <c r="AY333" s="23" t="s">
        <v>134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142</v>
      </c>
      <c r="BK333" s="181">
        <f>ROUND(I333*H333,2)</f>
        <v>0</v>
      </c>
      <c r="BL333" s="23" t="s">
        <v>212</v>
      </c>
      <c r="BM333" s="23" t="s">
        <v>762</v>
      </c>
    </row>
    <row r="334" spans="2:51" s="11" customFormat="1" ht="13.5">
      <c r="B334" s="182"/>
      <c r="D334" s="183" t="s">
        <v>144</v>
      </c>
      <c r="E334" s="184" t="s">
        <v>5</v>
      </c>
      <c r="F334" s="185" t="s">
        <v>763</v>
      </c>
      <c r="H334" s="186">
        <v>4.249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144</v>
      </c>
      <c r="AU334" s="184" t="s">
        <v>142</v>
      </c>
      <c r="AV334" s="11" t="s">
        <v>142</v>
      </c>
      <c r="AW334" s="11" t="s">
        <v>35</v>
      </c>
      <c r="AX334" s="11" t="s">
        <v>78</v>
      </c>
      <c r="AY334" s="184" t="s">
        <v>134</v>
      </c>
    </row>
    <row r="335" spans="2:51" s="11" customFormat="1" ht="13.5">
      <c r="B335" s="182"/>
      <c r="D335" s="183" t="s">
        <v>144</v>
      </c>
      <c r="F335" s="185" t="s">
        <v>764</v>
      </c>
      <c r="H335" s="186">
        <v>4.674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144</v>
      </c>
      <c r="AU335" s="184" t="s">
        <v>142</v>
      </c>
      <c r="AV335" s="11" t="s">
        <v>142</v>
      </c>
      <c r="AW335" s="11" t="s">
        <v>6</v>
      </c>
      <c r="AX335" s="11" t="s">
        <v>78</v>
      </c>
      <c r="AY335" s="184" t="s">
        <v>134</v>
      </c>
    </row>
    <row r="336" spans="2:65" s="1" customFormat="1" ht="38.25" customHeight="1">
      <c r="B336" s="169"/>
      <c r="C336" s="170" t="s">
        <v>765</v>
      </c>
      <c r="D336" s="170" t="s">
        <v>137</v>
      </c>
      <c r="E336" s="171" t="s">
        <v>766</v>
      </c>
      <c r="F336" s="172" t="s">
        <v>767</v>
      </c>
      <c r="G336" s="173" t="s">
        <v>245</v>
      </c>
      <c r="H336" s="174">
        <v>0.236</v>
      </c>
      <c r="I336" s="175"/>
      <c r="J336" s="176">
        <f>ROUND(I336*H336,2)</f>
        <v>0</v>
      </c>
      <c r="K336" s="172"/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0</v>
      </c>
      <c r="R336" s="179">
        <f>Q336*H336</f>
        <v>0</v>
      </c>
      <c r="S336" s="179">
        <v>0</v>
      </c>
      <c r="T336" s="180">
        <f>S336*H336</f>
        <v>0</v>
      </c>
      <c r="AR336" s="23" t="s">
        <v>212</v>
      </c>
      <c r="AT336" s="23" t="s">
        <v>137</v>
      </c>
      <c r="AU336" s="23" t="s">
        <v>142</v>
      </c>
      <c r="AY336" s="23" t="s">
        <v>134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142</v>
      </c>
      <c r="BK336" s="181">
        <f>ROUND(I336*H336,2)</f>
        <v>0</v>
      </c>
      <c r="BL336" s="23" t="s">
        <v>212</v>
      </c>
      <c r="BM336" s="23" t="s">
        <v>768</v>
      </c>
    </row>
    <row r="337" spans="2:65" s="1" customFormat="1" ht="38.25" customHeight="1">
      <c r="B337" s="169"/>
      <c r="C337" s="170" t="s">
        <v>769</v>
      </c>
      <c r="D337" s="170" t="s">
        <v>137</v>
      </c>
      <c r="E337" s="171" t="s">
        <v>770</v>
      </c>
      <c r="F337" s="172" t="s">
        <v>771</v>
      </c>
      <c r="G337" s="173" t="s">
        <v>245</v>
      </c>
      <c r="H337" s="174">
        <v>0.236</v>
      </c>
      <c r="I337" s="175"/>
      <c r="J337" s="176">
        <f>ROUND(I337*H337,2)</f>
        <v>0</v>
      </c>
      <c r="K337" s="172"/>
      <c r="L337" s="40"/>
      <c r="M337" s="177" t="s">
        <v>5</v>
      </c>
      <c r="N337" s="178" t="s">
        <v>43</v>
      </c>
      <c r="O337" s="41"/>
      <c r="P337" s="179">
        <f>O337*H337</f>
        <v>0</v>
      </c>
      <c r="Q337" s="179">
        <v>0</v>
      </c>
      <c r="R337" s="179">
        <f>Q337*H337</f>
        <v>0</v>
      </c>
      <c r="S337" s="179">
        <v>0</v>
      </c>
      <c r="T337" s="180">
        <f>S337*H337</f>
        <v>0</v>
      </c>
      <c r="AR337" s="23" t="s">
        <v>212</v>
      </c>
      <c r="AT337" s="23" t="s">
        <v>137</v>
      </c>
      <c r="AU337" s="23" t="s">
        <v>142</v>
      </c>
      <c r="AY337" s="23" t="s">
        <v>134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142</v>
      </c>
      <c r="BK337" s="181">
        <f>ROUND(I337*H337,2)</f>
        <v>0</v>
      </c>
      <c r="BL337" s="23" t="s">
        <v>212</v>
      </c>
      <c r="BM337" s="23" t="s">
        <v>772</v>
      </c>
    </row>
    <row r="338" spans="2:63" s="10" customFormat="1" ht="29.85" customHeight="1">
      <c r="B338" s="156"/>
      <c r="D338" s="157" t="s">
        <v>70</v>
      </c>
      <c r="E338" s="167" t="s">
        <v>773</v>
      </c>
      <c r="F338" s="167" t="s">
        <v>774</v>
      </c>
      <c r="I338" s="159"/>
      <c r="J338" s="168">
        <f>BK338</f>
        <v>0</v>
      </c>
      <c r="L338" s="156"/>
      <c r="M338" s="161"/>
      <c r="N338" s="162"/>
      <c r="O338" s="162"/>
      <c r="P338" s="163">
        <f>SUM(P339:P350)</f>
        <v>0</v>
      </c>
      <c r="Q338" s="162"/>
      <c r="R338" s="163">
        <f>SUM(R339:R350)</f>
        <v>0.00123638</v>
      </c>
      <c r="S338" s="162"/>
      <c r="T338" s="164">
        <f>SUM(T339:T350)</f>
        <v>0.017562</v>
      </c>
      <c r="AR338" s="157" t="s">
        <v>142</v>
      </c>
      <c r="AT338" s="165" t="s">
        <v>70</v>
      </c>
      <c r="AU338" s="165" t="s">
        <v>78</v>
      </c>
      <c r="AY338" s="157" t="s">
        <v>134</v>
      </c>
      <c r="BK338" s="166">
        <f>SUM(BK339:BK350)</f>
        <v>0</v>
      </c>
    </row>
    <row r="339" spans="2:65" s="1" customFormat="1" ht="16.5" customHeight="1">
      <c r="B339" s="169"/>
      <c r="C339" s="170" t="s">
        <v>775</v>
      </c>
      <c r="D339" s="170" t="s">
        <v>137</v>
      </c>
      <c r="E339" s="171" t="s">
        <v>776</v>
      </c>
      <c r="F339" s="172" t="s">
        <v>777</v>
      </c>
      <c r="G339" s="173" t="s">
        <v>140</v>
      </c>
      <c r="H339" s="174">
        <v>5.854</v>
      </c>
      <c r="I339" s="175"/>
      <c r="J339" s="176">
        <f>ROUND(I339*H339,2)</f>
        <v>0</v>
      </c>
      <c r="K339" s="172"/>
      <c r="L339" s="40"/>
      <c r="M339" s="177" t="s">
        <v>5</v>
      </c>
      <c r="N339" s="178" t="s">
        <v>43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0.003</v>
      </c>
      <c r="T339" s="180">
        <f>S339*H339</f>
        <v>0.017562</v>
      </c>
      <c r="AR339" s="23" t="s">
        <v>212</v>
      </c>
      <c r="AT339" s="23" t="s">
        <v>137</v>
      </c>
      <c r="AU339" s="23" t="s">
        <v>142</v>
      </c>
      <c r="AY339" s="23" t="s">
        <v>134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142</v>
      </c>
      <c r="BK339" s="181">
        <f>ROUND(I339*H339,2)</f>
        <v>0</v>
      </c>
      <c r="BL339" s="23" t="s">
        <v>212</v>
      </c>
      <c r="BM339" s="23" t="s">
        <v>778</v>
      </c>
    </row>
    <row r="340" spans="2:51" s="13" customFormat="1" ht="13.5">
      <c r="B340" s="199"/>
      <c r="D340" s="183" t="s">
        <v>144</v>
      </c>
      <c r="E340" s="200" t="s">
        <v>5</v>
      </c>
      <c r="F340" s="201" t="s">
        <v>779</v>
      </c>
      <c r="H340" s="200" t="s">
        <v>5</v>
      </c>
      <c r="I340" s="202"/>
      <c r="L340" s="199"/>
      <c r="M340" s="203"/>
      <c r="N340" s="204"/>
      <c r="O340" s="204"/>
      <c r="P340" s="204"/>
      <c r="Q340" s="204"/>
      <c r="R340" s="204"/>
      <c r="S340" s="204"/>
      <c r="T340" s="205"/>
      <c r="AT340" s="200" t="s">
        <v>144</v>
      </c>
      <c r="AU340" s="200" t="s">
        <v>142</v>
      </c>
      <c r="AV340" s="13" t="s">
        <v>78</v>
      </c>
      <c r="AW340" s="13" t="s">
        <v>35</v>
      </c>
      <c r="AX340" s="13" t="s">
        <v>71</v>
      </c>
      <c r="AY340" s="200" t="s">
        <v>134</v>
      </c>
    </row>
    <row r="341" spans="2:51" s="11" customFormat="1" ht="13.5">
      <c r="B341" s="182"/>
      <c r="D341" s="183" t="s">
        <v>144</v>
      </c>
      <c r="E341" s="184" t="s">
        <v>5</v>
      </c>
      <c r="F341" s="185" t="s">
        <v>780</v>
      </c>
      <c r="H341" s="186">
        <v>1.011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84" t="s">
        <v>144</v>
      </c>
      <c r="AU341" s="184" t="s">
        <v>142</v>
      </c>
      <c r="AV341" s="11" t="s">
        <v>142</v>
      </c>
      <c r="AW341" s="11" t="s">
        <v>35</v>
      </c>
      <c r="AX341" s="11" t="s">
        <v>71</v>
      </c>
      <c r="AY341" s="184" t="s">
        <v>134</v>
      </c>
    </row>
    <row r="342" spans="2:51" s="11" customFormat="1" ht="13.5">
      <c r="B342" s="182"/>
      <c r="D342" s="183" t="s">
        <v>144</v>
      </c>
      <c r="E342" s="184" t="s">
        <v>5</v>
      </c>
      <c r="F342" s="185" t="s">
        <v>781</v>
      </c>
      <c r="H342" s="186">
        <v>2.848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144</v>
      </c>
      <c r="AU342" s="184" t="s">
        <v>142</v>
      </c>
      <c r="AV342" s="11" t="s">
        <v>142</v>
      </c>
      <c r="AW342" s="11" t="s">
        <v>35</v>
      </c>
      <c r="AX342" s="11" t="s">
        <v>71</v>
      </c>
      <c r="AY342" s="184" t="s">
        <v>134</v>
      </c>
    </row>
    <row r="343" spans="2:51" s="11" customFormat="1" ht="13.5">
      <c r="B343" s="182"/>
      <c r="D343" s="183" t="s">
        <v>144</v>
      </c>
      <c r="E343" s="184" t="s">
        <v>5</v>
      </c>
      <c r="F343" s="185" t="s">
        <v>782</v>
      </c>
      <c r="H343" s="186">
        <v>1.995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84" t="s">
        <v>144</v>
      </c>
      <c r="AU343" s="184" t="s">
        <v>142</v>
      </c>
      <c r="AV343" s="11" t="s">
        <v>142</v>
      </c>
      <c r="AW343" s="11" t="s">
        <v>35</v>
      </c>
      <c r="AX343" s="11" t="s">
        <v>71</v>
      </c>
      <c r="AY343" s="184" t="s">
        <v>134</v>
      </c>
    </row>
    <row r="344" spans="2:51" s="12" customFormat="1" ht="13.5">
      <c r="B344" s="191"/>
      <c r="D344" s="183" t="s">
        <v>144</v>
      </c>
      <c r="E344" s="192" t="s">
        <v>5</v>
      </c>
      <c r="F344" s="193" t="s">
        <v>153</v>
      </c>
      <c r="H344" s="194">
        <v>5.854</v>
      </c>
      <c r="I344" s="195"/>
      <c r="L344" s="191"/>
      <c r="M344" s="196"/>
      <c r="N344" s="197"/>
      <c r="O344" s="197"/>
      <c r="P344" s="197"/>
      <c r="Q344" s="197"/>
      <c r="R344" s="197"/>
      <c r="S344" s="197"/>
      <c r="T344" s="198"/>
      <c r="AT344" s="192" t="s">
        <v>144</v>
      </c>
      <c r="AU344" s="192" t="s">
        <v>142</v>
      </c>
      <c r="AV344" s="12" t="s">
        <v>141</v>
      </c>
      <c r="AW344" s="12" t="s">
        <v>35</v>
      </c>
      <c r="AX344" s="12" t="s">
        <v>78</v>
      </c>
      <c r="AY344" s="192" t="s">
        <v>134</v>
      </c>
    </row>
    <row r="345" spans="2:65" s="1" customFormat="1" ht="16.5" customHeight="1">
      <c r="B345" s="169"/>
      <c r="C345" s="170" t="s">
        <v>783</v>
      </c>
      <c r="D345" s="170" t="s">
        <v>137</v>
      </c>
      <c r="E345" s="171" t="s">
        <v>784</v>
      </c>
      <c r="F345" s="172" t="s">
        <v>785</v>
      </c>
      <c r="G345" s="173" t="s">
        <v>311</v>
      </c>
      <c r="H345" s="174">
        <v>4.64</v>
      </c>
      <c r="I345" s="175"/>
      <c r="J345" s="176">
        <f>ROUND(I345*H345,2)</f>
        <v>0</v>
      </c>
      <c r="K345" s="172"/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1E-05</v>
      </c>
      <c r="R345" s="179">
        <f>Q345*H345</f>
        <v>4.64E-05</v>
      </c>
      <c r="S345" s="179">
        <v>0</v>
      </c>
      <c r="T345" s="180">
        <f>S345*H345</f>
        <v>0</v>
      </c>
      <c r="AR345" s="23" t="s">
        <v>212</v>
      </c>
      <c r="AT345" s="23" t="s">
        <v>137</v>
      </c>
      <c r="AU345" s="23" t="s">
        <v>142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142</v>
      </c>
      <c r="BK345" s="181">
        <f>ROUND(I345*H345,2)</f>
        <v>0</v>
      </c>
      <c r="BL345" s="23" t="s">
        <v>212</v>
      </c>
      <c r="BM345" s="23" t="s">
        <v>786</v>
      </c>
    </row>
    <row r="346" spans="2:51" s="11" customFormat="1" ht="13.5">
      <c r="B346" s="182"/>
      <c r="D346" s="183" t="s">
        <v>144</v>
      </c>
      <c r="E346" s="184" t="s">
        <v>5</v>
      </c>
      <c r="F346" s="185" t="s">
        <v>787</v>
      </c>
      <c r="H346" s="186">
        <v>4.64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144</v>
      </c>
      <c r="AU346" s="184" t="s">
        <v>142</v>
      </c>
      <c r="AV346" s="11" t="s">
        <v>142</v>
      </c>
      <c r="AW346" s="11" t="s">
        <v>35</v>
      </c>
      <c r="AX346" s="11" t="s">
        <v>78</v>
      </c>
      <c r="AY346" s="184" t="s">
        <v>134</v>
      </c>
    </row>
    <row r="347" spans="2:65" s="1" customFormat="1" ht="16.5" customHeight="1">
      <c r="B347" s="169"/>
      <c r="C347" s="206" t="s">
        <v>788</v>
      </c>
      <c r="D347" s="206" t="s">
        <v>205</v>
      </c>
      <c r="E347" s="207" t="s">
        <v>789</v>
      </c>
      <c r="F347" s="208" t="s">
        <v>790</v>
      </c>
      <c r="G347" s="209" t="s">
        <v>311</v>
      </c>
      <c r="H347" s="210">
        <v>5.409</v>
      </c>
      <c r="I347" s="211"/>
      <c r="J347" s="212">
        <f>ROUND(I347*H347,2)</f>
        <v>0</v>
      </c>
      <c r="K347" s="208"/>
      <c r="L347" s="213"/>
      <c r="M347" s="214" t="s">
        <v>5</v>
      </c>
      <c r="N347" s="215" t="s">
        <v>43</v>
      </c>
      <c r="O347" s="41"/>
      <c r="P347" s="179">
        <f>O347*H347</f>
        <v>0</v>
      </c>
      <c r="Q347" s="179">
        <v>0.00022</v>
      </c>
      <c r="R347" s="179">
        <f>Q347*H347</f>
        <v>0.00118998</v>
      </c>
      <c r="S347" s="179">
        <v>0</v>
      </c>
      <c r="T347" s="180">
        <f>S347*H347</f>
        <v>0</v>
      </c>
      <c r="AR347" s="23" t="s">
        <v>300</v>
      </c>
      <c r="AT347" s="23" t="s">
        <v>205</v>
      </c>
      <c r="AU347" s="23" t="s">
        <v>142</v>
      </c>
      <c r="AY347" s="23" t="s">
        <v>134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142</v>
      </c>
      <c r="BK347" s="181">
        <f>ROUND(I347*H347,2)</f>
        <v>0</v>
      </c>
      <c r="BL347" s="23" t="s">
        <v>212</v>
      </c>
      <c r="BM347" s="23" t="s">
        <v>791</v>
      </c>
    </row>
    <row r="348" spans="2:51" s="11" customFormat="1" ht="13.5">
      <c r="B348" s="182"/>
      <c r="D348" s="183" t="s">
        <v>144</v>
      </c>
      <c r="F348" s="185" t="s">
        <v>792</v>
      </c>
      <c r="H348" s="186">
        <v>5.409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144</v>
      </c>
      <c r="AU348" s="184" t="s">
        <v>142</v>
      </c>
      <c r="AV348" s="11" t="s">
        <v>142</v>
      </c>
      <c r="AW348" s="11" t="s">
        <v>6</v>
      </c>
      <c r="AX348" s="11" t="s">
        <v>78</v>
      </c>
      <c r="AY348" s="184" t="s">
        <v>134</v>
      </c>
    </row>
    <row r="349" spans="2:65" s="1" customFormat="1" ht="38.25" customHeight="1">
      <c r="B349" s="169"/>
      <c r="C349" s="170" t="s">
        <v>793</v>
      </c>
      <c r="D349" s="170" t="s">
        <v>137</v>
      </c>
      <c r="E349" s="171" t="s">
        <v>794</v>
      </c>
      <c r="F349" s="172" t="s">
        <v>795</v>
      </c>
      <c r="G349" s="173" t="s">
        <v>245</v>
      </c>
      <c r="H349" s="174">
        <v>0.001</v>
      </c>
      <c r="I349" s="175"/>
      <c r="J349" s="176">
        <f>ROUND(I349*H349,2)</f>
        <v>0</v>
      </c>
      <c r="K349" s="172"/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</v>
      </c>
      <c r="R349" s="179">
        <f>Q349*H349</f>
        <v>0</v>
      </c>
      <c r="S349" s="179">
        <v>0</v>
      </c>
      <c r="T349" s="180">
        <f>S349*H349</f>
        <v>0</v>
      </c>
      <c r="AR349" s="23" t="s">
        <v>212</v>
      </c>
      <c r="AT349" s="23" t="s">
        <v>137</v>
      </c>
      <c r="AU349" s="23" t="s">
        <v>142</v>
      </c>
      <c r="AY349" s="23" t="s">
        <v>134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142</v>
      </c>
      <c r="BK349" s="181">
        <f>ROUND(I349*H349,2)</f>
        <v>0</v>
      </c>
      <c r="BL349" s="23" t="s">
        <v>212</v>
      </c>
      <c r="BM349" s="23" t="s">
        <v>796</v>
      </c>
    </row>
    <row r="350" spans="2:65" s="1" customFormat="1" ht="38.25" customHeight="1">
      <c r="B350" s="169"/>
      <c r="C350" s="170" t="s">
        <v>797</v>
      </c>
      <c r="D350" s="170" t="s">
        <v>137</v>
      </c>
      <c r="E350" s="171" t="s">
        <v>798</v>
      </c>
      <c r="F350" s="172" t="s">
        <v>799</v>
      </c>
      <c r="G350" s="173" t="s">
        <v>245</v>
      </c>
      <c r="H350" s="174">
        <v>0.001</v>
      </c>
      <c r="I350" s="175"/>
      <c r="J350" s="176">
        <f>ROUND(I350*H350,2)</f>
        <v>0</v>
      </c>
      <c r="K350" s="172"/>
      <c r="L350" s="40"/>
      <c r="M350" s="177" t="s">
        <v>5</v>
      </c>
      <c r="N350" s="178" t="s">
        <v>43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212</v>
      </c>
      <c r="AT350" s="23" t="s">
        <v>137</v>
      </c>
      <c r="AU350" s="23" t="s">
        <v>142</v>
      </c>
      <c r="AY350" s="23" t="s">
        <v>134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142</v>
      </c>
      <c r="BK350" s="181">
        <f>ROUND(I350*H350,2)</f>
        <v>0</v>
      </c>
      <c r="BL350" s="23" t="s">
        <v>212</v>
      </c>
      <c r="BM350" s="23" t="s">
        <v>800</v>
      </c>
    </row>
    <row r="351" spans="2:63" s="10" customFormat="1" ht="29.85" customHeight="1">
      <c r="B351" s="156"/>
      <c r="D351" s="157" t="s">
        <v>70</v>
      </c>
      <c r="E351" s="167" t="s">
        <v>801</v>
      </c>
      <c r="F351" s="167" t="s">
        <v>802</v>
      </c>
      <c r="I351" s="159"/>
      <c r="J351" s="168">
        <f>BK351</f>
        <v>0</v>
      </c>
      <c r="L351" s="156"/>
      <c r="M351" s="161"/>
      <c r="N351" s="162"/>
      <c r="O351" s="162"/>
      <c r="P351" s="163">
        <f>SUM(P352:P367)</f>
        <v>0</v>
      </c>
      <c r="Q351" s="162"/>
      <c r="R351" s="163">
        <f>SUM(R352:R367)</f>
        <v>1.2046401999999998</v>
      </c>
      <c r="S351" s="162"/>
      <c r="T351" s="164">
        <f>SUM(T352:T367)</f>
        <v>0</v>
      </c>
      <c r="AR351" s="157" t="s">
        <v>142</v>
      </c>
      <c r="AT351" s="165" t="s">
        <v>70</v>
      </c>
      <c r="AU351" s="165" t="s">
        <v>78</v>
      </c>
      <c r="AY351" s="157" t="s">
        <v>134</v>
      </c>
      <c r="BK351" s="166">
        <f>SUM(BK352:BK367)</f>
        <v>0</v>
      </c>
    </row>
    <row r="352" spans="2:65" s="1" customFormat="1" ht="25.5" customHeight="1">
      <c r="B352" s="169"/>
      <c r="C352" s="170" t="s">
        <v>803</v>
      </c>
      <c r="D352" s="170" t="s">
        <v>137</v>
      </c>
      <c r="E352" s="171" t="s">
        <v>804</v>
      </c>
      <c r="F352" s="172" t="s">
        <v>805</v>
      </c>
      <c r="G352" s="173" t="s">
        <v>311</v>
      </c>
      <c r="H352" s="174">
        <v>10.82</v>
      </c>
      <c r="I352" s="175"/>
      <c r="J352" s="176">
        <f>ROUND(I352*H352,2)</f>
        <v>0</v>
      </c>
      <c r="K352" s="172"/>
      <c r="L352" s="40"/>
      <c r="M352" s="177" t="s">
        <v>5</v>
      </c>
      <c r="N352" s="178" t="s">
        <v>43</v>
      </c>
      <c r="O352" s="41"/>
      <c r="P352" s="179">
        <f>O352*H352</f>
        <v>0</v>
      </c>
      <c r="Q352" s="179">
        <v>0.00035</v>
      </c>
      <c r="R352" s="179">
        <f>Q352*H352</f>
        <v>0.003787</v>
      </c>
      <c r="S352" s="179">
        <v>0</v>
      </c>
      <c r="T352" s="180">
        <f>S352*H352</f>
        <v>0</v>
      </c>
      <c r="AR352" s="23" t="s">
        <v>212</v>
      </c>
      <c r="AT352" s="23" t="s">
        <v>137</v>
      </c>
      <c r="AU352" s="23" t="s">
        <v>142</v>
      </c>
      <c r="AY352" s="23" t="s">
        <v>134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142</v>
      </c>
      <c r="BK352" s="181">
        <f>ROUND(I352*H352,2)</f>
        <v>0</v>
      </c>
      <c r="BL352" s="23" t="s">
        <v>212</v>
      </c>
      <c r="BM352" s="23" t="s">
        <v>806</v>
      </c>
    </row>
    <row r="353" spans="2:51" s="11" customFormat="1" ht="13.5">
      <c r="B353" s="182"/>
      <c r="D353" s="183" t="s">
        <v>144</v>
      </c>
      <c r="E353" s="184" t="s">
        <v>5</v>
      </c>
      <c r="F353" s="185" t="s">
        <v>659</v>
      </c>
      <c r="H353" s="186">
        <v>4.01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144</v>
      </c>
      <c r="AU353" s="184" t="s">
        <v>142</v>
      </c>
      <c r="AV353" s="11" t="s">
        <v>142</v>
      </c>
      <c r="AW353" s="11" t="s">
        <v>35</v>
      </c>
      <c r="AX353" s="11" t="s">
        <v>71</v>
      </c>
      <c r="AY353" s="184" t="s">
        <v>134</v>
      </c>
    </row>
    <row r="354" spans="2:51" s="11" customFormat="1" ht="13.5">
      <c r="B354" s="182"/>
      <c r="D354" s="183" t="s">
        <v>144</v>
      </c>
      <c r="E354" s="184" t="s">
        <v>5</v>
      </c>
      <c r="F354" s="185" t="s">
        <v>314</v>
      </c>
      <c r="H354" s="186">
        <v>6.81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144</v>
      </c>
      <c r="AU354" s="184" t="s">
        <v>142</v>
      </c>
      <c r="AV354" s="11" t="s">
        <v>142</v>
      </c>
      <c r="AW354" s="11" t="s">
        <v>35</v>
      </c>
      <c r="AX354" s="11" t="s">
        <v>71</v>
      </c>
      <c r="AY354" s="184" t="s">
        <v>134</v>
      </c>
    </row>
    <row r="355" spans="2:51" s="12" customFormat="1" ht="13.5">
      <c r="B355" s="191"/>
      <c r="D355" s="183" t="s">
        <v>144</v>
      </c>
      <c r="E355" s="192" t="s">
        <v>5</v>
      </c>
      <c r="F355" s="193" t="s">
        <v>153</v>
      </c>
      <c r="H355" s="194">
        <v>10.82</v>
      </c>
      <c r="I355" s="195"/>
      <c r="L355" s="191"/>
      <c r="M355" s="196"/>
      <c r="N355" s="197"/>
      <c r="O355" s="197"/>
      <c r="P355" s="197"/>
      <c r="Q355" s="197"/>
      <c r="R355" s="197"/>
      <c r="S355" s="197"/>
      <c r="T355" s="198"/>
      <c r="AT355" s="192" t="s">
        <v>144</v>
      </c>
      <c r="AU355" s="192" t="s">
        <v>142</v>
      </c>
      <c r="AV355" s="12" t="s">
        <v>141</v>
      </c>
      <c r="AW355" s="12" t="s">
        <v>35</v>
      </c>
      <c r="AX355" s="12" t="s">
        <v>78</v>
      </c>
      <c r="AY355" s="192" t="s">
        <v>134</v>
      </c>
    </row>
    <row r="356" spans="2:65" s="1" customFormat="1" ht="16.5" customHeight="1">
      <c r="B356" s="169"/>
      <c r="C356" s="206" t="s">
        <v>807</v>
      </c>
      <c r="D356" s="206" t="s">
        <v>205</v>
      </c>
      <c r="E356" s="207" t="s">
        <v>808</v>
      </c>
      <c r="F356" s="208" t="s">
        <v>809</v>
      </c>
      <c r="G356" s="209" t="s">
        <v>202</v>
      </c>
      <c r="H356" s="210">
        <v>29.755</v>
      </c>
      <c r="I356" s="211"/>
      <c r="J356" s="212">
        <f>ROUND(I356*H356,2)</f>
        <v>0</v>
      </c>
      <c r="K356" s="208"/>
      <c r="L356" s="213"/>
      <c r="M356" s="214" t="s">
        <v>5</v>
      </c>
      <c r="N356" s="215" t="s">
        <v>43</v>
      </c>
      <c r="O356" s="41"/>
      <c r="P356" s="179">
        <f>O356*H356</f>
        <v>0</v>
      </c>
      <c r="Q356" s="179">
        <v>0</v>
      </c>
      <c r="R356" s="179">
        <f>Q356*H356</f>
        <v>0</v>
      </c>
      <c r="S356" s="179">
        <v>0</v>
      </c>
      <c r="T356" s="180">
        <f>S356*H356</f>
        <v>0</v>
      </c>
      <c r="AR356" s="23" t="s">
        <v>300</v>
      </c>
      <c r="AT356" s="23" t="s">
        <v>205</v>
      </c>
      <c r="AU356" s="23" t="s">
        <v>142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142</v>
      </c>
      <c r="BK356" s="181">
        <f>ROUND(I356*H356,2)</f>
        <v>0</v>
      </c>
      <c r="BL356" s="23" t="s">
        <v>212</v>
      </c>
      <c r="BM356" s="23" t="s">
        <v>810</v>
      </c>
    </row>
    <row r="357" spans="2:51" s="11" customFormat="1" ht="13.5">
      <c r="B357" s="182"/>
      <c r="D357" s="183" t="s">
        <v>144</v>
      </c>
      <c r="E357" s="184" t="s">
        <v>5</v>
      </c>
      <c r="F357" s="185" t="s">
        <v>811</v>
      </c>
      <c r="H357" s="186">
        <v>29.755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144</v>
      </c>
      <c r="AU357" s="184" t="s">
        <v>142</v>
      </c>
      <c r="AV357" s="11" t="s">
        <v>142</v>
      </c>
      <c r="AW357" s="11" t="s">
        <v>35</v>
      </c>
      <c r="AX357" s="11" t="s">
        <v>78</v>
      </c>
      <c r="AY357" s="184" t="s">
        <v>134</v>
      </c>
    </row>
    <row r="358" spans="2:65" s="1" customFormat="1" ht="25.5" customHeight="1">
      <c r="B358" s="169"/>
      <c r="C358" s="170" t="s">
        <v>812</v>
      </c>
      <c r="D358" s="170" t="s">
        <v>137</v>
      </c>
      <c r="E358" s="171" t="s">
        <v>813</v>
      </c>
      <c r="F358" s="172" t="s">
        <v>814</v>
      </c>
      <c r="G358" s="173" t="s">
        <v>140</v>
      </c>
      <c r="H358" s="174">
        <v>23.56</v>
      </c>
      <c r="I358" s="175"/>
      <c r="J358" s="176">
        <f>ROUND(I358*H358,2)</f>
        <v>0</v>
      </c>
      <c r="K358" s="172"/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0.03362</v>
      </c>
      <c r="R358" s="179">
        <f>Q358*H358</f>
        <v>0.7920871999999999</v>
      </c>
      <c r="S358" s="179">
        <v>0</v>
      </c>
      <c r="T358" s="180">
        <f>S358*H358</f>
        <v>0</v>
      </c>
      <c r="AR358" s="23" t="s">
        <v>212</v>
      </c>
      <c r="AT358" s="23" t="s">
        <v>137</v>
      </c>
      <c r="AU358" s="23" t="s">
        <v>142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142</v>
      </c>
      <c r="BK358" s="181">
        <f>ROUND(I358*H358,2)</f>
        <v>0</v>
      </c>
      <c r="BL358" s="23" t="s">
        <v>212</v>
      </c>
      <c r="BM358" s="23" t="s">
        <v>815</v>
      </c>
    </row>
    <row r="359" spans="2:51" s="11" customFormat="1" ht="13.5">
      <c r="B359" s="182"/>
      <c r="D359" s="183" t="s">
        <v>144</v>
      </c>
      <c r="E359" s="184" t="s">
        <v>5</v>
      </c>
      <c r="F359" s="185" t="s">
        <v>816</v>
      </c>
      <c r="H359" s="186">
        <v>13.62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144</v>
      </c>
      <c r="AU359" s="184" t="s">
        <v>142</v>
      </c>
      <c r="AV359" s="11" t="s">
        <v>142</v>
      </c>
      <c r="AW359" s="11" t="s">
        <v>35</v>
      </c>
      <c r="AX359" s="11" t="s">
        <v>71</v>
      </c>
      <c r="AY359" s="184" t="s">
        <v>134</v>
      </c>
    </row>
    <row r="360" spans="2:51" s="11" customFormat="1" ht="13.5">
      <c r="B360" s="182"/>
      <c r="D360" s="183" t="s">
        <v>144</v>
      </c>
      <c r="E360" s="184" t="s">
        <v>5</v>
      </c>
      <c r="F360" s="185" t="s">
        <v>817</v>
      </c>
      <c r="H360" s="186">
        <v>8.02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144</v>
      </c>
      <c r="AU360" s="184" t="s">
        <v>142</v>
      </c>
      <c r="AV360" s="11" t="s">
        <v>142</v>
      </c>
      <c r="AW360" s="11" t="s">
        <v>35</v>
      </c>
      <c r="AX360" s="11" t="s">
        <v>71</v>
      </c>
      <c r="AY360" s="184" t="s">
        <v>134</v>
      </c>
    </row>
    <row r="361" spans="2:51" s="11" customFormat="1" ht="13.5">
      <c r="B361" s="182"/>
      <c r="D361" s="183" t="s">
        <v>144</v>
      </c>
      <c r="E361" s="184" t="s">
        <v>5</v>
      </c>
      <c r="F361" s="185" t="s">
        <v>818</v>
      </c>
      <c r="H361" s="186">
        <v>1.92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144</v>
      </c>
      <c r="AU361" s="184" t="s">
        <v>142</v>
      </c>
      <c r="AV361" s="11" t="s">
        <v>142</v>
      </c>
      <c r="AW361" s="11" t="s">
        <v>35</v>
      </c>
      <c r="AX361" s="11" t="s">
        <v>71</v>
      </c>
      <c r="AY361" s="184" t="s">
        <v>134</v>
      </c>
    </row>
    <row r="362" spans="2:51" s="12" customFormat="1" ht="13.5">
      <c r="B362" s="191"/>
      <c r="D362" s="183" t="s">
        <v>144</v>
      </c>
      <c r="E362" s="192" t="s">
        <v>5</v>
      </c>
      <c r="F362" s="193" t="s">
        <v>153</v>
      </c>
      <c r="H362" s="194">
        <v>23.56</v>
      </c>
      <c r="I362" s="195"/>
      <c r="L362" s="191"/>
      <c r="M362" s="196"/>
      <c r="N362" s="197"/>
      <c r="O362" s="197"/>
      <c r="P362" s="197"/>
      <c r="Q362" s="197"/>
      <c r="R362" s="197"/>
      <c r="S362" s="197"/>
      <c r="T362" s="198"/>
      <c r="AT362" s="192" t="s">
        <v>144</v>
      </c>
      <c r="AU362" s="192" t="s">
        <v>142</v>
      </c>
      <c r="AV362" s="12" t="s">
        <v>141</v>
      </c>
      <c r="AW362" s="12" t="s">
        <v>35</v>
      </c>
      <c r="AX362" s="12" t="s">
        <v>78</v>
      </c>
      <c r="AY362" s="192" t="s">
        <v>134</v>
      </c>
    </row>
    <row r="363" spans="2:65" s="1" customFormat="1" ht="16.5" customHeight="1">
      <c r="B363" s="169"/>
      <c r="C363" s="206" t="s">
        <v>819</v>
      </c>
      <c r="D363" s="206" t="s">
        <v>205</v>
      </c>
      <c r="E363" s="207" t="s">
        <v>820</v>
      </c>
      <c r="F363" s="208" t="s">
        <v>821</v>
      </c>
      <c r="G363" s="209" t="s">
        <v>140</v>
      </c>
      <c r="H363" s="210">
        <v>25.916</v>
      </c>
      <c r="I363" s="211"/>
      <c r="J363" s="212">
        <f>ROUND(I363*H363,2)</f>
        <v>0</v>
      </c>
      <c r="K363" s="208"/>
      <c r="L363" s="213"/>
      <c r="M363" s="214" t="s">
        <v>5</v>
      </c>
      <c r="N363" s="215" t="s">
        <v>43</v>
      </c>
      <c r="O363" s="41"/>
      <c r="P363" s="179">
        <f>O363*H363</f>
        <v>0</v>
      </c>
      <c r="Q363" s="179">
        <v>0.0155</v>
      </c>
      <c r="R363" s="179">
        <f>Q363*H363</f>
        <v>0.401698</v>
      </c>
      <c r="S363" s="179">
        <v>0</v>
      </c>
      <c r="T363" s="180">
        <f>S363*H363</f>
        <v>0</v>
      </c>
      <c r="AR363" s="23" t="s">
        <v>300</v>
      </c>
      <c r="AT363" s="23" t="s">
        <v>205</v>
      </c>
      <c r="AU363" s="23" t="s">
        <v>142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142</v>
      </c>
      <c r="BK363" s="181">
        <f>ROUND(I363*H363,2)</f>
        <v>0</v>
      </c>
      <c r="BL363" s="23" t="s">
        <v>212</v>
      </c>
      <c r="BM363" s="23" t="s">
        <v>822</v>
      </c>
    </row>
    <row r="364" spans="2:51" s="11" customFormat="1" ht="13.5">
      <c r="B364" s="182"/>
      <c r="D364" s="183" t="s">
        <v>144</v>
      </c>
      <c r="E364" s="184" t="s">
        <v>5</v>
      </c>
      <c r="F364" s="185" t="s">
        <v>823</v>
      </c>
      <c r="H364" s="186">
        <v>25.916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144</v>
      </c>
      <c r="AU364" s="184" t="s">
        <v>142</v>
      </c>
      <c r="AV364" s="11" t="s">
        <v>142</v>
      </c>
      <c r="AW364" s="11" t="s">
        <v>35</v>
      </c>
      <c r="AX364" s="11" t="s">
        <v>78</v>
      </c>
      <c r="AY364" s="184" t="s">
        <v>134</v>
      </c>
    </row>
    <row r="365" spans="2:65" s="1" customFormat="1" ht="16.5" customHeight="1">
      <c r="B365" s="169"/>
      <c r="C365" s="170" t="s">
        <v>824</v>
      </c>
      <c r="D365" s="170" t="s">
        <v>137</v>
      </c>
      <c r="E365" s="171" t="s">
        <v>825</v>
      </c>
      <c r="F365" s="172" t="s">
        <v>826</v>
      </c>
      <c r="G365" s="173" t="s">
        <v>140</v>
      </c>
      <c r="H365" s="174">
        <v>23.56</v>
      </c>
      <c r="I365" s="175"/>
      <c r="J365" s="176">
        <f>ROUND(I365*H365,2)</f>
        <v>0</v>
      </c>
      <c r="K365" s="172"/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0.0003</v>
      </c>
      <c r="R365" s="179">
        <f>Q365*H365</f>
        <v>0.007067999999999999</v>
      </c>
      <c r="S365" s="179">
        <v>0</v>
      </c>
      <c r="T365" s="180">
        <f>S365*H365</f>
        <v>0</v>
      </c>
      <c r="AR365" s="23" t="s">
        <v>212</v>
      </c>
      <c r="AT365" s="23" t="s">
        <v>137</v>
      </c>
      <c r="AU365" s="23" t="s">
        <v>142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142</v>
      </c>
      <c r="BK365" s="181">
        <f>ROUND(I365*H365,2)</f>
        <v>0</v>
      </c>
      <c r="BL365" s="23" t="s">
        <v>212</v>
      </c>
      <c r="BM365" s="23" t="s">
        <v>827</v>
      </c>
    </row>
    <row r="366" spans="2:65" s="1" customFormat="1" ht="38.25" customHeight="1">
      <c r="B366" s="169"/>
      <c r="C366" s="170" t="s">
        <v>828</v>
      </c>
      <c r="D366" s="170" t="s">
        <v>137</v>
      </c>
      <c r="E366" s="171" t="s">
        <v>829</v>
      </c>
      <c r="F366" s="172" t="s">
        <v>830</v>
      </c>
      <c r="G366" s="173" t="s">
        <v>245</v>
      </c>
      <c r="H366" s="174">
        <v>1.205</v>
      </c>
      <c r="I366" s="175"/>
      <c r="J366" s="176">
        <f>ROUND(I366*H366,2)</f>
        <v>0</v>
      </c>
      <c r="K366" s="172"/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AR366" s="23" t="s">
        <v>212</v>
      </c>
      <c r="AT366" s="23" t="s">
        <v>137</v>
      </c>
      <c r="AU366" s="23" t="s">
        <v>142</v>
      </c>
      <c r="AY366" s="23" t="s">
        <v>134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142</v>
      </c>
      <c r="BK366" s="181">
        <f>ROUND(I366*H366,2)</f>
        <v>0</v>
      </c>
      <c r="BL366" s="23" t="s">
        <v>212</v>
      </c>
      <c r="BM366" s="23" t="s">
        <v>831</v>
      </c>
    </row>
    <row r="367" spans="2:65" s="1" customFormat="1" ht="38.25" customHeight="1">
      <c r="B367" s="169"/>
      <c r="C367" s="170" t="s">
        <v>832</v>
      </c>
      <c r="D367" s="170" t="s">
        <v>137</v>
      </c>
      <c r="E367" s="171" t="s">
        <v>833</v>
      </c>
      <c r="F367" s="172" t="s">
        <v>834</v>
      </c>
      <c r="G367" s="173" t="s">
        <v>245</v>
      </c>
      <c r="H367" s="174">
        <v>1.205</v>
      </c>
      <c r="I367" s="175"/>
      <c r="J367" s="176">
        <f>ROUND(I367*H367,2)</f>
        <v>0</v>
      </c>
      <c r="K367" s="172"/>
      <c r="L367" s="40"/>
      <c r="M367" s="177" t="s">
        <v>5</v>
      </c>
      <c r="N367" s="178" t="s">
        <v>43</v>
      </c>
      <c r="O367" s="41"/>
      <c r="P367" s="179">
        <f>O367*H367</f>
        <v>0</v>
      </c>
      <c r="Q367" s="179">
        <v>0</v>
      </c>
      <c r="R367" s="179">
        <f>Q367*H367</f>
        <v>0</v>
      </c>
      <c r="S367" s="179">
        <v>0</v>
      </c>
      <c r="T367" s="180">
        <f>S367*H367</f>
        <v>0</v>
      </c>
      <c r="AR367" s="23" t="s">
        <v>212</v>
      </c>
      <c r="AT367" s="23" t="s">
        <v>137</v>
      </c>
      <c r="AU367" s="23" t="s">
        <v>142</v>
      </c>
      <c r="AY367" s="23" t="s">
        <v>134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142</v>
      </c>
      <c r="BK367" s="181">
        <f>ROUND(I367*H367,2)</f>
        <v>0</v>
      </c>
      <c r="BL367" s="23" t="s">
        <v>212</v>
      </c>
      <c r="BM367" s="23" t="s">
        <v>835</v>
      </c>
    </row>
    <row r="368" spans="2:63" s="10" customFormat="1" ht="29.85" customHeight="1">
      <c r="B368" s="156"/>
      <c r="D368" s="157" t="s">
        <v>70</v>
      </c>
      <c r="E368" s="167" t="s">
        <v>836</v>
      </c>
      <c r="F368" s="167" t="s">
        <v>837</v>
      </c>
      <c r="I368" s="159"/>
      <c r="J368" s="168">
        <f>BK368</f>
        <v>0</v>
      </c>
      <c r="L368" s="156"/>
      <c r="M368" s="161"/>
      <c r="N368" s="162"/>
      <c r="O368" s="162"/>
      <c r="P368" s="163">
        <f>SUM(P369:P373)</f>
        <v>0</v>
      </c>
      <c r="Q368" s="162"/>
      <c r="R368" s="163">
        <f>SUM(R369:R373)</f>
        <v>0.001617</v>
      </c>
      <c r="S368" s="162"/>
      <c r="T368" s="164">
        <f>SUM(T369:T373)</f>
        <v>0</v>
      </c>
      <c r="AR368" s="157" t="s">
        <v>142</v>
      </c>
      <c r="AT368" s="165" t="s">
        <v>70</v>
      </c>
      <c r="AU368" s="165" t="s">
        <v>78</v>
      </c>
      <c r="AY368" s="157" t="s">
        <v>134</v>
      </c>
      <c r="BK368" s="166">
        <f>SUM(BK369:BK373)</f>
        <v>0</v>
      </c>
    </row>
    <row r="369" spans="2:65" s="1" customFormat="1" ht="25.5" customHeight="1">
      <c r="B369" s="169"/>
      <c r="C369" s="170" t="s">
        <v>838</v>
      </c>
      <c r="D369" s="170" t="s">
        <v>137</v>
      </c>
      <c r="E369" s="171" t="s">
        <v>839</v>
      </c>
      <c r="F369" s="172" t="s">
        <v>840</v>
      </c>
      <c r="G369" s="173" t="s">
        <v>140</v>
      </c>
      <c r="H369" s="174">
        <v>4.9</v>
      </c>
      <c r="I369" s="175"/>
      <c r="J369" s="176">
        <f>ROUND(I369*H369,2)</f>
        <v>0</v>
      </c>
      <c r="K369" s="172"/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7E-05</v>
      </c>
      <c r="R369" s="179">
        <f>Q369*H369</f>
        <v>0.000343</v>
      </c>
      <c r="S369" s="179">
        <v>0</v>
      </c>
      <c r="T369" s="180">
        <f>S369*H369</f>
        <v>0</v>
      </c>
      <c r="AR369" s="23" t="s">
        <v>212</v>
      </c>
      <c r="AT369" s="23" t="s">
        <v>137</v>
      </c>
      <c r="AU369" s="23" t="s">
        <v>142</v>
      </c>
      <c r="AY369" s="23" t="s">
        <v>134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142</v>
      </c>
      <c r="BK369" s="181">
        <f>ROUND(I369*H369,2)</f>
        <v>0</v>
      </c>
      <c r="BL369" s="23" t="s">
        <v>212</v>
      </c>
      <c r="BM369" s="23" t="s">
        <v>841</v>
      </c>
    </row>
    <row r="370" spans="2:65" s="1" customFormat="1" ht="16.5" customHeight="1">
      <c r="B370" s="169"/>
      <c r="C370" s="170" t="s">
        <v>842</v>
      </c>
      <c r="D370" s="170" t="s">
        <v>137</v>
      </c>
      <c r="E370" s="171" t="s">
        <v>843</v>
      </c>
      <c r="F370" s="172" t="s">
        <v>844</v>
      </c>
      <c r="G370" s="173" t="s">
        <v>140</v>
      </c>
      <c r="H370" s="174">
        <v>4.9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43</v>
      </c>
      <c r="O370" s="41"/>
      <c r="P370" s="179">
        <f>O370*H370</f>
        <v>0</v>
      </c>
      <c r="Q370" s="179">
        <v>0.00014</v>
      </c>
      <c r="R370" s="179">
        <f>Q370*H370</f>
        <v>0.000686</v>
      </c>
      <c r="S370" s="179">
        <v>0</v>
      </c>
      <c r="T370" s="180">
        <f>S370*H370</f>
        <v>0</v>
      </c>
      <c r="AR370" s="23" t="s">
        <v>212</v>
      </c>
      <c r="AT370" s="23" t="s">
        <v>137</v>
      </c>
      <c r="AU370" s="23" t="s">
        <v>142</v>
      </c>
      <c r="AY370" s="23" t="s">
        <v>134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142</v>
      </c>
      <c r="BK370" s="181">
        <f>ROUND(I370*H370,2)</f>
        <v>0</v>
      </c>
      <c r="BL370" s="23" t="s">
        <v>212</v>
      </c>
      <c r="BM370" s="23" t="s">
        <v>845</v>
      </c>
    </row>
    <row r="371" spans="2:51" s="13" customFormat="1" ht="13.5">
      <c r="B371" s="199"/>
      <c r="D371" s="183" t="s">
        <v>144</v>
      </c>
      <c r="E371" s="200" t="s">
        <v>5</v>
      </c>
      <c r="F371" s="201" t="s">
        <v>846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144</v>
      </c>
      <c r="AU371" s="200" t="s">
        <v>142</v>
      </c>
      <c r="AV371" s="13" t="s">
        <v>78</v>
      </c>
      <c r="AW371" s="13" t="s">
        <v>35</v>
      </c>
      <c r="AX371" s="13" t="s">
        <v>71</v>
      </c>
      <c r="AY371" s="200" t="s">
        <v>134</v>
      </c>
    </row>
    <row r="372" spans="2:51" s="11" customFormat="1" ht="13.5">
      <c r="B372" s="182"/>
      <c r="D372" s="183" t="s">
        <v>144</v>
      </c>
      <c r="E372" s="184" t="s">
        <v>5</v>
      </c>
      <c r="F372" s="185" t="s">
        <v>847</v>
      </c>
      <c r="H372" s="186">
        <v>4.9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144</v>
      </c>
      <c r="AU372" s="184" t="s">
        <v>142</v>
      </c>
      <c r="AV372" s="11" t="s">
        <v>142</v>
      </c>
      <c r="AW372" s="11" t="s">
        <v>35</v>
      </c>
      <c r="AX372" s="11" t="s">
        <v>78</v>
      </c>
      <c r="AY372" s="184" t="s">
        <v>134</v>
      </c>
    </row>
    <row r="373" spans="2:65" s="1" customFormat="1" ht="25.5" customHeight="1">
      <c r="B373" s="169"/>
      <c r="C373" s="170" t="s">
        <v>848</v>
      </c>
      <c r="D373" s="170" t="s">
        <v>137</v>
      </c>
      <c r="E373" s="171" t="s">
        <v>849</v>
      </c>
      <c r="F373" s="172" t="s">
        <v>850</v>
      </c>
      <c r="G373" s="173" t="s">
        <v>140</v>
      </c>
      <c r="H373" s="174">
        <v>4.9</v>
      </c>
      <c r="I373" s="175"/>
      <c r="J373" s="176">
        <f>ROUND(I373*H373,2)</f>
        <v>0</v>
      </c>
      <c r="K373" s="172"/>
      <c r="L373" s="40"/>
      <c r="M373" s="177" t="s">
        <v>5</v>
      </c>
      <c r="N373" s="178" t="s">
        <v>43</v>
      </c>
      <c r="O373" s="41"/>
      <c r="P373" s="179">
        <f>O373*H373</f>
        <v>0</v>
      </c>
      <c r="Q373" s="179">
        <v>0.00012</v>
      </c>
      <c r="R373" s="179">
        <f>Q373*H373</f>
        <v>0.0005880000000000001</v>
      </c>
      <c r="S373" s="179">
        <v>0</v>
      </c>
      <c r="T373" s="180">
        <f>S373*H373</f>
        <v>0</v>
      </c>
      <c r="AR373" s="23" t="s">
        <v>212</v>
      </c>
      <c r="AT373" s="23" t="s">
        <v>137</v>
      </c>
      <c r="AU373" s="23" t="s">
        <v>142</v>
      </c>
      <c r="AY373" s="23" t="s">
        <v>134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142</v>
      </c>
      <c r="BK373" s="181">
        <f>ROUND(I373*H373,2)</f>
        <v>0</v>
      </c>
      <c r="BL373" s="23" t="s">
        <v>212</v>
      </c>
      <c r="BM373" s="23" t="s">
        <v>851</v>
      </c>
    </row>
    <row r="374" spans="2:63" s="10" customFormat="1" ht="29.85" customHeight="1">
      <c r="B374" s="156"/>
      <c r="D374" s="157" t="s">
        <v>70</v>
      </c>
      <c r="E374" s="167" t="s">
        <v>852</v>
      </c>
      <c r="F374" s="167" t="s">
        <v>853</v>
      </c>
      <c r="I374" s="159"/>
      <c r="J374" s="168">
        <f>BK374</f>
        <v>0</v>
      </c>
      <c r="L374" s="156"/>
      <c r="M374" s="161"/>
      <c r="N374" s="162"/>
      <c r="O374" s="162"/>
      <c r="P374" s="163">
        <f>SUM(P375:P387)</f>
        <v>0</v>
      </c>
      <c r="Q374" s="162"/>
      <c r="R374" s="163">
        <f>SUM(R375:R387)</f>
        <v>0.01891403</v>
      </c>
      <c r="S374" s="162"/>
      <c r="T374" s="164">
        <f>SUM(T375:T387)</f>
        <v>0</v>
      </c>
      <c r="AR374" s="157" t="s">
        <v>142</v>
      </c>
      <c r="AT374" s="165" t="s">
        <v>70</v>
      </c>
      <c r="AU374" s="165" t="s">
        <v>78</v>
      </c>
      <c r="AY374" s="157" t="s">
        <v>134</v>
      </c>
      <c r="BK374" s="166">
        <f>SUM(BK375:BK387)</f>
        <v>0</v>
      </c>
    </row>
    <row r="375" spans="2:65" s="1" customFormat="1" ht="16.5" customHeight="1">
      <c r="B375" s="169"/>
      <c r="C375" s="170" t="s">
        <v>854</v>
      </c>
      <c r="D375" s="170" t="s">
        <v>137</v>
      </c>
      <c r="E375" s="171" t="s">
        <v>210</v>
      </c>
      <c r="F375" s="172" t="s">
        <v>211</v>
      </c>
      <c r="G375" s="173" t="s">
        <v>140</v>
      </c>
      <c r="H375" s="174">
        <v>51.119</v>
      </c>
      <c r="I375" s="175"/>
      <c r="J375" s="176">
        <f>ROUND(I375*H375,2)</f>
        <v>0</v>
      </c>
      <c r="K375" s="172"/>
      <c r="L375" s="40"/>
      <c r="M375" s="177" t="s">
        <v>5</v>
      </c>
      <c r="N375" s="178" t="s">
        <v>43</v>
      </c>
      <c r="O375" s="41"/>
      <c r="P375" s="179">
        <f>O375*H375</f>
        <v>0</v>
      </c>
      <c r="Q375" s="179">
        <v>0</v>
      </c>
      <c r="R375" s="179">
        <f>Q375*H375</f>
        <v>0</v>
      </c>
      <c r="S375" s="179">
        <v>0</v>
      </c>
      <c r="T375" s="180">
        <f>S375*H375</f>
        <v>0</v>
      </c>
      <c r="AR375" s="23" t="s">
        <v>212</v>
      </c>
      <c r="AT375" s="23" t="s">
        <v>137</v>
      </c>
      <c r="AU375" s="23" t="s">
        <v>142</v>
      </c>
      <c r="AY375" s="23" t="s">
        <v>134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23" t="s">
        <v>142</v>
      </c>
      <c r="BK375" s="181">
        <f>ROUND(I375*H375,2)</f>
        <v>0</v>
      </c>
      <c r="BL375" s="23" t="s">
        <v>212</v>
      </c>
      <c r="BM375" s="23" t="s">
        <v>855</v>
      </c>
    </row>
    <row r="376" spans="2:51" s="13" customFormat="1" ht="13.5">
      <c r="B376" s="199"/>
      <c r="D376" s="183" t="s">
        <v>144</v>
      </c>
      <c r="E376" s="200" t="s">
        <v>5</v>
      </c>
      <c r="F376" s="201" t="s">
        <v>216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144</v>
      </c>
      <c r="AU376" s="200" t="s">
        <v>142</v>
      </c>
      <c r="AV376" s="13" t="s">
        <v>78</v>
      </c>
      <c r="AW376" s="13" t="s">
        <v>35</v>
      </c>
      <c r="AX376" s="13" t="s">
        <v>71</v>
      </c>
      <c r="AY376" s="200" t="s">
        <v>134</v>
      </c>
    </row>
    <row r="377" spans="2:51" s="11" customFormat="1" ht="13.5">
      <c r="B377" s="182"/>
      <c r="D377" s="183" t="s">
        <v>144</v>
      </c>
      <c r="E377" s="184" t="s">
        <v>5</v>
      </c>
      <c r="F377" s="185" t="s">
        <v>198</v>
      </c>
      <c r="H377" s="186">
        <v>0.993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142</v>
      </c>
      <c r="AV377" s="11" t="s">
        <v>142</v>
      </c>
      <c r="AW377" s="11" t="s">
        <v>35</v>
      </c>
      <c r="AX377" s="11" t="s">
        <v>71</v>
      </c>
      <c r="AY377" s="184" t="s">
        <v>134</v>
      </c>
    </row>
    <row r="378" spans="2:51" s="11" customFormat="1" ht="13.5">
      <c r="B378" s="182"/>
      <c r="D378" s="183" t="s">
        <v>144</v>
      </c>
      <c r="E378" s="184" t="s">
        <v>5</v>
      </c>
      <c r="F378" s="185" t="s">
        <v>197</v>
      </c>
      <c r="H378" s="186">
        <v>2.87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144</v>
      </c>
      <c r="AU378" s="184" t="s">
        <v>142</v>
      </c>
      <c r="AV378" s="11" t="s">
        <v>142</v>
      </c>
      <c r="AW378" s="11" t="s">
        <v>35</v>
      </c>
      <c r="AX378" s="11" t="s">
        <v>71</v>
      </c>
      <c r="AY378" s="184" t="s">
        <v>134</v>
      </c>
    </row>
    <row r="379" spans="2:51" s="13" customFormat="1" ht="13.5">
      <c r="B379" s="199"/>
      <c r="D379" s="183" t="s">
        <v>144</v>
      </c>
      <c r="E379" s="200" t="s">
        <v>5</v>
      </c>
      <c r="F379" s="201" t="s">
        <v>856</v>
      </c>
      <c r="H379" s="200" t="s">
        <v>5</v>
      </c>
      <c r="I379" s="202"/>
      <c r="L379" s="199"/>
      <c r="M379" s="203"/>
      <c r="N379" s="204"/>
      <c r="O379" s="204"/>
      <c r="P379" s="204"/>
      <c r="Q379" s="204"/>
      <c r="R379" s="204"/>
      <c r="S379" s="204"/>
      <c r="T379" s="205"/>
      <c r="AT379" s="200" t="s">
        <v>144</v>
      </c>
      <c r="AU379" s="200" t="s">
        <v>142</v>
      </c>
      <c r="AV379" s="13" t="s">
        <v>78</v>
      </c>
      <c r="AW379" s="13" t="s">
        <v>35</v>
      </c>
      <c r="AX379" s="13" t="s">
        <v>71</v>
      </c>
      <c r="AY379" s="200" t="s">
        <v>134</v>
      </c>
    </row>
    <row r="380" spans="2:51" s="11" customFormat="1" ht="13.5">
      <c r="B380" s="182"/>
      <c r="D380" s="183" t="s">
        <v>144</v>
      </c>
      <c r="E380" s="184" t="s">
        <v>5</v>
      </c>
      <c r="F380" s="185" t="s">
        <v>857</v>
      </c>
      <c r="H380" s="186">
        <v>4.086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144</v>
      </c>
      <c r="AU380" s="184" t="s">
        <v>142</v>
      </c>
      <c r="AV380" s="11" t="s">
        <v>142</v>
      </c>
      <c r="AW380" s="11" t="s">
        <v>35</v>
      </c>
      <c r="AX380" s="11" t="s">
        <v>71</v>
      </c>
      <c r="AY380" s="184" t="s">
        <v>134</v>
      </c>
    </row>
    <row r="381" spans="2:51" s="11" customFormat="1" ht="13.5">
      <c r="B381" s="182"/>
      <c r="D381" s="183" t="s">
        <v>144</v>
      </c>
      <c r="E381" s="184" t="s">
        <v>5</v>
      </c>
      <c r="F381" s="185" t="s">
        <v>858</v>
      </c>
      <c r="H381" s="186">
        <v>2.406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144</v>
      </c>
      <c r="AU381" s="184" t="s">
        <v>142</v>
      </c>
      <c r="AV381" s="11" t="s">
        <v>142</v>
      </c>
      <c r="AW381" s="11" t="s">
        <v>35</v>
      </c>
      <c r="AX381" s="11" t="s">
        <v>71</v>
      </c>
      <c r="AY381" s="184" t="s">
        <v>134</v>
      </c>
    </row>
    <row r="382" spans="2:51" s="11" customFormat="1" ht="13.5">
      <c r="B382" s="182"/>
      <c r="D382" s="183" t="s">
        <v>144</v>
      </c>
      <c r="E382" s="184" t="s">
        <v>5</v>
      </c>
      <c r="F382" s="185" t="s">
        <v>859</v>
      </c>
      <c r="H382" s="186">
        <v>8.8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144</v>
      </c>
      <c r="AU382" s="184" t="s">
        <v>142</v>
      </c>
      <c r="AV382" s="11" t="s">
        <v>142</v>
      </c>
      <c r="AW382" s="11" t="s">
        <v>35</v>
      </c>
      <c r="AX382" s="11" t="s">
        <v>71</v>
      </c>
      <c r="AY382" s="184" t="s">
        <v>134</v>
      </c>
    </row>
    <row r="383" spans="2:51" s="13" customFormat="1" ht="13.5">
      <c r="B383" s="199"/>
      <c r="D383" s="183" t="s">
        <v>144</v>
      </c>
      <c r="E383" s="200" t="s">
        <v>5</v>
      </c>
      <c r="F383" s="201" t="s">
        <v>860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144</v>
      </c>
      <c r="AU383" s="200" t="s">
        <v>142</v>
      </c>
      <c r="AV383" s="13" t="s">
        <v>78</v>
      </c>
      <c r="AW383" s="13" t="s">
        <v>35</v>
      </c>
      <c r="AX383" s="13" t="s">
        <v>71</v>
      </c>
      <c r="AY383" s="200" t="s">
        <v>134</v>
      </c>
    </row>
    <row r="384" spans="2:51" s="11" customFormat="1" ht="13.5">
      <c r="B384" s="182"/>
      <c r="D384" s="183" t="s">
        <v>144</v>
      </c>
      <c r="E384" s="184" t="s">
        <v>5</v>
      </c>
      <c r="F384" s="185" t="s">
        <v>861</v>
      </c>
      <c r="H384" s="186">
        <v>31.964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144</v>
      </c>
      <c r="AU384" s="184" t="s">
        <v>142</v>
      </c>
      <c r="AV384" s="11" t="s">
        <v>142</v>
      </c>
      <c r="AW384" s="11" t="s">
        <v>35</v>
      </c>
      <c r="AX384" s="11" t="s">
        <v>71</v>
      </c>
      <c r="AY384" s="184" t="s">
        <v>134</v>
      </c>
    </row>
    <row r="385" spans="2:51" s="12" customFormat="1" ht="13.5">
      <c r="B385" s="191"/>
      <c r="D385" s="183" t="s">
        <v>144</v>
      </c>
      <c r="E385" s="192" t="s">
        <v>5</v>
      </c>
      <c r="F385" s="193" t="s">
        <v>153</v>
      </c>
      <c r="H385" s="194">
        <v>51.119</v>
      </c>
      <c r="I385" s="195"/>
      <c r="L385" s="191"/>
      <c r="M385" s="196"/>
      <c r="N385" s="197"/>
      <c r="O385" s="197"/>
      <c r="P385" s="197"/>
      <c r="Q385" s="197"/>
      <c r="R385" s="197"/>
      <c r="S385" s="197"/>
      <c r="T385" s="198"/>
      <c r="AT385" s="192" t="s">
        <v>144</v>
      </c>
      <c r="AU385" s="192" t="s">
        <v>142</v>
      </c>
      <c r="AV385" s="12" t="s">
        <v>141</v>
      </c>
      <c r="AW385" s="12" t="s">
        <v>35</v>
      </c>
      <c r="AX385" s="12" t="s">
        <v>78</v>
      </c>
      <c r="AY385" s="192" t="s">
        <v>134</v>
      </c>
    </row>
    <row r="386" spans="2:65" s="1" customFormat="1" ht="25.5" customHeight="1">
      <c r="B386" s="169"/>
      <c r="C386" s="170" t="s">
        <v>862</v>
      </c>
      <c r="D386" s="170" t="s">
        <v>137</v>
      </c>
      <c r="E386" s="171" t="s">
        <v>863</v>
      </c>
      <c r="F386" s="172" t="s">
        <v>864</v>
      </c>
      <c r="G386" s="173" t="s">
        <v>140</v>
      </c>
      <c r="H386" s="174">
        <v>51.119</v>
      </c>
      <c r="I386" s="175"/>
      <c r="J386" s="176">
        <f>ROUND(I386*H386,2)</f>
        <v>0</v>
      </c>
      <c r="K386" s="172"/>
      <c r="L386" s="40"/>
      <c r="M386" s="177" t="s">
        <v>5</v>
      </c>
      <c r="N386" s="178" t="s">
        <v>43</v>
      </c>
      <c r="O386" s="41"/>
      <c r="P386" s="179">
        <f>O386*H386</f>
        <v>0</v>
      </c>
      <c r="Q386" s="179">
        <v>0.00021</v>
      </c>
      <c r="R386" s="179">
        <f>Q386*H386</f>
        <v>0.01073499</v>
      </c>
      <c r="S386" s="179">
        <v>0</v>
      </c>
      <c r="T386" s="180">
        <f>S386*H386</f>
        <v>0</v>
      </c>
      <c r="AR386" s="23" t="s">
        <v>212</v>
      </c>
      <c r="AT386" s="23" t="s">
        <v>137</v>
      </c>
      <c r="AU386" s="23" t="s">
        <v>142</v>
      </c>
      <c r="AY386" s="23" t="s">
        <v>134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142</v>
      </c>
      <c r="BK386" s="181">
        <f>ROUND(I386*H386,2)</f>
        <v>0</v>
      </c>
      <c r="BL386" s="23" t="s">
        <v>212</v>
      </c>
      <c r="BM386" s="23" t="s">
        <v>865</v>
      </c>
    </row>
    <row r="387" spans="2:65" s="1" customFormat="1" ht="16.5" customHeight="1">
      <c r="B387" s="169"/>
      <c r="C387" s="170" t="s">
        <v>866</v>
      </c>
      <c r="D387" s="170" t="s">
        <v>137</v>
      </c>
      <c r="E387" s="171" t="s">
        <v>867</v>
      </c>
      <c r="F387" s="172" t="s">
        <v>868</v>
      </c>
      <c r="G387" s="173" t="s">
        <v>140</v>
      </c>
      <c r="H387" s="174">
        <v>51.119</v>
      </c>
      <c r="I387" s="175"/>
      <c r="J387" s="176">
        <f>ROUND(I387*H387,2)</f>
        <v>0</v>
      </c>
      <c r="K387" s="172"/>
      <c r="L387" s="40"/>
      <c r="M387" s="177" t="s">
        <v>5</v>
      </c>
      <c r="N387" s="178" t="s">
        <v>43</v>
      </c>
      <c r="O387" s="41"/>
      <c r="P387" s="179">
        <f>O387*H387</f>
        <v>0</v>
      </c>
      <c r="Q387" s="179">
        <v>0.00016</v>
      </c>
      <c r="R387" s="179">
        <f>Q387*H387</f>
        <v>0.00817904</v>
      </c>
      <c r="S387" s="179">
        <v>0</v>
      </c>
      <c r="T387" s="180">
        <f>S387*H387</f>
        <v>0</v>
      </c>
      <c r="AR387" s="23" t="s">
        <v>212</v>
      </c>
      <c r="AT387" s="23" t="s">
        <v>137</v>
      </c>
      <c r="AU387" s="23" t="s">
        <v>142</v>
      </c>
      <c r="AY387" s="23" t="s">
        <v>134</v>
      </c>
      <c r="BE387" s="181">
        <f>IF(N387="základní",J387,0)</f>
        <v>0</v>
      </c>
      <c r="BF387" s="181">
        <f>IF(N387="snížená",J387,0)</f>
        <v>0</v>
      </c>
      <c r="BG387" s="181">
        <f>IF(N387="zákl. přenesená",J387,0)</f>
        <v>0</v>
      </c>
      <c r="BH387" s="181">
        <f>IF(N387="sníž. přenesená",J387,0)</f>
        <v>0</v>
      </c>
      <c r="BI387" s="181">
        <f>IF(N387="nulová",J387,0)</f>
        <v>0</v>
      </c>
      <c r="BJ387" s="23" t="s">
        <v>142</v>
      </c>
      <c r="BK387" s="181">
        <f>ROUND(I387*H387,2)</f>
        <v>0</v>
      </c>
      <c r="BL387" s="23" t="s">
        <v>212</v>
      </c>
      <c r="BM387" s="23" t="s">
        <v>869</v>
      </c>
    </row>
    <row r="388" spans="2:63" s="10" customFormat="1" ht="37.35" customHeight="1">
      <c r="B388" s="156"/>
      <c r="D388" s="157" t="s">
        <v>70</v>
      </c>
      <c r="E388" s="158" t="s">
        <v>870</v>
      </c>
      <c r="F388" s="158" t="s">
        <v>871</v>
      </c>
      <c r="I388" s="159"/>
      <c r="J388" s="160">
        <f>BK388</f>
        <v>0</v>
      </c>
      <c r="L388" s="156"/>
      <c r="M388" s="161"/>
      <c r="N388" s="162"/>
      <c r="O388" s="162"/>
      <c r="P388" s="163">
        <f>SUM(P389:P415)</f>
        <v>0</v>
      </c>
      <c r="Q388" s="162"/>
      <c r="R388" s="163">
        <f>SUM(R389:R415)</f>
        <v>0</v>
      </c>
      <c r="S388" s="162"/>
      <c r="T388" s="164">
        <f>SUM(T389:T415)</f>
        <v>0</v>
      </c>
      <c r="AR388" s="157" t="s">
        <v>141</v>
      </c>
      <c r="AT388" s="165" t="s">
        <v>70</v>
      </c>
      <c r="AU388" s="165" t="s">
        <v>71</v>
      </c>
      <c r="AY388" s="157" t="s">
        <v>134</v>
      </c>
      <c r="BK388" s="166">
        <f>SUM(BK389:BK415)</f>
        <v>0</v>
      </c>
    </row>
    <row r="389" spans="2:65" s="1" customFormat="1" ht="25.5" customHeight="1">
      <c r="B389" s="169"/>
      <c r="C389" s="170" t="s">
        <v>872</v>
      </c>
      <c r="D389" s="170" t="s">
        <v>137</v>
      </c>
      <c r="E389" s="171" t="s">
        <v>873</v>
      </c>
      <c r="F389" s="172" t="s">
        <v>874</v>
      </c>
      <c r="G389" s="173" t="s">
        <v>875</v>
      </c>
      <c r="H389" s="174">
        <v>58</v>
      </c>
      <c r="I389" s="175"/>
      <c r="J389" s="176">
        <f>ROUND(I389*H389,2)</f>
        <v>0</v>
      </c>
      <c r="K389" s="172"/>
      <c r="L389" s="40"/>
      <c r="M389" s="177" t="s">
        <v>5</v>
      </c>
      <c r="N389" s="178" t="s">
        <v>43</v>
      </c>
      <c r="O389" s="41"/>
      <c r="P389" s="179">
        <f>O389*H389</f>
        <v>0</v>
      </c>
      <c r="Q389" s="179">
        <v>0</v>
      </c>
      <c r="R389" s="179">
        <f>Q389*H389</f>
        <v>0</v>
      </c>
      <c r="S389" s="179">
        <v>0</v>
      </c>
      <c r="T389" s="180">
        <f>S389*H389</f>
        <v>0</v>
      </c>
      <c r="AR389" s="23" t="s">
        <v>876</v>
      </c>
      <c r="AT389" s="23" t="s">
        <v>137</v>
      </c>
      <c r="AU389" s="23" t="s">
        <v>78</v>
      </c>
      <c r="AY389" s="23" t="s">
        <v>134</v>
      </c>
      <c r="BE389" s="181">
        <f>IF(N389="základní",J389,0)</f>
        <v>0</v>
      </c>
      <c r="BF389" s="181">
        <f>IF(N389="snížená",J389,0)</f>
        <v>0</v>
      </c>
      <c r="BG389" s="181">
        <f>IF(N389="zákl. přenesená",J389,0)</f>
        <v>0</v>
      </c>
      <c r="BH389" s="181">
        <f>IF(N389="sníž. přenesená",J389,0)</f>
        <v>0</v>
      </c>
      <c r="BI389" s="181">
        <f>IF(N389="nulová",J389,0)</f>
        <v>0</v>
      </c>
      <c r="BJ389" s="23" t="s">
        <v>142</v>
      </c>
      <c r="BK389" s="181">
        <f>ROUND(I389*H389,2)</f>
        <v>0</v>
      </c>
      <c r="BL389" s="23" t="s">
        <v>876</v>
      </c>
      <c r="BM389" s="23" t="s">
        <v>877</v>
      </c>
    </row>
    <row r="390" spans="2:51" s="13" customFormat="1" ht="13.5">
      <c r="B390" s="199"/>
      <c r="D390" s="183" t="s">
        <v>144</v>
      </c>
      <c r="E390" s="200" t="s">
        <v>5</v>
      </c>
      <c r="F390" s="201" t="s">
        <v>878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144</v>
      </c>
      <c r="AU390" s="200" t="s">
        <v>78</v>
      </c>
      <c r="AV390" s="13" t="s">
        <v>78</v>
      </c>
      <c r="AW390" s="13" t="s">
        <v>35</v>
      </c>
      <c r="AX390" s="13" t="s">
        <v>71</v>
      </c>
      <c r="AY390" s="200" t="s">
        <v>134</v>
      </c>
    </row>
    <row r="391" spans="2:51" s="13" customFormat="1" ht="13.5">
      <c r="B391" s="199"/>
      <c r="D391" s="183" t="s">
        <v>144</v>
      </c>
      <c r="E391" s="200" t="s">
        <v>5</v>
      </c>
      <c r="F391" s="201" t="s">
        <v>879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144</v>
      </c>
      <c r="AU391" s="200" t="s">
        <v>78</v>
      </c>
      <c r="AV391" s="13" t="s">
        <v>78</v>
      </c>
      <c r="AW391" s="13" t="s">
        <v>35</v>
      </c>
      <c r="AX391" s="13" t="s">
        <v>71</v>
      </c>
      <c r="AY391" s="200" t="s">
        <v>134</v>
      </c>
    </row>
    <row r="392" spans="2:51" s="11" customFormat="1" ht="13.5">
      <c r="B392" s="182"/>
      <c r="D392" s="183" t="s">
        <v>144</v>
      </c>
      <c r="E392" s="184" t="s">
        <v>5</v>
      </c>
      <c r="F392" s="185" t="s">
        <v>212</v>
      </c>
      <c r="H392" s="186">
        <v>16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144</v>
      </c>
      <c r="AU392" s="184" t="s">
        <v>78</v>
      </c>
      <c r="AV392" s="11" t="s">
        <v>142</v>
      </c>
      <c r="AW392" s="11" t="s">
        <v>35</v>
      </c>
      <c r="AX392" s="11" t="s">
        <v>71</v>
      </c>
      <c r="AY392" s="184" t="s">
        <v>134</v>
      </c>
    </row>
    <row r="393" spans="2:51" s="13" customFormat="1" ht="13.5">
      <c r="B393" s="199"/>
      <c r="D393" s="183" t="s">
        <v>144</v>
      </c>
      <c r="E393" s="200" t="s">
        <v>5</v>
      </c>
      <c r="F393" s="201" t="s">
        <v>880</v>
      </c>
      <c r="H393" s="200" t="s">
        <v>5</v>
      </c>
      <c r="I393" s="202"/>
      <c r="L393" s="199"/>
      <c r="M393" s="203"/>
      <c r="N393" s="204"/>
      <c r="O393" s="204"/>
      <c r="P393" s="204"/>
      <c r="Q393" s="204"/>
      <c r="R393" s="204"/>
      <c r="S393" s="204"/>
      <c r="T393" s="205"/>
      <c r="AT393" s="200" t="s">
        <v>144</v>
      </c>
      <c r="AU393" s="200" t="s">
        <v>78</v>
      </c>
      <c r="AV393" s="13" t="s">
        <v>78</v>
      </c>
      <c r="AW393" s="13" t="s">
        <v>35</v>
      </c>
      <c r="AX393" s="13" t="s">
        <v>71</v>
      </c>
      <c r="AY393" s="200" t="s">
        <v>134</v>
      </c>
    </row>
    <row r="394" spans="2:51" s="11" customFormat="1" ht="13.5">
      <c r="B394" s="182"/>
      <c r="D394" s="183" t="s">
        <v>144</v>
      </c>
      <c r="E394" s="184" t="s">
        <v>5</v>
      </c>
      <c r="F394" s="185" t="s">
        <v>212</v>
      </c>
      <c r="H394" s="186">
        <v>16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144</v>
      </c>
      <c r="AU394" s="184" t="s">
        <v>78</v>
      </c>
      <c r="AV394" s="11" t="s">
        <v>142</v>
      </c>
      <c r="AW394" s="11" t="s">
        <v>35</v>
      </c>
      <c r="AX394" s="11" t="s">
        <v>71</v>
      </c>
      <c r="AY394" s="184" t="s">
        <v>134</v>
      </c>
    </row>
    <row r="395" spans="2:51" s="13" customFormat="1" ht="27">
      <c r="B395" s="199"/>
      <c r="D395" s="183" t="s">
        <v>144</v>
      </c>
      <c r="E395" s="200" t="s">
        <v>5</v>
      </c>
      <c r="F395" s="201" t="s">
        <v>881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144</v>
      </c>
      <c r="AU395" s="200" t="s">
        <v>78</v>
      </c>
      <c r="AV395" s="13" t="s">
        <v>78</v>
      </c>
      <c r="AW395" s="13" t="s">
        <v>35</v>
      </c>
      <c r="AX395" s="13" t="s">
        <v>71</v>
      </c>
      <c r="AY395" s="200" t="s">
        <v>134</v>
      </c>
    </row>
    <row r="396" spans="2:51" s="11" customFormat="1" ht="13.5">
      <c r="B396" s="182"/>
      <c r="D396" s="183" t="s">
        <v>144</v>
      </c>
      <c r="E396" s="184" t="s">
        <v>5</v>
      </c>
      <c r="F396" s="185" t="s">
        <v>142</v>
      </c>
      <c r="H396" s="186">
        <v>2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144</v>
      </c>
      <c r="AU396" s="184" t="s">
        <v>78</v>
      </c>
      <c r="AV396" s="11" t="s">
        <v>142</v>
      </c>
      <c r="AW396" s="11" t="s">
        <v>35</v>
      </c>
      <c r="AX396" s="11" t="s">
        <v>71</v>
      </c>
      <c r="AY396" s="184" t="s">
        <v>134</v>
      </c>
    </row>
    <row r="397" spans="2:51" s="13" customFormat="1" ht="13.5">
      <c r="B397" s="199"/>
      <c r="D397" s="183" t="s">
        <v>144</v>
      </c>
      <c r="E397" s="200" t="s">
        <v>5</v>
      </c>
      <c r="F397" s="201" t="s">
        <v>882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144</v>
      </c>
      <c r="AU397" s="200" t="s">
        <v>78</v>
      </c>
      <c r="AV397" s="13" t="s">
        <v>78</v>
      </c>
      <c r="AW397" s="13" t="s">
        <v>35</v>
      </c>
      <c r="AX397" s="13" t="s">
        <v>71</v>
      </c>
      <c r="AY397" s="200" t="s">
        <v>134</v>
      </c>
    </row>
    <row r="398" spans="2:51" s="11" customFormat="1" ht="13.5">
      <c r="B398" s="182"/>
      <c r="D398" s="183" t="s">
        <v>144</v>
      </c>
      <c r="E398" s="184" t="s">
        <v>5</v>
      </c>
      <c r="F398" s="185" t="s">
        <v>171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144</v>
      </c>
      <c r="AU398" s="184" t="s">
        <v>78</v>
      </c>
      <c r="AV398" s="11" t="s">
        <v>142</v>
      </c>
      <c r="AW398" s="11" t="s">
        <v>35</v>
      </c>
      <c r="AX398" s="11" t="s">
        <v>71</v>
      </c>
      <c r="AY398" s="184" t="s">
        <v>134</v>
      </c>
    </row>
    <row r="399" spans="2:51" s="13" customFormat="1" ht="13.5">
      <c r="B399" s="199"/>
      <c r="D399" s="183" t="s">
        <v>144</v>
      </c>
      <c r="E399" s="200" t="s">
        <v>5</v>
      </c>
      <c r="F399" s="201" t="s">
        <v>883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144</v>
      </c>
      <c r="AU399" s="200" t="s">
        <v>78</v>
      </c>
      <c r="AV399" s="13" t="s">
        <v>78</v>
      </c>
      <c r="AW399" s="13" t="s">
        <v>35</v>
      </c>
      <c r="AX399" s="13" t="s">
        <v>71</v>
      </c>
      <c r="AY399" s="200" t="s">
        <v>134</v>
      </c>
    </row>
    <row r="400" spans="2:51" s="11" customFormat="1" ht="13.5">
      <c r="B400" s="182"/>
      <c r="D400" s="183" t="s">
        <v>144</v>
      </c>
      <c r="E400" s="184" t="s">
        <v>5</v>
      </c>
      <c r="F400" s="185" t="s">
        <v>171</v>
      </c>
      <c r="H400" s="186">
        <v>8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144</v>
      </c>
      <c r="AU400" s="184" t="s">
        <v>78</v>
      </c>
      <c r="AV400" s="11" t="s">
        <v>142</v>
      </c>
      <c r="AW400" s="11" t="s">
        <v>35</v>
      </c>
      <c r="AX400" s="11" t="s">
        <v>71</v>
      </c>
      <c r="AY400" s="184" t="s">
        <v>134</v>
      </c>
    </row>
    <row r="401" spans="2:51" s="13" customFormat="1" ht="13.5">
      <c r="B401" s="199"/>
      <c r="D401" s="183" t="s">
        <v>144</v>
      </c>
      <c r="E401" s="200" t="s">
        <v>5</v>
      </c>
      <c r="F401" s="201" t="s">
        <v>884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144</v>
      </c>
      <c r="AU401" s="200" t="s">
        <v>78</v>
      </c>
      <c r="AV401" s="13" t="s">
        <v>78</v>
      </c>
      <c r="AW401" s="13" t="s">
        <v>35</v>
      </c>
      <c r="AX401" s="13" t="s">
        <v>71</v>
      </c>
      <c r="AY401" s="200" t="s">
        <v>134</v>
      </c>
    </row>
    <row r="402" spans="2:51" s="11" customFormat="1" ht="13.5">
      <c r="B402" s="182"/>
      <c r="D402" s="183" t="s">
        <v>144</v>
      </c>
      <c r="E402" s="184" t="s">
        <v>5</v>
      </c>
      <c r="F402" s="185" t="s">
        <v>171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144</v>
      </c>
      <c r="AU402" s="184" t="s">
        <v>78</v>
      </c>
      <c r="AV402" s="11" t="s">
        <v>142</v>
      </c>
      <c r="AW402" s="11" t="s">
        <v>35</v>
      </c>
      <c r="AX402" s="11" t="s">
        <v>71</v>
      </c>
      <c r="AY402" s="184" t="s">
        <v>134</v>
      </c>
    </row>
    <row r="403" spans="2:51" s="12" customFormat="1" ht="13.5">
      <c r="B403" s="191"/>
      <c r="D403" s="183" t="s">
        <v>144</v>
      </c>
      <c r="E403" s="192" t="s">
        <v>5</v>
      </c>
      <c r="F403" s="193" t="s">
        <v>153</v>
      </c>
      <c r="H403" s="194">
        <v>58</v>
      </c>
      <c r="I403" s="195"/>
      <c r="L403" s="191"/>
      <c r="M403" s="196"/>
      <c r="N403" s="197"/>
      <c r="O403" s="197"/>
      <c r="P403" s="197"/>
      <c r="Q403" s="197"/>
      <c r="R403" s="197"/>
      <c r="S403" s="197"/>
      <c r="T403" s="198"/>
      <c r="AT403" s="192" t="s">
        <v>144</v>
      </c>
      <c r="AU403" s="192" t="s">
        <v>78</v>
      </c>
      <c r="AV403" s="12" t="s">
        <v>141</v>
      </c>
      <c r="AW403" s="12" t="s">
        <v>35</v>
      </c>
      <c r="AX403" s="12" t="s">
        <v>78</v>
      </c>
      <c r="AY403" s="192" t="s">
        <v>134</v>
      </c>
    </row>
    <row r="404" spans="2:65" s="1" customFormat="1" ht="25.5" customHeight="1">
      <c r="B404" s="169"/>
      <c r="C404" s="170" t="s">
        <v>885</v>
      </c>
      <c r="D404" s="170" t="s">
        <v>137</v>
      </c>
      <c r="E404" s="171" t="s">
        <v>886</v>
      </c>
      <c r="F404" s="172" t="s">
        <v>887</v>
      </c>
      <c r="G404" s="173" t="s">
        <v>875</v>
      </c>
      <c r="H404" s="174">
        <v>14</v>
      </c>
      <c r="I404" s="175"/>
      <c r="J404" s="176">
        <f>ROUND(I404*H404,2)</f>
        <v>0</v>
      </c>
      <c r="K404" s="172"/>
      <c r="L404" s="40"/>
      <c r="M404" s="177" t="s">
        <v>5</v>
      </c>
      <c r="N404" s="178" t="s">
        <v>43</v>
      </c>
      <c r="O404" s="41"/>
      <c r="P404" s="179">
        <f>O404*H404</f>
        <v>0</v>
      </c>
      <c r="Q404" s="179">
        <v>0</v>
      </c>
      <c r="R404" s="179">
        <f>Q404*H404</f>
        <v>0</v>
      </c>
      <c r="S404" s="179">
        <v>0</v>
      </c>
      <c r="T404" s="180">
        <f>S404*H404</f>
        <v>0</v>
      </c>
      <c r="AR404" s="23" t="s">
        <v>876</v>
      </c>
      <c r="AT404" s="23" t="s">
        <v>137</v>
      </c>
      <c r="AU404" s="23" t="s">
        <v>78</v>
      </c>
      <c r="AY404" s="23" t="s">
        <v>134</v>
      </c>
      <c r="BE404" s="181">
        <f>IF(N404="základní",J404,0)</f>
        <v>0</v>
      </c>
      <c r="BF404" s="181">
        <f>IF(N404="snížená",J404,0)</f>
        <v>0</v>
      </c>
      <c r="BG404" s="181">
        <f>IF(N404="zákl. přenesená",J404,0)</f>
        <v>0</v>
      </c>
      <c r="BH404" s="181">
        <f>IF(N404="sníž. přenesená",J404,0)</f>
        <v>0</v>
      </c>
      <c r="BI404" s="181">
        <f>IF(N404="nulová",J404,0)</f>
        <v>0</v>
      </c>
      <c r="BJ404" s="23" t="s">
        <v>142</v>
      </c>
      <c r="BK404" s="181">
        <f>ROUND(I404*H404,2)</f>
        <v>0</v>
      </c>
      <c r="BL404" s="23" t="s">
        <v>876</v>
      </c>
      <c r="BM404" s="23" t="s">
        <v>888</v>
      </c>
    </row>
    <row r="405" spans="2:51" s="13" customFormat="1" ht="27">
      <c r="B405" s="199"/>
      <c r="D405" s="183" t="s">
        <v>144</v>
      </c>
      <c r="E405" s="200" t="s">
        <v>5</v>
      </c>
      <c r="F405" s="201" t="s">
        <v>889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144</v>
      </c>
      <c r="AU405" s="200" t="s">
        <v>78</v>
      </c>
      <c r="AV405" s="13" t="s">
        <v>78</v>
      </c>
      <c r="AW405" s="13" t="s">
        <v>35</v>
      </c>
      <c r="AX405" s="13" t="s">
        <v>71</v>
      </c>
      <c r="AY405" s="200" t="s">
        <v>134</v>
      </c>
    </row>
    <row r="406" spans="2:51" s="11" customFormat="1" ht="13.5">
      <c r="B406" s="182"/>
      <c r="D406" s="183" t="s">
        <v>144</v>
      </c>
      <c r="E406" s="184" t="s">
        <v>5</v>
      </c>
      <c r="F406" s="185" t="s">
        <v>171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144</v>
      </c>
      <c r="AU406" s="184" t="s">
        <v>78</v>
      </c>
      <c r="AV406" s="11" t="s">
        <v>142</v>
      </c>
      <c r="AW406" s="11" t="s">
        <v>35</v>
      </c>
      <c r="AX406" s="11" t="s">
        <v>71</v>
      </c>
      <c r="AY406" s="184" t="s">
        <v>134</v>
      </c>
    </row>
    <row r="407" spans="2:51" s="13" customFormat="1" ht="13.5">
      <c r="B407" s="199"/>
      <c r="D407" s="183" t="s">
        <v>144</v>
      </c>
      <c r="E407" s="200" t="s">
        <v>5</v>
      </c>
      <c r="F407" s="201" t="s">
        <v>890</v>
      </c>
      <c r="H407" s="200" t="s">
        <v>5</v>
      </c>
      <c r="I407" s="202"/>
      <c r="L407" s="199"/>
      <c r="M407" s="203"/>
      <c r="N407" s="204"/>
      <c r="O407" s="204"/>
      <c r="P407" s="204"/>
      <c r="Q407" s="204"/>
      <c r="R407" s="204"/>
      <c r="S407" s="204"/>
      <c r="T407" s="205"/>
      <c r="AT407" s="200" t="s">
        <v>144</v>
      </c>
      <c r="AU407" s="200" t="s">
        <v>78</v>
      </c>
      <c r="AV407" s="13" t="s">
        <v>78</v>
      </c>
      <c r="AW407" s="13" t="s">
        <v>35</v>
      </c>
      <c r="AX407" s="13" t="s">
        <v>71</v>
      </c>
      <c r="AY407" s="200" t="s">
        <v>134</v>
      </c>
    </row>
    <row r="408" spans="2:51" s="11" customFormat="1" ht="13.5">
      <c r="B408" s="182"/>
      <c r="D408" s="183" t="s">
        <v>144</v>
      </c>
      <c r="E408" s="184" t="s">
        <v>5</v>
      </c>
      <c r="F408" s="185" t="s">
        <v>146</v>
      </c>
      <c r="H408" s="186">
        <v>6</v>
      </c>
      <c r="I408" s="187"/>
      <c r="L408" s="182"/>
      <c r="M408" s="188"/>
      <c r="N408" s="189"/>
      <c r="O408" s="189"/>
      <c r="P408" s="189"/>
      <c r="Q408" s="189"/>
      <c r="R408" s="189"/>
      <c r="S408" s="189"/>
      <c r="T408" s="190"/>
      <c r="AT408" s="184" t="s">
        <v>144</v>
      </c>
      <c r="AU408" s="184" t="s">
        <v>78</v>
      </c>
      <c r="AV408" s="11" t="s">
        <v>142</v>
      </c>
      <c r="AW408" s="11" t="s">
        <v>35</v>
      </c>
      <c r="AX408" s="11" t="s">
        <v>71</v>
      </c>
      <c r="AY408" s="184" t="s">
        <v>134</v>
      </c>
    </row>
    <row r="409" spans="2:51" s="12" customFormat="1" ht="13.5">
      <c r="B409" s="191"/>
      <c r="D409" s="183" t="s">
        <v>144</v>
      </c>
      <c r="E409" s="192" t="s">
        <v>5</v>
      </c>
      <c r="F409" s="193" t="s">
        <v>153</v>
      </c>
      <c r="H409" s="194">
        <v>14</v>
      </c>
      <c r="I409" s="195"/>
      <c r="L409" s="191"/>
      <c r="M409" s="196"/>
      <c r="N409" s="197"/>
      <c r="O409" s="197"/>
      <c r="P409" s="197"/>
      <c r="Q409" s="197"/>
      <c r="R409" s="197"/>
      <c r="S409" s="197"/>
      <c r="T409" s="198"/>
      <c r="AT409" s="192" t="s">
        <v>144</v>
      </c>
      <c r="AU409" s="192" t="s">
        <v>78</v>
      </c>
      <c r="AV409" s="12" t="s">
        <v>141</v>
      </c>
      <c r="AW409" s="12" t="s">
        <v>35</v>
      </c>
      <c r="AX409" s="12" t="s">
        <v>78</v>
      </c>
      <c r="AY409" s="192" t="s">
        <v>134</v>
      </c>
    </row>
    <row r="410" spans="2:65" s="1" customFormat="1" ht="25.5" customHeight="1">
      <c r="B410" s="169"/>
      <c r="C410" s="170" t="s">
        <v>891</v>
      </c>
      <c r="D410" s="170" t="s">
        <v>137</v>
      </c>
      <c r="E410" s="171" t="s">
        <v>892</v>
      </c>
      <c r="F410" s="172" t="s">
        <v>893</v>
      </c>
      <c r="G410" s="173" t="s">
        <v>875</v>
      </c>
      <c r="H410" s="174">
        <v>4</v>
      </c>
      <c r="I410" s="175"/>
      <c r="J410" s="176">
        <f>ROUND(I410*H410,2)</f>
        <v>0</v>
      </c>
      <c r="K410" s="172"/>
      <c r="L410" s="40"/>
      <c r="M410" s="177" t="s">
        <v>5</v>
      </c>
      <c r="N410" s="178" t="s">
        <v>43</v>
      </c>
      <c r="O410" s="41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AR410" s="23" t="s">
        <v>876</v>
      </c>
      <c r="AT410" s="23" t="s">
        <v>137</v>
      </c>
      <c r="AU410" s="23" t="s">
        <v>78</v>
      </c>
      <c r="AY410" s="23" t="s">
        <v>134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142</v>
      </c>
      <c r="BK410" s="181">
        <f>ROUND(I410*H410,2)</f>
        <v>0</v>
      </c>
      <c r="BL410" s="23" t="s">
        <v>876</v>
      </c>
      <c r="BM410" s="23" t="s">
        <v>894</v>
      </c>
    </row>
    <row r="411" spans="2:51" s="13" customFormat="1" ht="13.5">
      <c r="B411" s="199"/>
      <c r="D411" s="183" t="s">
        <v>144</v>
      </c>
      <c r="E411" s="200" t="s">
        <v>5</v>
      </c>
      <c r="F411" s="201" t="s">
        <v>895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144</v>
      </c>
      <c r="AU411" s="200" t="s">
        <v>78</v>
      </c>
      <c r="AV411" s="13" t="s">
        <v>78</v>
      </c>
      <c r="AW411" s="13" t="s">
        <v>35</v>
      </c>
      <c r="AX411" s="13" t="s">
        <v>71</v>
      </c>
      <c r="AY411" s="200" t="s">
        <v>134</v>
      </c>
    </row>
    <row r="412" spans="2:51" s="11" customFormat="1" ht="13.5">
      <c r="B412" s="182"/>
      <c r="D412" s="183" t="s">
        <v>144</v>
      </c>
      <c r="E412" s="184" t="s">
        <v>5</v>
      </c>
      <c r="F412" s="185" t="s">
        <v>141</v>
      </c>
      <c r="H412" s="186">
        <v>4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144</v>
      </c>
      <c r="AU412" s="184" t="s">
        <v>78</v>
      </c>
      <c r="AV412" s="11" t="s">
        <v>142</v>
      </c>
      <c r="AW412" s="11" t="s">
        <v>35</v>
      </c>
      <c r="AX412" s="11" t="s">
        <v>78</v>
      </c>
      <c r="AY412" s="184" t="s">
        <v>134</v>
      </c>
    </row>
    <row r="413" spans="2:65" s="1" customFormat="1" ht="25.5" customHeight="1">
      <c r="B413" s="169"/>
      <c r="C413" s="170" t="s">
        <v>896</v>
      </c>
      <c r="D413" s="170" t="s">
        <v>137</v>
      </c>
      <c r="E413" s="171" t="s">
        <v>897</v>
      </c>
      <c r="F413" s="172" t="s">
        <v>898</v>
      </c>
      <c r="G413" s="173" t="s">
        <v>875</v>
      </c>
      <c r="H413" s="174">
        <v>4</v>
      </c>
      <c r="I413" s="175"/>
      <c r="J413" s="176">
        <f>ROUND(I413*H413,2)</f>
        <v>0</v>
      </c>
      <c r="K413" s="172"/>
      <c r="L413" s="40"/>
      <c r="M413" s="177" t="s">
        <v>5</v>
      </c>
      <c r="N413" s="178" t="s">
        <v>43</v>
      </c>
      <c r="O413" s="41"/>
      <c r="P413" s="179">
        <f>O413*H413</f>
        <v>0</v>
      </c>
      <c r="Q413" s="179">
        <v>0</v>
      </c>
      <c r="R413" s="179">
        <f>Q413*H413</f>
        <v>0</v>
      </c>
      <c r="S413" s="179">
        <v>0</v>
      </c>
      <c r="T413" s="180">
        <f>S413*H413</f>
        <v>0</v>
      </c>
      <c r="AR413" s="23" t="s">
        <v>876</v>
      </c>
      <c r="AT413" s="23" t="s">
        <v>137</v>
      </c>
      <c r="AU413" s="23" t="s">
        <v>78</v>
      </c>
      <c r="AY413" s="23" t="s">
        <v>134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142</v>
      </c>
      <c r="BK413" s="181">
        <f>ROUND(I413*H413,2)</f>
        <v>0</v>
      </c>
      <c r="BL413" s="23" t="s">
        <v>876</v>
      </c>
      <c r="BM413" s="23" t="s">
        <v>899</v>
      </c>
    </row>
    <row r="414" spans="2:51" s="13" customFormat="1" ht="13.5">
      <c r="B414" s="199"/>
      <c r="D414" s="183" t="s">
        <v>144</v>
      </c>
      <c r="E414" s="200" t="s">
        <v>5</v>
      </c>
      <c r="F414" s="201" t="s">
        <v>900</v>
      </c>
      <c r="H414" s="200" t="s">
        <v>5</v>
      </c>
      <c r="I414" s="202"/>
      <c r="L414" s="199"/>
      <c r="M414" s="203"/>
      <c r="N414" s="204"/>
      <c r="O414" s="204"/>
      <c r="P414" s="204"/>
      <c r="Q414" s="204"/>
      <c r="R414" s="204"/>
      <c r="S414" s="204"/>
      <c r="T414" s="205"/>
      <c r="AT414" s="200" t="s">
        <v>144</v>
      </c>
      <c r="AU414" s="200" t="s">
        <v>78</v>
      </c>
      <c r="AV414" s="13" t="s">
        <v>78</v>
      </c>
      <c r="AW414" s="13" t="s">
        <v>35</v>
      </c>
      <c r="AX414" s="13" t="s">
        <v>71</v>
      </c>
      <c r="AY414" s="200" t="s">
        <v>134</v>
      </c>
    </row>
    <row r="415" spans="2:51" s="11" customFormat="1" ht="13.5">
      <c r="B415" s="182"/>
      <c r="D415" s="183" t="s">
        <v>144</v>
      </c>
      <c r="E415" s="184" t="s">
        <v>5</v>
      </c>
      <c r="F415" s="185" t="s">
        <v>141</v>
      </c>
      <c r="H415" s="186">
        <v>4</v>
      </c>
      <c r="I415" s="187"/>
      <c r="L415" s="182"/>
      <c r="M415" s="188"/>
      <c r="N415" s="189"/>
      <c r="O415" s="189"/>
      <c r="P415" s="189"/>
      <c r="Q415" s="189"/>
      <c r="R415" s="189"/>
      <c r="S415" s="189"/>
      <c r="T415" s="190"/>
      <c r="AT415" s="184" t="s">
        <v>144</v>
      </c>
      <c r="AU415" s="184" t="s">
        <v>78</v>
      </c>
      <c r="AV415" s="11" t="s">
        <v>142</v>
      </c>
      <c r="AW415" s="11" t="s">
        <v>35</v>
      </c>
      <c r="AX415" s="11" t="s">
        <v>78</v>
      </c>
      <c r="AY415" s="184" t="s">
        <v>134</v>
      </c>
    </row>
    <row r="416" spans="2:63" s="10" customFormat="1" ht="37.35" customHeight="1">
      <c r="B416" s="156"/>
      <c r="D416" s="157" t="s">
        <v>70</v>
      </c>
      <c r="E416" s="158" t="s">
        <v>901</v>
      </c>
      <c r="F416" s="158" t="s">
        <v>902</v>
      </c>
      <c r="I416" s="159"/>
      <c r="J416" s="160">
        <f>BK416</f>
        <v>0</v>
      </c>
      <c r="L416" s="156"/>
      <c r="M416" s="161"/>
      <c r="N416" s="162"/>
      <c r="O416" s="162"/>
      <c r="P416" s="163">
        <f>P417+P419</f>
        <v>0</v>
      </c>
      <c r="Q416" s="162"/>
      <c r="R416" s="163">
        <f>R417+R419</f>
        <v>0</v>
      </c>
      <c r="S416" s="162"/>
      <c r="T416" s="164">
        <f>T417+T419</f>
        <v>0</v>
      </c>
      <c r="AR416" s="157" t="s">
        <v>160</v>
      </c>
      <c r="AT416" s="165" t="s">
        <v>70</v>
      </c>
      <c r="AU416" s="165" t="s">
        <v>71</v>
      </c>
      <c r="AY416" s="157" t="s">
        <v>134</v>
      </c>
      <c r="BK416" s="166">
        <f>BK417+BK419</f>
        <v>0</v>
      </c>
    </row>
    <row r="417" spans="2:63" s="10" customFormat="1" ht="19.9" customHeight="1">
      <c r="B417" s="156"/>
      <c r="D417" s="157" t="s">
        <v>70</v>
      </c>
      <c r="E417" s="167" t="s">
        <v>903</v>
      </c>
      <c r="F417" s="167" t="s">
        <v>904</v>
      </c>
      <c r="I417" s="159"/>
      <c r="J417" s="168">
        <f>BK417</f>
        <v>0</v>
      </c>
      <c r="L417" s="156"/>
      <c r="M417" s="161"/>
      <c r="N417" s="162"/>
      <c r="O417" s="162"/>
      <c r="P417" s="163">
        <f>P418</f>
        <v>0</v>
      </c>
      <c r="Q417" s="162"/>
      <c r="R417" s="163">
        <f>R418</f>
        <v>0</v>
      </c>
      <c r="S417" s="162"/>
      <c r="T417" s="164">
        <f>T418</f>
        <v>0</v>
      </c>
      <c r="AR417" s="157" t="s">
        <v>160</v>
      </c>
      <c r="AT417" s="165" t="s">
        <v>70</v>
      </c>
      <c r="AU417" s="165" t="s">
        <v>78</v>
      </c>
      <c r="AY417" s="157" t="s">
        <v>134</v>
      </c>
      <c r="BK417" s="166">
        <f>BK418</f>
        <v>0</v>
      </c>
    </row>
    <row r="418" spans="2:65" s="1" customFormat="1" ht="16.5" customHeight="1">
      <c r="B418" s="169"/>
      <c r="C418" s="170" t="s">
        <v>905</v>
      </c>
      <c r="D418" s="170" t="s">
        <v>137</v>
      </c>
      <c r="E418" s="171" t="s">
        <v>906</v>
      </c>
      <c r="F418" s="172" t="s">
        <v>904</v>
      </c>
      <c r="G418" s="173" t="s">
        <v>394</v>
      </c>
      <c r="H418" s="174">
        <v>1</v>
      </c>
      <c r="I418" s="175"/>
      <c r="J418" s="176">
        <f>ROUND(I418*H418,2)</f>
        <v>0</v>
      </c>
      <c r="K418" s="172"/>
      <c r="L418" s="40"/>
      <c r="M418" s="177" t="s">
        <v>5</v>
      </c>
      <c r="N418" s="178" t="s">
        <v>43</v>
      </c>
      <c r="O418" s="41"/>
      <c r="P418" s="179">
        <f>O418*H418</f>
        <v>0</v>
      </c>
      <c r="Q418" s="179">
        <v>0</v>
      </c>
      <c r="R418" s="179">
        <f>Q418*H418</f>
        <v>0</v>
      </c>
      <c r="S418" s="179">
        <v>0</v>
      </c>
      <c r="T418" s="180">
        <f>S418*H418</f>
        <v>0</v>
      </c>
      <c r="AR418" s="23" t="s">
        <v>907</v>
      </c>
      <c r="AT418" s="23" t="s">
        <v>137</v>
      </c>
      <c r="AU418" s="23" t="s">
        <v>142</v>
      </c>
      <c r="AY418" s="23" t="s">
        <v>134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23" t="s">
        <v>142</v>
      </c>
      <c r="BK418" s="181">
        <f>ROUND(I418*H418,2)</f>
        <v>0</v>
      </c>
      <c r="BL418" s="23" t="s">
        <v>907</v>
      </c>
      <c r="BM418" s="23" t="s">
        <v>908</v>
      </c>
    </row>
    <row r="419" spans="2:63" s="10" customFormat="1" ht="29.85" customHeight="1">
      <c r="B419" s="156"/>
      <c r="D419" s="157" t="s">
        <v>70</v>
      </c>
      <c r="E419" s="167" t="s">
        <v>909</v>
      </c>
      <c r="F419" s="167" t="s">
        <v>910</v>
      </c>
      <c r="I419" s="159"/>
      <c r="J419" s="168">
        <f>BK419</f>
        <v>0</v>
      </c>
      <c r="L419" s="156"/>
      <c r="M419" s="161"/>
      <c r="N419" s="162"/>
      <c r="O419" s="162"/>
      <c r="P419" s="163">
        <f>P420</f>
        <v>0</v>
      </c>
      <c r="Q419" s="162"/>
      <c r="R419" s="163">
        <f>R420</f>
        <v>0</v>
      </c>
      <c r="S419" s="162"/>
      <c r="T419" s="164">
        <f>T420</f>
        <v>0</v>
      </c>
      <c r="AR419" s="157" t="s">
        <v>160</v>
      </c>
      <c r="AT419" s="165" t="s">
        <v>70</v>
      </c>
      <c r="AU419" s="165" t="s">
        <v>78</v>
      </c>
      <c r="AY419" s="157" t="s">
        <v>134</v>
      </c>
      <c r="BK419" s="166">
        <f>BK420</f>
        <v>0</v>
      </c>
    </row>
    <row r="420" spans="2:65" s="1" customFormat="1" ht="16.5" customHeight="1">
      <c r="B420" s="169"/>
      <c r="C420" s="170" t="s">
        <v>911</v>
      </c>
      <c r="D420" s="170" t="s">
        <v>137</v>
      </c>
      <c r="E420" s="171" t="s">
        <v>912</v>
      </c>
      <c r="F420" s="172" t="s">
        <v>910</v>
      </c>
      <c r="G420" s="173" t="s">
        <v>394</v>
      </c>
      <c r="H420" s="174">
        <v>1</v>
      </c>
      <c r="I420" s="175"/>
      <c r="J420" s="176">
        <f>ROUND(I420*H420,2)</f>
        <v>0</v>
      </c>
      <c r="K420" s="172"/>
      <c r="L420" s="40"/>
      <c r="M420" s="177" t="s">
        <v>5</v>
      </c>
      <c r="N420" s="216" t="s">
        <v>43</v>
      </c>
      <c r="O420" s="217"/>
      <c r="P420" s="218">
        <f>O420*H420</f>
        <v>0</v>
      </c>
      <c r="Q420" s="218">
        <v>0</v>
      </c>
      <c r="R420" s="218">
        <f>Q420*H420</f>
        <v>0</v>
      </c>
      <c r="S420" s="218">
        <v>0</v>
      </c>
      <c r="T420" s="219">
        <f>S420*H420</f>
        <v>0</v>
      </c>
      <c r="AR420" s="23" t="s">
        <v>907</v>
      </c>
      <c r="AT420" s="23" t="s">
        <v>137</v>
      </c>
      <c r="AU420" s="23" t="s">
        <v>142</v>
      </c>
      <c r="AY420" s="23" t="s">
        <v>134</v>
      </c>
      <c r="BE420" s="181">
        <f>IF(N420="základní",J420,0)</f>
        <v>0</v>
      </c>
      <c r="BF420" s="181">
        <f>IF(N420="snížená",J420,0)</f>
        <v>0</v>
      </c>
      <c r="BG420" s="181">
        <f>IF(N420="zákl. přenesená",J420,0)</f>
        <v>0</v>
      </c>
      <c r="BH420" s="181">
        <f>IF(N420="sníž. přenesená",J420,0)</f>
        <v>0</v>
      </c>
      <c r="BI420" s="181">
        <f>IF(N420="nulová",J420,0)</f>
        <v>0</v>
      </c>
      <c r="BJ420" s="23" t="s">
        <v>142</v>
      </c>
      <c r="BK420" s="181">
        <f>ROUND(I420*H420,2)</f>
        <v>0</v>
      </c>
      <c r="BL420" s="23" t="s">
        <v>907</v>
      </c>
      <c r="BM420" s="23" t="s">
        <v>913</v>
      </c>
    </row>
    <row r="421" spans="2:12" s="1" customFormat="1" ht="6.95" customHeight="1">
      <c r="B421" s="55"/>
      <c r="C421" s="56"/>
      <c r="D421" s="56"/>
      <c r="E421" s="56"/>
      <c r="F421" s="56"/>
      <c r="G421" s="56"/>
      <c r="H421" s="56"/>
      <c r="I421" s="122"/>
      <c r="J421" s="56"/>
      <c r="K421" s="56"/>
      <c r="L421" s="40"/>
    </row>
  </sheetData>
  <autoFilter ref="C101:K420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914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915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916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917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918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919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920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921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922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923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924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925</v>
      </c>
      <c r="F17" s="349" t="s">
        <v>926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927</v>
      </c>
      <c r="F18" s="349" t="s">
        <v>928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929</v>
      </c>
      <c r="F19" s="349" t="s">
        <v>930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931</v>
      </c>
      <c r="F20" s="349" t="s">
        <v>932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933</v>
      </c>
      <c r="F21" s="349" t="s">
        <v>934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935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936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937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938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939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940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941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942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943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9" t="s">
        <v>944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945</v>
      </c>
      <c r="F35" s="229"/>
      <c r="G35" s="349" t="s">
        <v>946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947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9" t="s">
        <v>948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9" t="s">
        <v>949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9" t="s">
        <v>950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951</v>
      </c>
      <c r="F40" s="229"/>
      <c r="G40" s="349" t="s">
        <v>952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953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954</v>
      </c>
      <c r="F42" s="229"/>
      <c r="G42" s="349" t="s">
        <v>955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9" t="s">
        <v>956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957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958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959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960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961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962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963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964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965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966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967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968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969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970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971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972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973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974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975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976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977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978</v>
      </c>
      <c r="D74" s="245"/>
      <c r="E74" s="245"/>
      <c r="F74" s="245" t="s">
        <v>979</v>
      </c>
      <c r="G74" s="246"/>
      <c r="H74" s="245" t="s">
        <v>120</v>
      </c>
      <c r="I74" s="245" t="s">
        <v>56</v>
      </c>
      <c r="J74" s="245" t="s">
        <v>980</v>
      </c>
      <c r="K74" s="244"/>
    </row>
    <row r="75" spans="2:11" ht="17.25" customHeight="1">
      <c r="B75" s="243"/>
      <c r="C75" s="247" t="s">
        <v>981</v>
      </c>
      <c r="D75" s="247"/>
      <c r="E75" s="247"/>
      <c r="F75" s="248" t="s">
        <v>982</v>
      </c>
      <c r="G75" s="249"/>
      <c r="H75" s="247"/>
      <c r="I75" s="247"/>
      <c r="J75" s="247" t="s">
        <v>983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984</v>
      </c>
      <c r="G77" s="251"/>
      <c r="H77" s="233" t="s">
        <v>985</v>
      </c>
      <c r="I77" s="233" t="s">
        <v>986</v>
      </c>
      <c r="J77" s="233">
        <v>20</v>
      </c>
      <c r="K77" s="244"/>
    </row>
    <row r="78" spans="2:11" ht="15" customHeight="1">
      <c r="B78" s="243"/>
      <c r="C78" s="233" t="s">
        <v>987</v>
      </c>
      <c r="D78" s="233"/>
      <c r="E78" s="233"/>
      <c r="F78" s="252" t="s">
        <v>984</v>
      </c>
      <c r="G78" s="251"/>
      <c r="H78" s="233" t="s">
        <v>988</v>
      </c>
      <c r="I78" s="233" t="s">
        <v>986</v>
      </c>
      <c r="J78" s="233">
        <v>120</v>
      </c>
      <c r="K78" s="244"/>
    </row>
    <row r="79" spans="2:11" ht="15" customHeight="1">
      <c r="B79" s="253"/>
      <c r="C79" s="233" t="s">
        <v>989</v>
      </c>
      <c r="D79" s="233"/>
      <c r="E79" s="233"/>
      <c r="F79" s="252" t="s">
        <v>990</v>
      </c>
      <c r="G79" s="251"/>
      <c r="H79" s="233" t="s">
        <v>991</v>
      </c>
      <c r="I79" s="233" t="s">
        <v>986</v>
      </c>
      <c r="J79" s="233">
        <v>50</v>
      </c>
      <c r="K79" s="244"/>
    </row>
    <row r="80" spans="2:11" ht="15" customHeight="1">
      <c r="B80" s="253"/>
      <c r="C80" s="233" t="s">
        <v>992</v>
      </c>
      <c r="D80" s="233"/>
      <c r="E80" s="233"/>
      <c r="F80" s="252" t="s">
        <v>984</v>
      </c>
      <c r="G80" s="251"/>
      <c r="H80" s="233" t="s">
        <v>993</v>
      </c>
      <c r="I80" s="233" t="s">
        <v>994</v>
      </c>
      <c r="J80" s="233"/>
      <c r="K80" s="244"/>
    </row>
    <row r="81" spans="2:11" ht="15" customHeight="1">
      <c r="B81" s="253"/>
      <c r="C81" s="254" t="s">
        <v>995</v>
      </c>
      <c r="D81" s="254"/>
      <c r="E81" s="254"/>
      <c r="F81" s="255" t="s">
        <v>990</v>
      </c>
      <c r="G81" s="254"/>
      <c r="H81" s="254" t="s">
        <v>996</v>
      </c>
      <c r="I81" s="254" t="s">
        <v>986</v>
      </c>
      <c r="J81" s="254">
        <v>15</v>
      </c>
      <c r="K81" s="244"/>
    </row>
    <row r="82" spans="2:11" ht="15" customHeight="1">
      <c r="B82" s="253"/>
      <c r="C82" s="254" t="s">
        <v>997</v>
      </c>
      <c r="D82" s="254"/>
      <c r="E82" s="254"/>
      <c r="F82" s="255" t="s">
        <v>990</v>
      </c>
      <c r="G82" s="254"/>
      <c r="H82" s="254" t="s">
        <v>998</v>
      </c>
      <c r="I82" s="254" t="s">
        <v>986</v>
      </c>
      <c r="J82" s="254">
        <v>15</v>
      </c>
      <c r="K82" s="244"/>
    </row>
    <row r="83" spans="2:11" ht="15" customHeight="1">
      <c r="B83" s="253"/>
      <c r="C83" s="254" t="s">
        <v>999</v>
      </c>
      <c r="D83" s="254"/>
      <c r="E83" s="254"/>
      <c r="F83" s="255" t="s">
        <v>990</v>
      </c>
      <c r="G83" s="254"/>
      <c r="H83" s="254" t="s">
        <v>1000</v>
      </c>
      <c r="I83" s="254" t="s">
        <v>986</v>
      </c>
      <c r="J83" s="254">
        <v>20</v>
      </c>
      <c r="K83" s="244"/>
    </row>
    <row r="84" spans="2:11" ht="15" customHeight="1">
      <c r="B84" s="253"/>
      <c r="C84" s="254" t="s">
        <v>1001</v>
      </c>
      <c r="D84" s="254"/>
      <c r="E84" s="254"/>
      <c r="F84" s="255" t="s">
        <v>990</v>
      </c>
      <c r="G84" s="254"/>
      <c r="H84" s="254" t="s">
        <v>1002</v>
      </c>
      <c r="I84" s="254" t="s">
        <v>986</v>
      </c>
      <c r="J84" s="254">
        <v>20</v>
      </c>
      <c r="K84" s="244"/>
    </row>
    <row r="85" spans="2:11" ht="15" customHeight="1">
      <c r="B85" s="253"/>
      <c r="C85" s="233" t="s">
        <v>1003</v>
      </c>
      <c r="D85" s="233"/>
      <c r="E85" s="233"/>
      <c r="F85" s="252" t="s">
        <v>990</v>
      </c>
      <c r="G85" s="251"/>
      <c r="H85" s="233" t="s">
        <v>1004</v>
      </c>
      <c r="I85" s="233" t="s">
        <v>986</v>
      </c>
      <c r="J85" s="233">
        <v>50</v>
      </c>
      <c r="K85" s="244"/>
    </row>
    <row r="86" spans="2:11" ht="15" customHeight="1">
      <c r="B86" s="253"/>
      <c r="C86" s="233" t="s">
        <v>1005</v>
      </c>
      <c r="D86" s="233"/>
      <c r="E86" s="233"/>
      <c r="F86" s="252" t="s">
        <v>990</v>
      </c>
      <c r="G86" s="251"/>
      <c r="H86" s="233" t="s">
        <v>1006</v>
      </c>
      <c r="I86" s="233" t="s">
        <v>986</v>
      </c>
      <c r="J86" s="233">
        <v>20</v>
      </c>
      <c r="K86" s="244"/>
    </row>
    <row r="87" spans="2:11" ht="15" customHeight="1">
      <c r="B87" s="253"/>
      <c r="C87" s="233" t="s">
        <v>1007</v>
      </c>
      <c r="D87" s="233"/>
      <c r="E87" s="233"/>
      <c r="F87" s="252" t="s">
        <v>990</v>
      </c>
      <c r="G87" s="251"/>
      <c r="H87" s="233" t="s">
        <v>1008</v>
      </c>
      <c r="I87" s="233" t="s">
        <v>986</v>
      </c>
      <c r="J87" s="233">
        <v>20</v>
      </c>
      <c r="K87" s="244"/>
    </row>
    <row r="88" spans="2:11" ht="15" customHeight="1">
      <c r="B88" s="253"/>
      <c r="C88" s="233" t="s">
        <v>1009</v>
      </c>
      <c r="D88" s="233"/>
      <c r="E88" s="233"/>
      <c r="F88" s="252" t="s">
        <v>990</v>
      </c>
      <c r="G88" s="251"/>
      <c r="H88" s="233" t="s">
        <v>1010</v>
      </c>
      <c r="I88" s="233" t="s">
        <v>986</v>
      </c>
      <c r="J88" s="233">
        <v>50</v>
      </c>
      <c r="K88" s="244"/>
    </row>
    <row r="89" spans="2:11" ht="15" customHeight="1">
      <c r="B89" s="253"/>
      <c r="C89" s="233" t="s">
        <v>1011</v>
      </c>
      <c r="D89" s="233"/>
      <c r="E89" s="233"/>
      <c r="F89" s="252" t="s">
        <v>990</v>
      </c>
      <c r="G89" s="251"/>
      <c r="H89" s="233" t="s">
        <v>1011</v>
      </c>
      <c r="I89" s="233" t="s">
        <v>986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990</v>
      </c>
      <c r="G90" s="251"/>
      <c r="H90" s="233" t="s">
        <v>1012</v>
      </c>
      <c r="I90" s="233" t="s">
        <v>986</v>
      </c>
      <c r="J90" s="233">
        <v>255</v>
      </c>
      <c r="K90" s="244"/>
    </row>
    <row r="91" spans="2:11" ht="15" customHeight="1">
      <c r="B91" s="253"/>
      <c r="C91" s="233" t="s">
        <v>1013</v>
      </c>
      <c r="D91" s="233"/>
      <c r="E91" s="233"/>
      <c r="F91" s="252" t="s">
        <v>984</v>
      </c>
      <c r="G91" s="251"/>
      <c r="H91" s="233" t="s">
        <v>1014</v>
      </c>
      <c r="I91" s="233" t="s">
        <v>1015</v>
      </c>
      <c r="J91" s="233"/>
      <c r="K91" s="244"/>
    </row>
    <row r="92" spans="2:11" ht="15" customHeight="1">
      <c r="B92" s="253"/>
      <c r="C92" s="233" t="s">
        <v>1016</v>
      </c>
      <c r="D92" s="233"/>
      <c r="E92" s="233"/>
      <c r="F92" s="252" t="s">
        <v>984</v>
      </c>
      <c r="G92" s="251"/>
      <c r="H92" s="233" t="s">
        <v>1017</v>
      </c>
      <c r="I92" s="233" t="s">
        <v>1018</v>
      </c>
      <c r="J92" s="233"/>
      <c r="K92" s="244"/>
    </row>
    <row r="93" spans="2:11" ht="15" customHeight="1">
      <c r="B93" s="253"/>
      <c r="C93" s="233" t="s">
        <v>1019</v>
      </c>
      <c r="D93" s="233"/>
      <c r="E93" s="233"/>
      <c r="F93" s="252" t="s">
        <v>984</v>
      </c>
      <c r="G93" s="251"/>
      <c r="H93" s="233" t="s">
        <v>1019</v>
      </c>
      <c r="I93" s="233" t="s">
        <v>1018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984</v>
      </c>
      <c r="G94" s="251"/>
      <c r="H94" s="233" t="s">
        <v>1020</v>
      </c>
      <c r="I94" s="233" t="s">
        <v>1018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984</v>
      </c>
      <c r="G95" s="251"/>
      <c r="H95" s="233" t="s">
        <v>1021</v>
      </c>
      <c r="I95" s="233" t="s">
        <v>1018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1022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978</v>
      </c>
      <c r="D101" s="245"/>
      <c r="E101" s="245"/>
      <c r="F101" s="245" t="s">
        <v>979</v>
      </c>
      <c r="G101" s="246"/>
      <c r="H101" s="245" t="s">
        <v>120</v>
      </c>
      <c r="I101" s="245" t="s">
        <v>56</v>
      </c>
      <c r="J101" s="245" t="s">
        <v>980</v>
      </c>
      <c r="K101" s="244"/>
    </row>
    <row r="102" spans="2:11" ht="17.25" customHeight="1">
      <c r="B102" s="243"/>
      <c r="C102" s="247" t="s">
        <v>981</v>
      </c>
      <c r="D102" s="247"/>
      <c r="E102" s="247"/>
      <c r="F102" s="248" t="s">
        <v>982</v>
      </c>
      <c r="G102" s="249"/>
      <c r="H102" s="247"/>
      <c r="I102" s="247"/>
      <c r="J102" s="247" t="s">
        <v>983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984</v>
      </c>
      <c r="G104" s="261"/>
      <c r="H104" s="233" t="s">
        <v>1023</v>
      </c>
      <c r="I104" s="233" t="s">
        <v>986</v>
      </c>
      <c r="J104" s="233">
        <v>20</v>
      </c>
      <c r="K104" s="244"/>
    </row>
    <row r="105" spans="2:11" ht="15" customHeight="1">
      <c r="B105" s="243"/>
      <c r="C105" s="233" t="s">
        <v>987</v>
      </c>
      <c r="D105" s="233"/>
      <c r="E105" s="233"/>
      <c r="F105" s="252" t="s">
        <v>984</v>
      </c>
      <c r="G105" s="233"/>
      <c r="H105" s="233" t="s">
        <v>1023</v>
      </c>
      <c r="I105" s="233" t="s">
        <v>986</v>
      </c>
      <c r="J105" s="233">
        <v>120</v>
      </c>
      <c r="K105" s="244"/>
    </row>
    <row r="106" spans="2:11" ht="15" customHeight="1">
      <c r="B106" s="253"/>
      <c r="C106" s="233" t="s">
        <v>989</v>
      </c>
      <c r="D106" s="233"/>
      <c r="E106" s="233"/>
      <c r="F106" s="252" t="s">
        <v>990</v>
      </c>
      <c r="G106" s="233"/>
      <c r="H106" s="233" t="s">
        <v>1023</v>
      </c>
      <c r="I106" s="233" t="s">
        <v>986</v>
      </c>
      <c r="J106" s="233">
        <v>50</v>
      </c>
      <c r="K106" s="244"/>
    </row>
    <row r="107" spans="2:11" ht="15" customHeight="1">
      <c r="B107" s="253"/>
      <c r="C107" s="233" t="s">
        <v>992</v>
      </c>
      <c r="D107" s="233"/>
      <c r="E107" s="233"/>
      <c r="F107" s="252" t="s">
        <v>984</v>
      </c>
      <c r="G107" s="233"/>
      <c r="H107" s="233" t="s">
        <v>1023</v>
      </c>
      <c r="I107" s="233" t="s">
        <v>994</v>
      </c>
      <c r="J107" s="233"/>
      <c r="K107" s="244"/>
    </row>
    <row r="108" spans="2:11" ht="15" customHeight="1">
      <c r="B108" s="253"/>
      <c r="C108" s="233" t="s">
        <v>1003</v>
      </c>
      <c r="D108" s="233"/>
      <c r="E108" s="233"/>
      <c r="F108" s="252" t="s">
        <v>990</v>
      </c>
      <c r="G108" s="233"/>
      <c r="H108" s="233" t="s">
        <v>1023</v>
      </c>
      <c r="I108" s="233" t="s">
        <v>986</v>
      </c>
      <c r="J108" s="233">
        <v>50</v>
      </c>
      <c r="K108" s="244"/>
    </row>
    <row r="109" spans="2:11" ht="15" customHeight="1">
      <c r="B109" s="253"/>
      <c r="C109" s="233" t="s">
        <v>1011</v>
      </c>
      <c r="D109" s="233"/>
      <c r="E109" s="233"/>
      <c r="F109" s="252" t="s">
        <v>990</v>
      </c>
      <c r="G109" s="233"/>
      <c r="H109" s="233" t="s">
        <v>1023</v>
      </c>
      <c r="I109" s="233" t="s">
        <v>986</v>
      </c>
      <c r="J109" s="233">
        <v>50</v>
      </c>
      <c r="K109" s="244"/>
    </row>
    <row r="110" spans="2:11" ht="15" customHeight="1">
      <c r="B110" s="253"/>
      <c r="C110" s="233" t="s">
        <v>1009</v>
      </c>
      <c r="D110" s="233"/>
      <c r="E110" s="233"/>
      <c r="F110" s="252" t="s">
        <v>990</v>
      </c>
      <c r="G110" s="233"/>
      <c r="H110" s="233" t="s">
        <v>1023</v>
      </c>
      <c r="I110" s="233" t="s">
        <v>986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984</v>
      </c>
      <c r="G111" s="233"/>
      <c r="H111" s="233" t="s">
        <v>1024</v>
      </c>
      <c r="I111" s="233" t="s">
        <v>986</v>
      </c>
      <c r="J111" s="233">
        <v>20</v>
      </c>
      <c r="K111" s="244"/>
    </row>
    <row r="112" spans="2:11" ht="15" customHeight="1">
      <c r="B112" s="253"/>
      <c r="C112" s="233" t="s">
        <v>1025</v>
      </c>
      <c r="D112" s="233"/>
      <c r="E112" s="233"/>
      <c r="F112" s="252" t="s">
        <v>984</v>
      </c>
      <c r="G112" s="233"/>
      <c r="H112" s="233" t="s">
        <v>1026</v>
      </c>
      <c r="I112" s="233" t="s">
        <v>986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984</v>
      </c>
      <c r="G113" s="233"/>
      <c r="H113" s="233" t="s">
        <v>1027</v>
      </c>
      <c r="I113" s="233" t="s">
        <v>1018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984</v>
      </c>
      <c r="G114" s="233"/>
      <c r="H114" s="233" t="s">
        <v>1028</v>
      </c>
      <c r="I114" s="233" t="s">
        <v>1018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984</v>
      </c>
      <c r="G115" s="233"/>
      <c r="H115" s="233" t="s">
        <v>1029</v>
      </c>
      <c r="I115" s="233" t="s">
        <v>1030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1031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978</v>
      </c>
      <c r="D121" s="245"/>
      <c r="E121" s="245"/>
      <c r="F121" s="245" t="s">
        <v>979</v>
      </c>
      <c r="G121" s="246"/>
      <c r="H121" s="245" t="s">
        <v>120</v>
      </c>
      <c r="I121" s="245" t="s">
        <v>56</v>
      </c>
      <c r="J121" s="245" t="s">
        <v>980</v>
      </c>
      <c r="K121" s="271"/>
    </row>
    <row r="122" spans="2:11" ht="17.25" customHeight="1">
      <c r="B122" s="270"/>
      <c r="C122" s="247" t="s">
        <v>981</v>
      </c>
      <c r="D122" s="247"/>
      <c r="E122" s="247"/>
      <c r="F122" s="248" t="s">
        <v>982</v>
      </c>
      <c r="G122" s="249"/>
      <c r="H122" s="247"/>
      <c r="I122" s="247"/>
      <c r="J122" s="247" t="s">
        <v>983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987</v>
      </c>
      <c r="D124" s="250"/>
      <c r="E124" s="250"/>
      <c r="F124" s="252" t="s">
        <v>984</v>
      </c>
      <c r="G124" s="233"/>
      <c r="H124" s="233" t="s">
        <v>1023</v>
      </c>
      <c r="I124" s="233" t="s">
        <v>986</v>
      </c>
      <c r="J124" s="233">
        <v>120</v>
      </c>
      <c r="K124" s="274"/>
    </row>
    <row r="125" spans="2:11" ht="15" customHeight="1">
      <c r="B125" s="272"/>
      <c r="C125" s="233" t="s">
        <v>1032</v>
      </c>
      <c r="D125" s="233"/>
      <c r="E125" s="233"/>
      <c r="F125" s="252" t="s">
        <v>984</v>
      </c>
      <c r="G125" s="233"/>
      <c r="H125" s="233" t="s">
        <v>1033</v>
      </c>
      <c r="I125" s="233" t="s">
        <v>986</v>
      </c>
      <c r="J125" s="233" t="s">
        <v>1034</v>
      </c>
      <c r="K125" s="274"/>
    </row>
    <row r="126" spans="2:11" ht="15" customHeight="1">
      <c r="B126" s="272"/>
      <c r="C126" s="233" t="s">
        <v>933</v>
      </c>
      <c r="D126" s="233"/>
      <c r="E126" s="233"/>
      <c r="F126" s="252" t="s">
        <v>984</v>
      </c>
      <c r="G126" s="233"/>
      <c r="H126" s="233" t="s">
        <v>1035</v>
      </c>
      <c r="I126" s="233" t="s">
        <v>986</v>
      </c>
      <c r="J126" s="233" t="s">
        <v>1034</v>
      </c>
      <c r="K126" s="274"/>
    </row>
    <row r="127" spans="2:11" ht="15" customHeight="1">
      <c r="B127" s="272"/>
      <c r="C127" s="233" t="s">
        <v>995</v>
      </c>
      <c r="D127" s="233"/>
      <c r="E127" s="233"/>
      <c r="F127" s="252" t="s">
        <v>990</v>
      </c>
      <c r="G127" s="233"/>
      <c r="H127" s="233" t="s">
        <v>996</v>
      </c>
      <c r="I127" s="233" t="s">
        <v>986</v>
      </c>
      <c r="J127" s="233">
        <v>15</v>
      </c>
      <c r="K127" s="274"/>
    </row>
    <row r="128" spans="2:11" ht="15" customHeight="1">
      <c r="B128" s="272"/>
      <c r="C128" s="254" t="s">
        <v>997</v>
      </c>
      <c r="D128" s="254"/>
      <c r="E128" s="254"/>
      <c r="F128" s="255" t="s">
        <v>990</v>
      </c>
      <c r="G128" s="254"/>
      <c r="H128" s="254" t="s">
        <v>998</v>
      </c>
      <c r="I128" s="254" t="s">
        <v>986</v>
      </c>
      <c r="J128" s="254">
        <v>15</v>
      </c>
      <c r="K128" s="274"/>
    </row>
    <row r="129" spans="2:11" ht="15" customHeight="1">
      <c r="B129" s="272"/>
      <c r="C129" s="254" t="s">
        <v>999</v>
      </c>
      <c r="D129" s="254"/>
      <c r="E129" s="254"/>
      <c r="F129" s="255" t="s">
        <v>990</v>
      </c>
      <c r="G129" s="254"/>
      <c r="H129" s="254" t="s">
        <v>1000</v>
      </c>
      <c r="I129" s="254" t="s">
        <v>986</v>
      </c>
      <c r="J129" s="254">
        <v>20</v>
      </c>
      <c r="K129" s="274"/>
    </row>
    <row r="130" spans="2:11" ht="15" customHeight="1">
      <c r="B130" s="272"/>
      <c r="C130" s="254" t="s">
        <v>1001</v>
      </c>
      <c r="D130" s="254"/>
      <c r="E130" s="254"/>
      <c r="F130" s="255" t="s">
        <v>990</v>
      </c>
      <c r="G130" s="254"/>
      <c r="H130" s="254" t="s">
        <v>1002</v>
      </c>
      <c r="I130" s="254" t="s">
        <v>986</v>
      </c>
      <c r="J130" s="254">
        <v>20</v>
      </c>
      <c r="K130" s="274"/>
    </row>
    <row r="131" spans="2:11" ht="15" customHeight="1">
      <c r="B131" s="272"/>
      <c r="C131" s="233" t="s">
        <v>989</v>
      </c>
      <c r="D131" s="233"/>
      <c r="E131" s="233"/>
      <c r="F131" s="252" t="s">
        <v>990</v>
      </c>
      <c r="G131" s="233"/>
      <c r="H131" s="233" t="s">
        <v>1023</v>
      </c>
      <c r="I131" s="233" t="s">
        <v>986</v>
      </c>
      <c r="J131" s="233">
        <v>50</v>
      </c>
      <c r="K131" s="274"/>
    </row>
    <row r="132" spans="2:11" ht="15" customHeight="1">
      <c r="B132" s="272"/>
      <c r="C132" s="233" t="s">
        <v>1003</v>
      </c>
      <c r="D132" s="233"/>
      <c r="E132" s="233"/>
      <c r="F132" s="252" t="s">
        <v>990</v>
      </c>
      <c r="G132" s="233"/>
      <c r="H132" s="233" t="s">
        <v>1023</v>
      </c>
      <c r="I132" s="233" t="s">
        <v>986</v>
      </c>
      <c r="J132" s="233">
        <v>50</v>
      </c>
      <c r="K132" s="274"/>
    </row>
    <row r="133" spans="2:11" ht="15" customHeight="1">
      <c r="B133" s="272"/>
      <c r="C133" s="233" t="s">
        <v>1009</v>
      </c>
      <c r="D133" s="233"/>
      <c r="E133" s="233"/>
      <c r="F133" s="252" t="s">
        <v>990</v>
      </c>
      <c r="G133" s="233"/>
      <c r="H133" s="233" t="s">
        <v>1023</v>
      </c>
      <c r="I133" s="233" t="s">
        <v>986</v>
      </c>
      <c r="J133" s="233">
        <v>50</v>
      </c>
      <c r="K133" s="274"/>
    </row>
    <row r="134" spans="2:11" ht="15" customHeight="1">
      <c r="B134" s="272"/>
      <c r="C134" s="233" t="s">
        <v>1011</v>
      </c>
      <c r="D134" s="233"/>
      <c r="E134" s="233"/>
      <c r="F134" s="252" t="s">
        <v>990</v>
      </c>
      <c r="G134" s="233"/>
      <c r="H134" s="233" t="s">
        <v>1023</v>
      </c>
      <c r="I134" s="233" t="s">
        <v>986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990</v>
      </c>
      <c r="G135" s="233"/>
      <c r="H135" s="233" t="s">
        <v>1036</v>
      </c>
      <c r="I135" s="233" t="s">
        <v>986</v>
      </c>
      <c r="J135" s="233">
        <v>255</v>
      </c>
      <c r="K135" s="274"/>
    </row>
    <row r="136" spans="2:11" ht="15" customHeight="1">
      <c r="B136" s="272"/>
      <c r="C136" s="233" t="s">
        <v>1013</v>
      </c>
      <c r="D136" s="233"/>
      <c r="E136" s="233"/>
      <c r="F136" s="252" t="s">
        <v>984</v>
      </c>
      <c r="G136" s="233"/>
      <c r="H136" s="233" t="s">
        <v>1037</v>
      </c>
      <c r="I136" s="233" t="s">
        <v>1015</v>
      </c>
      <c r="J136" s="233"/>
      <c r="K136" s="274"/>
    </row>
    <row r="137" spans="2:11" ht="15" customHeight="1">
      <c r="B137" s="272"/>
      <c r="C137" s="233" t="s">
        <v>1016</v>
      </c>
      <c r="D137" s="233"/>
      <c r="E137" s="233"/>
      <c r="F137" s="252" t="s">
        <v>984</v>
      </c>
      <c r="G137" s="233"/>
      <c r="H137" s="233" t="s">
        <v>1038</v>
      </c>
      <c r="I137" s="233" t="s">
        <v>1018</v>
      </c>
      <c r="J137" s="233"/>
      <c r="K137" s="274"/>
    </row>
    <row r="138" spans="2:11" ht="15" customHeight="1">
      <c r="B138" s="272"/>
      <c r="C138" s="233" t="s">
        <v>1019</v>
      </c>
      <c r="D138" s="233"/>
      <c r="E138" s="233"/>
      <c r="F138" s="252" t="s">
        <v>984</v>
      </c>
      <c r="G138" s="233"/>
      <c r="H138" s="233" t="s">
        <v>1019</v>
      </c>
      <c r="I138" s="233" t="s">
        <v>1018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984</v>
      </c>
      <c r="G139" s="233"/>
      <c r="H139" s="233" t="s">
        <v>1039</v>
      </c>
      <c r="I139" s="233" t="s">
        <v>1018</v>
      </c>
      <c r="J139" s="233"/>
      <c r="K139" s="274"/>
    </row>
    <row r="140" spans="2:11" ht="15" customHeight="1">
      <c r="B140" s="272"/>
      <c r="C140" s="233" t="s">
        <v>1040</v>
      </c>
      <c r="D140" s="233"/>
      <c r="E140" s="233"/>
      <c r="F140" s="252" t="s">
        <v>984</v>
      </c>
      <c r="G140" s="233"/>
      <c r="H140" s="233" t="s">
        <v>1041</v>
      </c>
      <c r="I140" s="233" t="s">
        <v>1018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1042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978</v>
      </c>
      <c r="D146" s="245"/>
      <c r="E146" s="245"/>
      <c r="F146" s="245" t="s">
        <v>979</v>
      </c>
      <c r="G146" s="246"/>
      <c r="H146" s="245" t="s">
        <v>120</v>
      </c>
      <c r="I146" s="245" t="s">
        <v>56</v>
      </c>
      <c r="J146" s="245" t="s">
        <v>980</v>
      </c>
      <c r="K146" s="244"/>
    </row>
    <row r="147" spans="2:11" ht="17.25" customHeight="1">
      <c r="B147" s="243"/>
      <c r="C147" s="247" t="s">
        <v>981</v>
      </c>
      <c r="D147" s="247"/>
      <c r="E147" s="247"/>
      <c r="F147" s="248" t="s">
        <v>982</v>
      </c>
      <c r="G147" s="249"/>
      <c r="H147" s="247"/>
      <c r="I147" s="247"/>
      <c r="J147" s="247" t="s">
        <v>983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987</v>
      </c>
      <c r="D149" s="233"/>
      <c r="E149" s="233"/>
      <c r="F149" s="279" t="s">
        <v>984</v>
      </c>
      <c r="G149" s="233"/>
      <c r="H149" s="278" t="s">
        <v>1023</v>
      </c>
      <c r="I149" s="278" t="s">
        <v>986</v>
      </c>
      <c r="J149" s="278">
        <v>120</v>
      </c>
      <c r="K149" s="274"/>
    </row>
    <row r="150" spans="2:11" ht="15" customHeight="1">
      <c r="B150" s="253"/>
      <c r="C150" s="278" t="s">
        <v>1032</v>
      </c>
      <c r="D150" s="233"/>
      <c r="E150" s="233"/>
      <c r="F150" s="279" t="s">
        <v>984</v>
      </c>
      <c r="G150" s="233"/>
      <c r="H150" s="278" t="s">
        <v>1043</v>
      </c>
      <c r="I150" s="278" t="s">
        <v>986</v>
      </c>
      <c r="J150" s="278" t="s">
        <v>1034</v>
      </c>
      <c r="K150" s="274"/>
    </row>
    <row r="151" spans="2:11" ht="15" customHeight="1">
      <c r="B151" s="253"/>
      <c r="C151" s="278" t="s">
        <v>933</v>
      </c>
      <c r="D151" s="233"/>
      <c r="E151" s="233"/>
      <c r="F151" s="279" t="s">
        <v>984</v>
      </c>
      <c r="G151" s="233"/>
      <c r="H151" s="278" t="s">
        <v>1044</v>
      </c>
      <c r="I151" s="278" t="s">
        <v>986</v>
      </c>
      <c r="J151" s="278" t="s">
        <v>1034</v>
      </c>
      <c r="K151" s="274"/>
    </row>
    <row r="152" spans="2:11" ht="15" customHeight="1">
      <c r="B152" s="253"/>
      <c r="C152" s="278" t="s">
        <v>989</v>
      </c>
      <c r="D152" s="233"/>
      <c r="E152" s="233"/>
      <c r="F152" s="279" t="s">
        <v>990</v>
      </c>
      <c r="G152" s="233"/>
      <c r="H152" s="278" t="s">
        <v>1023</v>
      </c>
      <c r="I152" s="278" t="s">
        <v>986</v>
      </c>
      <c r="J152" s="278">
        <v>50</v>
      </c>
      <c r="K152" s="274"/>
    </row>
    <row r="153" spans="2:11" ht="15" customHeight="1">
      <c r="B153" s="253"/>
      <c r="C153" s="278" t="s">
        <v>992</v>
      </c>
      <c r="D153" s="233"/>
      <c r="E153" s="233"/>
      <c r="F153" s="279" t="s">
        <v>984</v>
      </c>
      <c r="G153" s="233"/>
      <c r="H153" s="278" t="s">
        <v>1023</v>
      </c>
      <c r="I153" s="278" t="s">
        <v>994</v>
      </c>
      <c r="J153" s="278"/>
      <c r="K153" s="274"/>
    </row>
    <row r="154" spans="2:11" ht="15" customHeight="1">
      <c r="B154" s="253"/>
      <c r="C154" s="278" t="s">
        <v>1003</v>
      </c>
      <c r="D154" s="233"/>
      <c r="E154" s="233"/>
      <c r="F154" s="279" t="s">
        <v>990</v>
      </c>
      <c r="G154" s="233"/>
      <c r="H154" s="278" t="s">
        <v>1023</v>
      </c>
      <c r="I154" s="278" t="s">
        <v>986</v>
      </c>
      <c r="J154" s="278">
        <v>50</v>
      </c>
      <c r="K154" s="274"/>
    </row>
    <row r="155" spans="2:11" ht="15" customHeight="1">
      <c r="B155" s="253"/>
      <c r="C155" s="278" t="s">
        <v>1011</v>
      </c>
      <c r="D155" s="233"/>
      <c r="E155" s="233"/>
      <c r="F155" s="279" t="s">
        <v>990</v>
      </c>
      <c r="G155" s="233"/>
      <c r="H155" s="278" t="s">
        <v>1023</v>
      </c>
      <c r="I155" s="278" t="s">
        <v>986</v>
      </c>
      <c r="J155" s="278">
        <v>50</v>
      </c>
      <c r="K155" s="274"/>
    </row>
    <row r="156" spans="2:11" ht="15" customHeight="1">
      <c r="B156" s="253"/>
      <c r="C156" s="278" t="s">
        <v>1009</v>
      </c>
      <c r="D156" s="233"/>
      <c r="E156" s="233"/>
      <c r="F156" s="279" t="s">
        <v>990</v>
      </c>
      <c r="G156" s="233"/>
      <c r="H156" s="278" t="s">
        <v>1023</v>
      </c>
      <c r="I156" s="278" t="s">
        <v>986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984</v>
      </c>
      <c r="G157" s="233"/>
      <c r="H157" s="278" t="s">
        <v>1045</v>
      </c>
      <c r="I157" s="278" t="s">
        <v>986</v>
      </c>
      <c r="J157" s="278" t="s">
        <v>1046</v>
      </c>
      <c r="K157" s="274"/>
    </row>
    <row r="158" spans="2:11" ht="15" customHeight="1">
      <c r="B158" s="253"/>
      <c r="C158" s="278" t="s">
        <v>1047</v>
      </c>
      <c r="D158" s="233"/>
      <c r="E158" s="233"/>
      <c r="F158" s="279" t="s">
        <v>984</v>
      </c>
      <c r="G158" s="233"/>
      <c r="H158" s="278" t="s">
        <v>1048</v>
      </c>
      <c r="I158" s="278" t="s">
        <v>1018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1049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978</v>
      </c>
      <c r="D164" s="245"/>
      <c r="E164" s="245"/>
      <c r="F164" s="245" t="s">
        <v>979</v>
      </c>
      <c r="G164" s="282"/>
      <c r="H164" s="283" t="s">
        <v>120</v>
      </c>
      <c r="I164" s="283" t="s">
        <v>56</v>
      </c>
      <c r="J164" s="245" t="s">
        <v>980</v>
      </c>
      <c r="K164" s="225"/>
    </row>
    <row r="165" spans="2:11" ht="17.25" customHeight="1">
      <c r="B165" s="226"/>
      <c r="C165" s="247" t="s">
        <v>981</v>
      </c>
      <c r="D165" s="247"/>
      <c r="E165" s="247"/>
      <c r="F165" s="248" t="s">
        <v>982</v>
      </c>
      <c r="G165" s="284"/>
      <c r="H165" s="285"/>
      <c r="I165" s="285"/>
      <c r="J165" s="247" t="s">
        <v>983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987</v>
      </c>
      <c r="D167" s="233"/>
      <c r="E167" s="233"/>
      <c r="F167" s="252" t="s">
        <v>984</v>
      </c>
      <c r="G167" s="233"/>
      <c r="H167" s="233" t="s">
        <v>1023</v>
      </c>
      <c r="I167" s="233" t="s">
        <v>986</v>
      </c>
      <c r="J167" s="233">
        <v>120</v>
      </c>
      <c r="K167" s="274"/>
    </row>
    <row r="168" spans="2:11" ht="15" customHeight="1">
      <c r="B168" s="253"/>
      <c r="C168" s="233" t="s">
        <v>1032</v>
      </c>
      <c r="D168" s="233"/>
      <c r="E168" s="233"/>
      <c r="F168" s="252" t="s">
        <v>984</v>
      </c>
      <c r="G168" s="233"/>
      <c r="H168" s="233" t="s">
        <v>1033</v>
      </c>
      <c r="I168" s="233" t="s">
        <v>986</v>
      </c>
      <c r="J168" s="233" t="s">
        <v>1034</v>
      </c>
      <c r="K168" s="274"/>
    </row>
    <row r="169" spans="2:11" ht="15" customHeight="1">
      <c r="B169" s="253"/>
      <c r="C169" s="233" t="s">
        <v>933</v>
      </c>
      <c r="D169" s="233"/>
      <c r="E169" s="233"/>
      <c r="F169" s="252" t="s">
        <v>984</v>
      </c>
      <c r="G169" s="233"/>
      <c r="H169" s="233" t="s">
        <v>1050</v>
      </c>
      <c r="I169" s="233" t="s">
        <v>986</v>
      </c>
      <c r="J169" s="233" t="s">
        <v>1034</v>
      </c>
      <c r="K169" s="274"/>
    </row>
    <row r="170" spans="2:11" ht="15" customHeight="1">
      <c r="B170" s="253"/>
      <c r="C170" s="233" t="s">
        <v>989</v>
      </c>
      <c r="D170" s="233"/>
      <c r="E170" s="233"/>
      <c r="F170" s="252" t="s">
        <v>990</v>
      </c>
      <c r="G170" s="233"/>
      <c r="H170" s="233" t="s">
        <v>1050</v>
      </c>
      <c r="I170" s="233" t="s">
        <v>986</v>
      </c>
      <c r="J170" s="233">
        <v>50</v>
      </c>
      <c r="K170" s="274"/>
    </row>
    <row r="171" spans="2:11" ht="15" customHeight="1">
      <c r="B171" s="253"/>
      <c r="C171" s="233" t="s">
        <v>992</v>
      </c>
      <c r="D171" s="233"/>
      <c r="E171" s="233"/>
      <c r="F171" s="252" t="s">
        <v>984</v>
      </c>
      <c r="G171" s="233"/>
      <c r="H171" s="233" t="s">
        <v>1050</v>
      </c>
      <c r="I171" s="233" t="s">
        <v>994</v>
      </c>
      <c r="J171" s="233"/>
      <c r="K171" s="274"/>
    </row>
    <row r="172" spans="2:11" ht="15" customHeight="1">
      <c r="B172" s="253"/>
      <c r="C172" s="233" t="s">
        <v>1003</v>
      </c>
      <c r="D172" s="233"/>
      <c r="E172" s="233"/>
      <c r="F172" s="252" t="s">
        <v>990</v>
      </c>
      <c r="G172" s="233"/>
      <c r="H172" s="233" t="s">
        <v>1050</v>
      </c>
      <c r="I172" s="233" t="s">
        <v>986</v>
      </c>
      <c r="J172" s="233">
        <v>50</v>
      </c>
      <c r="K172" s="274"/>
    </row>
    <row r="173" spans="2:11" ht="15" customHeight="1">
      <c r="B173" s="253"/>
      <c r="C173" s="233" t="s">
        <v>1011</v>
      </c>
      <c r="D173" s="233"/>
      <c r="E173" s="233"/>
      <c r="F173" s="252" t="s">
        <v>990</v>
      </c>
      <c r="G173" s="233"/>
      <c r="H173" s="233" t="s">
        <v>1050</v>
      </c>
      <c r="I173" s="233" t="s">
        <v>986</v>
      </c>
      <c r="J173" s="233">
        <v>50</v>
      </c>
      <c r="K173" s="274"/>
    </row>
    <row r="174" spans="2:11" ht="15" customHeight="1">
      <c r="B174" s="253"/>
      <c r="C174" s="233" t="s">
        <v>1009</v>
      </c>
      <c r="D174" s="233"/>
      <c r="E174" s="233"/>
      <c r="F174" s="252" t="s">
        <v>990</v>
      </c>
      <c r="G174" s="233"/>
      <c r="H174" s="233" t="s">
        <v>1050</v>
      </c>
      <c r="I174" s="233" t="s">
        <v>986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984</v>
      </c>
      <c r="G175" s="233"/>
      <c r="H175" s="233" t="s">
        <v>1051</v>
      </c>
      <c r="I175" s="233" t="s">
        <v>1052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984</v>
      </c>
      <c r="G176" s="233"/>
      <c r="H176" s="233" t="s">
        <v>1053</v>
      </c>
      <c r="I176" s="233" t="s">
        <v>1054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984</v>
      </c>
      <c r="G177" s="233"/>
      <c r="H177" s="233" t="s">
        <v>1055</v>
      </c>
      <c r="I177" s="233" t="s">
        <v>986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984</v>
      </c>
      <c r="G178" s="233"/>
      <c r="H178" s="233" t="s">
        <v>1056</v>
      </c>
      <c r="I178" s="233" t="s">
        <v>986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984</v>
      </c>
      <c r="G179" s="233"/>
      <c r="H179" s="233" t="s">
        <v>949</v>
      </c>
      <c r="I179" s="233" t="s">
        <v>986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984</v>
      </c>
      <c r="G180" s="233"/>
      <c r="H180" s="233" t="s">
        <v>1057</v>
      </c>
      <c r="I180" s="233" t="s">
        <v>1018</v>
      </c>
      <c r="J180" s="233"/>
      <c r="K180" s="274"/>
    </row>
    <row r="181" spans="2:11" ht="15" customHeight="1">
      <c r="B181" s="253"/>
      <c r="C181" s="233" t="s">
        <v>1058</v>
      </c>
      <c r="D181" s="233"/>
      <c r="E181" s="233"/>
      <c r="F181" s="252" t="s">
        <v>984</v>
      </c>
      <c r="G181" s="233"/>
      <c r="H181" s="233" t="s">
        <v>1059</v>
      </c>
      <c r="I181" s="233" t="s">
        <v>1018</v>
      </c>
      <c r="J181" s="233"/>
      <c r="K181" s="274"/>
    </row>
    <row r="182" spans="2:11" ht="15" customHeight="1">
      <c r="B182" s="253"/>
      <c r="C182" s="233" t="s">
        <v>1047</v>
      </c>
      <c r="D182" s="233"/>
      <c r="E182" s="233"/>
      <c r="F182" s="252" t="s">
        <v>984</v>
      </c>
      <c r="G182" s="233"/>
      <c r="H182" s="233" t="s">
        <v>1060</v>
      </c>
      <c r="I182" s="233" t="s">
        <v>1018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990</v>
      </c>
      <c r="G183" s="233"/>
      <c r="H183" s="233" t="s">
        <v>1061</v>
      </c>
      <c r="I183" s="233" t="s">
        <v>986</v>
      </c>
      <c r="J183" s="233">
        <v>50</v>
      </c>
      <c r="K183" s="274"/>
    </row>
    <row r="184" spans="2:11" ht="15" customHeight="1">
      <c r="B184" s="253"/>
      <c r="C184" s="233" t="s">
        <v>1062</v>
      </c>
      <c r="D184" s="233"/>
      <c r="E184" s="233"/>
      <c r="F184" s="252" t="s">
        <v>990</v>
      </c>
      <c r="G184" s="233"/>
      <c r="H184" s="233" t="s">
        <v>1063</v>
      </c>
      <c r="I184" s="233" t="s">
        <v>1064</v>
      </c>
      <c r="J184" s="233"/>
      <c r="K184" s="274"/>
    </row>
    <row r="185" spans="2:11" ht="15" customHeight="1">
      <c r="B185" s="253"/>
      <c r="C185" s="233" t="s">
        <v>1065</v>
      </c>
      <c r="D185" s="233"/>
      <c r="E185" s="233"/>
      <c r="F185" s="252" t="s">
        <v>990</v>
      </c>
      <c r="G185" s="233"/>
      <c r="H185" s="233" t="s">
        <v>1066</v>
      </c>
      <c r="I185" s="233" t="s">
        <v>1064</v>
      </c>
      <c r="J185" s="233"/>
      <c r="K185" s="274"/>
    </row>
    <row r="186" spans="2:11" ht="15" customHeight="1">
      <c r="B186" s="253"/>
      <c r="C186" s="233" t="s">
        <v>1067</v>
      </c>
      <c r="D186" s="233"/>
      <c r="E186" s="233"/>
      <c r="F186" s="252" t="s">
        <v>990</v>
      </c>
      <c r="G186" s="233"/>
      <c r="H186" s="233" t="s">
        <v>1068</v>
      </c>
      <c r="I186" s="233" t="s">
        <v>1064</v>
      </c>
      <c r="J186" s="233"/>
      <c r="K186" s="274"/>
    </row>
    <row r="187" spans="2:11" ht="15" customHeight="1">
      <c r="B187" s="253"/>
      <c r="C187" s="286" t="s">
        <v>1069</v>
      </c>
      <c r="D187" s="233"/>
      <c r="E187" s="233"/>
      <c r="F187" s="252" t="s">
        <v>990</v>
      </c>
      <c r="G187" s="233"/>
      <c r="H187" s="233" t="s">
        <v>1070</v>
      </c>
      <c r="I187" s="233" t="s">
        <v>1071</v>
      </c>
      <c r="J187" s="287" t="s">
        <v>1072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984</v>
      </c>
      <c r="G188" s="233"/>
      <c r="H188" s="229" t="s">
        <v>1073</v>
      </c>
      <c r="I188" s="233" t="s">
        <v>1074</v>
      </c>
      <c r="J188" s="233"/>
      <c r="K188" s="274"/>
    </row>
    <row r="189" spans="2:11" ht="15" customHeight="1">
      <c r="B189" s="253"/>
      <c r="C189" s="238" t="s">
        <v>1075</v>
      </c>
      <c r="D189" s="233"/>
      <c r="E189" s="233"/>
      <c r="F189" s="252" t="s">
        <v>984</v>
      </c>
      <c r="G189" s="233"/>
      <c r="H189" s="233" t="s">
        <v>1076</v>
      </c>
      <c r="I189" s="233" t="s">
        <v>1018</v>
      </c>
      <c r="J189" s="233"/>
      <c r="K189" s="274"/>
    </row>
    <row r="190" spans="2:11" ht="15" customHeight="1">
      <c r="B190" s="253"/>
      <c r="C190" s="238" t="s">
        <v>1077</v>
      </c>
      <c r="D190" s="233"/>
      <c r="E190" s="233"/>
      <c r="F190" s="252" t="s">
        <v>984</v>
      </c>
      <c r="G190" s="233"/>
      <c r="H190" s="233" t="s">
        <v>1078</v>
      </c>
      <c r="I190" s="233" t="s">
        <v>1018</v>
      </c>
      <c r="J190" s="233"/>
      <c r="K190" s="274"/>
    </row>
    <row r="191" spans="2:11" ht="15" customHeight="1">
      <c r="B191" s="253"/>
      <c r="C191" s="238" t="s">
        <v>1079</v>
      </c>
      <c r="D191" s="233"/>
      <c r="E191" s="233"/>
      <c r="F191" s="252" t="s">
        <v>990</v>
      </c>
      <c r="G191" s="233"/>
      <c r="H191" s="233" t="s">
        <v>1080</v>
      </c>
      <c r="I191" s="233" t="s">
        <v>1018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1081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1082</v>
      </c>
      <c r="D198" s="289"/>
      <c r="E198" s="289"/>
      <c r="F198" s="289" t="s">
        <v>1083</v>
      </c>
      <c r="G198" s="290"/>
      <c r="H198" s="346" t="s">
        <v>1084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1074</v>
      </c>
      <c r="D200" s="233"/>
      <c r="E200" s="233"/>
      <c r="F200" s="252" t="s">
        <v>42</v>
      </c>
      <c r="G200" s="233"/>
      <c r="H200" s="345" t="s">
        <v>1085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1086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1087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1088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1089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1030</v>
      </c>
      <c r="D206" s="233"/>
      <c r="E206" s="233"/>
      <c r="F206" s="252" t="s">
        <v>77</v>
      </c>
      <c r="G206" s="233"/>
      <c r="H206" s="345" t="s">
        <v>1090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927</v>
      </c>
      <c r="G207" s="233"/>
      <c r="H207" s="345" t="s">
        <v>928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925</v>
      </c>
      <c r="G208" s="233"/>
      <c r="H208" s="345" t="s">
        <v>1091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929</v>
      </c>
      <c r="G209" s="238"/>
      <c r="H209" s="344" t="s">
        <v>930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931</v>
      </c>
      <c r="G210" s="238"/>
      <c r="H210" s="344" t="s">
        <v>1092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1054</v>
      </c>
      <c r="D212" s="259"/>
      <c r="E212" s="259"/>
      <c r="F212" s="252">
        <v>1</v>
      </c>
      <c r="G212" s="238"/>
      <c r="H212" s="344" t="s">
        <v>1093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1094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1095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1096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cp:lastPrinted>2020-04-08T14:31:34Z</cp:lastPrinted>
  <dcterms:created xsi:type="dcterms:W3CDTF">2020-01-09T11:02:22Z</dcterms:created>
  <dcterms:modified xsi:type="dcterms:W3CDTF">2020-04-22T05:38:25Z</dcterms:modified>
  <cp:category/>
  <cp:version/>
  <cp:contentType/>
  <cp:contentStatus/>
</cp:coreProperties>
</file>