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77\"/>
    </mc:Choice>
  </mc:AlternateContent>
  <bookViews>
    <workbookView xWindow="0" yWindow="0" windowWidth="28800" windowHeight="13590" activeTab="1"/>
  </bookViews>
  <sheets>
    <sheet name="Rekapitulace stavby" sheetId="1" r:id="rId1"/>
    <sheet name="3 - Bytová jednotka č. 6" sheetId="2" r:id="rId2"/>
    <sheet name="Pokyny pro vyplnění" sheetId="3" r:id="rId3"/>
  </sheets>
  <definedNames>
    <definedName name="_xlnm._FilterDatabase" localSheetId="1" hidden="1">'3 - Bytová jednotka č. 6'!$C$100:$K$396</definedName>
    <definedName name="_xlnm.Print_Titles" localSheetId="1">'3 - Bytová jednotka č. 6'!$100:$100</definedName>
    <definedName name="_xlnm.Print_Titles" localSheetId="0">'Rekapitulace stavby'!$49:$49</definedName>
    <definedName name="_xlnm.Print_Area" localSheetId="1">'3 - Bytová jednotka č. 6'!$C$4:$J$36,'3 - Bytová jednotka č. 6'!$C$42:$J$82,'3 - Bytová jednotka č. 6'!$C$88:$K$396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F49" i="2" l="1"/>
  <c r="AY52" i="1"/>
  <c r="AX52" i="1"/>
  <c r="BI396" i="2"/>
  <c r="BH396" i="2"/>
  <c r="BG396" i="2"/>
  <c r="BE396" i="2"/>
  <c r="T396" i="2"/>
  <c r="T395" i="2"/>
  <c r="R396" i="2"/>
  <c r="R395" i="2" s="1"/>
  <c r="R392" i="2" s="1"/>
  <c r="P396" i="2"/>
  <c r="P395" i="2"/>
  <c r="BK396" i="2"/>
  <c r="BK395" i="2" s="1"/>
  <c r="J395" i="2" s="1"/>
  <c r="J81" i="2" s="1"/>
  <c r="J396" i="2"/>
  <c r="BF396" i="2" s="1"/>
  <c r="BI394" i="2"/>
  <c r="BH394" i="2"/>
  <c r="BG394" i="2"/>
  <c r="BE394" i="2"/>
  <c r="T394" i="2"/>
  <c r="T393" i="2"/>
  <c r="T392" i="2" s="1"/>
  <c r="R394" i="2"/>
  <c r="R393" i="2"/>
  <c r="P394" i="2"/>
  <c r="P393" i="2" s="1"/>
  <c r="P392" i="2" s="1"/>
  <c r="BK394" i="2"/>
  <c r="BK393" i="2" s="1"/>
  <c r="J394" i="2"/>
  <c r="BF394" i="2" s="1"/>
  <c r="BI389" i="2"/>
  <c r="BH389" i="2"/>
  <c r="BG389" i="2"/>
  <c r="BE389" i="2"/>
  <c r="T389" i="2"/>
  <c r="R389" i="2"/>
  <c r="P389" i="2"/>
  <c r="BK389" i="2"/>
  <c r="J389" i="2"/>
  <c r="BF389" i="2" s="1"/>
  <c r="BI386" i="2"/>
  <c r="BH386" i="2"/>
  <c r="BG386" i="2"/>
  <c r="BE386" i="2"/>
  <c r="T386" i="2"/>
  <c r="R386" i="2"/>
  <c r="R369" i="2" s="1"/>
  <c r="P386" i="2"/>
  <c r="BK386" i="2"/>
  <c r="J386" i="2"/>
  <c r="BF386" i="2"/>
  <c r="BI383" i="2"/>
  <c r="BH383" i="2"/>
  <c r="BG383" i="2"/>
  <c r="BE383" i="2"/>
  <c r="T383" i="2"/>
  <c r="R383" i="2"/>
  <c r="P383" i="2"/>
  <c r="BK383" i="2"/>
  <c r="BK369" i="2" s="1"/>
  <c r="J369" i="2" s="1"/>
  <c r="J78" i="2" s="1"/>
  <c r="J383" i="2"/>
  <c r="BF383" i="2" s="1"/>
  <c r="BI370" i="2"/>
  <c r="BH370" i="2"/>
  <c r="BG370" i="2"/>
  <c r="BE370" i="2"/>
  <c r="T370" i="2"/>
  <c r="T369" i="2"/>
  <c r="R370" i="2"/>
  <c r="P370" i="2"/>
  <c r="P369" i="2"/>
  <c r="BK370" i="2"/>
  <c r="J370" i="2"/>
  <c r="BF370" i="2" s="1"/>
  <c r="BI368" i="2"/>
  <c r="BH368" i="2"/>
  <c r="BG368" i="2"/>
  <c r="BE368" i="2"/>
  <c r="T368" i="2"/>
  <c r="R368" i="2"/>
  <c r="R355" i="2" s="1"/>
  <c r="P368" i="2"/>
  <c r="BK368" i="2"/>
  <c r="J368" i="2"/>
  <c r="BF368" i="2"/>
  <c r="BI367" i="2"/>
  <c r="BH367" i="2"/>
  <c r="BG367" i="2"/>
  <c r="BE367" i="2"/>
  <c r="T367" i="2"/>
  <c r="R367" i="2"/>
  <c r="P367" i="2"/>
  <c r="BK367" i="2"/>
  <c r="BK355" i="2" s="1"/>
  <c r="J355" i="2" s="1"/>
  <c r="J77" i="2" s="1"/>
  <c r="J367" i="2"/>
  <c r="BF367" i="2"/>
  <c r="BI356" i="2"/>
  <c r="BH356" i="2"/>
  <c r="BG356" i="2"/>
  <c r="BE356" i="2"/>
  <c r="T356" i="2"/>
  <c r="T355" i="2"/>
  <c r="R356" i="2"/>
  <c r="P356" i="2"/>
  <c r="P355" i="2"/>
  <c r="BK356" i="2"/>
  <c r="J356" i="2"/>
  <c r="BF356" i="2" s="1"/>
  <c r="BI354" i="2"/>
  <c r="BH354" i="2"/>
  <c r="BG354" i="2"/>
  <c r="BE354" i="2"/>
  <c r="T354" i="2"/>
  <c r="R354" i="2"/>
  <c r="R349" i="2" s="1"/>
  <c r="P354" i="2"/>
  <c r="BK354" i="2"/>
  <c r="J354" i="2"/>
  <c r="BF354" i="2"/>
  <c r="BI351" i="2"/>
  <c r="BH351" i="2"/>
  <c r="BG351" i="2"/>
  <c r="BE351" i="2"/>
  <c r="T351" i="2"/>
  <c r="R351" i="2"/>
  <c r="P351" i="2"/>
  <c r="BK351" i="2"/>
  <c r="BK349" i="2" s="1"/>
  <c r="J349" i="2" s="1"/>
  <c r="J76" i="2" s="1"/>
  <c r="J351" i="2"/>
  <c r="BF351" i="2"/>
  <c r="BI350" i="2"/>
  <c r="BH350" i="2"/>
  <c r="BG350" i="2"/>
  <c r="BE350" i="2"/>
  <c r="T350" i="2"/>
  <c r="T349" i="2"/>
  <c r="R350" i="2"/>
  <c r="P350" i="2"/>
  <c r="P349" i="2"/>
  <c r="BK350" i="2"/>
  <c r="J350" i="2"/>
  <c r="BF350" i="2" s="1"/>
  <c r="BI348" i="2"/>
  <c r="BH348" i="2"/>
  <c r="BG348" i="2"/>
  <c r="BE348" i="2"/>
  <c r="T348" i="2"/>
  <c r="R348" i="2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P343" i="2"/>
  <c r="BK343" i="2"/>
  <c r="J343" i="2"/>
  <c r="BF343" i="2"/>
  <c r="BI339" i="2"/>
  <c r="BH339" i="2"/>
  <c r="BG339" i="2"/>
  <c r="BE339" i="2"/>
  <c r="T339" i="2"/>
  <c r="R339" i="2"/>
  <c r="P339" i="2"/>
  <c r="P332" i="2" s="1"/>
  <c r="BK339" i="2"/>
  <c r="J339" i="2"/>
  <c r="BF339" i="2"/>
  <c r="BI337" i="2"/>
  <c r="BH337" i="2"/>
  <c r="BG337" i="2"/>
  <c r="BE337" i="2"/>
  <c r="T337" i="2"/>
  <c r="T332" i="2" s="1"/>
  <c r="R337" i="2"/>
  <c r="P337" i="2"/>
  <c r="BK337" i="2"/>
  <c r="J337" i="2"/>
  <c r="BF337" i="2"/>
  <c r="BI333" i="2"/>
  <c r="BH333" i="2"/>
  <c r="BG333" i="2"/>
  <c r="BE333" i="2"/>
  <c r="T333" i="2"/>
  <c r="R333" i="2"/>
  <c r="R332" i="2"/>
  <c r="P333" i="2"/>
  <c r="BK333" i="2"/>
  <c r="BK332" i="2"/>
  <c r="J332" i="2" s="1"/>
  <c r="J75" i="2" s="1"/>
  <c r="J333" i="2"/>
  <c r="BF333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8" i="2"/>
  <c r="BH328" i="2"/>
  <c r="BG328" i="2"/>
  <c r="BE328" i="2"/>
  <c r="T328" i="2"/>
  <c r="R328" i="2"/>
  <c r="P328" i="2"/>
  <c r="P321" i="2" s="1"/>
  <c r="BK328" i="2"/>
  <c r="J328" i="2"/>
  <c r="BF328" i="2"/>
  <c r="BI327" i="2"/>
  <c r="BH327" i="2"/>
  <c r="BG327" i="2"/>
  <c r="BE327" i="2"/>
  <c r="T327" i="2"/>
  <c r="T321" i="2" s="1"/>
  <c r="R327" i="2"/>
  <c r="P327" i="2"/>
  <c r="BK327" i="2"/>
  <c r="J327" i="2"/>
  <c r="BF327" i="2"/>
  <c r="BI322" i="2"/>
  <c r="BH322" i="2"/>
  <c r="BG322" i="2"/>
  <c r="BE322" i="2"/>
  <c r="T322" i="2"/>
  <c r="R322" i="2"/>
  <c r="R321" i="2"/>
  <c r="P322" i="2"/>
  <c r="BK322" i="2"/>
  <c r="BK321" i="2"/>
  <c r="J321" i="2" s="1"/>
  <c r="J74" i="2" s="1"/>
  <c r="J322" i="2"/>
  <c r="BF322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7" i="2"/>
  <c r="BH317" i="2"/>
  <c r="BG317" i="2"/>
  <c r="BE317" i="2"/>
  <c r="T317" i="2"/>
  <c r="R317" i="2"/>
  <c r="P317" i="2"/>
  <c r="P311" i="2" s="1"/>
  <c r="BK317" i="2"/>
  <c r="J317" i="2"/>
  <c r="BF317" i="2"/>
  <c r="BI316" i="2"/>
  <c r="BH316" i="2"/>
  <c r="BG316" i="2"/>
  <c r="BE316" i="2"/>
  <c r="T316" i="2"/>
  <c r="T311" i="2" s="1"/>
  <c r="R316" i="2"/>
  <c r="P316" i="2"/>
  <c r="BK316" i="2"/>
  <c r="J316" i="2"/>
  <c r="BF316" i="2"/>
  <c r="BI312" i="2"/>
  <c r="BH312" i="2"/>
  <c r="BG312" i="2"/>
  <c r="BE312" i="2"/>
  <c r="T312" i="2"/>
  <c r="R312" i="2"/>
  <c r="R311" i="2"/>
  <c r="P312" i="2"/>
  <c r="BK312" i="2"/>
  <c r="BK311" i="2"/>
  <c r="J311" i="2" s="1"/>
  <c r="J73" i="2" s="1"/>
  <c r="J312" i="2"/>
  <c r="BF312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R294" i="2" s="1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BK294" i="2" s="1"/>
  <c r="J294" i="2" s="1"/>
  <c r="J72" i="2" s="1"/>
  <c r="J300" i="2"/>
  <c r="BF300" i="2"/>
  <c r="BI295" i="2"/>
  <c r="BH295" i="2"/>
  <c r="BG295" i="2"/>
  <c r="BE295" i="2"/>
  <c r="T295" i="2"/>
  <c r="T294" i="2"/>
  <c r="R295" i="2"/>
  <c r="P295" i="2"/>
  <c r="P294" i="2"/>
  <c r="BK295" i="2"/>
  <c r="J295" i="2"/>
  <c r="BF295" i="2" s="1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4" i="2"/>
  <c r="BH284" i="2"/>
  <c r="BG284" i="2"/>
  <c r="BE284" i="2"/>
  <c r="T284" i="2"/>
  <c r="R284" i="2"/>
  <c r="P284" i="2"/>
  <c r="P274" i="2" s="1"/>
  <c r="BK284" i="2"/>
  <c r="J284" i="2"/>
  <c r="BF284" i="2"/>
  <c r="BI279" i="2"/>
  <c r="BH279" i="2"/>
  <c r="BG279" i="2"/>
  <c r="BE279" i="2"/>
  <c r="T279" i="2"/>
  <c r="T274" i="2" s="1"/>
  <c r="R279" i="2"/>
  <c r="P279" i="2"/>
  <c r="BK279" i="2"/>
  <c r="J279" i="2"/>
  <c r="BF279" i="2"/>
  <c r="BI275" i="2"/>
  <c r="BH275" i="2"/>
  <c r="BG275" i="2"/>
  <c r="BE275" i="2"/>
  <c r="T275" i="2"/>
  <c r="R275" i="2"/>
  <c r="R274" i="2"/>
  <c r="P275" i="2"/>
  <c r="BK275" i="2"/>
  <c r="BK274" i="2"/>
  <c r="J274" i="2" s="1"/>
  <c r="J71" i="2" s="1"/>
  <c r="J275" i="2"/>
  <c r="BF275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P268" i="2" s="1"/>
  <c r="BK271" i="2"/>
  <c r="J271" i="2"/>
  <c r="BF271" i="2"/>
  <c r="BI270" i="2"/>
  <c r="BH270" i="2"/>
  <c r="BG270" i="2"/>
  <c r="BE270" i="2"/>
  <c r="T270" i="2"/>
  <c r="T268" i="2" s="1"/>
  <c r="R270" i="2"/>
  <c r="P270" i="2"/>
  <c r="BK270" i="2"/>
  <c r="J270" i="2"/>
  <c r="BF270" i="2"/>
  <c r="BI269" i="2"/>
  <c r="BH269" i="2"/>
  <c r="BG269" i="2"/>
  <c r="BE269" i="2"/>
  <c r="T269" i="2"/>
  <c r="R269" i="2"/>
  <c r="R268" i="2"/>
  <c r="P269" i="2"/>
  <c r="BK269" i="2"/>
  <c r="BK268" i="2"/>
  <c r="J268" i="2" s="1"/>
  <c r="J70" i="2" s="1"/>
  <c r="J269" i="2"/>
  <c r="BF269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P250" i="2" s="1"/>
  <c r="BK253" i="2"/>
  <c r="J253" i="2"/>
  <c r="BF253" i="2"/>
  <c r="BI252" i="2"/>
  <c r="BH252" i="2"/>
  <c r="BG252" i="2"/>
  <c r="BE252" i="2"/>
  <c r="T252" i="2"/>
  <c r="T250" i="2" s="1"/>
  <c r="R252" i="2"/>
  <c r="P252" i="2"/>
  <c r="BK252" i="2"/>
  <c r="J252" i="2"/>
  <c r="BF252" i="2"/>
  <c r="BI251" i="2"/>
  <c r="BH251" i="2"/>
  <c r="BG251" i="2"/>
  <c r="BE251" i="2"/>
  <c r="T251" i="2"/>
  <c r="R251" i="2"/>
  <c r="R250" i="2"/>
  <c r="P251" i="2"/>
  <c r="BK251" i="2"/>
  <c r="BK250" i="2"/>
  <c r="J250" i="2" s="1"/>
  <c r="J69" i="2" s="1"/>
  <c r="J251" i="2"/>
  <c r="BF251" i="2"/>
  <c r="BI249" i="2"/>
  <c r="BH249" i="2"/>
  <c r="BG249" i="2"/>
  <c r="BE249" i="2"/>
  <c r="T249" i="2"/>
  <c r="R249" i="2"/>
  <c r="P249" i="2"/>
  <c r="P246" i="2" s="1"/>
  <c r="BK249" i="2"/>
  <c r="BK246" i="2" s="1"/>
  <c r="J246" i="2" s="1"/>
  <c r="J68" i="2" s="1"/>
  <c r="J249" i="2"/>
  <c r="BF249" i="2"/>
  <c r="BI248" i="2"/>
  <c r="BH248" i="2"/>
  <c r="BG248" i="2"/>
  <c r="BE248" i="2"/>
  <c r="T248" i="2"/>
  <c r="T246" i="2" s="1"/>
  <c r="R248" i="2"/>
  <c r="R246" i="2" s="1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P224" i="2" s="1"/>
  <c r="BK227" i="2"/>
  <c r="J227" i="2"/>
  <c r="BF227" i="2"/>
  <c r="BI226" i="2"/>
  <c r="BH226" i="2"/>
  <c r="BG226" i="2"/>
  <c r="BE226" i="2"/>
  <c r="T226" i="2"/>
  <c r="T224" i="2" s="1"/>
  <c r="R226" i="2"/>
  <c r="P226" i="2"/>
  <c r="BK226" i="2"/>
  <c r="J226" i="2"/>
  <c r="BF226" i="2"/>
  <c r="BI225" i="2"/>
  <c r="BH225" i="2"/>
  <c r="BG225" i="2"/>
  <c r="BE225" i="2"/>
  <c r="T225" i="2"/>
  <c r="R225" i="2"/>
  <c r="R224" i="2"/>
  <c r="P225" i="2"/>
  <c r="BK225" i="2"/>
  <c r="BK224" i="2"/>
  <c r="J224" i="2" s="1"/>
  <c r="J67" i="2" s="1"/>
  <c r="J225" i="2"/>
  <c r="BF225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P212" i="2" s="1"/>
  <c r="BK217" i="2"/>
  <c r="J217" i="2"/>
  <c r="BF217" i="2"/>
  <c r="BI214" i="2"/>
  <c r="BH214" i="2"/>
  <c r="BG214" i="2"/>
  <c r="BE214" i="2"/>
  <c r="T214" i="2"/>
  <c r="T212" i="2" s="1"/>
  <c r="R214" i="2"/>
  <c r="R212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2" i="2"/>
  <c r="J212" i="2" s="1"/>
  <c r="J66" i="2" s="1"/>
  <c r="J213" i="2"/>
  <c r="BF213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P200" i="2" s="1"/>
  <c r="BK203" i="2"/>
  <c r="BK200" i="2" s="1"/>
  <c r="J200" i="2" s="1"/>
  <c r="J65" i="2" s="1"/>
  <c r="J203" i="2"/>
  <c r="BF203" i="2"/>
  <c r="BI202" i="2"/>
  <c r="BH202" i="2"/>
  <c r="BG202" i="2"/>
  <c r="BE202" i="2"/>
  <c r="T202" i="2"/>
  <c r="T200" i="2" s="1"/>
  <c r="R202" i="2"/>
  <c r="R200" i="2" s="1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T189" i="2"/>
  <c r="R190" i="2"/>
  <c r="P190" i="2"/>
  <c r="P189" i="2"/>
  <c r="BK190" i="2"/>
  <c r="BK189" i="2" s="1"/>
  <c r="J189" i="2" s="1"/>
  <c r="J64" i="2" s="1"/>
  <c r="J190" i="2"/>
  <c r="BF190" i="2" s="1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 s="1"/>
  <c r="BI172" i="2"/>
  <c r="BH172" i="2"/>
  <c r="BG172" i="2"/>
  <c r="BE172" i="2"/>
  <c r="T172" i="2"/>
  <c r="R172" i="2"/>
  <c r="P172" i="2"/>
  <c r="BK172" i="2"/>
  <c r="J172" i="2"/>
  <c r="BF172" i="2"/>
  <c r="BI167" i="2"/>
  <c r="BH167" i="2"/>
  <c r="BG167" i="2"/>
  <c r="BE167" i="2"/>
  <c r="T167" i="2"/>
  <c r="R167" i="2"/>
  <c r="P167" i="2"/>
  <c r="BK167" i="2"/>
  <c r="J167" i="2"/>
  <c r="BF167" i="2"/>
  <c r="BI163" i="2"/>
  <c r="BH163" i="2"/>
  <c r="BG163" i="2"/>
  <c r="BE163" i="2"/>
  <c r="T163" i="2"/>
  <c r="T162" i="2"/>
  <c r="R163" i="2"/>
  <c r="P163" i="2"/>
  <c r="P162" i="2" s="1"/>
  <c r="BK163" i="2"/>
  <c r="J163" i="2"/>
  <c r="BF163" i="2"/>
  <c r="BI160" i="2"/>
  <c r="BH160" i="2"/>
  <c r="BG160" i="2"/>
  <c r="BE160" i="2"/>
  <c r="T160" i="2"/>
  <c r="R160" i="2"/>
  <c r="P160" i="2"/>
  <c r="P157" i="2" s="1"/>
  <c r="BK160" i="2"/>
  <c r="J160" i="2"/>
  <c r="BF160" i="2"/>
  <c r="BI159" i="2"/>
  <c r="BH159" i="2"/>
  <c r="BG159" i="2"/>
  <c r="BE159" i="2"/>
  <c r="T159" i="2"/>
  <c r="T157" i="2" s="1"/>
  <c r="R159" i="2"/>
  <c r="P159" i="2"/>
  <c r="BK159" i="2"/>
  <c r="J159" i="2"/>
  <c r="BF159" i="2"/>
  <c r="BI158" i="2"/>
  <c r="BH158" i="2"/>
  <c r="BG158" i="2"/>
  <c r="BE158" i="2"/>
  <c r="T158" i="2"/>
  <c r="R158" i="2"/>
  <c r="R157" i="2"/>
  <c r="P158" i="2"/>
  <c r="BK158" i="2"/>
  <c r="BK157" i="2"/>
  <c r="J157" i="2" s="1"/>
  <c r="J61" i="2" s="1"/>
  <c r="J158" i="2"/>
  <c r="BF158" i="2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BK149" i="2" s="1"/>
  <c r="J149" i="2" s="1"/>
  <c r="J60" i="2" s="1"/>
  <c r="J153" i="2"/>
  <c r="BF153" i="2"/>
  <c r="BI151" i="2"/>
  <c r="BH151" i="2"/>
  <c r="BG151" i="2"/>
  <c r="BE151" i="2"/>
  <c r="T151" i="2"/>
  <c r="R151" i="2"/>
  <c r="R149" i="2" s="1"/>
  <c r="P151" i="2"/>
  <c r="BK151" i="2"/>
  <c r="J151" i="2"/>
  <c r="BF151" i="2"/>
  <c r="BI150" i="2"/>
  <c r="BH150" i="2"/>
  <c r="BG150" i="2"/>
  <c r="BE150" i="2"/>
  <c r="T150" i="2"/>
  <c r="T149" i="2" s="1"/>
  <c r="R150" i="2"/>
  <c r="P150" i="2"/>
  <c r="P149" i="2" s="1"/>
  <c r="BK150" i="2"/>
  <c r="J150" i="2"/>
  <c r="BF150" i="2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/>
  <c r="BI138" i="2"/>
  <c r="BH138" i="2"/>
  <c r="BG138" i="2"/>
  <c r="BE138" i="2"/>
  <c r="T138" i="2"/>
  <c r="R138" i="2"/>
  <c r="P138" i="2"/>
  <c r="P127" i="2" s="1"/>
  <c r="BK138" i="2"/>
  <c r="BK127" i="2" s="1"/>
  <c r="J127" i="2" s="1"/>
  <c r="J59" i="2" s="1"/>
  <c r="J138" i="2"/>
  <c r="BF138" i="2"/>
  <c r="BI135" i="2"/>
  <c r="BH135" i="2"/>
  <c r="BG135" i="2"/>
  <c r="BE135" i="2"/>
  <c r="T135" i="2"/>
  <c r="R135" i="2"/>
  <c r="R127" i="2" s="1"/>
  <c r="P135" i="2"/>
  <c r="BK135" i="2"/>
  <c r="J135" i="2"/>
  <c r="BF135" i="2"/>
  <c r="BI128" i="2"/>
  <c r="BH128" i="2"/>
  <c r="BG128" i="2"/>
  <c r="BE128" i="2"/>
  <c r="T128" i="2"/>
  <c r="T127" i="2" s="1"/>
  <c r="R128" i="2"/>
  <c r="P128" i="2"/>
  <c r="BK128" i="2"/>
  <c r="J128" i="2"/>
  <c r="BF128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1" i="2"/>
  <c r="BH121" i="2"/>
  <c r="BG121" i="2"/>
  <c r="BE121" i="2"/>
  <c r="T121" i="2"/>
  <c r="R121" i="2"/>
  <c r="P121" i="2"/>
  <c r="BK121" i="2"/>
  <c r="J121" i="2"/>
  <c r="BF121" i="2"/>
  <c r="BI120" i="2"/>
  <c r="BH120" i="2"/>
  <c r="BG120" i="2"/>
  <c r="BE120" i="2"/>
  <c r="T120" i="2"/>
  <c r="R120" i="2"/>
  <c r="P120" i="2"/>
  <c r="BK120" i="2"/>
  <c r="J120" i="2"/>
  <c r="BF120" i="2"/>
  <c r="BI119" i="2"/>
  <c r="BH119" i="2"/>
  <c r="BG119" i="2"/>
  <c r="BE119" i="2"/>
  <c r="T119" i="2"/>
  <c r="R119" i="2"/>
  <c r="P119" i="2"/>
  <c r="BK119" i="2"/>
  <c r="J119" i="2"/>
  <c r="BF119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2" i="2"/>
  <c r="BH112" i="2"/>
  <c r="BG112" i="2"/>
  <c r="BE112" i="2"/>
  <c r="T112" i="2"/>
  <c r="R112" i="2"/>
  <c r="P112" i="2"/>
  <c r="BK112" i="2"/>
  <c r="J112" i="2"/>
  <c r="BF112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5" i="2"/>
  <c r="BH105" i="2"/>
  <c r="BG105" i="2"/>
  <c r="F32" i="2" s="1"/>
  <c r="BB52" i="1" s="1"/>
  <c r="BB51" i="1" s="1"/>
  <c r="AX51" i="1" s="1"/>
  <c r="BE105" i="2"/>
  <c r="T105" i="2"/>
  <c r="R105" i="2"/>
  <c r="P105" i="2"/>
  <c r="BK105" i="2"/>
  <c r="BK103" i="2" s="1"/>
  <c r="J105" i="2"/>
  <c r="BF105" i="2" s="1"/>
  <c r="BI104" i="2"/>
  <c r="F34" i="2"/>
  <c r="BD52" i="1" s="1"/>
  <c r="BD51" i="1" s="1"/>
  <c r="W30" i="1" s="1"/>
  <c r="BH104" i="2"/>
  <c r="BG104" i="2"/>
  <c r="BE104" i="2"/>
  <c r="T104" i="2"/>
  <c r="T103" i="2" s="1"/>
  <c r="R104" i="2"/>
  <c r="R103" i="2" s="1"/>
  <c r="P104" i="2"/>
  <c r="P103" i="2" s="1"/>
  <c r="BK104" i="2"/>
  <c r="J103" i="2"/>
  <c r="J58" i="2" s="1"/>
  <c r="J104" i="2"/>
  <c r="BF104" i="2" s="1"/>
  <c r="F31" i="2"/>
  <c r="BA52" i="1" s="1"/>
  <c r="BA51" i="1" s="1"/>
  <c r="J97" i="2"/>
  <c r="F95" i="2"/>
  <c r="E93" i="2"/>
  <c r="J51" i="2"/>
  <c r="E47" i="2"/>
  <c r="J18" i="2"/>
  <c r="E18" i="2"/>
  <c r="J17" i="2"/>
  <c r="J15" i="2"/>
  <c r="E15" i="2"/>
  <c r="F97" i="2" s="1"/>
  <c r="F51" i="2"/>
  <c r="J14" i="2"/>
  <c r="J12" i="2"/>
  <c r="J95" i="2" s="1"/>
  <c r="J49" i="2"/>
  <c r="E7" i="2"/>
  <c r="AS51" i="1"/>
  <c r="L47" i="1"/>
  <c r="AM46" i="1"/>
  <c r="L46" i="1"/>
  <c r="AM44" i="1"/>
  <c r="L44" i="1"/>
  <c r="L42" i="1"/>
  <c r="L41" i="1"/>
  <c r="W27" i="1" l="1"/>
  <c r="AW51" i="1"/>
  <c r="AK27" i="1" s="1"/>
  <c r="J30" i="2"/>
  <c r="AV52" i="1" s="1"/>
  <c r="AT52" i="1" s="1"/>
  <c r="F30" i="2"/>
  <c r="AZ52" i="1" s="1"/>
  <c r="AZ51" i="1" s="1"/>
  <c r="J31" i="2"/>
  <c r="AW52" i="1" s="1"/>
  <c r="J393" i="2"/>
  <c r="J80" i="2" s="1"/>
  <c r="BK392" i="2"/>
  <c r="J392" i="2" s="1"/>
  <c r="J79" i="2" s="1"/>
  <c r="E91" i="2"/>
  <c r="E45" i="2"/>
  <c r="F98" i="2"/>
  <c r="F52" i="2"/>
  <c r="R102" i="2"/>
  <c r="W28" i="1"/>
  <c r="P102" i="2"/>
  <c r="T102" i="2"/>
  <c r="BK162" i="2"/>
  <c r="T161" i="2"/>
  <c r="R162" i="2"/>
  <c r="BK102" i="2"/>
  <c r="F33" i="2"/>
  <c r="BC52" i="1" s="1"/>
  <c r="BC51" i="1" s="1"/>
  <c r="P161" i="2"/>
  <c r="R189" i="2"/>
  <c r="AV51" i="1" l="1"/>
  <c r="W26" i="1"/>
  <c r="AY51" i="1"/>
  <c r="W29" i="1"/>
  <c r="T101" i="2"/>
  <c r="J162" i="2"/>
  <c r="J63" i="2" s="1"/>
  <c r="BK161" i="2"/>
  <c r="J161" i="2" s="1"/>
  <c r="J62" i="2" s="1"/>
  <c r="J102" i="2"/>
  <c r="J57" i="2" s="1"/>
  <c r="R161" i="2"/>
  <c r="R101" i="2" s="1"/>
  <c r="P101" i="2"/>
  <c r="AU52" i="1" s="1"/>
  <c r="AU51" i="1" s="1"/>
  <c r="BK101" i="2" l="1"/>
  <c r="J101" i="2" s="1"/>
  <c r="AK26" i="1"/>
  <c r="AT51" i="1"/>
  <c r="J56" i="2" l="1"/>
  <c r="J27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<sst xmlns="http://schemas.openxmlformats.org/spreadsheetml/2006/main" count="4323" uniqueCount="1090">
  <si>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</si>
  <si>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</si>
  <si>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</si>
  <si>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</si>
  <si>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</si>
  <si>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</si>
  <si>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</si>
  <si>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</si>
  <si>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</si>
  <si>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</si>
  <si>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</si>
  <si>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</si>
  <si>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</si>
  <si>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</si>
  <si>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</si>
  <si>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</si>
  <si>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</si>
  <si>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</si>
  <si>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</si>
  <si>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</si>
  <si>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</si>
  <si>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</si>
  <si>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</si>
  <si>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</si>
  <si>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</si>
  <si>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</si>
  <si>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</si>
  <si>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</si>
  <si>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</si>
  <si>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</si>
  <si>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</si>
  <si>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</si>
  <si>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</si>
  <si>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</si>
  <si>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</si>
  <si>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</si>
  <si>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</si>
  <si>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</si>
  <si>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</si>
  <si>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</si>
  <si>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</si>
  <si>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</si>
  <si>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</si>
  <si>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</si>
  <si>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</si>
  <si>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</si>
  <si>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</si>
  <si>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</si>
  <si>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</si>
  <si>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</si>
  <si>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</si>
  <si>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</si>
  <si>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</si>
  <si>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</si>
  <si>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</si>
  <si>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</si>
  <si>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</si>
  <si>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</si>
  <si>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</si>
  <si>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</si>
  <si>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</si>
  <si>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</si>
  <si>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</si>
  <si>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</si>
  <si>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</si>
  <si>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</si>
  <si>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</si>
  <si>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</si>
  <si>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</si>
  <si>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</si>
  <si>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</si>
  <si>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</si>
  <si>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</si>
  <si>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</si>
  <si>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</si>
  <si>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</si>
  <si>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</si>
  <si>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STA</t>
  </si>
  <si>
    <t>1</t>
  </si>
  <si>
    <t>{65eeed70-63e7-4198-9151-63bafdefbb87}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</si>
  <si>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</si>
  <si>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</si>
  <si>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</si>
  <si>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</si>
  <si>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</si>
  <si>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</si>
  <si>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</si>
  <si>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</si>
  <si>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</si>
  <si>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</si>
  <si>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</si>
  <si>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</si>
  <si>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</si>
  <si>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</si>
  <si>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</si>
  <si>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</si>
  <si>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</si>
  <si>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</si>
  <si>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</si>
  <si>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</si>
  <si>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</si>
  <si>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</si>
  <si>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</si>
  <si>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</si>
  <si>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</si>
  <si>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</si>
  <si>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</si>
  <si>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</si>
  <si>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</si>
  <si>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</si>
  <si>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</si>
  <si>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</si>
  <si>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</si>
  <si>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</si>
  <si>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</si>
  <si>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</si>
  <si>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</si>
  <si>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</si>
  <si>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</si>
  <si>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</si>
  <si>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</si>
  <si>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</si>
  <si>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</si>
  <si>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</si>
  <si>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</si>
  <si>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</si>
  <si>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</si>
  <si>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</si>
  <si>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</si>
  <si>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</si>
  <si>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</si>
  <si>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</si>
  <si>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</si>
  <si>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</si>
  <si>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</si>
  <si>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</si>
  <si>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</si>
  <si>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</si>
  <si>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</si>
  <si>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</si>
  <si>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</si>
  <si>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4</t>
  </si>
  <si>
    <t>2</t>
  </si>
  <si>
    <t>1843511236</t>
  </si>
  <si>
    <t>611142001</t>
  </si>
  <si>
    <t>Potažení vnitřních ploch pletivem  v ploše nebo pruzích, na plném podkladu sklovláknitým vtlačením do tmelu stropů</t>
  </si>
  <si>
    <t>-1356867495</t>
  </si>
  <si>
    <t>611311131</t>
  </si>
  <si>
    <t>Potažení vnitřních ploch štukem tloušťky do 3 mm vodorovných konstrukcí stropů rovných</t>
  </si>
  <si>
    <t>-1386567429</t>
  </si>
  <si>
    <t>611321111</t>
  </si>
  <si>
    <t>Omítka vápenocementová vnitřních ploch  nanášená ručně jednovrstvá, tloušťky do 10 mm hrubá zatřená vodorovných konstrukcí stropů rovných</t>
  </si>
  <si>
    <t>-639887946</t>
  </si>
  <si>
    <t>5</t>
  </si>
  <si>
    <t>612131121</t>
  </si>
  <si>
    <t>Podkladní a spojovací vrstva vnitřních omítaných ploch  penetrace akrylát-silikonová nanášená ručně stěn</t>
  </si>
  <si>
    <t>1054359630</t>
  </si>
  <si>
    <t>612142001</t>
  </si>
  <si>
    <t>Potažení vnitřních ploch pletivem  v ploše nebo pruzích, na plném podkladu sklovláknitým vtlačením do tmelu stěn</t>
  </si>
  <si>
    <t>619865340</t>
  </si>
  <si>
    <t>7</t>
  </si>
  <si>
    <t>612311131</t>
  </si>
  <si>
    <t>Potažení vnitřních ploch štukem tloušťky do 3 mm svislých konstrukcí stěn</t>
  </si>
  <si>
    <t>916473279</t>
  </si>
  <si>
    <t>VV</t>
  </si>
  <si>
    <t>(1,255+1,265)*0,6</t>
  </si>
  <si>
    <t>8</t>
  </si>
  <si>
    <t>612321111</t>
  </si>
  <si>
    <t>Omítka vápenocementová vnitřních ploch  nanášená ručně jednovrstvá, tloušťky do 10 mm hrubá zatřená svislých konstrukcí stěn</t>
  </si>
  <si>
    <t>-304757653</t>
  </si>
  <si>
    <t>(0,08+1,255+0,065+1,265+0,08)*2,6</t>
  </si>
  <si>
    <t>9</t>
  </si>
  <si>
    <t>619991001</t>
  </si>
  <si>
    <t>Zakrytí vnitřních ploch před znečištěním  včetně pozdějšího odkrytí podlah fólií přilepenou lepící páskou</t>
  </si>
  <si>
    <t>-259873649</t>
  </si>
  <si>
    <t>3,5*5</t>
  </si>
  <si>
    <t>10</t>
  </si>
  <si>
    <t>619991011</t>
  </si>
  <si>
    <t>Zakrytí vnitřních ploch před znečištěním  včetně pozdějšího odkrytí konstrukcí a prvků obalením fólií a přelepením páskou</t>
  </si>
  <si>
    <t>-1380906431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</si>
  <si>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</si>
  <si>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</si>
  <si>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</si>
  <si>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</si>
  <si>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</si>
  <si>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</si>
  <si>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-2016018441</t>
  </si>
  <si>
    <t>12</t>
  </si>
  <si>
    <t>631319197</t>
  </si>
  <si>
    <t>Příplatek k cenám mazanin  za malou plochu do 5 m2 jednotlivě mazanina tl. přes 120 do 240 mm</t>
  </si>
  <si>
    <t>1538511106</t>
  </si>
  <si>
    <t>13</t>
  </si>
  <si>
    <t>631342132</t>
  </si>
  <si>
    <t>Mazanina z betonu lehkého tepelně-izolačního polystyrénového tl. přes 120 do 240 mm, objemové hmotnosti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</si>
  <si>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</si>
  <si>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</si>
  <si>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</si>
  <si>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</si>
  <si>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</si>
  <si>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</si>
  <si>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-995498971</t>
  </si>
  <si>
    <t>642944121</t>
  </si>
  <si>
    <t>Osazení ocelových dveřních zárubní lisovaných nebo z úhelníků dodatečně  s vybetonováním prahu, plochy do 2,5 m2</t>
  </si>
  <si>
    <t>kus</t>
  </si>
  <si>
    <t>2073214323</t>
  </si>
  <si>
    <t>16</t>
  </si>
  <si>
    <t>M</t>
  </si>
  <si>
    <t>55331521</t>
  </si>
  <si>
    <t>-803526825</t>
  </si>
  <si>
    <t>Ostatní konstrukce a práce, bourání</t>
  </si>
  <si>
    <t>17</t>
  </si>
  <si>
    <t>784111001</t>
  </si>
  <si>
    <t>Oprášení (ometení)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</si>
  <si>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</si>
  <si>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</si>
  <si>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</si>
  <si>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</si>
  <si>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</si>
  <si>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</si>
  <si>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</si>
  <si>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</si>
  <si>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</si>
  <si>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omítky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</si>
  <si>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</si>
  <si>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</si>
  <si>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</si>
  <si>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</si>
  <si>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</si>
  <si>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nebo objektů před předáním do užívání  budov bytové nebo občanské výstavby, světlé výšky podlaží do 4 m</t>
  </si>
  <si>
    <t>-375680957</t>
  </si>
  <si>
    <t>3,5*3,5</t>
  </si>
  <si>
    <t>přístupová trasa do bytu-choba:</t>
  </si>
  <si>
    <t>20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</si>
  <si>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</si>
  <si>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</si>
  <si>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</si>
  <si>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</si>
  <si>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</si>
  <si>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</si>
  <si>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</si>
  <si>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</si>
  <si>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</si>
  <si>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</si>
  <si>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</si>
  <si>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</si>
  <si>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</si>
  <si>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</si>
  <si>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</si>
  <si>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-131038374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</si>
  <si>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</si>
  <si>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</si>
  <si>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</si>
  <si>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1087455238</t>
  </si>
  <si>
    <t>2,613*50 'Přepočtené koeficientem množství</t>
  </si>
  <si>
    <t>24</t>
  </si>
  <si>
    <t>997013501</t>
  </si>
  <si>
    <t>Odvoz suti a vybouraných hmot na skládku nebo meziskládku  se složením, na vzdálenost do 1 km</t>
  </si>
  <si>
    <t>-1735973974</t>
  </si>
  <si>
    <t>25</t>
  </si>
  <si>
    <t>997013509</t>
  </si>
  <si>
    <t>Odvoz suti a vybouraných hmot na skládku nebo meziskládku  se složením, na vzdálenost Příplatek k ceně za každý další i započatý 1 km přes 1 km</t>
  </si>
  <si>
    <t>-321787616</t>
  </si>
  <si>
    <t>2,613*9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</si>
  <si>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</si>
  <si>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</si>
  <si>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</si>
  <si>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1897301414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</si>
  <si>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</si>
  <si>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</si>
  <si>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</si>
  <si>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</si>
  <si>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</si>
  <si>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1036743645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</si>
  <si>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</si>
  <si>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</si>
  <si>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</si>
  <si>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1299410210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</si>
  <si>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</si>
  <si>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</si>
  <si>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</si>
  <si>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</si>
  <si>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</si>
  <si>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</si>
  <si>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</si>
  <si>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</si>
  <si>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</si>
  <si>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</si>
  <si>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</si>
  <si>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267943720</t>
  </si>
  <si>
    <t>0,955*1,265</t>
  </si>
  <si>
    <t>1,95*1,255</t>
  </si>
  <si>
    <t>31</t>
  </si>
  <si>
    <t>711192201</t>
  </si>
  <si>
    <t>Provedení izolace proti zemní vlhkosti hydroizolační stěrkou na ploše svislé S dvouvrstvá na betonu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</si>
  <si>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</si>
  <si>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</si>
  <si>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</si>
  <si>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</si>
  <si>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</si>
  <si>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</si>
  <si>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</si>
  <si>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</si>
  <si>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</si>
  <si>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</si>
  <si>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</si>
  <si>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</si>
  <si>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</si>
  <si>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cenám provedení izolace proti zemní vlhkosti za plochu do 10 m2  natěradly za studena nebo za horka</t>
  </si>
  <si>
    <t>675523011</t>
  </si>
  <si>
    <t>3,655+6,758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</si>
  <si>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</si>
  <si>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</si>
  <si>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</si>
  <si>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</si>
  <si>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</si>
  <si>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</si>
  <si>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</si>
  <si>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</si>
  <si>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</si>
  <si>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</si>
  <si>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</si>
  <si>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</si>
  <si>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izolace proti zemní vlhkosti hydroizolační stěrkou doplňků vodotěsné těsnící pásky pro vnější a vnitřní roh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</si>
  <si>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</si>
  <si>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</si>
  <si>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</si>
  <si>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</si>
  <si>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</si>
  <si>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</si>
  <si>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</si>
  <si>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</si>
  <si>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</si>
  <si>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1993767539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</si>
  <si>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</si>
  <si>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</si>
  <si>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</si>
  <si>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-76237402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</si>
  <si>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</si>
  <si>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</si>
  <si>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</si>
  <si>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</si>
  <si>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</si>
  <si>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299496194</t>
  </si>
  <si>
    <t>40</t>
  </si>
  <si>
    <t>721173706</t>
  </si>
  <si>
    <t>Potrubí z plastových trub polyetylenové svařované odpadní (svislé) DN 100</t>
  </si>
  <si>
    <t>1048544</t>
  </si>
  <si>
    <t>41</t>
  </si>
  <si>
    <t>721173722</t>
  </si>
  <si>
    <t>Potrubí z plastových trub polyetylenové svařované připojovací DN 40</t>
  </si>
  <si>
    <t>-1739340046</t>
  </si>
  <si>
    <t>42</t>
  </si>
  <si>
    <t>721173724</t>
  </si>
  <si>
    <t>Potrubí z plastových trub polyetylenové svařované připojovací DN 70</t>
  </si>
  <si>
    <t>76951236</t>
  </si>
  <si>
    <t>43</t>
  </si>
  <si>
    <t>721220801</t>
  </si>
  <si>
    <t>Demontáž zápachových uzávěrek  do DN 70</t>
  </si>
  <si>
    <t>1930955211</t>
  </si>
  <si>
    <t>vana,umyvadlo,pračka:</t>
  </si>
  <si>
    <t>44</t>
  </si>
  <si>
    <t>721290111</t>
  </si>
  <si>
    <t>Zkouška těsnosti kanalizace  v objektech vodou do DN 125</t>
  </si>
  <si>
    <t>-1306877789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</si>
  <si>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</si>
  <si>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</si>
  <si>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</si>
  <si>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-1787024906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</si>
  <si>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</si>
  <si>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</si>
  <si>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</si>
  <si>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-485557587</t>
  </si>
  <si>
    <t>722</t>
  </si>
  <si>
    <t>Zdravotechnika - vnitřní vodovod</t>
  </si>
  <si>
    <t>47</t>
  </si>
  <si>
    <t>722170801</t>
  </si>
  <si>
    <t>Demontáž rozvodů vody z plastů  do Ø 25 mm</t>
  </si>
  <si>
    <t>685283025</t>
  </si>
  <si>
    <t>48</t>
  </si>
  <si>
    <t>722176113</t>
  </si>
  <si>
    <t>Montáž potrubí z plastových trub  svařovaných polyfuzně D přes 20 do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</si>
  <si>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</si>
  <si>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</si>
  <si>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</si>
  <si>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</si>
  <si>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</si>
  <si>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</si>
  <si>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</si>
  <si>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</si>
  <si>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</si>
  <si>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</si>
  <si>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</si>
  <si>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</si>
  <si>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</si>
  <si>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</si>
  <si>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 ceně rozvody vody z plastů  za práce malého rozsahu na zakázce do 20 m rozvodu</t>
  </si>
  <si>
    <t>soubor</t>
  </si>
  <si>
    <t>-521338397</t>
  </si>
  <si>
    <t>53</t>
  </si>
  <si>
    <t>722179192</t>
  </si>
  <si>
    <t>Příplatek k ceně rozvody vody z plastů  za práce malého rozsahu na zakázce při průměru trubek do 32 mm, do 15 svarů</t>
  </si>
  <si>
    <t>-1658502745</t>
  </si>
  <si>
    <t>54</t>
  </si>
  <si>
    <t>722290215</t>
  </si>
  <si>
    <t>Zkoušky, proplach a desinfekce vodovodního potrubí  zkoušky těsnosti vodovodního potrubí hrdlového nebo přírubového do DN 100</t>
  </si>
  <si>
    <t>1303407561</t>
  </si>
  <si>
    <t>55</t>
  </si>
  <si>
    <t>722290234</t>
  </si>
  <si>
    <t>Zkoušky, proplach a desinfekce vodovodního potrubí  proplach a desinfekce vodovodního potrubí do DN 80</t>
  </si>
  <si>
    <t>-1545394695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</si>
  <si>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</si>
  <si>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</si>
  <si>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</si>
  <si>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879896141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</si>
  <si>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</si>
  <si>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</si>
  <si>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</si>
  <si>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1077223680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</si>
  <si>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</si>
  <si>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</si>
  <si>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</si>
  <si>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</si>
  <si>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</si>
  <si>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-822126633</t>
  </si>
  <si>
    <t>59</t>
  </si>
  <si>
    <t>723150402</t>
  </si>
  <si>
    <t>Potrubí z ocelových trubek hladkých  chráničky z ušlechtilé oceli spojované lisováním DN 15</t>
  </si>
  <si>
    <t>1360783422</t>
  </si>
  <si>
    <t>chránička:</t>
  </si>
  <si>
    <t>60</t>
  </si>
  <si>
    <t>723181002</t>
  </si>
  <si>
    <t>Potrubí z měděných trubek měkkých, spojovaných lisováním DN 15</t>
  </si>
  <si>
    <t>935699089</t>
  </si>
  <si>
    <t>61</t>
  </si>
  <si>
    <t>723190105</t>
  </si>
  <si>
    <t>Přípojky plynovodní ke spotřebičům z hadic nerezových vnitřní závit G 1/2 FF, délky 100 cm</t>
  </si>
  <si>
    <t>896285233</t>
  </si>
  <si>
    <t>62</t>
  </si>
  <si>
    <t>723190901</t>
  </si>
  <si>
    <t>Opravy plynovodního potrubí  uzavření nebo otevření potrubí</t>
  </si>
  <si>
    <t>2060605267</t>
  </si>
  <si>
    <t>63</t>
  </si>
  <si>
    <t>723190907</t>
  </si>
  <si>
    <t>Opravy plynovodního potrubí  odvzdušnění a napuštění potrubí</t>
  </si>
  <si>
    <t>2023681777</t>
  </si>
  <si>
    <t>64</t>
  </si>
  <si>
    <t>723190909</t>
  </si>
  <si>
    <t>Opravy plynovodního potrubí  neúřední zkouška těsnosti dosavadního potrubí</t>
  </si>
  <si>
    <t>-3012711</t>
  </si>
  <si>
    <t>65</t>
  </si>
  <si>
    <t>998723103</t>
  </si>
  <si>
    <t>Přesun hmot pro vnitřní plynovod  stanovený z hmotnosti přesunovaného materiálu vodorovná dopravní vzdálenost do 50 m v objektech výšky přes 12 do 24 m</t>
  </si>
  <si>
    <t>-93268627</t>
  </si>
  <si>
    <t>66</t>
  </si>
  <si>
    <t>998723181</t>
  </si>
  <si>
    <t>Přesun hmot pro vnitřní plynovod  stanovený z hmotnosti přesunovaného materiálu Příplatek k ceně za přesun prováděný bez použití mechanizace pro jakoukoliv výšku objektu</t>
  </si>
  <si>
    <t>425035302</t>
  </si>
  <si>
    <t>725</t>
  </si>
  <si>
    <t>Zdravotechnika - zařizovací předměty</t>
  </si>
  <si>
    <t>67</t>
  </si>
  <si>
    <t>725110811</t>
  </si>
  <si>
    <t>Demontáž klozetů  splachovacích s nádrží nebo tlakovým splachovačem</t>
  </si>
  <si>
    <t>-339009571</t>
  </si>
  <si>
    <t>68</t>
  </si>
  <si>
    <t>725112001</t>
  </si>
  <si>
    <t>Zařízení záchodů klozety keramické standardní samostatně stojící s hlubokým splachováním odpad vodorovný</t>
  </si>
  <si>
    <t>694259364</t>
  </si>
  <si>
    <t>69</t>
  </si>
  <si>
    <t>725210821</t>
  </si>
  <si>
    <t>Demontáž umyvadel  bez výtokových armatur umyvadel</t>
  </si>
  <si>
    <t>1895323847</t>
  </si>
  <si>
    <t>70</t>
  </si>
  <si>
    <t>725211602</t>
  </si>
  <si>
    <t>Umyvadla keramická bez výtokových armatur se zápachovou uzávěrkou připevněná na stěnu šrouby bílá bez sloupu nebo krytu na sifon 550 mm</t>
  </si>
  <si>
    <t>-2145603181</t>
  </si>
  <si>
    <t>71</t>
  </si>
  <si>
    <t>725220841</t>
  </si>
  <si>
    <t>Demontáž van  ocelových rohových</t>
  </si>
  <si>
    <t>-1408168599</t>
  </si>
  <si>
    <t>72</t>
  </si>
  <si>
    <t>725245151</t>
  </si>
  <si>
    <t>Sprchové vaničky, boxy, kouty a zástěny zástěny sprchové do výšky 2000 mm dveře zásuvné dvoudílné s jedním posuvným dílem, šířky 1200 mm</t>
  </si>
  <si>
    <t>-242907765</t>
  </si>
  <si>
    <t>73</t>
  </si>
  <si>
    <t>725810811</t>
  </si>
  <si>
    <t>Demontáž výtokových ventilů  nástěnných</t>
  </si>
  <si>
    <t>318590163</t>
  </si>
  <si>
    <t>74</t>
  </si>
  <si>
    <t>725811115</t>
  </si>
  <si>
    <t>Ventily nástěnné s pevným výtokem G 1/2 x 80 mm</t>
  </si>
  <si>
    <t>1078935709</t>
  </si>
  <si>
    <t>75</t>
  </si>
  <si>
    <t>725820801</t>
  </si>
  <si>
    <t>Demontáž baterií  nástěnných do G 3/4</t>
  </si>
  <si>
    <t>2056156796</t>
  </si>
  <si>
    <t>76</t>
  </si>
  <si>
    <t>725822611</t>
  </si>
  <si>
    <t>Baterie umyvadlové stojánkové pákové bez výpusti</t>
  </si>
  <si>
    <t>-2021511690</t>
  </si>
  <si>
    <t>77</t>
  </si>
  <si>
    <t>725869101</t>
  </si>
  <si>
    <t>Zápachové uzávěrky zařizovacích předmětů montáž zápachových uzávěrek umyvadlových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</si>
  <si>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</si>
  <si>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</si>
  <si>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</si>
  <si>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</si>
  <si>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</si>
  <si>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</si>
  <si>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</si>
  <si>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</si>
  <si>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</si>
  <si>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</si>
  <si>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</si>
  <si>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</si>
  <si>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</si>
  <si>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</si>
  <si>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</si>
  <si>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</si>
  <si>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</si>
  <si>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</si>
  <si>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</si>
  <si>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</si>
  <si>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</si>
  <si>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</si>
  <si>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</si>
  <si>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</si>
  <si>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</si>
  <si>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</si>
  <si>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</si>
  <si>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</si>
  <si>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</si>
  <si>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pro zařizovací předměty  stanovený z hmotnosti přesunovaného materiálu vodorovná dopravní vzdálenost do 50 m v objektech výšky přes 12 do 24 m</t>
  </si>
  <si>
    <t>-1675977994</t>
  </si>
  <si>
    <t>86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</si>
  <si>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</si>
  <si>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</si>
  <si>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</si>
  <si>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</si>
  <si>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</si>
  <si>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</si>
  <si>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</si>
  <si>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</si>
  <si>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</si>
  <si>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</si>
  <si>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</si>
  <si>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</si>
  <si>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Předstěnové instalační systémy do lehkých stěn s kovovou konstrukcí pro umyvadla stavební výšky do 1120 mm se stojánkovou baterií</t>
  </si>
  <si>
    <t>2135723507</t>
  </si>
  <si>
    <t>89</t>
  </si>
  <si>
    <t>998726113</t>
  </si>
  <si>
    <t>Přesun hmot pro instalační prefabrikáty  stanovený z hmotnosti přesunovaného materiálu vodorovná dopravní vzdálenost do 50 m v objektech výšky přes 12 m do 24 m</t>
  </si>
  <si>
    <t>1933845546</t>
  </si>
  <si>
    <t>90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</si>
  <si>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</si>
  <si>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</si>
  <si>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-1433305935</t>
  </si>
  <si>
    <t>741</t>
  </si>
  <si>
    <t>Elektroinstalace - silnoproud</t>
  </si>
  <si>
    <t>91</t>
  </si>
  <si>
    <t>741112001</t>
  </si>
  <si>
    <t>Montáž krabic elektroinstalačních bez napojení na trubky a lišty, demontáže a montáže víčka a přístroje protahovacích nebo odbočných zapuštěných plastových kruhových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</si>
  <si>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</si>
  <si>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</si>
  <si>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</si>
  <si>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</si>
  <si>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</si>
  <si>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</si>
  <si>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</si>
  <si>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vodičů izolovaných měděných bez ukončení uložených pod omítku plných a laněných (CY), průřezu žíly 0,35 až 6 mm2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</si>
  <si>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</si>
  <si>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</si>
  <si>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</si>
  <si>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</si>
  <si>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</si>
  <si>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</si>
  <si>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</si>
  <si>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1 kV 2x6mm2</t>
  </si>
  <si>
    <t>368220073</t>
  </si>
  <si>
    <t>96</t>
  </si>
  <si>
    <t>741210001</t>
  </si>
  <si>
    <t>Montáž rozvodnic oceloplechových nebo plastových bez zapojení vodičů běžných, hmotnosti do 20 kg</t>
  </si>
  <si>
    <t>335754100</t>
  </si>
  <si>
    <t>97</t>
  </si>
  <si>
    <t>35713850</t>
  </si>
  <si>
    <t>rozvodnice elektroměrové s jedním 1 fázovým místem bez požární úpravy</t>
  </si>
  <si>
    <t>811081223</t>
  </si>
  <si>
    <t>98</t>
  </si>
  <si>
    <t>741310001</t>
  </si>
  <si>
    <t>Montáž spínačů jedno nebo dvoupólových nástěnných se zapojením vodičů, pro prostředí normální vypínačů, řazení 1-jednopólových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</si>
  <si>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</si>
  <si>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</si>
  <si>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</si>
  <si>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</si>
  <si>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</si>
  <si>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</si>
  <si>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</si>
  <si>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zásuvek domovních se zapojením vodičů bezšroubové připojení polozapuštěných nebo zapuštěných 10/16 A, provedení 2P + PE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</si>
  <si>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</si>
  <si>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</si>
  <si>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</si>
  <si>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</si>
  <si>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</si>
  <si>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</si>
  <si>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</si>
  <si>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svítidel žárovkových se zapojením vodičů bytových nebo společenských místností stropních přisazených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</si>
  <si>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</si>
  <si>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</si>
  <si>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</si>
  <si>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</si>
  <si>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</si>
  <si>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</si>
  <si>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</si>
  <si>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</si>
  <si>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</si>
  <si>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</si>
  <si>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</si>
  <si>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Zkoušky a prohlídky elektrických rozvodů a zařízení celková prohlídka a vyhotovení revizní zprávy pro objem montážních prací do 100 tis. Kč</t>
  </si>
  <si>
    <t>322845556</t>
  </si>
  <si>
    <t>106</t>
  </si>
  <si>
    <t>998741103</t>
  </si>
  <si>
    <t>Přesun hmot pro silnoproud stanovený z hmotnosti přesunovaného materiálu vodorovná dopravní vzdálenost do 50 m v objektech výšky přes 12 do 24 m</t>
  </si>
  <si>
    <t>1017134058</t>
  </si>
  <si>
    <t>107</t>
  </si>
  <si>
    <t>998741181</t>
  </si>
  <si>
    <t>Přesun hmot pro silnoproud stanovený z hmotnosti přesunovaného materiálu Příplatek k ceně za přesun prováděný bez použití mechanizace pro jakoukoliv výšku objektu</t>
  </si>
  <si>
    <t>-443936553</t>
  </si>
  <si>
    <t>751</t>
  </si>
  <si>
    <t>Vzduchotechnika</t>
  </si>
  <si>
    <t>108</t>
  </si>
  <si>
    <t>751111012</t>
  </si>
  <si>
    <t>Montáž ventilátoru axiálního nízkotlakého  nástěnného základního, průměru přes 100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</si>
  <si>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</si>
  <si>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</si>
  <si>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</si>
  <si>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</si>
  <si>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</si>
  <si>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</si>
  <si>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</si>
  <si>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potrubí, průměru do 200 mm</t>
  </si>
  <si>
    <t>1713308860</t>
  </si>
  <si>
    <t>111</t>
  </si>
  <si>
    <t>998751102</t>
  </si>
  <si>
    <t>Přesun hmot pro vzduchotechniku stanovený z hmotnosti přesunovaného materiálu vodorovná dopravní vzdálenost do 100 m v objektech výšky přes 12 do 24 m</t>
  </si>
  <si>
    <t>1333718003</t>
  </si>
  <si>
    <t>112</t>
  </si>
  <si>
    <t>998751181</t>
  </si>
  <si>
    <t>Přesun hmot pro vzduchotechniku stanovený z hmotnosti přesunovaného materiálu Příplatek k cenám za přesun prováděný bez použití mechanizace pro jakoukoliv výšku objektu</t>
  </si>
  <si>
    <t>1792915248</t>
  </si>
  <si>
    <t>763</t>
  </si>
  <si>
    <t>Konstrukce suché výstavby</t>
  </si>
  <si>
    <t>113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</si>
  <si>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</si>
  <si>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</si>
  <si>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1856605394</t>
  </si>
  <si>
    <t>(0,955+1,95)*2,6</t>
  </si>
  <si>
    <t>(1,95+0,08+1,255+0,08+0,955)*2,6</t>
  </si>
  <si>
    <t>114</t>
  </si>
  <si>
    <t>763111718</t>
  </si>
  <si>
    <t>Příčka ze sádrokartonových desek  ostatní konstrukce a práce na příčkách ze sádrokartonových desek úprava styku příčky a podhledu separační páskou se silikonem</t>
  </si>
  <si>
    <t>426189115</t>
  </si>
  <si>
    <t>(0,955+1,265)*2</t>
  </si>
  <si>
    <t>(1,95+1,255)*2</t>
  </si>
  <si>
    <t>2,6*6</t>
  </si>
  <si>
    <t>115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</si>
  <si>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</si>
  <si>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</si>
  <si>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131917115</t>
  </si>
  <si>
    <t>2,6*10</t>
  </si>
  <si>
    <t>116</t>
  </si>
  <si>
    <t>763111751</t>
  </si>
  <si>
    <t>Příčka ze sádrokartonových desek  Příplatek k cenám za plochu do 6 m2 jednotlivě</t>
  </si>
  <si>
    <t>-205345915</t>
  </si>
  <si>
    <t>117</t>
  </si>
  <si>
    <t>763111762</t>
  </si>
  <si>
    <t>Příčka ze sádrokartonových desek  Příplatek k cenám za zahuštění profilů u příček s nosnou konstrukcí z jednoduchých profilů na vzdálenost 41 cm</t>
  </si>
  <si>
    <t>-873000221</t>
  </si>
  <si>
    <t>118</t>
  </si>
  <si>
    <t>763111771</t>
  </si>
  <si>
    <t>Příčka ze sádrokartonových desek  Příplatek k cenám za rovinnost kvality speciální tmelení kvality Q3</t>
  </si>
  <si>
    <t>476274814</t>
  </si>
  <si>
    <t>18,785*2</t>
  </si>
  <si>
    <t>119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</si>
  <si>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</si>
  <si>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</si>
  <si>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224478891</t>
  </si>
  <si>
    <t>120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</si>
  <si>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</si>
  <si>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</si>
  <si>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-193873532</t>
  </si>
  <si>
    <t>766</t>
  </si>
  <si>
    <t>Konstrukce truhlářské</t>
  </si>
  <si>
    <t>121</t>
  </si>
  <si>
    <t>766421812</t>
  </si>
  <si>
    <t>Demontáž obložení podhledů  panely,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</si>
  <si>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</si>
  <si>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</si>
  <si>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</si>
  <si>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</si>
  <si>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</si>
  <si>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dřevěných nebo plastových  otevíravých do ocelové zárubně povrchově upravených jednokřídlových, šířky do 800 mm</t>
  </si>
  <si>
    <t>225968600</t>
  </si>
  <si>
    <t>123</t>
  </si>
  <si>
    <t>54914610</t>
  </si>
  <si>
    <t>kování vrchní dveřní klika včetně rozet a montážního materiálu R BB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</si>
  <si>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</si>
  <si>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</si>
  <si>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</si>
  <si>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</si>
  <si>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</si>
  <si>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</si>
  <si>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</si>
  <si>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dveřních doplňků dveřního kování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</si>
  <si>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</si>
  <si>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</si>
  <si>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</si>
  <si>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</si>
  <si>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</si>
  <si>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</si>
  <si>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</si>
  <si>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ostatních truhlářských konstrukcí  prahů dveří jednokřídlových, šířky do 100 mm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</si>
  <si>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</si>
  <si>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</si>
  <si>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</si>
  <si>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</si>
  <si>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</si>
  <si>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</si>
  <si>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</si>
  <si>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pro konstrukce truhlářské stanovený z hmotnosti přesunovaného materiálu vodorovná dopravní vzdálenost do 50 m v objektech výšky přes 12 do 24 m</t>
  </si>
  <si>
    <t>-1666714376</t>
  </si>
  <si>
    <t>130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</si>
  <si>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</si>
  <si>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</si>
  <si>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207865895</t>
  </si>
  <si>
    <t>131</t>
  </si>
  <si>
    <t>DV</t>
  </si>
  <si>
    <t>Dodávka a osazení laminátových dvířek za wc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</si>
  <si>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</si>
  <si>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</si>
  <si>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</si>
  <si>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</si>
  <si>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</si>
  <si>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</si>
  <si>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</si>
  <si>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</si>
  <si>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</si>
  <si>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dlaždic keramických  kladených do malty režných nebo glazovaných hladkých přes 9 do 12 ks/ m2</t>
  </si>
  <si>
    <t>1229757012</t>
  </si>
  <si>
    <t>1,255*1,95</t>
  </si>
  <si>
    <t>134</t>
  </si>
  <si>
    <t>771591111</t>
  </si>
  <si>
    <t>Podlahy - ostatní práce  penetrace podkladu</t>
  </si>
  <si>
    <t>298290994</t>
  </si>
  <si>
    <t>135</t>
  </si>
  <si>
    <t>59761408</t>
  </si>
  <si>
    <t>dlaždice keramické slinuté neglazované mrazuvzdorné barevná přes 9 do 12 ks/m2</t>
  </si>
  <si>
    <t>759163011</t>
  </si>
  <si>
    <t>3,32272727272727*1,1 'Přepočtené koeficientem množství</t>
  </si>
  <si>
    <t>136</t>
  </si>
  <si>
    <t>998771103</t>
  </si>
  <si>
    <t>Přesun hmot pro podlahy z dlaždic stanovený z hmotnosti přesunovaného materiálu vodorovná dopravní vzdálenost do 50 m v objektech výšky přes 12 do 24 m</t>
  </si>
  <si>
    <t>2004592963</t>
  </si>
  <si>
    <t>137</t>
  </si>
  <si>
    <t>998771181</t>
  </si>
  <si>
    <t>Přesun hmot pro podlahy z dlaždic stanovený z hmotnosti přesunovaného materiálu Příplatek k ceně za přesun prováděný bez použití mechanizace pro jakoukoliv výšku objektu</t>
  </si>
  <si>
    <t>-723216516</t>
  </si>
  <si>
    <t>776</t>
  </si>
  <si>
    <t>Podlahy povlakové</t>
  </si>
  <si>
    <t>138</t>
  </si>
  <si>
    <t>776201812</t>
  </si>
  <si>
    <t>Demontáž povlakových podlahovin lepených ručně s podložkou</t>
  </si>
  <si>
    <t>477055740</t>
  </si>
  <si>
    <t>demontáž nášlapné vrstvy z pvc:</t>
  </si>
  <si>
    <t>139</t>
  </si>
  <si>
    <t>776421111</t>
  </si>
  <si>
    <t>Montáž lišt obvodových lepených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</si>
  <si>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</si>
  <si>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</si>
  <si>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</si>
  <si>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</si>
  <si>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</si>
  <si>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</si>
  <si>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</si>
  <si>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</si>
  <si>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pro podlahy povlakové  stanovený z hmotnosti přesunovaného materiálu vodorovná dopravní vzdálenost do 50 m v objektech výšky přes 12 do 24 m</t>
  </si>
  <si>
    <t>-490276927</t>
  </si>
  <si>
    <t>142</t>
  </si>
  <si>
    <t>998776181</t>
  </si>
  <si>
    <t>Přesun hmot pro podlahy povlakové  stanovený z hmotnosti přesunovaného materiálu Příplatek k cenám za přesun prováděný bez použití mechanizace pro jakoukoliv výšku objektu</t>
  </si>
  <si>
    <t>489711555</t>
  </si>
  <si>
    <t>781</t>
  </si>
  <si>
    <t>Dokončovací práce - obklady</t>
  </si>
  <si>
    <t>143</t>
  </si>
  <si>
    <t>781413212</t>
  </si>
  <si>
    <t>Montáž obkladů vnitřních stěn z obkladaček a dekorů (listel) pórovinových  lepených standardním lepidlem z dekorů, výšky přes 65 do 75 mm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</si>
  <si>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</si>
  <si>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</si>
  <si>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</si>
  <si>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</si>
  <si>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</si>
  <si>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</si>
  <si>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</si>
  <si>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</si>
  <si>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stěn z dlaždic keramických  kladených do malty režných nebo glazovaných hladkých přes 12 do 19 ks/m2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</si>
  <si>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</si>
  <si>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</si>
  <si>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</si>
  <si>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</si>
  <si>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</si>
  <si>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</si>
  <si>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</si>
  <si>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</si>
  <si>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</si>
  <si>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</si>
  <si>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Ostatní prvky  ostatní práce penetrace podkladu</t>
  </si>
  <si>
    <t>268188836</t>
  </si>
  <si>
    <t>148</t>
  </si>
  <si>
    <t>998781103</t>
  </si>
  <si>
    <t>Přesun hmot pro obklady keramické  stanovený z hmotnosti přesunovaného materiálu vodorovná dopravní vzdálenost do 50 m v objektech výšky přes 12 do 24 m</t>
  </si>
  <si>
    <t>-1128445757</t>
  </si>
  <si>
    <t>149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</si>
  <si>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</si>
  <si>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</si>
  <si>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-1302674158</t>
  </si>
  <si>
    <t>150</t>
  </si>
  <si>
    <t>Z</t>
  </si>
  <si>
    <t>Dodávka a montáž zrcadla na zeď</t>
  </si>
  <si>
    <t>863044273</t>
  </si>
  <si>
    <t>783</t>
  </si>
  <si>
    <t>Dokončovací práce - nátěry</t>
  </si>
  <si>
    <t>151</t>
  </si>
  <si>
    <t>783301313</t>
  </si>
  <si>
    <t>Příprava podkladu zámečnických konstrukcí před provedením nátěru odmaštění odmašťovačem ředidlovým</t>
  </si>
  <si>
    <t>1391628416</t>
  </si>
  <si>
    <t>152</t>
  </si>
  <si>
    <t>783314101</t>
  </si>
  <si>
    <t>Základní nátěr zámečnických konstrukcí jednonásobný syntetický</t>
  </si>
  <si>
    <t>968695814</t>
  </si>
  <si>
    <t>zárubně:</t>
  </si>
  <si>
    <t>(2*2+0,9)*2*0,5</t>
  </si>
  <si>
    <t>153</t>
  </si>
  <si>
    <t>783317101</t>
  </si>
  <si>
    <t>Krycí nátěr (email) zámečnických konstrukcí jednonásobný syntetický standardní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</si>
  <si>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</si>
  <si>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</si>
  <si>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</si>
  <si>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</si>
  <si>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</si>
  <si>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</si>
  <si>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</si>
  <si>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</si>
  <si>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</si>
  <si>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</si>
  <si>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</si>
  <si>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</si>
  <si>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</si>
  <si>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Penetrace podkladu jednonásobná základní silikátová v místnostech výšky do 3,80 m</t>
  </si>
  <si>
    <t>-1588393035</t>
  </si>
  <si>
    <t>156</t>
  </si>
  <si>
    <t>784321001</t>
  </si>
  <si>
    <t>Malby silikátové jednonásobné, bílé v místnostech výšky do 3,80 m</t>
  </si>
  <si>
    <t>584384790</t>
  </si>
  <si>
    <t>HZS</t>
  </si>
  <si>
    <t>Hodinové zúčtovací sazby</t>
  </si>
  <si>
    <t>157</t>
  </si>
  <si>
    <t>HZS1292</t>
  </si>
  <si>
    <t>Hodinové zúčtovací sazby profesí HSV  zemní a pomocné práce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</si>
  <si>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</si>
  <si>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</si>
  <si>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</si>
  <si>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</si>
  <si>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</si>
  <si>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</si>
  <si>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</si>
  <si>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</si>
  <si>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</si>
  <si>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</si>
  <si>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</si>
  <si>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Hodinové zúčtovací sazby profesí PSV  provádění stavebních instalací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</si>
  <si>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</si>
  <si>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</si>
  <si>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</si>
  <si>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</si>
  <si>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Hodinové zúčtovací sazby montáží technologických zařízení  při externích montážích montér potrubí</t>
  </si>
  <si>
    <t>773899353</t>
  </si>
  <si>
    <t>dopojení nového ventilátoru na stávající potrubí:</t>
  </si>
  <si>
    <t>160</t>
  </si>
  <si>
    <t>HZS4212</t>
  </si>
  <si>
    <t>Hodinové zúčtovací sazby ostatních profesí  revizní a kontrolní činnost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</si>
  <si>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</si>
  <si>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</si>
  <si>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</si>
  <si>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</si>
  <si>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</si>
  <si>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</si>
  <si>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</si>
  <si>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</si>
  <si>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</si>
  <si>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</si>
  <si>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</si>
  <si>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</si>
  <si>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</si>
  <si>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</si>
  <si>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</si>
  <si>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</si>
  <si>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</si>
  <si>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</si>
  <si>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</si>
  <si>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</si>
  <si>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</si>
  <si>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</si>
  <si>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</si>
  <si>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</si>
  <si>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</si>
  <si>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</si>
  <si>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</si>
  <si>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</si>
  <si>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</si>
  <si>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</si>
  <si>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</si>
  <si>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</si>
  <si>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</si>
  <si>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</si>
  <si>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</si>
  <si>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</si>
  <si>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</si>
  <si>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</si>
  <si>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</si>
  <si>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</si>
  <si>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</si>
  <si>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</si>
  <si>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</si>
  <si>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</si>
  <si>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</si>
  <si>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</si>
  <si>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</si>
  <si>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</si>
  <si>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</si>
  <si>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</si>
  <si>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</si>
  <si>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</si>
  <si>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</si>
  <si>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</si>
  <si>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</si>
  <si>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</si>
  <si>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</si>
  <si>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</si>
  <si>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</si>
  <si>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</si>
  <si>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</si>
  <si>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</si>
  <si>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</si>
  <si>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</si>
  <si>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</si>
  <si>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</si>
  <si>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</si>
  <si>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</si>
  <si>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</si>
  <si>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</si>
  <si>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</si>
  <si>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</si>
  <si>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</si>
  <si>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</si>
  <si>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</si>
  <si>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</si>
  <si>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</si>
  <si>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</si>
  <si>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</si>
  <si>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</si>
  <si>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</si>
  <si>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</si>
  <si>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</si>
  <si>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</si>
  <si>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</si>
  <si>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</si>
  <si>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</si>
  <si>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</si>
  <si>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</si>
  <si>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</si>
  <si>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</si>
  <si>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</si>
  <si>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</si>
  <si>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</si>
  <si>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</si>
  <si>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</si>
  <si>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</si>
  <si>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</si>
  <si>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</si>
  <si>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</si>
  <si>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</si>
  <si>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</si>
  <si>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</si>
  <si>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</si>
  <si>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</si>
  <si>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</si>
  <si>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</si>
  <si>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</si>
  <si>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</si>
  <si>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</si>
  <si>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</si>
  <si>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</si>
  <si>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</si>
  <si>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</si>
  <si>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</si>
  <si>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</si>
  <si>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</si>
  <si>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</si>
  <si>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</si>
  <si>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</si>
  <si>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</si>
  <si>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</si>
  <si>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</si>
  <si>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</si>
  <si>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</si>
  <si>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</si>
  <si>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</si>
  <si>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</si>
  <si>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</si>
  <si>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</si>
  <si>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</si>
  <si>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</si>
  <si>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</si>
  <si>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</si>
  <si>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</si>
  <si>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</si>
  <si>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</si>
  <si>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</si>
  <si>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</si>
  <si>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</si>
  <si>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</si>
  <si>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</si>
  <si>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</si>
  <si>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</si>
  <si>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</si>
  <si>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</si>
  <si>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</si>
  <si>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</si>
  <si>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</si>
  <si>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</si>
  <si>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</si>
  <si>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</si>
  <si>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</si>
  <si>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</si>
  <si>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</si>
  <si>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</si>
  <si>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</si>
  <si>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</si>
  <si>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</si>
  <si>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</si>
  <si>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</si>
  <si>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</si>
  <si>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</si>
  <si>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</si>
  <si>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</si>
  <si>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</si>
  <si>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</si>
  <si>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</si>
  <si>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</si>
  <si>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</si>
  <si>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</si>
  <si>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</si>
  <si>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</si>
  <si>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</si>
  <si>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</si>
  <si>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</si>
  <si>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</si>
  <si>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</si>
  <si>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</si>
  <si>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</si>
  <si>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</si>
  <si>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</si>
  <si>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</si>
  <si>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</si>
  <si>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</si>
  <si>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</si>
  <si>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</si>
  <si>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</si>
  <si>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</si>
  <si>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</si>
  <si>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</si>
  <si>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</si>
  <si>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</si>
  <si>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</si>
  <si>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</si>
  <si>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</si>
  <si>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</si>
  <si>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</si>
  <si>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B. Četyny 930/2</t>
  </si>
  <si>
    <t>Bytová jednotka č.6</t>
  </si>
  <si>
    <t>3 - Bytová jednotka č.6</t>
  </si>
  <si>
    <t>zárubeň ocelová pro sádrokarton 100 600 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</si>
</sst>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70" activePane="bottomLeft" state="frozen"/>
      <selection pane="bottomLeft" activeCell="J52" sqref="J52:AF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1086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B. Četyny 930/2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20. 8. 2019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1087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'3 - Bytová jednotka č. 6'!J27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'3 - Bytová jednotka č. 6'!P101</f>
        <v>0</v>
      </c>
      <c r="AV52" s="90">
        <f>'3 - Bytová jednotka č. 6'!J30</f>
        <v>0</v>
      </c>
      <c r="AW52" s="90">
        <f>'3 - Bytová jednotka č. 6'!J31</f>
        <v>0</v>
      </c>
      <c r="AX52" s="90">
        <f>'3 - Bytová jednotka č. 6'!J32</f>
        <v>0</v>
      </c>
      <c r="AY52" s="90">
        <f>'3 - Bytová jednotka č. 6'!J33</f>
        <v>0</v>
      </c>
      <c r="AZ52" s="90">
        <f>'3 - Bytová jednotka č. 6'!F30</f>
        <v>0</v>
      </c>
      <c r="BA52" s="90">
        <f>'3 - Bytová jednotka č. 6'!F31</f>
        <v>0</v>
      </c>
      <c r="BB52" s="90">
        <f>'3 - Bytová jednotka č. 6'!F32</f>
        <v>0</v>
      </c>
      <c r="BC52" s="90">
        <f>'3 - Bytová jednotka č. 6'!F33</f>
        <v>0</v>
      </c>
      <c r="BD52" s="92">
        <f>'3 - Bytová jednotka č. 6'!F34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7"/>
  <sheetViews>
    <sheetView showGridLines="0" tabSelected="1" workbookViewId="0">
      <pane ySplit="1" topLeftCell="A119" activePane="bottomLeft" state="frozen"/>
      <selection pane="bottomLeft" activeCell="F127" sqref="F1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B. Četyny 930/2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1088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ROUND(SUM(BE101:BE396), 2)</f>
        <v>0</v>
      </c>
      <c r="G30" s="41"/>
      <c r="H30" s="41"/>
      <c r="I30" s="114">
        <v>0.21</v>
      </c>
      <c r="J30" s="113">
        <f>ROUND(ROUND((SUM(BE101:BE396)),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ROUND(SUM(BF101:BF396), 2)</f>
        <v>0</v>
      </c>
      <c r="G31" s="41"/>
      <c r="H31" s="41"/>
      <c r="I31" s="114">
        <v>0.15</v>
      </c>
      <c r="J31" s="113">
        <f>ROUND(ROUND((SUM(BF101:BF396)),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ROUND(SUM(BG101:BG396),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ROUND(SUM(BH101:BH396),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ROUND(SUM(BI101:BI396),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B. Četyny 930/2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3 - Bytová jednotka č.6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J101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J102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J103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J127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J149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J157</f>
        <v>0</v>
      </c>
      <c r="K61" s="143"/>
    </row>
    <row r="62" spans="2:47" s="7" customFormat="1" ht="24.95" customHeight="1">
      <c r="B62" s="130"/>
      <c r="C62" s="131"/>
      <c r="D62" s="132" t="s">
        <v>97</v>
      </c>
      <c r="E62" s="133"/>
      <c r="F62" s="133"/>
      <c r="G62" s="133"/>
      <c r="H62" s="133"/>
      <c r="I62" s="134"/>
      <c r="J62" s="135">
        <f>J161</f>
        <v>0</v>
      </c>
      <c r="K62" s="136"/>
    </row>
    <row r="63" spans="2:47" s="8" customFormat="1" ht="19.899999999999999" customHeight="1">
      <c r="B63" s="137"/>
      <c r="C63" s="138"/>
      <c r="D63" s="139" t="s">
        <v>98</v>
      </c>
      <c r="E63" s="140"/>
      <c r="F63" s="140"/>
      <c r="G63" s="140"/>
      <c r="H63" s="140"/>
      <c r="I63" s="141"/>
      <c r="J63" s="142">
        <f>J162</f>
        <v>0</v>
      </c>
      <c r="K63" s="143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J189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J212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J224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J246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J250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J268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J274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J294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J321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J332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J349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J355</f>
        <v>0</v>
      </c>
      <c r="K77" s="143"/>
    </row>
    <row r="78" spans="2:11" s="7" customFormat="1" ht="24.95" customHeight="1">
      <c r="B78" s="130"/>
      <c r="C78" s="131"/>
      <c r="D78" s="132" t="s">
        <v>113</v>
      </c>
      <c r="E78" s="133"/>
      <c r="F78" s="133"/>
      <c r="G78" s="133"/>
      <c r="H78" s="133"/>
      <c r="I78" s="134"/>
      <c r="J78" s="135">
        <f>J369</f>
        <v>0</v>
      </c>
      <c r="K78" s="136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8" customFormat="1" ht="19.899999999999999" customHeight="1">
      <c r="B80" s="137"/>
      <c r="C80" s="138"/>
      <c r="D80" s="139" t="s">
        <v>115</v>
      </c>
      <c r="E80" s="140"/>
      <c r="F80" s="140"/>
      <c r="G80" s="140"/>
      <c r="H80" s="140"/>
      <c r="I80" s="141"/>
      <c r="J80" s="142">
        <f>J393</f>
        <v>0</v>
      </c>
      <c r="K80" s="143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J395</f>
        <v>0</v>
      </c>
      <c r="K81" s="143"/>
    </row>
    <row r="82" spans="2:12" s="1" customFormat="1" ht="21.75" customHeight="1">
      <c r="B82" s="40"/>
      <c r="C82" s="41"/>
      <c r="D82" s="41"/>
      <c r="E82" s="41"/>
      <c r="F82" s="41"/>
      <c r="G82" s="41"/>
      <c r="H82" s="41"/>
      <c r="I82" s="101"/>
      <c r="J82" s="41"/>
      <c r="K82" s="44"/>
    </row>
    <row r="83" spans="2:12" s="1" customFormat="1" ht="6.95" customHeight="1">
      <c r="B83" s="55"/>
      <c r="C83" s="56"/>
      <c r="D83" s="56"/>
      <c r="E83" s="56"/>
      <c r="F83" s="56"/>
      <c r="G83" s="56"/>
      <c r="H83" s="56"/>
      <c r="I83" s="122"/>
      <c r="J83" s="56"/>
      <c r="K83" s="57"/>
    </row>
    <row r="87" spans="2:12" s="1" customFormat="1" ht="6.95" customHeight="1">
      <c r="B87" s="58"/>
      <c r="C87" s="59"/>
      <c r="D87" s="59"/>
      <c r="E87" s="59"/>
      <c r="F87" s="59"/>
      <c r="G87" s="59"/>
      <c r="H87" s="59"/>
      <c r="I87" s="123"/>
      <c r="J87" s="59"/>
      <c r="K87" s="59"/>
      <c r="L87" s="40"/>
    </row>
    <row r="88" spans="2:12" s="1" customFormat="1" ht="36.950000000000003" customHeight="1">
      <c r="B88" s="40"/>
      <c r="C88" s="60" t="s">
        <v>117</v>
      </c>
      <c r="I88" s="144"/>
      <c r="L88" s="40"/>
    </row>
    <row r="89" spans="2:12" s="1" customFormat="1" ht="6.95" customHeight="1">
      <c r="B89" s="40"/>
      <c r="I89" s="144"/>
      <c r="L89" s="40"/>
    </row>
    <row r="90" spans="2:12" s="1" customFormat="1" ht="14.45" customHeight="1">
      <c r="B90" s="40"/>
      <c r="C90" s="62" t="s">
        <v>19</v>
      </c>
      <c r="I90" s="144"/>
      <c r="L90" s="40"/>
    </row>
    <row r="91" spans="2:12" s="1" customFormat="1" ht="16.5" customHeight="1">
      <c r="B91" s="40"/>
      <c r="E91" s="336" t="str">
        <f>E7</f>
        <v>B. Četyny 930/2</v>
      </c>
      <c r="F91" s="337"/>
      <c r="G91" s="337"/>
      <c r="H91" s="337"/>
      <c r="I91" s="144"/>
      <c r="L91" s="40"/>
    </row>
    <row r="92" spans="2:12" s="1" customFormat="1" ht="14.45" customHeight="1">
      <c r="B92" s="40"/>
      <c r="C92" s="62" t="s">
        <v>86</v>
      </c>
      <c r="I92" s="144"/>
      <c r="L92" s="40"/>
    </row>
    <row r="93" spans="2:12" s="1" customFormat="1" ht="17.25" customHeight="1">
      <c r="B93" s="40"/>
      <c r="E93" s="331" t="str">
        <f>E9</f>
        <v>3 - Bytová jednotka č.6</v>
      </c>
      <c r="F93" s="338"/>
      <c r="G93" s="338"/>
      <c r="H93" s="338"/>
      <c r="I93" s="144"/>
      <c r="L93" s="40"/>
    </row>
    <row r="94" spans="2:12" s="1" customFormat="1" ht="6.95" customHeight="1">
      <c r="B94" s="40"/>
      <c r="I94" s="144"/>
      <c r="L94" s="40"/>
    </row>
    <row r="95" spans="2:12" s="1" customFormat="1" ht="18" customHeight="1">
      <c r="B95" s="40"/>
      <c r="C95" s="62" t="s">
        <v>22</v>
      </c>
      <c r="F95" s="145" t="str">
        <f>F12</f>
        <v xml:space="preserve"> </v>
      </c>
      <c r="I95" s="146" t="s">
        <v>24</v>
      </c>
      <c r="J95" s="66" t="str">
        <f>IF(J12="","",J12)</f>
        <v>20. 8. 2019</v>
      </c>
      <c r="L95" s="40"/>
    </row>
    <row r="96" spans="2:12" s="1" customFormat="1" ht="6.95" customHeight="1">
      <c r="B96" s="40"/>
      <c r="I96" s="144"/>
      <c r="L96" s="40"/>
    </row>
    <row r="97" spans="2:65" s="1" customFormat="1" ht="15">
      <c r="B97" s="40"/>
      <c r="C97" s="62" t="s">
        <v>26</v>
      </c>
      <c r="F97" s="145" t="str">
        <f>E15</f>
        <v xml:space="preserve"> </v>
      </c>
      <c r="I97" s="146" t="s">
        <v>31</v>
      </c>
      <c r="J97" s="145" t="str">
        <f>E21</f>
        <v>Ing. Vladimír Slonka</v>
      </c>
      <c r="L97" s="40"/>
    </row>
    <row r="98" spans="2:65" s="1" customFormat="1" ht="14.45" customHeight="1">
      <c r="B98" s="40"/>
      <c r="C98" s="62" t="s">
        <v>29</v>
      </c>
      <c r="F98" s="145" t="str">
        <f>IF(E18="","",E18)</f>
        <v/>
      </c>
      <c r="I98" s="144"/>
      <c r="L98" s="40"/>
    </row>
    <row r="99" spans="2:65" s="1" customFormat="1" ht="10.35" customHeight="1">
      <c r="B99" s="40"/>
      <c r="I99" s="144"/>
      <c r="L99" s="40"/>
    </row>
    <row r="100" spans="2:65" s="9" customFormat="1" ht="29.25" customHeight="1">
      <c r="B100" s="147"/>
      <c r="C100" s="148" t="s">
        <v>118</v>
      </c>
      <c r="D100" s="149" t="s">
        <v>56</v>
      </c>
      <c r="E100" s="149" t="s">
        <v>52</v>
      </c>
      <c r="F100" s="149" t="s">
        <v>119</v>
      </c>
      <c r="G100" s="149" t="s">
        <v>120</v>
      </c>
      <c r="H100" s="149" t="s">
        <v>121</v>
      </c>
      <c r="I100" s="150" t="s">
        <v>122</v>
      </c>
      <c r="J100" s="149" t="s">
        <v>89</v>
      </c>
      <c r="K100" s="151" t="s">
        <v>123</v>
      </c>
      <c r="L100" s="147"/>
      <c r="M100" s="72" t="s">
        <v>124</v>
      </c>
      <c r="N100" s="73" t="s">
        <v>41</v>
      </c>
      <c r="O100" s="73" t="s">
        <v>125</v>
      </c>
      <c r="P100" s="73" t="s">
        <v>126</v>
      </c>
      <c r="Q100" s="73" t="s">
        <v>127</v>
      </c>
      <c r="R100" s="73" t="s">
        <v>128</v>
      </c>
      <c r="S100" s="73" t="s">
        <v>129</v>
      </c>
      <c r="T100" s="74" t="s">
        <v>130</v>
      </c>
    </row>
    <row r="101" spans="2:65" s="1" customFormat="1" ht="29.25" customHeight="1">
      <c r="B101" s="40"/>
      <c r="C101" s="76" t="s">
        <v>90</v>
      </c>
      <c r="I101" s="144"/>
      <c r="J101" s="152">
        <f>BK101</f>
        <v>0</v>
      </c>
      <c r="L101" s="40"/>
      <c r="M101" s="75"/>
      <c r="N101" s="67"/>
      <c r="O101" s="67"/>
      <c r="P101" s="153">
        <f>P102+P161+P369+P392</f>
        <v>0</v>
      </c>
      <c r="Q101" s="67"/>
      <c r="R101" s="153">
        <f>R102+R161+R369+R392</f>
        <v>2.7368273700000003</v>
      </c>
      <c r="S101" s="67"/>
      <c r="T101" s="154">
        <f>T102+T161+T369+T392</f>
        <v>2.6128620000000007</v>
      </c>
      <c r="AT101" s="23" t="s">
        <v>70</v>
      </c>
      <c r="AU101" s="23" t="s">
        <v>91</v>
      </c>
      <c r="BK101" s="155">
        <f>BK102+BK161+BK369+BK392</f>
        <v>0</v>
      </c>
    </row>
    <row r="102" spans="2:65" s="10" customFormat="1" ht="37.35" customHeight="1">
      <c r="B102" s="156"/>
      <c r="D102" s="157" t="s">
        <v>70</v>
      </c>
      <c r="E102" s="158" t="s">
        <v>131</v>
      </c>
      <c r="F102" s="158" t="s">
        <v>132</v>
      </c>
      <c r="I102" s="159"/>
      <c r="J102" s="160">
        <f>BK102</f>
        <v>0</v>
      </c>
      <c r="L102" s="156"/>
      <c r="M102" s="161"/>
      <c r="N102" s="162"/>
      <c r="O102" s="162"/>
      <c r="P102" s="163">
        <f>P103+P127+P149+P157</f>
        <v>0</v>
      </c>
      <c r="Q102" s="162"/>
      <c r="R102" s="163">
        <f>R103+R127+R149+R157</f>
        <v>0.69229644000000001</v>
      </c>
      <c r="S102" s="162"/>
      <c r="T102" s="164">
        <f>T103+T127+T149+T157</f>
        <v>2.4086075000000005</v>
      </c>
      <c r="AR102" s="157" t="s">
        <v>78</v>
      </c>
      <c r="AT102" s="165" t="s">
        <v>70</v>
      </c>
      <c r="AU102" s="165" t="s">
        <v>71</v>
      </c>
      <c r="AY102" s="157" t="s">
        <v>133</v>
      </c>
      <c r="BK102" s="166">
        <f>BK103+BK127+BK149+BK157</f>
        <v>0</v>
      </c>
    </row>
    <row r="103" spans="2:65" s="10" customFormat="1" ht="19.899999999999999" customHeight="1">
      <c r="B103" s="156"/>
      <c r="D103" s="157" t="s">
        <v>70</v>
      </c>
      <c r="E103" s="167" t="s">
        <v>134</v>
      </c>
      <c r="F103" s="167" t="s">
        <v>135</v>
      </c>
      <c r="I103" s="159"/>
      <c r="J103" s="168">
        <f>BK103</f>
        <v>0</v>
      </c>
      <c r="L103" s="156"/>
      <c r="M103" s="161"/>
      <c r="N103" s="162"/>
      <c r="O103" s="162"/>
      <c r="P103" s="163">
        <f>SUM(P104:P126)</f>
        <v>0</v>
      </c>
      <c r="Q103" s="162"/>
      <c r="R103" s="163">
        <f>SUM(R104:R126)</f>
        <v>0.68980644000000002</v>
      </c>
      <c r="S103" s="162"/>
      <c r="T103" s="164">
        <f>SUM(T104:T126)</f>
        <v>0</v>
      </c>
      <c r="AR103" s="157" t="s">
        <v>78</v>
      </c>
      <c r="AT103" s="165" t="s">
        <v>70</v>
      </c>
      <c r="AU103" s="165" t="s">
        <v>78</v>
      </c>
      <c r="AY103" s="157" t="s">
        <v>133</v>
      </c>
      <c r="BK103" s="166">
        <f>SUM(BK104:BK126)</f>
        <v>0</v>
      </c>
    </row>
    <row r="104" spans="2:65" s="1" customFormat="1" ht="25.5" customHeight="1">
      <c r="B104" s="169"/>
      <c r="C104" s="170" t="s">
        <v>78</v>
      </c>
      <c r="D104" s="170" t="s">
        <v>136</v>
      </c>
      <c r="E104" s="171" t="s">
        <v>137</v>
      </c>
      <c r="F104" s="172" t="s">
        <v>138</v>
      </c>
      <c r="G104" s="173" t="s">
        <v>139</v>
      </c>
      <c r="H104" s="174">
        <v>4.1890000000000001</v>
      </c>
      <c r="I104" s="175"/>
      <c r="J104" s="176">
        <f t="shared" ref="J104:J110" si="0">ROUND(I104*H104,2)</f>
        <v>0</v>
      </c>
      <c r="K104" s="172" t="s">
        <v>140</v>
      </c>
      <c r="L104" s="40"/>
      <c r="M104" s="177" t="s">
        <v>5</v>
      </c>
      <c r="N104" s="178" t="s">
        <v>43</v>
      </c>
      <c r="O104" s="41"/>
      <c r="P104" s="179">
        <f t="shared" ref="P104:P110" si="1">O104*H104</f>
        <v>0</v>
      </c>
      <c r="Q104" s="179">
        <v>2.5999999999999998E-4</v>
      </c>
      <c r="R104" s="179">
        <f t="shared" ref="R104:R110" si="2">Q104*H104</f>
        <v>1.0891399999999999E-3</v>
      </c>
      <c r="S104" s="179">
        <v>0</v>
      </c>
      <c r="T104" s="180">
        <f t="shared" ref="T104:T110" si="3">S104*H104</f>
        <v>0</v>
      </c>
      <c r="AR104" s="23" t="s">
        <v>141</v>
      </c>
      <c r="AT104" s="23" t="s">
        <v>136</v>
      </c>
      <c r="AU104" s="23" t="s">
        <v>142</v>
      </c>
      <c r="AY104" s="23" t="s">
        <v>133</v>
      </c>
      <c r="BE104" s="181">
        <f t="shared" ref="BE104:BE110" si="4">IF(N104="základní",J104,0)</f>
        <v>0</v>
      </c>
      <c r="BF104" s="181">
        <f t="shared" ref="BF104:BF110" si="5">IF(N104="snížená",J104,0)</f>
        <v>0</v>
      </c>
      <c r="BG104" s="181">
        <f t="shared" ref="BG104:BG110" si="6">IF(N104="zákl. přenesená",J104,0)</f>
        <v>0</v>
      </c>
      <c r="BH104" s="181">
        <f t="shared" ref="BH104:BH110" si="7">IF(N104="sníž. přenesená",J104,0)</f>
        <v>0</v>
      </c>
      <c r="BI104" s="181">
        <f t="shared" ref="BI104:BI110" si="8">IF(N104="nulová",J104,0)</f>
        <v>0</v>
      </c>
      <c r="BJ104" s="23" t="s">
        <v>142</v>
      </c>
      <c r="BK104" s="181">
        <f t="shared" ref="BK104:BK110" si="9">ROUND(I104*H104,2)</f>
        <v>0</v>
      </c>
      <c r="BL104" s="23" t="s">
        <v>141</v>
      </c>
      <c r="BM104" s="23" t="s">
        <v>143</v>
      </c>
    </row>
    <row r="105" spans="2:65" s="1" customFormat="1" ht="25.5" customHeight="1">
      <c r="B105" s="169"/>
      <c r="C105" s="170" t="s">
        <v>142</v>
      </c>
      <c r="D105" s="170" t="s">
        <v>136</v>
      </c>
      <c r="E105" s="171" t="s">
        <v>144</v>
      </c>
      <c r="F105" s="172" t="s">
        <v>145</v>
      </c>
      <c r="G105" s="173" t="s">
        <v>139</v>
      </c>
      <c r="H105" s="174">
        <v>4.1890000000000001</v>
      </c>
      <c r="I105" s="175"/>
      <c r="J105" s="176">
        <f t="shared" si="0"/>
        <v>0</v>
      </c>
      <c r="K105" s="172" t="s">
        <v>140</v>
      </c>
      <c r="L105" s="40"/>
      <c r="M105" s="177" t="s">
        <v>5</v>
      </c>
      <c r="N105" s="178" t="s">
        <v>43</v>
      </c>
      <c r="O105" s="41"/>
      <c r="P105" s="179">
        <f t="shared" si="1"/>
        <v>0</v>
      </c>
      <c r="Q105" s="179">
        <v>4.3800000000000002E-3</v>
      </c>
      <c r="R105" s="179">
        <f t="shared" si="2"/>
        <v>1.8347820000000001E-2</v>
      </c>
      <c r="S105" s="179">
        <v>0</v>
      </c>
      <c r="T105" s="180">
        <f t="shared" si="3"/>
        <v>0</v>
      </c>
      <c r="AR105" s="23" t="s">
        <v>141</v>
      </c>
      <c r="AT105" s="23" t="s">
        <v>136</v>
      </c>
      <c r="AU105" s="23" t="s">
        <v>142</v>
      </c>
      <c r="AY105" s="23" t="s">
        <v>133</v>
      </c>
      <c r="BE105" s="181">
        <f t="shared" si="4"/>
        <v>0</v>
      </c>
      <c r="BF105" s="181">
        <f t="shared" si="5"/>
        <v>0</v>
      </c>
      <c r="BG105" s="181">
        <f t="shared" si="6"/>
        <v>0</v>
      </c>
      <c r="BH105" s="181">
        <f t="shared" si="7"/>
        <v>0</v>
      </c>
      <c r="BI105" s="181">
        <f t="shared" si="8"/>
        <v>0</v>
      </c>
      <c r="BJ105" s="23" t="s">
        <v>142</v>
      </c>
      <c r="BK105" s="181">
        <f t="shared" si="9"/>
        <v>0</v>
      </c>
      <c r="BL105" s="23" t="s">
        <v>141</v>
      </c>
      <c r="BM105" s="23" t="s">
        <v>146</v>
      </c>
    </row>
    <row r="106" spans="2:65" s="1" customFormat="1" ht="25.5" customHeight="1">
      <c r="B106" s="169"/>
      <c r="C106" s="170" t="s">
        <v>76</v>
      </c>
      <c r="D106" s="170" t="s">
        <v>136</v>
      </c>
      <c r="E106" s="171" t="s">
        <v>147</v>
      </c>
      <c r="F106" s="172" t="s">
        <v>148</v>
      </c>
      <c r="G106" s="173" t="s">
        <v>139</v>
      </c>
      <c r="H106" s="174">
        <v>4.1890000000000001</v>
      </c>
      <c r="I106" s="175"/>
      <c r="J106" s="176">
        <f t="shared" si="0"/>
        <v>0</v>
      </c>
      <c r="K106" s="172" t="s">
        <v>140</v>
      </c>
      <c r="L106" s="40"/>
      <c r="M106" s="177" t="s">
        <v>5</v>
      </c>
      <c r="N106" s="178" t="s">
        <v>43</v>
      </c>
      <c r="O106" s="41"/>
      <c r="P106" s="179">
        <f t="shared" si="1"/>
        <v>0</v>
      </c>
      <c r="Q106" s="179">
        <v>3.0000000000000001E-3</v>
      </c>
      <c r="R106" s="179">
        <f t="shared" si="2"/>
        <v>1.2567E-2</v>
      </c>
      <c r="S106" s="179">
        <v>0</v>
      </c>
      <c r="T106" s="180">
        <f t="shared" si="3"/>
        <v>0</v>
      </c>
      <c r="AR106" s="23" t="s">
        <v>141</v>
      </c>
      <c r="AT106" s="23" t="s">
        <v>136</v>
      </c>
      <c r="AU106" s="23" t="s">
        <v>142</v>
      </c>
      <c r="AY106" s="23" t="s">
        <v>133</v>
      </c>
      <c r="BE106" s="181">
        <f t="shared" si="4"/>
        <v>0</v>
      </c>
      <c r="BF106" s="181">
        <f t="shared" si="5"/>
        <v>0</v>
      </c>
      <c r="BG106" s="181">
        <f t="shared" si="6"/>
        <v>0</v>
      </c>
      <c r="BH106" s="181">
        <f t="shared" si="7"/>
        <v>0</v>
      </c>
      <c r="BI106" s="181">
        <f t="shared" si="8"/>
        <v>0</v>
      </c>
      <c r="BJ106" s="23" t="s">
        <v>142</v>
      </c>
      <c r="BK106" s="181">
        <f t="shared" si="9"/>
        <v>0</v>
      </c>
      <c r="BL106" s="23" t="s">
        <v>141</v>
      </c>
      <c r="BM106" s="23" t="s">
        <v>149</v>
      </c>
    </row>
    <row r="107" spans="2:65" s="1" customFormat="1" ht="25.5" customHeight="1">
      <c r="B107" s="169"/>
      <c r="C107" s="170" t="s">
        <v>141</v>
      </c>
      <c r="D107" s="170" t="s">
        <v>136</v>
      </c>
      <c r="E107" s="171" t="s">
        <v>150</v>
      </c>
      <c r="F107" s="172" t="s">
        <v>151</v>
      </c>
      <c r="G107" s="173" t="s">
        <v>139</v>
      </c>
      <c r="H107" s="174">
        <v>4.1890000000000001</v>
      </c>
      <c r="I107" s="175"/>
      <c r="J107" s="176">
        <f t="shared" si="0"/>
        <v>0</v>
      </c>
      <c r="K107" s="172" t="s">
        <v>140</v>
      </c>
      <c r="L107" s="40"/>
      <c r="M107" s="177" t="s">
        <v>5</v>
      </c>
      <c r="N107" s="178" t="s">
        <v>43</v>
      </c>
      <c r="O107" s="41"/>
      <c r="P107" s="179">
        <f t="shared" si="1"/>
        <v>0</v>
      </c>
      <c r="Q107" s="179">
        <v>1.575E-2</v>
      </c>
      <c r="R107" s="179">
        <f t="shared" si="2"/>
        <v>6.5976750000000001E-2</v>
      </c>
      <c r="S107" s="179">
        <v>0</v>
      </c>
      <c r="T107" s="180">
        <f t="shared" si="3"/>
        <v>0</v>
      </c>
      <c r="AR107" s="23" t="s">
        <v>141</v>
      </c>
      <c r="AT107" s="23" t="s">
        <v>136</v>
      </c>
      <c r="AU107" s="23" t="s">
        <v>142</v>
      </c>
      <c r="AY107" s="23" t="s">
        <v>133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142</v>
      </c>
      <c r="BK107" s="181">
        <f t="shared" si="9"/>
        <v>0</v>
      </c>
      <c r="BL107" s="23" t="s">
        <v>141</v>
      </c>
      <c r="BM107" s="23" t="s">
        <v>152</v>
      </c>
    </row>
    <row r="108" spans="2:65" s="1" customFormat="1" ht="25.5" customHeight="1">
      <c r="B108" s="169"/>
      <c r="C108" s="170" t="s">
        <v>153</v>
      </c>
      <c r="D108" s="170" t="s">
        <v>136</v>
      </c>
      <c r="E108" s="171" t="s">
        <v>154</v>
      </c>
      <c r="F108" s="172" t="s">
        <v>155</v>
      </c>
      <c r="G108" s="173" t="s">
        <v>139</v>
      </c>
      <c r="H108" s="174">
        <v>7.1369999999999996</v>
      </c>
      <c r="I108" s="175"/>
      <c r="J108" s="176">
        <f t="shared" si="0"/>
        <v>0</v>
      </c>
      <c r="K108" s="172" t="s">
        <v>140</v>
      </c>
      <c r="L108" s="40"/>
      <c r="M108" s="177" t="s">
        <v>5</v>
      </c>
      <c r="N108" s="178" t="s">
        <v>43</v>
      </c>
      <c r="O108" s="41"/>
      <c r="P108" s="179">
        <f t="shared" si="1"/>
        <v>0</v>
      </c>
      <c r="Q108" s="179">
        <v>2.5999999999999998E-4</v>
      </c>
      <c r="R108" s="179">
        <f t="shared" si="2"/>
        <v>1.8556199999999997E-3</v>
      </c>
      <c r="S108" s="179">
        <v>0</v>
      </c>
      <c r="T108" s="180">
        <f t="shared" si="3"/>
        <v>0</v>
      </c>
      <c r="AR108" s="23" t="s">
        <v>141</v>
      </c>
      <c r="AT108" s="23" t="s">
        <v>136</v>
      </c>
      <c r="AU108" s="23" t="s">
        <v>142</v>
      </c>
      <c r="AY108" s="23" t="s">
        <v>133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142</v>
      </c>
      <c r="BK108" s="181">
        <f t="shared" si="9"/>
        <v>0</v>
      </c>
      <c r="BL108" s="23" t="s">
        <v>141</v>
      </c>
      <c r="BM108" s="23" t="s">
        <v>156</v>
      </c>
    </row>
    <row r="109" spans="2:65" s="1" customFormat="1" ht="25.5" customHeight="1">
      <c r="B109" s="169"/>
      <c r="C109" s="170" t="s">
        <v>134</v>
      </c>
      <c r="D109" s="170" t="s">
        <v>136</v>
      </c>
      <c r="E109" s="171" t="s">
        <v>157</v>
      </c>
      <c r="F109" s="172" t="s">
        <v>158</v>
      </c>
      <c r="G109" s="173" t="s">
        <v>139</v>
      </c>
      <c r="H109" s="174">
        <v>7.1369999999999996</v>
      </c>
      <c r="I109" s="175"/>
      <c r="J109" s="176">
        <f t="shared" si="0"/>
        <v>0</v>
      </c>
      <c r="K109" s="172" t="s">
        <v>140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3.1260059999999999E-2</v>
      </c>
      <c r="S109" s="179">
        <v>0</v>
      </c>
      <c r="T109" s="180">
        <f t="shared" si="3"/>
        <v>0</v>
      </c>
      <c r="AR109" s="23" t="s">
        <v>141</v>
      </c>
      <c r="AT109" s="23" t="s">
        <v>136</v>
      </c>
      <c r="AU109" s="23" t="s">
        <v>142</v>
      </c>
      <c r="AY109" s="23" t="s">
        <v>133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141</v>
      </c>
      <c r="BM109" s="23" t="s">
        <v>159</v>
      </c>
    </row>
    <row r="110" spans="2:65" s="1" customFormat="1" ht="16.5" customHeight="1">
      <c r="B110" s="169"/>
      <c r="C110" s="170" t="s">
        <v>160</v>
      </c>
      <c r="D110" s="170" t="s">
        <v>136</v>
      </c>
      <c r="E110" s="171" t="s">
        <v>161</v>
      </c>
      <c r="F110" s="172" t="s">
        <v>162</v>
      </c>
      <c r="G110" s="173" t="s">
        <v>139</v>
      </c>
      <c r="H110" s="174">
        <v>1.512</v>
      </c>
      <c r="I110" s="175"/>
      <c r="J110" s="176">
        <f t="shared" si="0"/>
        <v>0</v>
      </c>
      <c r="K110" s="172" t="s">
        <v>140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4.5360000000000001E-3</v>
      </c>
      <c r="S110" s="179">
        <v>0</v>
      </c>
      <c r="T110" s="180">
        <f t="shared" si="3"/>
        <v>0</v>
      </c>
      <c r="AR110" s="23" t="s">
        <v>141</v>
      </c>
      <c r="AT110" s="23" t="s">
        <v>136</v>
      </c>
      <c r="AU110" s="23" t="s">
        <v>142</v>
      </c>
      <c r="AY110" s="23" t="s">
        <v>133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141</v>
      </c>
      <c r="BM110" s="23" t="s">
        <v>163</v>
      </c>
    </row>
    <row r="111" spans="2:65" s="11" customFormat="1">
      <c r="B111" s="182"/>
      <c r="D111" s="183" t="s">
        <v>164</v>
      </c>
      <c r="E111" s="184" t="s">
        <v>5</v>
      </c>
      <c r="F111" s="185" t="s">
        <v>165</v>
      </c>
      <c r="H111" s="186">
        <v>1.512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164</v>
      </c>
      <c r="AU111" s="184" t="s">
        <v>142</v>
      </c>
      <c r="AV111" s="11" t="s">
        <v>142</v>
      </c>
      <c r="AW111" s="11" t="s">
        <v>35</v>
      </c>
      <c r="AX111" s="11" t="s">
        <v>78</v>
      </c>
      <c r="AY111" s="184" t="s">
        <v>133</v>
      </c>
    </row>
    <row r="112" spans="2:65" s="1" customFormat="1" ht="25.5" customHeight="1">
      <c r="B112" s="169"/>
      <c r="C112" s="170" t="s">
        <v>166</v>
      </c>
      <c r="D112" s="170" t="s">
        <v>136</v>
      </c>
      <c r="E112" s="171" t="s">
        <v>167</v>
      </c>
      <c r="F112" s="172" t="s">
        <v>168</v>
      </c>
      <c r="G112" s="173" t="s">
        <v>139</v>
      </c>
      <c r="H112" s="174">
        <v>7.1369999999999996</v>
      </c>
      <c r="I112" s="175"/>
      <c r="J112" s="176">
        <f>ROUND(I112*H112,2)</f>
        <v>0</v>
      </c>
      <c r="K112" s="172" t="s">
        <v>140</v>
      </c>
      <c r="L112" s="40"/>
      <c r="M112" s="177" t="s">
        <v>5</v>
      </c>
      <c r="N112" s="178" t="s">
        <v>43</v>
      </c>
      <c r="O112" s="41"/>
      <c r="P112" s="179">
        <f>O112*H112</f>
        <v>0</v>
      </c>
      <c r="Q112" s="179">
        <v>1.575E-2</v>
      </c>
      <c r="R112" s="179">
        <f>Q112*H112</f>
        <v>0.11240775</v>
      </c>
      <c r="S112" s="179">
        <v>0</v>
      </c>
      <c r="T112" s="180">
        <f>S112*H112</f>
        <v>0</v>
      </c>
      <c r="AR112" s="23" t="s">
        <v>141</v>
      </c>
      <c r="AT112" s="23" t="s">
        <v>136</v>
      </c>
      <c r="AU112" s="23" t="s">
        <v>142</v>
      </c>
      <c r="AY112" s="23" t="s">
        <v>133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3" t="s">
        <v>142</v>
      </c>
      <c r="BK112" s="181">
        <f>ROUND(I112*H112,2)</f>
        <v>0</v>
      </c>
      <c r="BL112" s="23" t="s">
        <v>141</v>
      </c>
      <c r="BM112" s="23" t="s">
        <v>169</v>
      </c>
    </row>
    <row r="113" spans="2:65" s="11" customFormat="1">
      <c r="B113" s="182"/>
      <c r="D113" s="183" t="s">
        <v>164</v>
      </c>
      <c r="E113" s="184" t="s">
        <v>5</v>
      </c>
      <c r="F113" s="185" t="s">
        <v>170</v>
      </c>
      <c r="H113" s="186">
        <v>7.1369999999999996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164</v>
      </c>
      <c r="AU113" s="184" t="s">
        <v>142</v>
      </c>
      <c r="AV113" s="11" t="s">
        <v>142</v>
      </c>
      <c r="AW113" s="11" t="s">
        <v>35</v>
      </c>
      <c r="AX113" s="11" t="s">
        <v>78</v>
      </c>
      <c r="AY113" s="184" t="s">
        <v>133</v>
      </c>
    </row>
    <row r="114" spans="2:65" s="1" customFormat="1" ht="25.5" customHeight="1">
      <c r="B114" s="169"/>
      <c r="C114" s="170" t="s">
        <v>171</v>
      </c>
      <c r="D114" s="170" t="s">
        <v>136</v>
      </c>
      <c r="E114" s="171" t="s">
        <v>172</v>
      </c>
      <c r="F114" s="172" t="s">
        <v>173</v>
      </c>
      <c r="G114" s="173" t="s">
        <v>139</v>
      </c>
      <c r="H114" s="174">
        <v>17.5</v>
      </c>
      <c r="I114" s="175"/>
      <c r="J114" s="176">
        <f>ROUND(I114*H114,2)</f>
        <v>0</v>
      </c>
      <c r="K114" s="172" t="s">
        <v>140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23" t="s">
        <v>141</v>
      </c>
      <c r="AT114" s="23" t="s">
        <v>136</v>
      </c>
      <c r="AU114" s="23" t="s">
        <v>142</v>
      </c>
      <c r="AY114" s="23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174</v>
      </c>
    </row>
    <row r="115" spans="2:65" s="11" customFormat="1">
      <c r="B115" s="182"/>
      <c r="D115" s="183" t="s">
        <v>164</v>
      </c>
      <c r="E115" s="184" t="s">
        <v>5</v>
      </c>
      <c r="F115" s="185" t="s">
        <v>175</v>
      </c>
      <c r="H115" s="186">
        <v>17.5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164</v>
      </c>
      <c r="AU115" s="184" t="s">
        <v>142</v>
      </c>
      <c r="AV115" s="11" t="s">
        <v>142</v>
      </c>
      <c r="AW115" s="11" t="s">
        <v>35</v>
      </c>
      <c r="AX115" s="11" t="s">
        <v>78</v>
      </c>
      <c r="AY115" s="184" t="s">
        <v>133</v>
      </c>
    </row>
    <row r="116" spans="2:65" s="1" customFormat="1" ht="25.5" customHeight="1">
      <c r="B116" s="169"/>
      <c r="C116" s="170" t="s">
        <v>176</v>
      </c>
      <c r="D116" s="170" t="s">
        <v>136</v>
      </c>
      <c r="E116" s="171" t="s">
        <v>177</v>
      </c>
      <c r="F116" s="172" t="s">
        <v>178</v>
      </c>
      <c r="G116" s="173" t="s">
        <v>139</v>
      </c>
      <c r="H116" s="174">
        <v>50</v>
      </c>
      <c r="I116" s="175"/>
      <c r="J116" s="176">
        <f>ROUND(I116*H116,2)</f>
        <v>0</v>
      </c>
      <c r="K116" s="172" t="s">
        <v>140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141</v>
      </c>
      <c r="AT116" s="23" t="s">
        <v>136</v>
      </c>
      <c r="AU116" s="23" t="s">
        <v>142</v>
      </c>
      <c r="AY116" s="23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179</v>
      </c>
    </row>
    <row r="117" spans="2:65" s="12" customFormat="1">
      <c r="B117" s="191"/>
      <c r="D117" s="183" t="s">
        <v>164</v>
      </c>
      <c r="E117" s="192" t="s">
        <v>5</v>
      </c>
      <c r="F117" s="193" t="s">
        <v>180</v>
      </c>
      <c r="H117" s="192" t="s">
        <v>5</v>
      </c>
      <c r="I117" s="194"/>
      <c r="L117" s="191"/>
      <c r="M117" s="195"/>
      <c r="N117" s="196"/>
      <c r="O117" s="196"/>
      <c r="P117" s="196"/>
      <c r="Q117" s="196"/>
      <c r="R117" s="196"/>
      <c r="S117" s="196"/>
      <c r="T117" s="197"/>
      <c r="AT117" s="192" t="s">
        <v>164</v>
      </c>
      <c r="AU117" s="192" t="s">
        <v>142</v>
      </c>
      <c r="AV117" s="12" t="s">
        <v>78</v>
      </c>
      <c r="AW117" s="12" t="s">
        <v>35</v>
      </c>
      <c r="AX117" s="12" t="s">
        <v>71</v>
      </c>
      <c r="AY117" s="192" t="s">
        <v>133</v>
      </c>
    </row>
    <row r="118" spans="2:65" s="11" customFormat="1">
      <c r="B118" s="182"/>
      <c r="D118" s="183" t="s">
        <v>164</v>
      </c>
      <c r="E118" s="184" t="s">
        <v>5</v>
      </c>
      <c r="F118" s="185" t="s">
        <v>181</v>
      </c>
      <c r="H118" s="186">
        <v>50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164</v>
      </c>
      <c r="AU118" s="184" t="s">
        <v>142</v>
      </c>
      <c r="AV118" s="11" t="s">
        <v>142</v>
      </c>
      <c r="AW118" s="11" t="s">
        <v>35</v>
      </c>
      <c r="AX118" s="11" t="s">
        <v>78</v>
      </c>
      <c r="AY118" s="184" t="s">
        <v>133</v>
      </c>
    </row>
    <row r="119" spans="2:65" s="1" customFormat="1" ht="25.5" customHeight="1">
      <c r="B119" s="169"/>
      <c r="C119" s="170" t="s">
        <v>182</v>
      </c>
      <c r="D119" s="170" t="s">
        <v>136</v>
      </c>
      <c r="E119" s="171" t="s">
        <v>183</v>
      </c>
      <c r="F119" s="172" t="s">
        <v>184</v>
      </c>
      <c r="G119" s="173" t="s">
        <v>185</v>
      </c>
      <c r="H119" s="174">
        <v>0.126</v>
      </c>
      <c r="I119" s="175"/>
      <c r="J119" s="176">
        <f>ROUND(I119*H119,2)</f>
        <v>0</v>
      </c>
      <c r="K119" s="172" t="s">
        <v>140</v>
      </c>
      <c r="L119" s="40"/>
      <c r="M119" s="177" t="s">
        <v>5</v>
      </c>
      <c r="N119" s="178" t="s">
        <v>43</v>
      </c>
      <c r="O119" s="41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AR119" s="23" t="s">
        <v>141</v>
      </c>
      <c r="AT119" s="23" t="s">
        <v>136</v>
      </c>
      <c r="AU119" s="23" t="s">
        <v>142</v>
      </c>
      <c r="AY119" s="23" t="s">
        <v>133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3" t="s">
        <v>142</v>
      </c>
      <c r="BK119" s="181">
        <f>ROUND(I119*H119,2)</f>
        <v>0</v>
      </c>
      <c r="BL119" s="23" t="s">
        <v>141</v>
      </c>
      <c r="BM119" s="23" t="s">
        <v>186</v>
      </c>
    </row>
    <row r="120" spans="2:65" s="1" customFormat="1" ht="25.5" customHeight="1">
      <c r="B120" s="169"/>
      <c r="C120" s="170" t="s">
        <v>187</v>
      </c>
      <c r="D120" s="170" t="s">
        <v>136</v>
      </c>
      <c r="E120" s="171" t="s">
        <v>188</v>
      </c>
      <c r="F120" s="172" t="s">
        <v>189</v>
      </c>
      <c r="G120" s="173" t="s">
        <v>185</v>
      </c>
      <c r="H120" s="174">
        <v>0.126</v>
      </c>
      <c r="I120" s="175"/>
      <c r="J120" s="176">
        <f>ROUND(I120*H120,2)</f>
        <v>0</v>
      </c>
      <c r="K120" s="172" t="s">
        <v>140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141</v>
      </c>
      <c r="AT120" s="23" t="s">
        <v>136</v>
      </c>
      <c r="AU120" s="23" t="s">
        <v>142</v>
      </c>
      <c r="AY120" s="23" t="s">
        <v>133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142</v>
      </c>
      <c r="BK120" s="181">
        <f>ROUND(I120*H120,2)</f>
        <v>0</v>
      </c>
      <c r="BL120" s="23" t="s">
        <v>141</v>
      </c>
      <c r="BM120" s="23" t="s">
        <v>190</v>
      </c>
    </row>
    <row r="121" spans="2:65" s="1" customFormat="1" ht="25.5" customHeight="1">
      <c r="B121" s="169"/>
      <c r="C121" s="170" t="s">
        <v>191</v>
      </c>
      <c r="D121" s="170" t="s">
        <v>136</v>
      </c>
      <c r="E121" s="171" t="s">
        <v>192</v>
      </c>
      <c r="F121" s="172" t="s">
        <v>193</v>
      </c>
      <c r="G121" s="173" t="s">
        <v>185</v>
      </c>
      <c r="H121" s="174">
        <v>0.126</v>
      </c>
      <c r="I121" s="175"/>
      <c r="J121" s="176">
        <f>ROUND(I121*H121,2)</f>
        <v>0</v>
      </c>
      <c r="K121" s="172" t="s">
        <v>140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0.505</v>
      </c>
      <c r="R121" s="179">
        <f>Q121*H121</f>
        <v>6.3630000000000006E-2</v>
      </c>
      <c r="S121" s="179">
        <v>0</v>
      </c>
      <c r="T121" s="180">
        <f>S121*H121</f>
        <v>0</v>
      </c>
      <c r="AR121" s="23" t="s">
        <v>141</v>
      </c>
      <c r="AT121" s="23" t="s">
        <v>136</v>
      </c>
      <c r="AU121" s="23" t="s">
        <v>142</v>
      </c>
      <c r="AY121" s="23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194</v>
      </c>
    </row>
    <row r="122" spans="2:65" s="12" customFormat="1">
      <c r="B122" s="191"/>
      <c r="D122" s="183" t="s">
        <v>164</v>
      </c>
      <c r="E122" s="192" t="s">
        <v>5</v>
      </c>
      <c r="F122" s="193" t="s">
        <v>195</v>
      </c>
      <c r="H122" s="192" t="s">
        <v>5</v>
      </c>
      <c r="I122" s="194"/>
      <c r="L122" s="191"/>
      <c r="M122" s="195"/>
      <c r="N122" s="196"/>
      <c r="O122" s="196"/>
      <c r="P122" s="196"/>
      <c r="Q122" s="196"/>
      <c r="R122" s="196"/>
      <c r="S122" s="196"/>
      <c r="T122" s="197"/>
      <c r="AT122" s="192" t="s">
        <v>164</v>
      </c>
      <c r="AU122" s="192" t="s">
        <v>142</v>
      </c>
      <c r="AV122" s="12" t="s">
        <v>78</v>
      </c>
      <c r="AW122" s="12" t="s">
        <v>35</v>
      </c>
      <c r="AX122" s="12" t="s">
        <v>71</v>
      </c>
      <c r="AY122" s="192" t="s">
        <v>133</v>
      </c>
    </row>
    <row r="123" spans="2:65" s="11" customFormat="1">
      <c r="B123" s="182"/>
      <c r="D123" s="183" t="s">
        <v>164</v>
      </c>
      <c r="E123" s="184" t="s">
        <v>5</v>
      </c>
      <c r="F123" s="185" t="s">
        <v>196</v>
      </c>
      <c r="H123" s="186">
        <v>0.126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164</v>
      </c>
      <c r="AU123" s="184" t="s">
        <v>142</v>
      </c>
      <c r="AV123" s="11" t="s">
        <v>142</v>
      </c>
      <c r="AW123" s="11" t="s">
        <v>35</v>
      </c>
      <c r="AX123" s="11" t="s">
        <v>78</v>
      </c>
      <c r="AY123" s="184" t="s">
        <v>133</v>
      </c>
    </row>
    <row r="124" spans="2:65" s="1" customFormat="1" ht="25.5" customHeight="1">
      <c r="B124" s="169"/>
      <c r="C124" s="170" t="s">
        <v>197</v>
      </c>
      <c r="D124" s="170" t="s">
        <v>136</v>
      </c>
      <c r="E124" s="171" t="s">
        <v>198</v>
      </c>
      <c r="F124" s="172" t="s">
        <v>199</v>
      </c>
      <c r="G124" s="173" t="s">
        <v>139</v>
      </c>
      <c r="H124" s="174">
        <v>4.1890000000000001</v>
      </c>
      <c r="I124" s="175"/>
      <c r="J124" s="176">
        <f>ROUND(I124*H124,2)</f>
        <v>0</v>
      </c>
      <c r="K124" s="172" t="s">
        <v>140</v>
      </c>
      <c r="L124" s="40"/>
      <c r="M124" s="177" t="s">
        <v>5</v>
      </c>
      <c r="N124" s="178" t="s">
        <v>43</v>
      </c>
      <c r="O124" s="41"/>
      <c r="P124" s="179">
        <f>O124*H124</f>
        <v>0</v>
      </c>
      <c r="Q124" s="179">
        <v>5.67E-2</v>
      </c>
      <c r="R124" s="179">
        <f>Q124*H124</f>
        <v>0.23751630000000001</v>
      </c>
      <c r="S124" s="179">
        <v>0</v>
      </c>
      <c r="T124" s="180">
        <f>S124*H124</f>
        <v>0</v>
      </c>
      <c r="AR124" s="23" t="s">
        <v>141</v>
      </c>
      <c r="AT124" s="23" t="s">
        <v>136</v>
      </c>
      <c r="AU124" s="23" t="s">
        <v>142</v>
      </c>
      <c r="AY124" s="23" t="s">
        <v>133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142</v>
      </c>
      <c r="BK124" s="181">
        <f>ROUND(I124*H124,2)</f>
        <v>0</v>
      </c>
      <c r="BL124" s="23" t="s">
        <v>141</v>
      </c>
      <c r="BM124" s="23" t="s">
        <v>200</v>
      </c>
    </row>
    <row r="125" spans="2:65" s="1" customFormat="1" ht="25.5" customHeight="1">
      <c r="B125" s="169"/>
      <c r="C125" s="170" t="s">
        <v>11</v>
      </c>
      <c r="D125" s="170" t="s">
        <v>136</v>
      </c>
      <c r="E125" s="171" t="s">
        <v>201</v>
      </c>
      <c r="F125" s="172" t="s">
        <v>202</v>
      </c>
      <c r="G125" s="173" t="s">
        <v>203</v>
      </c>
      <c r="H125" s="174">
        <v>2</v>
      </c>
      <c r="I125" s="175"/>
      <c r="J125" s="176">
        <f>ROUND(I125*H125,2)</f>
        <v>0</v>
      </c>
      <c r="K125" s="172" t="s">
        <v>140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141</v>
      </c>
      <c r="AT125" s="23" t="s">
        <v>136</v>
      </c>
      <c r="AU125" s="23" t="s">
        <v>142</v>
      </c>
      <c r="AY125" s="23" t="s">
        <v>133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141</v>
      </c>
      <c r="BM125" s="23" t="s">
        <v>204</v>
      </c>
    </row>
    <row r="126" spans="2:65" s="1" customFormat="1" ht="16.5" customHeight="1">
      <c r="B126" s="169"/>
      <c r="C126" s="198" t="s">
        <v>205</v>
      </c>
      <c r="D126" s="198" t="s">
        <v>206</v>
      </c>
      <c r="E126" s="199" t="s">
        <v>207</v>
      </c>
      <c r="F126" s="200" t="s">
        <v>1089</v>
      </c>
      <c r="G126" s="201" t="s">
        <v>203</v>
      </c>
      <c r="H126" s="202">
        <v>2</v>
      </c>
      <c r="I126" s="203"/>
      <c r="J126" s="204">
        <f>ROUND(I126*H126,2)</f>
        <v>0</v>
      </c>
      <c r="K126" s="200" t="s">
        <v>140</v>
      </c>
      <c r="L126" s="205"/>
      <c r="M126" s="206" t="s">
        <v>5</v>
      </c>
      <c r="N126" s="207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166</v>
      </c>
      <c r="AT126" s="23" t="s">
        <v>206</v>
      </c>
      <c r="AU126" s="23" t="s">
        <v>142</v>
      </c>
      <c r="AY126" s="23" t="s">
        <v>133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141</v>
      </c>
      <c r="BM126" s="23" t="s">
        <v>208</v>
      </c>
    </row>
    <row r="127" spans="2:65" s="10" customFormat="1" ht="29.85" customHeight="1">
      <c r="B127" s="156"/>
      <c r="D127" s="157" t="s">
        <v>70</v>
      </c>
      <c r="E127" s="167" t="s">
        <v>171</v>
      </c>
      <c r="F127" s="167" t="s">
        <v>209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2.49E-3</v>
      </c>
      <c r="S127" s="162"/>
      <c r="T127" s="164">
        <f>SUM(T128:T148)</f>
        <v>2.4086075000000005</v>
      </c>
      <c r="AR127" s="157" t="s">
        <v>78</v>
      </c>
      <c r="AT127" s="165" t="s">
        <v>70</v>
      </c>
      <c r="AU127" s="165" t="s">
        <v>78</v>
      </c>
      <c r="AY127" s="157" t="s">
        <v>133</v>
      </c>
      <c r="BK127" s="166">
        <f>SUM(BK128:BK148)</f>
        <v>0</v>
      </c>
    </row>
    <row r="128" spans="2:65" s="1" customFormat="1" ht="16.5" customHeight="1">
      <c r="B128" s="169"/>
      <c r="C128" s="170" t="s">
        <v>210</v>
      </c>
      <c r="D128" s="170" t="s">
        <v>136</v>
      </c>
      <c r="E128" s="171" t="s">
        <v>211</v>
      </c>
      <c r="F128" s="172" t="s">
        <v>212</v>
      </c>
      <c r="G128" s="173" t="s">
        <v>139</v>
      </c>
      <c r="H128" s="174">
        <v>13.678000000000001</v>
      </c>
      <c r="I128" s="175"/>
      <c r="J128" s="176">
        <f>ROUND(I128*H128,2)</f>
        <v>0</v>
      </c>
      <c r="K128" s="172" t="s">
        <v>140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205</v>
      </c>
      <c r="AT128" s="23" t="s">
        <v>136</v>
      </c>
      <c r="AU128" s="23" t="s">
        <v>142</v>
      </c>
      <c r="AY128" s="23" t="s">
        <v>133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205</v>
      </c>
      <c r="BM128" s="23" t="s">
        <v>213</v>
      </c>
    </row>
    <row r="129" spans="2:65" s="12" customFormat="1">
      <c r="B129" s="191"/>
      <c r="D129" s="183" t="s">
        <v>164</v>
      </c>
      <c r="E129" s="192" t="s">
        <v>5</v>
      </c>
      <c r="F129" s="193" t="s">
        <v>214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164</v>
      </c>
      <c r="AU129" s="192" t="s">
        <v>142</v>
      </c>
      <c r="AV129" s="12" t="s">
        <v>78</v>
      </c>
      <c r="AW129" s="12" t="s">
        <v>35</v>
      </c>
      <c r="AX129" s="12" t="s">
        <v>71</v>
      </c>
      <c r="AY129" s="192" t="s">
        <v>133</v>
      </c>
    </row>
    <row r="130" spans="2:65" s="11" customFormat="1">
      <c r="B130" s="182"/>
      <c r="D130" s="183" t="s">
        <v>164</v>
      </c>
      <c r="E130" s="184" t="s">
        <v>5</v>
      </c>
      <c r="F130" s="185" t="s">
        <v>215</v>
      </c>
      <c r="H130" s="186">
        <v>10.348000000000001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164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133</v>
      </c>
    </row>
    <row r="131" spans="2:65" s="12" customFormat="1">
      <c r="B131" s="191"/>
      <c r="D131" s="183" t="s">
        <v>164</v>
      </c>
      <c r="E131" s="192" t="s">
        <v>5</v>
      </c>
      <c r="F131" s="193" t="s">
        <v>216</v>
      </c>
      <c r="H131" s="192" t="s">
        <v>5</v>
      </c>
      <c r="I131" s="194"/>
      <c r="L131" s="191"/>
      <c r="M131" s="195"/>
      <c r="N131" s="196"/>
      <c r="O131" s="196"/>
      <c r="P131" s="196"/>
      <c r="Q131" s="196"/>
      <c r="R131" s="196"/>
      <c r="S131" s="196"/>
      <c r="T131" s="197"/>
      <c r="AT131" s="192" t="s">
        <v>164</v>
      </c>
      <c r="AU131" s="192" t="s">
        <v>142</v>
      </c>
      <c r="AV131" s="12" t="s">
        <v>78</v>
      </c>
      <c r="AW131" s="12" t="s">
        <v>35</v>
      </c>
      <c r="AX131" s="12" t="s">
        <v>71</v>
      </c>
      <c r="AY131" s="192" t="s">
        <v>133</v>
      </c>
    </row>
    <row r="132" spans="2:65" s="11" customFormat="1">
      <c r="B132" s="182"/>
      <c r="D132" s="183" t="s">
        <v>164</v>
      </c>
      <c r="E132" s="184" t="s">
        <v>5</v>
      </c>
      <c r="F132" s="185" t="s">
        <v>217</v>
      </c>
      <c r="H132" s="186">
        <v>1.1399999999999999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164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133</v>
      </c>
    </row>
    <row r="133" spans="2:65" s="11" customFormat="1">
      <c r="B133" s="182"/>
      <c r="D133" s="183" t="s">
        <v>164</v>
      </c>
      <c r="E133" s="184" t="s">
        <v>5</v>
      </c>
      <c r="F133" s="185" t="s">
        <v>218</v>
      </c>
      <c r="H133" s="186">
        <v>2.19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164</v>
      </c>
      <c r="AU133" s="184" t="s">
        <v>142</v>
      </c>
      <c r="AV133" s="11" t="s">
        <v>142</v>
      </c>
      <c r="AW133" s="11" t="s">
        <v>35</v>
      </c>
      <c r="AX133" s="11" t="s">
        <v>71</v>
      </c>
      <c r="AY133" s="184" t="s">
        <v>133</v>
      </c>
    </row>
    <row r="134" spans="2:65" s="13" customFormat="1">
      <c r="B134" s="208"/>
      <c r="D134" s="183" t="s">
        <v>164</v>
      </c>
      <c r="E134" s="209" t="s">
        <v>5</v>
      </c>
      <c r="F134" s="210" t="s">
        <v>219</v>
      </c>
      <c r="H134" s="211">
        <v>13.678000000000001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164</v>
      </c>
      <c r="AU134" s="209" t="s">
        <v>142</v>
      </c>
      <c r="AV134" s="13" t="s">
        <v>141</v>
      </c>
      <c r="AW134" s="13" t="s">
        <v>35</v>
      </c>
      <c r="AX134" s="13" t="s">
        <v>78</v>
      </c>
      <c r="AY134" s="209" t="s">
        <v>133</v>
      </c>
    </row>
    <row r="135" spans="2:65" s="1" customFormat="1" ht="16.5" customHeight="1">
      <c r="B135" s="169"/>
      <c r="C135" s="170" t="s">
        <v>220</v>
      </c>
      <c r="D135" s="170" t="s">
        <v>136</v>
      </c>
      <c r="E135" s="171" t="s">
        <v>221</v>
      </c>
      <c r="F135" s="172" t="s">
        <v>222</v>
      </c>
      <c r="G135" s="173" t="s">
        <v>139</v>
      </c>
      <c r="H135" s="174">
        <v>24.05</v>
      </c>
      <c r="I135" s="175"/>
      <c r="J135" s="176">
        <f>ROUND(I135*H135,2)</f>
        <v>0</v>
      </c>
      <c r="K135" s="172" t="s">
        <v>140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1.4999999999999999E-4</v>
      </c>
      <c r="T135" s="180">
        <f>S135*H135</f>
        <v>3.6074999999999996E-3</v>
      </c>
      <c r="AR135" s="23" t="s">
        <v>205</v>
      </c>
      <c r="AT135" s="23" t="s">
        <v>136</v>
      </c>
      <c r="AU135" s="23" t="s">
        <v>142</v>
      </c>
      <c r="AY135" s="23" t="s">
        <v>133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142</v>
      </c>
      <c r="BK135" s="181">
        <f>ROUND(I135*H135,2)</f>
        <v>0</v>
      </c>
      <c r="BL135" s="23" t="s">
        <v>205</v>
      </c>
      <c r="BM135" s="23" t="s">
        <v>223</v>
      </c>
    </row>
    <row r="136" spans="2:65" s="12" customFormat="1">
      <c r="B136" s="191"/>
      <c r="D136" s="183" t="s">
        <v>164</v>
      </c>
      <c r="E136" s="192" t="s">
        <v>5</v>
      </c>
      <c r="F136" s="193" t="s">
        <v>224</v>
      </c>
      <c r="H136" s="192" t="s">
        <v>5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164</v>
      </c>
      <c r="AU136" s="192" t="s">
        <v>142</v>
      </c>
      <c r="AV136" s="12" t="s">
        <v>78</v>
      </c>
      <c r="AW136" s="12" t="s">
        <v>35</v>
      </c>
      <c r="AX136" s="12" t="s">
        <v>71</v>
      </c>
      <c r="AY136" s="192" t="s">
        <v>133</v>
      </c>
    </row>
    <row r="137" spans="2:65" s="11" customFormat="1">
      <c r="B137" s="182"/>
      <c r="D137" s="183" t="s">
        <v>164</v>
      </c>
      <c r="E137" s="184" t="s">
        <v>5</v>
      </c>
      <c r="F137" s="185" t="s">
        <v>225</v>
      </c>
      <c r="H137" s="186">
        <v>24.05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164</v>
      </c>
      <c r="AU137" s="184" t="s">
        <v>142</v>
      </c>
      <c r="AV137" s="11" t="s">
        <v>142</v>
      </c>
      <c r="AW137" s="11" t="s">
        <v>35</v>
      </c>
      <c r="AX137" s="11" t="s">
        <v>78</v>
      </c>
      <c r="AY137" s="184" t="s">
        <v>133</v>
      </c>
    </row>
    <row r="138" spans="2:65" s="1" customFormat="1" ht="25.5" customHeight="1">
      <c r="B138" s="169"/>
      <c r="C138" s="170" t="s">
        <v>226</v>
      </c>
      <c r="D138" s="170" t="s">
        <v>136</v>
      </c>
      <c r="E138" s="171" t="s">
        <v>227</v>
      </c>
      <c r="F138" s="172" t="s">
        <v>228</v>
      </c>
      <c r="G138" s="173" t="s">
        <v>139</v>
      </c>
      <c r="H138" s="174">
        <v>62.25</v>
      </c>
      <c r="I138" s="175"/>
      <c r="J138" s="176">
        <f>ROUND(I138*H138,2)</f>
        <v>0</v>
      </c>
      <c r="K138" s="172" t="s">
        <v>140</v>
      </c>
      <c r="L138" s="40"/>
      <c r="M138" s="177" t="s">
        <v>5</v>
      </c>
      <c r="N138" s="178" t="s">
        <v>43</v>
      </c>
      <c r="O138" s="41"/>
      <c r="P138" s="179">
        <f>O138*H138</f>
        <v>0</v>
      </c>
      <c r="Q138" s="179">
        <v>4.0000000000000003E-5</v>
      </c>
      <c r="R138" s="179">
        <f>Q138*H138</f>
        <v>2.49E-3</v>
      </c>
      <c r="S138" s="179">
        <v>0</v>
      </c>
      <c r="T138" s="180">
        <f>S138*H138</f>
        <v>0</v>
      </c>
      <c r="AR138" s="23" t="s">
        <v>141</v>
      </c>
      <c r="AT138" s="23" t="s">
        <v>136</v>
      </c>
      <c r="AU138" s="23" t="s">
        <v>142</v>
      </c>
      <c r="AY138" s="23" t="s">
        <v>133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142</v>
      </c>
      <c r="BK138" s="181">
        <f>ROUND(I138*H138,2)</f>
        <v>0</v>
      </c>
      <c r="BL138" s="23" t="s">
        <v>141</v>
      </c>
      <c r="BM138" s="23" t="s">
        <v>229</v>
      </c>
    </row>
    <row r="139" spans="2:65" s="11" customFormat="1">
      <c r="B139" s="182"/>
      <c r="D139" s="183" t="s">
        <v>164</v>
      </c>
      <c r="E139" s="184" t="s">
        <v>5</v>
      </c>
      <c r="F139" s="185" t="s">
        <v>230</v>
      </c>
      <c r="H139" s="186">
        <v>12.25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164</v>
      </c>
      <c r="AU139" s="184" t="s">
        <v>142</v>
      </c>
      <c r="AV139" s="11" t="s">
        <v>142</v>
      </c>
      <c r="AW139" s="11" t="s">
        <v>35</v>
      </c>
      <c r="AX139" s="11" t="s">
        <v>71</v>
      </c>
      <c r="AY139" s="184" t="s">
        <v>133</v>
      </c>
    </row>
    <row r="140" spans="2:65" s="12" customFormat="1">
      <c r="B140" s="191"/>
      <c r="D140" s="183" t="s">
        <v>164</v>
      </c>
      <c r="E140" s="192" t="s">
        <v>5</v>
      </c>
      <c r="F140" s="193" t="s">
        <v>231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164</v>
      </c>
      <c r="AU140" s="192" t="s">
        <v>142</v>
      </c>
      <c r="AV140" s="12" t="s">
        <v>78</v>
      </c>
      <c r="AW140" s="12" t="s">
        <v>35</v>
      </c>
      <c r="AX140" s="12" t="s">
        <v>71</v>
      </c>
      <c r="AY140" s="192" t="s">
        <v>133</v>
      </c>
    </row>
    <row r="141" spans="2:65" s="11" customFormat="1">
      <c r="B141" s="182"/>
      <c r="D141" s="183" t="s">
        <v>164</v>
      </c>
      <c r="E141" s="184" t="s">
        <v>5</v>
      </c>
      <c r="F141" s="185" t="s">
        <v>181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164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133</v>
      </c>
    </row>
    <row r="142" spans="2:65" s="13" customFormat="1">
      <c r="B142" s="208"/>
      <c r="D142" s="183" t="s">
        <v>164</v>
      </c>
      <c r="E142" s="209" t="s">
        <v>5</v>
      </c>
      <c r="F142" s="210" t="s">
        <v>219</v>
      </c>
      <c r="H142" s="211">
        <v>62.25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164</v>
      </c>
      <c r="AU142" s="209" t="s">
        <v>142</v>
      </c>
      <c r="AV142" s="13" t="s">
        <v>141</v>
      </c>
      <c r="AW142" s="13" t="s">
        <v>35</v>
      </c>
      <c r="AX142" s="13" t="s">
        <v>78</v>
      </c>
      <c r="AY142" s="209" t="s">
        <v>133</v>
      </c>
    </row>
    <row r="143" spans="2:65" s="1" customFormat="1" ht="38.25" customHeight="1">
      <c r="B143" s="169"/>
      <c r="C143" s="170" t="s">
        <v>232</v>
      </c>
      <c r="D143" s="170" t="s">
        <v>136</v>
      </c>
      <c r="E143" s="171" t="s">
        <v>233</v>
      </c>
      <c r="F143" s="172" t="s">
        <v>234</v>
      </c>
      <c r="G143" s="173" t="s">
        <v>139</v>
      </c>
      <c r="H143" s="174">
        <v>24.05</v>
      </c>
      <c r="I143" s="175"/>
      <c r="J143" s="176">
        <f>ROUND(I143*H143,2)</f>
        <v>0</v>
      </c>
      <c r="K143" s="172" t="s">
        <v>140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2.4050000000000002</v>
      </c>
      <c r="AR143" s="23" t="s">
        <v>141</v>
      </c>
      <c r="AT143" s="23" t="s">
        <v>136</v>
      </c>
      <c r="AU143" s="23" t="s">
        <v>142</v>
      </c>
      <c r="AY143" s="23" t="s">
        <v>133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142</v>
      </c>
      <c r="BK143" s="181">
        <f>ROUND(I143*H143,2)</f>
        <v>0</v>
      </c>
      <c r="BL143" s="23" t="s">
        <v>141</v>
      </c>
      <c r="BM143" s="23" t="s">
        <v>235</v>
      </c>
    </row>
    <row r="144" spans="2:65" s="11" customFormat="1">
      <c r="B144" s="182"/>
      <c r="D144" s="183" t="s">
        <v>164</v>
      </c>
      <c r="E144" s="184" t="s">
        <v>5</v>
      </c>
      <c r="F144" s="185" t="s">
        <v>236</v>
      </c>
      <c r="H144" s="186">
        <v>24.05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164</v>
      </c>
      <c r="AU144" s="184" t="s">
        <v>142</v>
      </c>
      <c r="AV144" s="11" t="s">
        <v>142</v>
      </c>
      <c r="AW144" s="11" t="s">
        <v>35</v>
      </c>
      <c r="AX144" s="11" t="s">
        <v>78</v>
      </c>
      <c r="AY144" s="184" t="s">
        <v>133</v>
      </c>
    </row>
    <row r="145" spans="2:65" s="1" customFormat="1" ht="16.5" customHeight="1">
      <c r="B145" s="169"/>
      <c r="C145" s="170" t="s">
        <v>10</v>
      </c>
      <c r="D145" s="170" t="s">
        <v>136</v>
      </c>
      <c r="E145" s="171" t="s">
        <v>237</v>
      </c>
      <c r="F145" s="172" t="s">
        <v>238</v>
      </c>
      <c r="G145" s="173" t="s">
        <v>139</v>
      </c>
      <c r="H145" s="174">
        <v>4.1890000000000001</v>
      </c>
      <c r="I145" s="175"/>
      <c r="J145" s="176">
        <f>ROUND(I145*H145,2)</f>
        <v>0</v>
      </c>
      <c r="K145" s="172" t="s">
        <v>140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141</v>
      </c>
      <c r="AT145" s="23" t="s">
        <v>136</v>
      </c>
      <c r="AU145" s="23" t="s">
        <v>142</v>
      </c>
      <c r="AY145" s="23" t="s">
        <v>133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141</v>
      </c>
      <c r="BM145" s="23" t="s">
        <v>239</v>
      </c>
    </row>
    <row r="146" spans="2:65" s="11" customFormat="1">
      <c r="B146" s="182"/>
      <c r="D146" s="183" t="s">
        <v>164</v>
      </c>
      <c r="E146" s="184" t="s">
        <v>5</v>
      </c>
      <c r="F146" s="185" t="s">
        <v>240</v>
      </c>
      <c r="H146" s="186">
        <v>2.8420000000000001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164</v>
      </c>
      <c r="AU146" s="184" t="s">
        <v>142</v>
      </c>
      <c r="AV146" s="11" t="s">
        <v>142</v>
      </c>
      <c r="AW146" s="11" t="s">
        <v>35</v>
      </c>
      <c r="AX146" s="11" t="s">
        <v>71</v>
      </c>
      <c r="AY146" s="184" t="s">
        <v>133</v>
      </c>
    </row>
    <row r="147" spans="2:65" s="11" customFormat="1">
      <c r="B147" s="182"/>
      <c r="D147" s="183" t="s">
        <v>164</v>
      </c>
      <c r="E147" s="184" t="s">
        <v>5</v>
      </c>
      <c r="F147" s="185" t="s">
        <v>241</v>
      </c>
      <c r="H147" s="186">
        <v>1.347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164</v>
      </c>
      <c r="AU147" s="184" t="s">
        <v>142</v>
      </c>
      <c r="AV147" s="11" t="s">
        <v>142</v>
      </c>
      <c r="AW147" s="11" t="s">
        <v>35</v>
      </c>
      <c r="AX147" s="11" t="s">
        <v>71</v>
      </c>
      <c r="AY147" s="184" t="s">
        <v>133</v>
      </c>
    </row>
    <row r="148" spans="2:65" s="13" customFormat="1">
      <c r="B148" s="208"/>
      <c r="D148" s="183" t="s">
        <v>164</v>
      </c>
      <c r="E148" s="209" t="s">
        <v>5</v>
      </c>
      <c r="F148" s="210" t="s">
        <v>219</v>
      </c>
      <c r="H148" s="211">
        <v>4.1890000000000001</v>
      </c>
      <c r="I148" s="212"/>
      <c r="L148" s="208"/>
      <c r="M148" s="213"/>
      <c r="N148" s="214"/>
      <c r="O148" s="214"/>
      <c r="P148" s="214"/>
      <c r="Q148" s="214"/>
      <c r="R148" s="214"/>
      <c r="S148" s="214"/>
      <c r="T148" s="215"/>
      <c r="AT148" s="209" t="s">
        <v>164</v>
      </c>
      <c r="AU148" s="209" t="s">
        <v>142</v>
      </c>
      <c r="AV148" s="13" t="s">
        <v>141</v>
      </c>
      <c r="AW148" s="13" t="s">
        <v>35</v>
      </c>
      <c r="AX148" s="13" t="s">
        <v>78</v>
      </c>
      <c r="AY148" s="209" t="s">
        <v>133</v>
      </c>
    </row>
    <row r="149" spans="2:65" s="10" customFormat="1" ht="29.85" customHeight="1">
      <c r="B149" s="156"/>
      <c r="D149" s="157" t="s">
        <v>70</v>
      </c>
      <c r="E149" s="167" t="s">
        <v>242</v>
      </c>
      <c r="F149" s="167" t="s">
        <v>243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78</v>
      </c>
      <c r="AT149" s="165" t="s">
        <v>70</v>
      </c>
      <c r="AU149" s="165" t="s">
        <v>78</v>
      </c>
      <c r="AY149" s="157" t="s">
        <v>133</v>
      </c>
      <c r="BK149" s="166">
        <f>SUM(BK150:BK156)</f>
        <v>0</v>
      </c>
    </row>
    <row r="150" spans="2:65" s="1" customFormat="1" ht="25.5" customHeight="1">
      <c r="B150" s="169"/>
      <c r="C150" s="170" t="s">
        <v>244</v>
      </c>
      <c r="D150" s="170" t="s">
        <v>136</v>
      </c>
      <c r="E150" s="171" t="s">
        <v>245</v>
      </c>
      <c r="F150" s="172" t="s">
        <v>246</v>
      </c>
      <c r="G150" s="173" t="s">
        <v>247</v>
      </c>
      <c r="H150" s="174">
        <v>2.613</v>
      </c>
      <c r="I150" s="175"/>
      <c r="J150" s="176">
        <f>ROUND(I150*H150,2)</f>
        <v>0</v>
      </c>
      <c r="K150" s="172" t="s">
        <v>140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141</v>
      </c>
      <c r="AT150" s="23" t="s">
        <v>136</v>
      </c>
      <c r="AU150" s="23" t="s">
        <v>142</v>
      </c>
      <c r="AY150" s="23" t="s">
        <v>133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142</v>
      </c>
      <c r="BK150" s="181">
        <f>ROUND(I150*H150,2)</f>
        <v>0</v>
      </c>
      <c r="BL150" s="23" t="s">
        <v>141</v>
      </c>
      <c r="BM150" s="23" t="s">
        <v>248</v>
      </c>
    </row>
    <row r="151" spans="2:65" s="1" customFormat="1" ht="38.25" customHeight="1">
      <c r="B151" s="169"/>
      <c r="C151" s="170" t="s">
        <v>249</v>
      </c>
      <c r="D151" s="170" t="s">
        <v>136</v>
      </c>
      <c r="E151" s="171" t="s">
        <v>250</v>
      </c>
      <c r="F151" s="172" t="s">
        <v>251</v>
      </c>
      <c r="G151" s="173" t="s">
        <v>247</v>
      </c>
      <c r="H151" s="174">
        <v>130.65</v>
      </c>
      <c r="I151" s="175"/>
      <c r="J151" s="176">
        <f>ROUND(I151*H151,2)</f>
        <v>0</v>
      </c>
      <c r="K151" s="172" t="s">
        <v>140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141</v>
      </c>
      <c r="AT151" s="23" t="s">
        <v>136</v>
      </c>
      <c r="AU151" s="23" t="s">
        <v>142</v>
      </c>
      <c r="AY151" s="23" t="s">
        <v>133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142</v>
      </c>
      <c r="BK151" s="181">
        <f>ROUND(I151*H151,2)</f>
        <v>0</v>
      </c>
      <c r="BL151" s="23" t="s">
        <v>141</v>
      </c>
      <c r="BM151" s="23" t="s">
        <v>252</v>
      </c>
    </row>
    <row r="152" spans="2:65" s="11" customFormat="1">
      <c r="B152" s="182"/>
      <c r="D152" s="183" t="s">
        <v>164</v>
      </c>
      <c r="F152" s="185" t="s">
        <v>253</v>
      </c>
      <c r="H152" s="186">
        <v>130.65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164</v>
      </c>
      <c r="AU152" s="184" t="s">
        <v>142</v>
      </c>
      <c r="AV152" s="11" t="s">
        <v>142</v>
      </c>
      <c r="AW152" s="11" t="s">
        <v>6</v>
      </c>
      <c r="AX152" s="11" t="s">
        <v>78</v>
      </c>
      <c r="AY152" s="184" t="s">
        <v>133</v>
      </c>
    </row>
    <row r="153" spans="2:65" s="1" customFormat="1" ht="25.5" customHeight="1">
      <c r="B153" s="169"/>
      <c r="C153" s="170" t="s">
        <v>254</v>
      </c>
      <c r="D153" s="170" t="s">
        <v>136</v>
      </c>
      <c r="E153" s="171" t="s">
        <v>255</v>
      </c>
      <c r="F153" s="172" t="s">
        <v>256</v>
      </c>
      <c r="G153" s="173" t="s">
        <v>247</v>
      </c>
      <c r="H153" s="174">
        <v>2.613</v>
      </c>
      <c r="I153" s="175"/>
      <c r="J153" s="176">
        <f>ROUND(I153*H153,2)</f>
        <v>0</v>
      </c>
      <c r="K153" s="172" t="s">
        <v>140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136</v>
      </c>
      <c r="AU153" s="23" t="s">
        <v>142</v>
      </c>
      <c r="AY153" s="23" t="s">
        <v>133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257</v>
      </c>
    </row>
    <row r="154" spans="2:65" s="1" customFormat="1" ht="25.5" customHeight="1">
      <c r="B154" s="169"/>
      <c r="C154" s="170" t="s">
        <v>258</v>
      </c>
      <c r="D154" s="170" t="s">
        <v>136</v>
      </c>
      <c r="E154" s="171" t="s">
        <v>259</v>
      </c>
      <c r="F154" s="172" t="s">
        <v>260</v>
      </c>
      <c r="G154" s="173" t="s">
        <v>247</v>
      </c>
      <c r="H154" s="174">
        <v>23.516999999999999</v>
      </c>
      <c r="I154" s="175"/>
      <c r="J154" s="176">
        <f>ROUND(I154*H154,2)</f>
        <v>0</v>
      </c>
      <c r="K154" s="172" t="s">
        <v>140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141</v>
      </c>
      <c r="AT154" s="23" t="s">
        <v>136</v>
      </c>
      <c r="AU154" s="23" t="s">
        <v>142</v>
      </c>
      <c r="AY154" s="23" t="s">
        <v>133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142</v>
      </c>
      <c r="BK154" s="181">
        <f>ROUND(I154*H154,2)</f>
        <v>0</v>
      </c>
      <c r="BL154" s="23" t="s">
        <v>141</v>
      </c>
      <c r="BM154" s="23" t="s">
        <v>261</v>
      </c>
    </row>
    <row r="155" spans="2:65" s="11" customFormat="1">
      <c r="B155" s="182"/>
      <c r="D155" s="183" t="s">
        <v>164</v>
      </c>
      <c r="F155" s="185" t="s">
        <v>262</v>
      </c>
      <c r="H155" s="186">
        <v>23.516999999999999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164</v>
      </c>
      <c r="AU155" s="184" t="s">
        <v>142</v>
      </c>
      <c r="AV155" s="11" t="s">
        <v>142</v>
      </c>
      <c r="AW155" s="11" t="s">
        <v>6</v>
      </c>
      <c r="AX155" s="11" t="s">
        <v>78</v>
      </c>
      <c r="AY155" s="184" t="s">
        <v>133</v>
      </c>
    </row>
    <row r="156" spans="2:65" s="1" customFormat="1" ht="38.25" customHeight="1">
      <c r="B156" s="169"/>
      <c r="C156" s="170" t="s">
        <v>263</v>
      </c>
      <c r="D156" s="170" t="s">
        <v>136</v>
      </c>
      <c r="E156" s="171" t="s">
        <v>264</v>
      </c>
      <c r="F156" s="172" t="s">
        <v>265</v>
      </c>
      <c r="G156" s="173" t="s">
        <v>247</v>
      </c>
      <c r="H156" s="174">
        <v>2.613</v>
      </c>
      <c r="I156" s="175"/>
      <c r="J156" s="176">
        <f>ROUND(I156*H156,2)</f>
        <v>0</v>
      </c>
      <c r="K156" s="172" t="s">
        <v>140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136</v>
      </c>
      <c r="AU156" s="23" t="s">
        <v>142</v>
      </c>
      <c r="AY156" s="23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266</v>
      </c>
    </row>
    <row r="157" spans="2:65" s="10" customFormat="1" ht="29.85" customHeight="1">
      <c r="B157" s="156"/>
      <c r="D157" s="157" t="s">
        <v>70</v>
      </c>
      <c r="E157" s="167" t="s">
        <v>267</v>
      </c>
      <c r="F157" s="167" t="s">
        <v>268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78</v>
      </c>
      <c r="AT157" s="165" t="s">
        <v>70</v>
      </c>
      <c r="AU157" s="165" t="s">
        <v>78</v>
      </c>
      <c r="AY157" s="157" t="s">
        <v>133</v>
      </c>
      <c r="BK157" s="166">
        <f>SUM(BK158:BK160)</f>
        <v>0</v>
      </c>
    </row>
    <row r="158" spans="2:65" s="1" customFormat="1" ht="38.25" customHeight="1">
      <c r="B158" s="169"/>
      <c r="C158" s="170" t="s">
        <v>269</v>
      </c>
      <c r="D158" s="170" t="s">
        <v>136</v>
      </c>
      <c r="E158" s="171" t="s">
        <v>270</v>
      </c>
      <c r="F158" s="172" t="s">
        <v>271</v>
      </c>
      <c r="G158" s="173" t="s">
        <v>247</v>
      </c>
      <c r="H158" s="174">
        <v>0.69199999999999995</v>
      </c>
      <c r="I158" s="175"/>
      <c r="J158" s="176">
        <f>ROUND(I158*H158,2)</f>
        <v>0</v>
      </c>
      <c r="K158" s="172" t="s">
        <v>140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136</v>
      </c>
      <c r="AU158" s="23" t="s">
        <v>142</v>
      </c>
      <c r="AY158" s="23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272</v>
      </c>
    </row>
    <row r="159" spans="2:65" s="1" customFormat="1" ht="51" customHeight="1">
      <c r="B159" s="169"/>
      <c r="C159" s="170" t="s">
        <v>273</v>
      </c>
      <c r="D159" s="170" t="s">
        <v>136</v>
      </c>
      <c r="E159" s="171" t="s">
        <v>274</v>
      </c>
      <c r="F159" s="172" t="s">
        <v>275</v>
      </c>
      <c r="G159" s="173" t="s">
        <v>247</v>
      </c>
      <c r="H159" s="174">
        <v>0.69199999999999995</v>
      </c>
      <c r="I159" s="175"/>
      <c r="J159" s="176">
        <f>ROUND(I159*H159,2)</f>
        <v>0</v>
      </c>
      <c r="K159" s="172" t="s">
        <v>140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141</v>
      </c>
      <c r="AT159" s="23" t="s">
        <v>136</v>
      </c>
      <c r="AU159" s="23" t="s">
        <v>142</v>
      </c>
      <c r="AY159" s="23" t="s">
        <v>133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142</v>
      </c>
      <c r="BK159" s="181">
        <f>ROUND(I159*H159,2)</f>
        <v>0</v>
      </c>
      <c r="BL159" s="23" t="s">
        <v>141</v>
      </c>
      <c r="BM159" s="23" t="s">
        <v>276</v>
      </c>
    </row>
    <row r="160" spans="2:65" s="1" customFormat="1" ht="38.25" customHeight="1">
      <c r="B160" s="169"/>
      <c r="C160" s="170" t="s">
        <v>277</v>
      </c>
      <c r="D160" s="170" t="s">
        <v>136</v>
      </c>
      <c r="E160" s="171" t="s">
        <v>278</v>
      </c>
      <c r="F160" s="172" t="s">
        <v>279</v>
      </c>
      <c r="G160" s="173" t="s">
        <v>247</v>
      </c>
      <c r="H160" s="174">
        <v>0.69199999999999995</v>
      </c>
      <c r="I160" s="175"/>
      <c r="J160" s="176">
        <f>ROUND(I160*H160,2)</f>
        <v>0</v>
      </c>
      <c r="K160" s="172" t="s">
        <v>140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136</v>
      </c>
      <c r="AU160" s="23" t="s">
        <v>142</v>
      </c>
      <c r="AY160" s="23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280</v>
      </c>
    </row>
    <row r="161" spans="2:65" s="10" customFormat="1" ht="37.35" customHeight="1">
      <c r="B161" s="156"/>
      <c r="D161" s="157" t="s">
        <v>70</v>
      </c>
      <c r="E161" s="158" t="s">
        <v>281</v>
      </c>
      <c r="F161" s="158" t="s">
        <v>282</v>
      </c>
      <c r="I161" s="159"/>
      <c r="J161" s="160">
        <f>BK161</f>
        <v>0</v>
      </c>
      <c r="L161" s="156"/>
      <c r="M161" s="161"/>
      <c r="N161" s="162"/>
      <c r="O161" s="162"/>
      <c r="P161" s="163">
        <f>P162+P189+P200+P212+P224+P246+P250+P268+P274+P294+P311+P321+P332+P349+P355</f>
        <v>0</v>
      </c>
      <c r="Q161" s="162"/>
      <c r="R161" s="163">
        <f>R162+R189+R200+R212+R224+R246+R250+R268+R274+R294+R311+R321+R332+R349+R355</f>
        <v>2.0445309300000001</v>
      </c>
      <c r="S161" s="162"/>
      <c r="T161" s="164">
        <f>T162+T189+T200+T212+T224+T246+T250+T268+T274+T294+T311+T321+T332+T349+T355</f>
        <v>0.20425450000000001</v>
      </c>
      <c r="AR161" s="157" t="s">
        <v>142</v>
      </c>
      <c r="AT161" s="165" t="s">
        <v>70</v>
      </c>
      <c r="AU161" s="165" t="s">
        <v>71</v>
      </c>
      <c r="AY161" s="157" t="s">
        <v>133</v>
      </c>
      <c r="BK161" s="166">
        <f>BK162+BK189+BK200+BK212+BK224+BK246+BK250+BK268+BK274+BK294+BK311+BK321+BK332+BK349+BK355</f>
        <v>0</v>
      </c>
    </row>
    <row r="162" spans="2:65" s="10" customFormat="1" ht="19.899999999999999" customHeight="1">
      <c r="B162" s="156"/>
      <c r="D162" s="157" t="s">
        <v>70</v>
      </c>
      <c r="E162" s="167" t="s">
        <v>283</v>
      </c>
      <c r="F162" s="167" t="s">
        <v>284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SUM(P163:P188)</f>
        <v>0</v>
      </c>
      <c r="Q162" s="162"/>
      <c r="R162" s="163">
        <f>SUM(R163:R188)</f>
        <v>3.2314500000000003E-2</v>
      </c>
      <c r="S162" s="162"/>
      <c r="T162" s="164">
        <f>SUM(T163:T188)</f>
        <v>0</v>
      </c>
      <c r="AR162" s="157" t="s">
        <v>142</v>
      </c>
      <c r="AT162" s="165" t="s">
        <v>70</v>
      </c>
      <c r="AU162" s="165" t="s">
        <v>78</v>
      </c>
      <c r="AY162" s="157" t="s">
        <v>133</v>
      </c>
      <c r="BK162" s="166">
        <f>SUM(BK163:BK188)</f>
        <v>0</v>
      </c>
    </row>
    <row r="163" spans="2:65" s="1" customFormat="1" ht="25.5" customHeight="1">
      <c r="B163" s="169"/>
      <c r="C163" s="170" t="s">
        <v>285</v>
      </c>
      <c r="D163" s="170" t="s">
        <v>136</v>
      </c>
      <c r="E163" s="171" t="s">
        <v>286</v>
      </c>
      <c r="F163" s="172" t="s">
        <v>287</v>
      </c>
      <c r="G163" s="173" t="s">
        <v>139</v>
      </c>
      <c r="H163" s="174">
        <v>3.6549999999999998</v>
      </c>
      <c r="I163" s="175"/>
      <c r="J163" s="176">
        <f>ROUND(I163*H163,2)</f>
        <v>0</v>
      </c>
      <c r="K163" s="172" t="s">
        <v>140</v>
      </c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205</v>
      </c>
      <c r="AT163" s="23" t="s">
        <v>136</v>
      </c>
      <c r="AU163" s="23" t="s">
        <v>142</v>
      </c>
      <c r="AY163" s="23" t="s">
        <v>133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142</v>
      </c>
      <c r="BK163" s="181">
        <f>ROUND(I163*H163,2)</f>
        <v>0</v>
      </c>
      <c r="BL163" s="23" t="s">
        <v>205</v>
      </c>
      <c r="BM163" s="23" t="s">
        <v>288</v>
      </c>
    </row>
    <row r="164" spans="2:65" s="11" customFormat="1">
      <c r="B164" s="182"/>
      <c r="D164" s="183" t="s">
        <v>164</v>
      </c>
      <c r="E164" s="184" t="s">
        <v>5</v>
      </c>
      <c r="F164" s="185" t="s">
        <v>289</v>
      </c>
      <c r="H164" s="186">
        <v>1.208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164</v>
      </c>
      <c r="AU164" s="184" t="s">
        <v>142</v>
      </c>
      <c r="AV164" s="11" t="s">
        <v>142</v>
      </c>
      <c r="AW164" s="11" t="s">
        <v>35</v>
      </c>
      <c r="AX164" s="11" t="s">
        <v>71</v>
      </c>
      <c r="AY164" s="184" t="s">
        <v>133</v>
      </c>
    </row>
    <row r="165" spans="2:65" s="11" customFormat="1">
      <c r="B165" s="182"/>
      <c r="D165" s="183" t="s">
        <v>164</v>
      </c>
      <c r="E165" s="184" t="s">
        <v>5</v>
      </c>
      <c r="F165" s="185" t="s">
        <v>290</v>
      </c>
      <c r="H165" s="186">
        <v>2.4470000000000001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164</v>
      </c>
      <c r="AU165" s="184" t="s">
        <v>142</v>
      </c>
      <c r="AV165" s="11" t="s">
        <v>142</v>
      </c>
      <c r="AW165" s="11" t="s">
        <v>35</v>
      </c>
      <c r="AX165" s="11" t="s">
        <v>71</v>
      </c>
      <c r="AY165" s="184" t="s">
        <v>133</v>
      </c>
    </row>
    <row r="166" spans="2:65" s="13" customFormat="1">
      <c r="B166" s="208"/>
      <c r="D166" s="183" t="s">
        <v>164</v>
      </c>
      <c r="E166" s="209" t="s">
        <v>5</v>
      </c>
      <c r="F166" s="210" t="s">
        <v>219</v>
      </c>
      <c r="H166" s="211">
        <v>3.6549999999999998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164</v>
      </c>
      <c r="AU166" s="209" t="s">
        <v>142</v>
      </c>
      <c r="AV166" s="13" t="s">
        <v>141</v>
      </c>
      <c r="AW166" s="13" t="s">
        <v>35</v>
      </c>
      <c r="AX166" s="13" t="s">
        <v>78</v>
      </c>
      <c r="AY166" s="209" t="s">
        <v>133</v>
      </c>
    </row>
    <row r="167" spans="2:65" s="1" customFormat="1" ht="25.5" customHeight="1">
      <c r="B167" s="169"/>
      <c r="C167" s="170" t="s">
        <v>291</v>
      </c>
      <c r="D167" s="170" t="s">
        <v>136</v>
      </c>
      <c r="E167" s="171" t="s">
        <v>292</v>
      </c>
      <c r="F167" s="172" t="s">
        <v>293</v>
      </c>
      <c r="G167" s="173" t="s">
        <v>139</v>
      </c>
      <c r="H167" s="174">
        <v>6.758</v>
      </c>
      <c r="I167" s="175"/>
      <c r="J167" s="176">
        <f>ROUND(I167*H167,2)</f>
        <v>0</v>
      </c>
      <c r="K167" s="172" t="s">
        <v>140</v>
      </c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205</v>
      </c>
      <c r="AT167" s="23" t="s">
        <v>136</v>
      </c>
      <c r="AU167" s="23" t="s">
        <v>142</v>
      </c>
      <c r="AY167" s="23" t="s">
        <v>133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142</v>
      </c>
      <c r="BK167" s="181">
        <f>ROUND(I167*H167,2)</f>
        <v>0</v>
      </c>
      <c r="BL167" s="23" t="s">
        <v>205</v>
      </c>
      <c r="BM167" s="23" t="s">
        <v>294</v>
      </c>
    </row>
    <row r="168" spans="2:65" s="11" customFormat="1">
      <c r="B168" s="182"/>
      <c r="D168" s="183" t="s">
        <v>164</v>
      </c>
      <c r="E168" s="184" t="s">
        <v>5</v>
      </c>
      <c r="F168" s="185" t="s">
        <v>295</v>
      </c>
      <c r="H168" s="186">
        <v>0.69699999999999995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164</v>
      </c>
      <c r="AU168" s="184" t="s">
        <v>142</v>
      </c>
      <c r="AV168" s="11" t="s">
        <v>142</v>
      </c>
      <c r="AW168" s="11" t="s">
        <v>35</v>
      </c>
      <c r="AX168" s="11" t="s">
        <v>71</v>
      </c>
      <c r="AY168" s="184" t="s">
        <v>133</v>
      </c>
    </row>
    <row r="169" spans="2:65" s="11" customFormat="1">
      <c r="B169" s="182"/>
      <c r="D169" s="183" t="s">
        <v>164</v>
      </c>
      <c r="E169" s="184" t="s">
        <v>5</v>
      </c>
      <c r="F169" s="185" t="s">
        <v>296</v>
      </c>
      <c r="H169" s="186">
        <v>5.31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164</v>
      </c>
      <c r="AU169" s="184" t="s">
        <v>142</v>
      </c>
      <c r="AV169" s="11" t="s">
        <v>142</v>
      </c>
      <c r="AW169" s="11" t="s">
        <v>35</v>
      </c>
      <c r="AX169" s="11" t="s">
        <v>71</v>
      </c>
      <c r="AY169" s="184" t="s">
        <v>133</v>
      </c>
    </row>
    <row r="170" spans="2:65" s="11" customFormat="1">
      <c r="B170" s="182"/>
      <c r="D170" s="183" t="s">
        <v>164</v>
      </c>
      <c r="E170" s="184" t="s">
        <v>5</v>
      </c>
      <c r="F170" s="185" t="s">
        <v>297</v>
      </c>
      <c r="H170" s="186">
        <v>0.751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164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133</v>
      </c>
    </row>
    <row r="171" spans="2:65" s="13" customFormat="1">
      <c r="B171" s="208"/>
      <c r="D171" s="183" t="s">
        <v>164</v>
      </c>
      <c r="E171" s="209" t="s">
        <v>5</v>
      </c>
      <c r="F171" s="210" t="s">
        <v>219</v>
      </c>
      <c r="H171" s="211">
        <v>6.758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164</v>
      </c>
      <c r="AU171" s="209" t="s">
        <v>142</v>
      </c>
      <c r="AV171" s="13" t="s">
        <v>141</v>
      </c>
      <c r="AW171" s="13" t="s">
        <v>35</v>
      </c>
      <c r="AX171" s="13" t="s">
        <v>78</v>
      </c>
      <c r="AY171" s="209" t="s">
        <v>133</v>
      </c>
    </row>
    <row r="172" spans="2:65" s="1" customFormat="1" ht="16.5" customHeight="1">
      <c r="B172" s="169"/>
      <c r="C172" s="198" t="s">
        <v>298</v>
      </c>
      <c r="D172" s="198" t="s">
        <v>206</v>
      </c>
      <c r="E172" s="199" t="s">
        <v>299</v>
      </c>
      <c r="F172" s="200" t="s">
        <v>300</v>
      </c>
      <c r="G172" s="201" t="s">
        <v>301</v>
      </c>
      <c r="H172" s="202">
        <v>31.239000000000001</v>
      </c>
      <c r="I172" s="203"/>
      <c r="J172" s="204">
        <f>ROUND(I172*H172,2)</f>
        <v>0</v>
      </c>
      <c r="K172" s="200" t="s">
        <v>140</v>
      </c>
      <c r="L172" s="205"/>
      <c r="M172" s="206" t="s">
        <v>5</v>
      </c>
      <c r="N172" s="207" t="s">
        <v>43</v>
      </c>
      <c r="O172" s="41"/>
      <c r="P172" s="179">
        <f>O172*H172</f>
        <v>0</v>
      </c>
      <c r="Q172" s="179">
        <v>1E-3</v>
      </c>
      <c r="R172" s="179">
        <f>Q172*H172</f>
        <v>3.1239000000000003E-2</v>
      </c>
      <c r="S172" s="179">
        <v>0</v>
      </c>
      <c r="T172" s="180">
        <f>S172*H172</f>
        <v>0</v>
      </c>
      <c r="AR172" s="23" t="s">
        <v>298</v>
      </c>
      <c r="AT172" s="23" t="s">
        <v>206</v>
      </c>
      <c r="AU172" s="23" t="s">
        <v>142</v>
      </c>
      <c r="AY172" s="23" t="s">
        <v>133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142</v>
      </c>
      <c r="BK172" s="181">
        <f>ROUND(I172*H172,2)</f>
        <v>0</v>
      </c>
      <c r="BL172" s="23" t="s">
        <v>205</v>
      </c>
      <c r="BM172" s="23" t="s">
        <v>302</v>
      </c>
    </row>
    <row r="173" spans="2:65" s="12" customFormat="1">
      <c r="B173" s="191"/>
      <c r="D173" s="183" t="s">
        <v>164</v>
      </c>
      <c r="E173" s="192" t="s">
        <v>5</v>
      </c>
      <c r="F173" s="193" t="s">
        <v>303</v>
      </c>
      <c r="H173" s="192" t="s">
        <v>5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164</v>
      </c>
      <c r="AU173" s="192" t="s">
        <v>142</v>
      </c>
      <c r="AV173" s="12" t="s">
        <v>78</v>
      </c>
      <c r="AW173" s="12" t="s">
        <v>35</v>
      </c>
      <c r="AX173" s="12" t="s">
        <v>71</v>
      </c>
      <c r="AY173" s="192" t="s">
        <v>133</v>
      </c>
    </row>
    <row r="174" spans="2:65" s="11" customFormat="1">
      <c r="B174" s="182"/>
      <c r="D174" s="183" t="s">
        <v>164</v>
      </c>
      <c r="E174" s="184" t="s">
        <v>5</v>
      </c>
      <c r="F174" s="185" t="s">
        <v>304</v>
      </c>
      <c r="H174" s="186">
        <v>31.239000000000001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164</v>
      </c>
      <c r="AU174" s="184" t="s">
        <v>142</v>
      </c>
      <c r="AV174" s="11" t="s">
        <v>142</v>
      </c>
      <c r="AW174" s="11" t="s">
        <v>35</v>
      </c>
      <c r="AX174" s="11" t="s">
        <v>78</v>
      </c>
      <c r="AY174" s="184" t="s">
        <v>133</v>
      </c>
    </row>
    <row r="175" spans="2:65" s="1" customFormat="1" ht="25.5" customHeight="1">
      <c r="B175" s="169"/>
      <c r="C175" s="170" t="s">
        <v>305</v>
      </c>
      <c r="D175" s="170" t="s">
        <v>136</v>
      </c>
      <c r="E175" s="171" t="s">
        <v>306</v>
      </c>
      <c r="F175" s="172" t="s">
        <v>307</v>
      </c>
      <c r="G175" s="173" t="s">
        <v>139</v>
      </c>
      <c r="H175" s="174">
        <v>10.413</v>
      </c>
      <c r="I175" s="175"/>
      <c r="J175" s="176">
        <f>ROUND(I175*H175,2)</f>
        <v>0</v>
      </c>
      <c r="K175" s="172" t="s">
        <v>140</v>
      </c>
      <c r="L175" s="40"/>
      <c r="M175" s="177" t="s">
        <v>5</v>
      </c>
      <c r="N175" s="178" t="s">
        <v>43</v>
      </c>
      <c r="O175" s="41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3" t="s">
        <v>205</v>
      </c>
      <c r="AT175" s="23" t="s">
        <v>136</v>
      </c>
      <c r="AU175" s="23" t="s">
        <v>142</v>
      </c>
      <c r="AY175" s="23" t="s">
        <v>133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142</v>
      </c>
      <c r="BK175" s="181">
        <f>ROUND(I175*H175,2)</f>
        <v>0</v>
      </c>
      <c r="BL175" s="23" t="s">
        <v>205</v>
      </c>
      <c r="BM175" s="23" t="s">
        <v>308</v>
      </c>
    </row>
    <row r="176" spans="2:65" s="11" customFormat="1">
      <c r="B176" s="182"/>
      <c r="D176" s="183" t="s">
        <v>164</v>
      </c>
      <c r="E176" s="184" t="s">
        <v>5</v>
      </c>
      <c r="F176" s="185" t="s">
        <v>309</v>
      </c>
      <c r="H176" s="186">
        <v>10.413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164</v>
      </c>
      <c r="AU176" s="184" t="s">
        <v>142</v>
      </c>
      <c r="AV176" s="11" t="s">
        <v>142</v>
      </c>
      <c r="AW176" s="11" t="s">
        <v>35</v>
      </c>
      <c r="AX176" s="11" t="s">
        <v>78</v>
      </c>
      <c r="AY176" s="184" t="s">
        <v>133</v>
      </c>
    </row>
    <row r="177" spans="2:65" s="1" customFormat="1" ht="25.5" customHeight="1">
      <c r="B177" s="169"/>
      <c r="C177" s="170" t="s">
        <v>310</v>
      </c>
      <c r="D177" s="170" t="s">
        <v>136</v>
      </c>
      <c r="E177" s="171" t="s">
        <v>311</v>
      </c>
      <c r="F177" s="172" t="s">
        <v>312</v>
      </c>
      <c r="G177" s="173" t="s">
        <v>313</v>
      </c>
      <c r="H177" s="174">
        <v>16.295000000000002</v>
      </c>
      <c r="I177" s="175"/>
      <c r="J177" s="176">
        <f>ROUND(I177*H177,2)</f>
        <v>0</v>
      </c>
      <c r="K177" s="172" t="s">
        <v>140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205</v>
      </c>
      <c r="AT177" s="23" t="s">
        <v>136</v>
      </c>
      <c r="AU177" s="23" t="s">
        <v>142</v>
      </c>
      <c r="AY177" s="23" t="s">
        <v>133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142</v>
      </c>
      <c r="BK177" s="181">
        <f>ROUND(I177*H177,2)</f>
        <v>0</v>
      </c>
      <c r="BL177" s="23" t="s">
        <v>205</v>
      </c>
      <c r="BM177" s="23" t="s">
        <v>314</v>
      </c>
    </row>
    <row r="178" spans="2:65" s="11" customFormat="1">
      <c r="B178" s="182"/>
      <c r="D178" s="183" t="s">
        <v>164</v>
      </c>
      <c r="E178" s="184" t="s">
        <v>5</v>
      </c>
      <c r="F178" s="185" t="s">
        <v>315</v>
      </c>
      <c r="H178" s="186">
        <v>3.4849999999999999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164</v>
      </c>
      <c r="AU178" s="184" t="s">
        <v>142</v>
      </c>
      <c r="AV178" s="11" t="s">
        <v>142</v>
      </c>
      <c r="AW178" s="11" t="s">
        <v>35</v>
      </c>
      <c r="AX178" s="11" t="s">
        <v>71</v>
      </c>
      <c r="AY178" s="184" t="s">
        <v>133</v>
      </c>
    </row>
    <row r="179" spans="2:65" s="11" customFormat="1">
      <c r="B179" s="182"/>
      <c r="D179" s="183" t="s">
        <v>164</v>
      </c>
      <c r="E179" s="184" t="s">
        <v>5</v>
      </c>
      <c r="F179" s="185" t="s">
        <v>316</v>
      </c>
      <c r="H179" s="186">
        <v>6.41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164</v>
      </c>
      <c r="AU179" s="184" t="s">
        <v>142</v>
      </c>
      <c r="AV179" s="11" t="s">
        <v>142</v>
      </c>
      <c r="AW179" s="11" t="s">
        <v>35</v>
      </c>
      <c r="AX179" s="11" t="s">
        <v>71</v>
      </c>
      <c r="AY179" s="184" t="s">
        <v>133</v>
      </c>
    </row>
    <row r="180" spans="2:65" s="11" customFormat="1">
      <c r="B180" s="182"/>
      <c r="D180" s="183" t="s">
        <v>164</v>
      </c>
      <c r="E180" s="184" t="s">
        <v>5</v>
      </c>
      <c r="F180" s="185" t="s">
        <v>317</v>
      </c>
      <c r="H180" s="186">
        <v>5.2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164</v>
      </c>
      <c r="AU180" s="184" t="s">
        <v>142</v>
      </c>
      <c r="AV180" s="11" t="s">
        <v>142</v>
      </c>
      <c r="AW180" s="11" t="s">
        <v>35</v>
      </c>
      <c r="AX180" s="11" t="s">
        <v>71</v>
      </c>
      <c r="AY180" s="184" t="s">
        <v>133</v>
      </c>
    </row>
    <row r="181" spans="2:65" s="11" customFormat="1">
      <c r="B181" s="182"/>
      <c r="D181" s="183" t="s">
        <v>164</v>
      </c>
      <c r="E181" s="184" t="s">
        <v>5</v>
      </c>
      <c r="F181" s="185" t="s">
        <v>318</v>
      </c>
      <c r="H181" s="186">
        <v>0.4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164</v>
      </c>
      <c r="AU181" s="184" t="s">
        <v>142</v>
      </c>
      <c r="AV181" s="11" t="s">
        <v>142</v>
      </c>
      <c r="AW181" s="11" t="s">
        <v>35</v>
      </c>
      <c r="AX181" s="11" t="s">
        <v>71</v>
      </c>
      <c r="AY181" s="184" t="s">
        <v>133</v>
      </c>
    </row>
    <row r="182" spans="2:65" s="11" customFormat="1">
      <c r="B182" s="182"/>
      <c r="D182" s="183" t="s">
        <v>164</v>
      </c>
      <c r="E182" s="184" t="s">
        <v>5</v>
      </c>
      <c r="F182" s="185" t="s">
        <v>319</v>
      </c>
      <c r="H182" s="186">
        <v>0.8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164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133</v>
      </c>
    </row>
    <row r="183" spans="2:65" s="13" customFormat="1">
      <c r="B183" s="208"/>
      <c r="D183" s="183" t="s">
        <v>164</v>
      </c>
      <c r="E183" s="209" t="s">
        <v>5</v>
      </c>
      <c r="F183" s="210" t="s">
        <v>219</v>
      </c>
      <c r="H183" s="211">
        <v>16.295000000000002</v>
      </c>
      <c r="I183" s="212"/>
      <c r="L183" s="208"/>
      <c r="M183" s="213"/>
      <c r="N183" s="214"/>
      <c r="O183" s="214"/>
      <c r="P183" s="214"/>
      <c r="Q183" s="214"/>
      <c r="R183" s="214"/>
      <c r="S183" s="214"/>
      <c r="T183" s="215"/>
      <c r="AT183" s="209" t="s">
        <v>164</v>
      </c>
      <c r="AU183" s="209" t="s">
        <v>142</v>
      </c>
      <c r="AV183" s="13" t="s">
        <v>141</v>
      </c>
      <c r="AW183" s="13" t="s">
        <v>35</v>
      </c>
      <c r="AX183" s="13" t="s">
        <v>78</v>
      </c>
      <c r="AY183" s="209" t="s">
        <v>133</v>
      </c>
    </row>
    <row r="184" spans="2:65" s="1" customFormat="1" ht="25.5" customHeight="1">
      <c r="B184" s="169"/>
      <c r="C184" s="170" t="s">
        <v>320</v>
      </c>
      <c r="D184" s="170" t="s">
        <v>136</v>
      </c>
      <c r="E184" s="171" t="s">
        <v>321</v>
      </c>
      <c r="F184" s="172" t="s">
        <v>322</v>
      </c>
      <c r="G184" s="173" t="s">
        <v>203</v>
      </c>
      <c r="H184" s="174">
        <v>8</v>
      </c>
      <c r="I184" s="175"/>
      <c r="J184" s="176">
        <f>ROUND(I184*H184,2)</f>
        <v>0</v>
      </c>
      <c r="K184" s="172" t="s">
        <v>140</v>
      </c>
      <c r="L184" s="40"/>
      <c r="M184" s="177" t="s">
        <v>5</v>
      </c>
      <c r="N184" s="178" t="s">
        <v>43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205</v>
      </c>
      <c r="AT184" s="23" t="s">
        <v>136</v>
      </c>
      <c r="AU184" s="23" t="s">
        <v>142</v>
      </c>
      <c r="AY184" s="23" t="s">
        <v>133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142</v>
      </c>
      <c r="BK184" s="181">
        <f>ROUND(I184*H184,2)</f>
        <v>0</v>
      </c>
      <c r="BL184" s="23" t="s">
        <v>205</v>
      </c>
      <c r="BM184" s="23" t="s">
        <v>323</v>
      </c>
    </row>
    <row r="185" spans="2:65" s="1" customFormat="1" ht="16.5" customHeight="1">
      <c r="B185" s="169"/>
      <c r="C185" s="198" t="s">
        <v>324</v>
      </c>
      <c r="D185" s="198" t="s">
        <v>206</v>
      </c>
      <c r="E185" s="199" t="s">
        <v>325</v>
      </c>
      <c r="F185" s="200" t="s">
        <v>326</v>
      </c>
      <c r="G185" s="201" t="s">
        <v>313</v>
      </c>
      <c r="H185" s="202">
        <v>17.925000000000001</v>
      </c>
      <c r="I185" s="203"/>
      <c r="J185" s="204">
        <f>ROUND(I185*H185,2)</f>
        <v>0</v>
      </c>
      <c r="K185" s="200" t="s">
        <v>140</v>
      </c>
      <c r="L185" s="205"/>
      <c r="M185" s="206" t="s">
        <v>5</v>
      </c>
      <c r="N185" s="207" t="s">
        <v>43</v>
      </c>
      <c r="O185" s="41"/>
      <c r="P185" s="179">
        <f>O185*H185</f>
        <v>0</v>
      </c>
      <c r="Q185" s="179">
        <v>6.0000000000000002E-5</v>
      </c>
      <c r="R185" s="179">
        <f>Q185*H185</f>
        <v>1.0755000000000001E-3</v>
      </c>
      <c r="S185" s="179">
        <v>0</v>
      </c>
      <c r="T185" s="180">
        <f>S185*H185</f>
        <v>0</v>
      </c>
      <c r="AR185" s="23" t="s">
        <v>298</v>
      </c>
      <c r="AT185" s="23" t="s">
        <v>206</v>
      </c>
      <c r="AU185" s="23" t="s">
        <v>142</v>
      </c>
      <c r="AY185" s="23" t="s">
        <v>133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3" t="s">
        <v>142</v>
      </c>
      <c r="BK185" s="181">
        <f>ROUND(I185*H185,2)</f>
        <v>0</v>
      </c>
      <c r="BL185" s="23" t="s">
        <v>205</v>
      </c>
      <c r="BM185" s="23" t="s">
        <v>327</v>
      </c>
    </row>
    <row r="186" spans="2:65" s="11" customFormat="1">
      <c r="B186" s="182"/>
      <c r="D186" s="183" t="s">
        <v>164</v>
      </c>
      <c r="E186" s="184" t="s">
        <v>5</v>
      </c>
      <c r="F186" s="185" t="s">
        <v>328</v>
      </c>
      <c r="H186" s="186">
        <v>17.925000000000001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164</v>
      </c>
      <c r="AU186" s="184" t="s">
        <v>142</v>
      </c>
      <c r="AV186" s="11" t="s">
        <v>142</v>
      </c>
      <c r="AW186" s="11" t="s">
        <v>35</v>
      </c>
      <c r="AX186" s="11" t="s">
        <v>78</v>
      </c>
      <c r="AY186" s="184" t="s">
        <v>133</v>
      </c>
    </row>
    <row r="187" spans="2:65" s="1" customFormat="1" ht="38.25" customHeight="1">
      <c r="B187" s="169"/>
      <c r="C187" s="170" t="s">
        <v>329</v>
      </c>
      <c r="D187" s="170" t="s">
        <v>136</v>
      </c>
      <c r="E187" s="171" t="s">
        <v>330</v>
      </c>
      <c r="F187" s="172" t="s">
        <v>331</v>
      </c>
      <c r="G187" s="173" t="s">
        <v>247</v>
      </c>
      <c r="H187" s="174">
        <v>3.2000000000000001E-2</v>
      </c>
      <c r="I187" s="175"/>
      <c r="J187" s="176">
        <f>ROUND(I187*H187,2)</f>
        <v>0</v>
      </c>
      <c r="K187" s="172" t="s">
        <v>140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205</v>
      </c>
      <c r="AT187" s="23" t="s">
        <v>136</v>
      </c>
      <c r="AU187" s="23" t="s">
        <v>142</v>
      </c>
      <c r="AY187" s="23" t="s">
        <v>133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142</v>
      </c>
      <c r="BK187" s="181">
        <f>ROUND(I187*H187,2)</f>
        <v>0</v>
      </c>
      <c r="BL187" s="23" t="s">
        <v>205</v>
      </c>
      <c r="BM187" s="23" t="s">
        <v>332</v>
      </c>
    </row>
    <row r="188" spans="2:65" s="1" customFormat="1" ht="38.25" customHeight="1">
      <c r="B188" s="169"/>
      <c r="C188" s="170" t="s">
        <v>333</v>
      </c>
      <c r="D188" s="170" t="s">
        <v>136</v>
      </c>
      <c r="E188" s="171" t="s">
        <v>334</v>
      </c>
      <c r="F188" s="172" t="s">
        <v>335</v>
      </c>
      <c r="G188" s="173" t="s">
        <v>247</v>
      </c>
      <c r="H188" s="174">
        <v>3.2000000000000001E-2</v>
      </c>
      <c r="I188" s="175"/>
      <c r="J188" s="176">
        <f>ROUND(I188*H188,2)</f>
        <v>0</v>
      </c>
      <c r="K188" s="172" t="s">
        <v>140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205</v>
      </c>
      <c r="AT188" s="23" t="s">
        <v>136</v>
      </c>
      <c r="AU188" s="23" t="s">
        <v>142</v>
      </c>
      <c r="AY188" s="23" t="s">
        <v>133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205</v>
      </c>
      <c r="BM188" s="23" t="s">
        <v>336</v>
      </c>
    </row>
    <row r="189" spans="2:65" s="10" customFormat="1" ht="29.85" customHeight="1">
      <c r="B189" s="156"/>
      <c r="D189" s="157" t="s">
        <v>70</v>
      </c>
      <c r="E189" s="167" t="s">
        <v>337</v>
      </c>
      <c r="F189" s="167" t="s">
        <v>338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SUM(P190:P199)</f>
        <v>0</v>
      </c>
      <c r="Q189" s="162"/>
      <c r="R189" s="163">
        <f>SUM(R190:R199)</f>
        <v>8.3000000000000001E-3</v>
      </c>
      <c r="S189" s="162"/>
      <c r="T189" s="164">
        <f>SUM(T190:T199)</f>
        <v>2.1179999999999997E-2</v>
      </c>
      <c r="AR189" s="157" t="s">
        <v>142</v>
      </c>
      <c r="AT189" s="165" t="s">
        <v>70</v>
      </c>
      <c r="AU189" s="165" t="s">
        <v>78</v>
      </c>
      <c r="AY189" s="157" t="s">
        <v>133</v>
      </c>
      <c r="BK189" s="166">
        <f>SUM(BK190:BK199)</f>
        <v>0</v>
      </c>
    </row>
    <row r="190" spans="2:65" s="1" customFormat="1" ht="25.5" customHeight="1">
      <c r="B190" s="169"/>
      <c r="C190" s="170" t="s">
        <v>339</v>
      </c>
      <c r="D190" s="170" t="s">
        <v>136</v>
      </c>
      <c r="E190" s="171" t="s">
        <v>340</v>
      </c>
      <c r="F190" s="172" t="s">
        <v>341</v>
      </c>
      <c r="G190" s="173" t="s">
        <v>313</v>
      </c>
      <c r="H190" s="174">
        <v>6</v>
      </c>
      <c r="I190" s="175"/>
      <c r="J190" s="176">
        <f>ROUND(I190*H190,2)</f>
        <v>0</v>
      </c>
      <c r="K190" s="172" t="s">
        <v>140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1.98E-3</v>
      </c>
      <c r="T190" s="180">
        <f>S190*H190</f>
        <v>1.188E-2</v>
      </c>
      <c r="AR190" s="23" t="s">
        <v>205</v>
      </c>
      <c r="AT190" s="23" t="s">
        <v>136</v>
      </c>
      <c r="AU190" s="23" t="s">
        <v>142</v>
      </c>
      <c r="AY190" s="23" t="s">
        <v>133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142</v>
      </c>
      <c r="BK190" s="181">
        <f>ROUND(I190*H190,2)</f>
        <v>0</v>
      </c>
      <c r="BL190" s="23" t="s">
        <v>205</v>
      </c>
      <c r="BM190" s="23" t="s">
        <v>342</v>
      </c>
    </row>
    <row r="191" spans="2:65" s="1" customFormat="1" ht="16.5" customHeight="1">
      <c r="B191" s="169"/>
      <c r="C191" s="170" t="s">
        <v>343</v>
      </c>
      <c r="D191" s="170" t="s">
        <v>136</v>
      </c>
      <c r="E191" s="171" t="s">
        <v>344</v>
      </c>
      <c r="F191" s="172" t="s">
        <v>345</v>
      </c>
      <c r="G191" s="173" t="s">
        <v>313</v>
      </c>
      <c r="H191" s="174">
        <v>2</v>
      </c>
      <c r="I191" s="175"/>
      <c r="J191" s="176">
        <f>ROUND(I191*H191,2)</f>
        <v>0</v>
      </c>
      <c r="K191" s="172" t="s">
        <v>140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1.7700000000000001E-3</v>
      </c>
      <c r="R191" s="179">
        <f>Q191*H191</f>
        <v>3.5400000000000002E-3</v>
      </c>
      <c r="S191" s="179">
        <v>0</v>
      </c>
      <c r="T191" s="180">
        <f>S191*H191</f>
        <v>0</v>
      </c>
      <c r="AR191" s="23" t="s">
        <v>205</v>
      </c>
      <c r="AT191" s="23" t="s">
        <v>136</v>
      </c>
      <c r="AU191" s="23" t="s">
        <v>142</v>
      </c>
      <c r="AY191" s="23" t="s">
        <v>133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205</v>
      </c>
      <c r="BM191" s="23" t="s">
        <v>346</v>
      </c>
    </row>
    <row r="192" spans="2:65" s="1" customFormat="1" ht="16.5" customHeight="1">
      <c r="B192" s="169"/>
      <c r="C192" s="170" t="s">
        <v>347</v>
      </c>
      <c r="D192" s="170" t="s">
        <v>136</v>
      </c>
      <c r="E192" s="171" t="s">
        <v>348</v>
      </c>
      <c r="F192" s="172" t="s">
        <v>349</v>
      </c>
      <c r="G192" s="173" t="s">
        <v>313</v>
      </c>
      <c r="H192" s="174">
        <v>7</v>
      </c>
      <c r="I192" s="175"/>
      <c r="J192" s="176">
        <f>ROUND(I192*H192,2)</f>
        <v>0</v>
      </c>
      <c r="K192" s="172" t="s">
        <v>140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4.6000000000000001E-4</v>
      </c>
      <c r="R192" s="179">
        <f>Q192*H192</f>
        <v>3.2200000000000002E-3</v>
      </c>
      <c r="S192" s="179">
        <v>0</v>
      </c>
      <c r="T192" s="180">
        <f>S192*H192</f>
        <v>0</v>
      </c>
      <c r="AR192" s="23" t="s">
        <v>205</v>
      </c>
      <c r="AT192" s="23" t="s">
        <v>136</v>
      </c>
      <c r="AU192" s="23" t="s">
        <v>142</v>
      </c>
      <c r="AY192" s="23" t="s">
        <v>133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205</v>
      </c>
      <c r="BM192" s="23" t="s">
        <v>350</v>
      </c>
    </row>
    <row r="193" spans="2:65" s="1" customFormat="1" ht="16.5" customHeight="1">
      <c r="B193" s="169"/>
      <c r="C193" s="170" t="s">
        <v>351</v>
      </c>
      <c r="D193" s="170" t="s">
        <v>136</v>
      </c>
      <c r="E193" s="171" t="s">
        <v>352</v>
      </c>
      <c r="F193" s="172" t="s">
        <v>353</v>
      </c>
      <c r="G193" s="173" t="s">
        <v>313</v>
      </c>
      <c r="H193" s="174">
        <v>2</v>
      </c>
      <c r="I193" s="175"/>
      <c r="J193" s="176">
        <f>ROUND(I193*H193,2)</f>
        <v>0</v>
      </c>
      <c r="K193" s="172" t="s">
        <v>140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7.6999999999999996E-4</v>
      </c>
      <c r="R193" s="179">
        <f>Q193*H193</f>
        <v>1.5399999999999999E-3</v>
      </c>
      <c r="S193" s="179">
        <v>0</v>
      </c>
      <c r="T193" s="180">
        <f>S193*H193</f>
        <v>0</v>
      </c>
      <c r="AR193" s="23" t="s">
        <v>205</v>
      </c>
      <c r="AT193" s="23" t="s">
        <v>136</v>
      </c>
      <c r="AU193" s="23" t="s">
        <v>142</v>
      </c>
      <c r="AY193" s="23" t="s">
        <v>133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142</v>
      </c>
      <c r="BK193" s="181">
        <f>ROUND(I193*H193,2)</f>
        <v>0</v>
      </c>
      <c r="BL193" s="23" t="s">
        <v>205</v>
      </c>
      <c r="BM193" s="23" t="s">
        <v>354</v>
      </c>
    </row>
    <row r="194" spans="2:65" s="1" customFormat="1" ht="16.5" customHeight="1">
      <c r="B194" s="169"/>
      <c r="C194" s="170" t="s">
        <v>355</v>
      </c>
      <c r="D194" s="170" t="s">
        <v>136</v>
      </c>
      <c r="E194" s="171" t="s">
        <v>356</v>
      </c>
      <c r="F194" s="172" t="s">
        <v>357</v>
      </c>
      <c r="G194" s="173" t="s">
        <v>203</v>
      </c>
      <c r="H194" s="174">
        <v>3</v>
      </c>
      <c r="I194" s="175"/>
      <c r="J194" s="176">
        <f>ROUND(I194*H194,2)</f>
        <v>0</v>
      </c>
      <c r="K194" s="172" t="s">
        <v>140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3.0999999999999999E-3</v>
      </c>
      <c r="T194" s="180">
        <f>S194*H194</f>
        <v>9.2999999999999992E-3</v>
      </c>
      <c r="AR194" s="23" t="s">
        <v>205</v>
      </c>
      <c r="AT194" s="23" t="s">
        <v>136</v>
      </c>
      <c r="AU194" s="23" t="s">
        <v>142</v>
      </c>
      <c r="AY194" s="23" t="s">
        <v>133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205</v>
      </c>
      <c r="BM194" s="23" t="s">
        <v>358</v>
      </c>
    </row>
    <row r="195" spans="2:65" s="12" customFormat="1">
      <c r="B195" s="191"/>
      <c r="D195" s="183" t="s">
        <v>164</v>
      </c>
      <c r="E195" s="192" t="s">
        <v>5</v>
      </c>
      <c r="F195" s="193" t="s">
        <v>359</v>
      </c>
      <c r="H195" s="192" t="s">
        <v>5</v>
      </c>
      <c r="I195" s="194"/>
      <c r="L195" s="191"/>
      <c r="M195" s="195"/>
      <c r="N195" s="196"/>
      <c r="O195" s="196"/>
      <c r="P195" s="196"/>
      <c r="Q195" s="196"/>
      <c r="R195" s="196"/>
      <c r="S195" s="196"/>
      <c r="T195" s="197"/>
      <c r="AT195" s="192" t="s">
        <v>164</v>
      </c>
      <c r="AU195" s="192" t="s">
        <v>142</v>
      </c>
      <c r="AV195" s="12" t="s">
        <v>78</v>
      </c>
      <c r="AW195" s="12" t="s">
        <v>35</v>
      </c>
      <c r="AX195" s="12" t="s">
        <v>71</v>
      </c>
      <c r="AY195" s="192" t="s">
        <v>133</v>
      </c>
    </row>
    <row r="196" spans="2:65" s="11" customFormat="1">
      <c r="B196" s="182"/>
      <c r="D196" s="183" t="s">
        <v>164</v>
      </c>
      <c r="E196" s="184" t="s">
        <v>5</v>
      </c>
      <c r="F196" s="185" t="s">
        <v>76</v>
      </c>
      <c r="H196" s="186">
        <v>3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164</v>
      </c>
      <c r="AU196" s="184" t="s">
        <v>142</v>
      </c>
      <c r="AV196" s="11" t="s">
        <v>142</v>
      </c>
      <c r="AW196" s="11" t="s">
        <v>35</v>
      </c>
      <c r="AX196" s="11" t="s">
        <v>78</v>
      </c>
      <c r="AY196" s="184" t="s">
        <v>133</v>
      </c>
    </row>
    <row r="197" spans="2:65" s="1" customFormat="1" ht="16.5" customHeight="1">
      <c r="B197" s="169"/>
      <c r="C197" s="170" t="s">
        <v>360</v>
      </c>
      <c r="D197" s="170" t="s">
        <v>136</v>
      </c>
      <c r="E197" s="171" t="s">
        <v>361</v>
      </c>
      <c r="F197" s="172" t="s">
        <v>362</v>
      </c>
      <c r="G197" s="173" t="s">
        <v>313</v>
      </c>
      <c r="H197" s="174">
        <v>11</v>
      </c>
      <c r="I197" s="175"/>
      <c r="J197" s="176">
        <f>ROUND(I197*H197,2)</f>
        <v>0</v>
      </c>
      <c r="K197" s="172" t="s">
        <v>140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205</v>
      </c>
      <c r="AT197" s="23" t="s">
        <v>136</v>
      </c>
      <c r="AU197" s="23" t="s">
        <v>142</v>
      </c>
      <c r="AY197" s="23" t="s">
        <v>133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205</v>
      </c>
      <c r="BM197" s="23" t="s">
        <v>363</v>
      </c>
    </row>
    <row r="198" spans="2:65" s="1" customFormat="1" ht="38.25" customHeight="1">
      <c r="B198" s="169"/>
      <c r="C198" s="170" t="s">
        <v>364</v>
      </c>
      <c r="D198" s="170" t="s">
        <v>136</v>
      </c>
      <c r="E198" s="171" t="s">
        <v>365</v>
      </c>
      <c r="F198" s="172" t="s">
        <v>366</v>
      </c>
      <c r="G198" s="173" t="s">
        <v>247</v>
      </c>
      <c r="H198" s="174">
        <v>8.0000000000000002E-3</v>
      </c>
      <c r="I198" s="175"/>
      <c r="J198" s="176">
        <f>ROUND(I198*H198,2)</f>
        <v>0</v>
      </c>
      <c r="K198" s="172" t="s">
        <v>140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205</v>
      </c>
      <c r="AT198" s="23" t="s">
        <v>136</v>
      </c>
      <c r="AU198" s="23" t="s">
        <v>142</v>
      </c>
      <c r="AY198" s="23" t="s">
        <v>133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205</v>
      </c>
      <c r="BM198" s="23" t="s">
        <v>367</v>
      </c>
    </row>
    <row r="199" spans="2:65" s="1" customFormat="1" ht="38.25" customHeight="1">
      <c r="B199" s="169"/>
      <c r="C199" s="170" t="s">
        <v>368</v>
      </c>
      <c r="D199" s="170" t="s">
        <v>136</v>
      </c>
      <c r="E199" s="171" t="s">
        <v>369</v>
      </c>
      <c r="F199" s="172" t="s">
        <v>370</v>
      </c>
      <c r="G199" s="173" t="s">
        <v>247</v>
      </c>
      <c r="H199" s="174">
        <v>8.0000000000000002E-3</v>
      </c>
      <c r="I199" s="175"/>
      <c r="J199" s="176">
        <f>ROUND(I199*H199,2)</f>
        <v>0</v>
      </c>
      <c r="K199" s="172" t="s">
        <v>140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205</v>
      </c>
      <c r="AT199" s="23" t="s">
        <v>136</v>
      </c>
      <c r="AU199" s="23" t="s">
        <v>142</v>
      </c>
      <c r="AY199" s="23" t="s">
        <v>133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142</v>
      </c>
      <c r="BK199" s="181">
        <f>ROUND(I199*H199,2)</f>
        <v>0</v>
      </c>
      <c r="BL199" s="23" t="s">
        <v>205</v>
      </c>
      <c r="BM199" s="23" t="s">
        <v>371</v>
      </c>
    </row>
    <row r="200" spans="2:65" s="10" customFormat="1" ht="29.85" customHeight="1">
      <c r="B200" s="156"/>
      <c r="D200" s="157" t="s">
        <v>70</v>
      </c>
      <c r="E200" s="167" t="s">
        <v>372</v>
      </c>
      <c r="F200" s="167" t="s">
        <v>373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SUM(P201:P211)</f>
        <v>0</v>
      </c>
      <c r="Q200" s="162"/>
      <c r="R200" s="163">
        <f>SUM(R201:R211)</f>
        <v>2.018E-2</v>
      </c>
      <c r="S200" s="162"/>
      <c r="T200" s="164">
        <f>SUM(T201:T211)</f>
        <v>2.7999999999999995E-3</v>
      </c>
      <c r="AR200" s="157" t="s">
        <v>142</v>
      </c>
      <c r="AT200" s="165" t="s">
        <v>70</v>
      </c>
      <c r="AU200" s="165" t="s">
        <v>78</v>
      </c>
      <c r="AY200" s="157" t="s">
        <v>133</v>
      </c>
      <c r="BK200" s="166">
        <f>SUM(BK201:BK211)</f>
        <v>0</v>
      </c>
    </row>
    <row r="201" spans="2:65" s="1" customFormat="1" ht="16.5" customHeight="1">
      <c r="B201" s="169"/>
      <c r="C201" s="170" t="s">
        <v>374</v>
      </c>
      <c r="D201" s="170" t="s">
        <v>136</v>
      </c>
      <c r="E201" s="171" t="s">
        <v>375</v>
      </c>
      <c r="F201" s="172" t="s">
        <v>376</v>
      </c>
      <c r="G201" s="173" t="s">
        <v>313</v>
      </c>
      <c r="H201" s="174">
        <v>10</v>
      </c>
      <c r="I201" s="175"/>
      <c r="J201" s="176">
        <f t="shared" ref="J201:J211" si="10">ROUND(I201*H201,2)</f>
        <v>0</v>
      </c>
      <c r="K201" s="172" t="s">
        <v>140</v>
      </c>
      <c r="L201" s="40"/>
      <c r="M201" s="177" t="s">
        <v>5</v>
      </c>
      <c r="N201" s="178" t="s">
        <v>43</v>
      </c>
      <c r="O201" s="41"/>
      <c r="P201" s="179">
        <f t="shared" ref="P201:P211" si="11">O201*H201</f>
        <v>0</v>
      </c>
      <c r="Q201" s="179">
        <v>0</v>
      </c>
      <c r="R201" s="179">
        <f t="shared" ref="R201:R211" si="12">Q201*H201</f>
        <v>0</v>
      </c>
      <c r="S201" s="179">
        <v>2.7999999999999998E-4</v>
      </c>
      <c r="T201" s="180">
        <f t="shared" ref="T201:T211" si="13">S201*H201</f>
        <v>2.7999999999999995E-3</v>
      </c>
      <c r="AR201" s="23" t="s">
        <v>205</v>
      </c>
      <c r="AT201" s="23" t="s">
        <v>136</v>
      </c>
      <c r="AU201" s="23" t="s">
        <v>142</v>
      </c>
      <c r="AY201" s="23" t="s">
        <v>133</v>
      </c>
      <c r="BE201" s="181">
        <f t="shared" ref="BE201:BE211" si="14">IF(N201="základní",J201,0)</f>
        <v>0</v>
      </c>
      <c r="BF201" s="181">
        <f t="shared" ref="BF201:BF211" si="15">IF(N201="snížená",J201,0)</f>
        <v>0</v>
      </c>
      <c r="BG201" s="181">
        <f t="shared" ref="BG201:BG211" si="16">IF(N201="zákl. přenesená",J201,0)</f>
        <v>0</v>
      </c>
      <c r="BH201" s="181">
        <f t="shared" ref="BH201:BH211" si="17">IF(N201="sníž. přenesená",J201,0)</f>
        <v>0</v>
      </c>
      <c r="BI201" s="181">
        <f t="shared" ref="BI201:BI211" si="18">IF(N201="nulová",J201,0)</f>
        <v>0</v>
      </c>
      <c r="BJ201" s="23" t="s">
        <v>142</v>
      </c>
      <c r="BK201" s="181">
        <f t="shared" ref="BK201:BK211" si="19">ROUND(I201*H201,2)</f>
        <v>0</v>
      </c>
      <c r="BL201" s="23" t="s">
        <v>205</v>
      </c>
      <c r="BM201" s="23" t="s">
        <v>377</v>
      </c>
    </row>
    <row r="202" spans="2:65" s="1" customFormat="1" ht="25.5" customHeight="1">
      <c r="B202" s="169"/>
      <c r="C202" s="170" t="s">
        <v>378</v>
      </c>
      <c r="D202" s="170" t="s">
        <v>136</v>
      </c>
      <c r="E202" s="171" t="s">
        <v>379</v>
      </c>
      <c r="F202" s="172" t="s">
        <v>380</v>
      </c>
      <c r="G202" s="173" t="s">
        <v>313</v>
      </c>
      <c r="H202" s="174">
        <v>20</v>
      </c>
      <c r="I202" s="175"/>
      <c r="J202" s="176">
        <f t="shared" si="10"/>
        <v>0</v>
      </c>
      <c r="K202" s="172" t="s">
        <v>140</v>
      </c>
      <c r="L202" s="40"/>
      <c r="M202" s="177" t="s">
        <v>5</v>
      </c>
      <c r="N202" s="178" t="s">
        <v>43</v>
      </c>
      <c r="O202" s="41"/>
      <c r="P202" s="179">
        <f t="shared" si="11"/>
        <v>0</v>
      </c>
      <c r="Q202" s="179">
        <v>4.2000000000000002E-4</v>
      </c>
      <c r="R202" s="179">
        <f t="shared" si="12"/>
        <v>8.4000000000000012E-3</v>
      </c>
      <c r="S202" s="179">
        <v>0</v>
      </c>
      <c r="T202" s="180">
        <f t="shared" si="13"/>
        <v>0</v>
      </c>
      <c r="AR202" s="23" t="s">
        <v>205</v>
      </c>
      <c r="AT202" s="23" t="s">
        <v>136</v>
      </c>
      <c r="AU202" s="23" t="s">
        <v>142</v>
      </c>
      <c r="AY202" s="23" t="s">
        <v>133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142</v>
      </c>
      <c r="BK202" s="181">
        <f t="shared" si="19"/>
        <v>0</v>
      </c>
      <c r="BL202" s="23" t="s">
        <v>205</v>
      </c>
      <c r="BM202" s="23" t="s">
        <v>381</v>
      </c>
    </row>
    <row r="203" spans="2:65" s="1" customFormat="1" ht="16.5" customHeight="1">
      <c r="B203" s="169"/>
      <c r="C203" s="198" t="s">
        <v>382</v>
      </c>
      <c r="D203" s="198" t="s">
        <v>206</v>
      </c>
      <c r="E203" s="199" t="s">
        <v>383</v>
      </c>
      <c r="F203" s="200" t="s">
        <v>384</v>
      </c>
      <c r="G203" s="201" t="s">
        <v>313</v>
      </c>
      <c r="H203" s="202">
        <v>7</v>
      </c>
      <c r="I203" s="203"/>
      <c r="J203" s="204">
        <f t="shared" si="10"/>
        <v>0</v>
      </c>
      <c r="K203" s="200" t="s">
        <v>140</v>
      </c>
      <c r="L203" s="205"/>
      <c r="M203" s="206" t="s">
        <v>5</v>
      </c>
      <c r="N203" s="207" t="s">
        <v>43</v>
      </c>
      <c r="O203" s="41"/>
      <c r="P203" s="179">
        <f t="shared" si="11"/>
        <v>0</v>
      </c>
      <c r="Q203" s="179">
        <v>1.1E-4</v>
      </c>
      <c r="R203" s="179">
        <f t="shared" si="12"/>
        <v>7.7000000000000007E-4</v>
      </c>
      <c r="S203" s="179">
        <v>0</v>
      </c>
      <c r="T203" s="180">
        <f t="shared" si="13"/>
        <v>0</v>
      </c>
      <c r="AR203" s="23" t="s">
        <v>298</v>
      </c>
      <c r="AT203" s="23" t="s">
        <v>206</v>
      </c>
      <c r="AU203" s="23" t="s">
        <v>142</v>
      </c>
      <c r="AY203" s="23" t="s">
        <v>133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142</v>
      </c>
      <c r="BK203" s="181">
        <f t="shared" si="19"/>
        <v>0</v>
      </c>
      <c r="BL203" s="23" t="s">
        <v>205</v>
      </c>
      <c r="BM203" s="23" t="s">
        <v>385</v>
      </c>
    </row>
    <row r="204" spans="2:65" s="1" customFormat="1" ht="16.5" customHeight="1">
      <c r="B204" s="169"/>
      <c r="C204" s="198" t="s">
        <v>181</v>
      </c>
      <c r="D204" s="198" t="s">
        <v>206</v>
      </c>
      <c r="E204" s="199" t="s">
        <v>386</v>
      </c>
      <c r="F204" s="200" t="s">
        <v>387</v>
      </c>
      <c r="G204" s="201" t="s">
        <v>313</v>
      </c>
      <c r="H204" s="202">
        <v>7</v>
      </c>
      <c r="I204" s="203"/>
      <c r="J204" s="204">
        <f t="shared" si="10"/>
        <v>0</v>
      </c>
      <c r="K204" s="200" t="s">
        <v>140</v>
      </c>
      <c r="L204" s="205"/>
      <c r="M204" s="206" t="s">
        <v>5</v>
      </c>
      <c r="N204" s="207" t="s">
        <v>43</v>
      </c>
      <c r="O204" s="41"/>
      <c r="P204" s="179">
        <f t="shared" si="11"/>
        <v>0</v>
      </c>
      <c r="Q204" s="179">
        <v>1.7000000000000001E-4</v>
      </c>
      <c r="R204" s="179">
        <f t="shared" si="12"/>
        <v>1.1900000000000001E-3</v>
      </c>
      <c r="S204" s="179">
        <v>0</v>
      </c>
      <c r="T204" s="180">
        <f t="shared" si="13"/>
        <v>0</v>
      </c>
      <c r="AR204" s="23" t="s">
        <v>298</v>
      </c>
      <c r="AT204" s="23" t="s">
        <v>206</v>
      </c>
      <c r="AU204" s="23" t="s">
        <v>142</v>
      </c>
      <c r="AY204" s="23" t="s">
        <v>133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142</v>
      </c>
      <c r="BK204" s="181">
        <f t="shared" si="19"/>
        <v>0</v>
      </c>
      <c r="BL204" s="23" t="s">
        <v>205</v>
      </c>
      <c r="BM204" s="23" t="s">
        <v>388</v>
      </c>
    </row>
    <row r="205" spans="2:65" s="1" customFormat="1" ht="16.5" customHeight="1">
      <c r="B205" s="169"/>
      <c r="C205" s="198" t="s">
        <v>389</v>
      </c>
      <c r="D205" s="198" t="s">
        <v>206</v>
      </c>
      <c r="E205" s="199" t="s">
        <v>390</v>
      </c>
      <c r="F205" s="200" t="s">
        <v>391</v>
      </c>
      <c r="G205" s="201" t="s">
        <v>313</v>
      </c>
      <c r="H205" s="202">
        <v>6</v>
      </c>
      <c r="I205" s="203"/>
      <c r="J205" s="204">
        <f t="shared" si="10"/>
        <v>0</v>
      </c>
      <c r="K205" s="200" t="s">
        <v>140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2.7E-4</v>
      </c>
      <c r="R205" s="179">
        <f t="shared" si="12"/>
        <v>1.6199999999999999E-3</v>
      </c>
      <c r="S205" s="179">
        <v>0</v>
      </c>
      <c r="T205" s="180">
        <f t="shared" si="13"/>
        <v>0</v>
      </c>
      <c r="AR205" s="23" t="s">
        <v>298</v>
      </c>
      <c r="AT205" s="23" t="s">
        <v>206</v>
      </c>
      <c r="AU205" s="23" t="s">
        <v>142</v>
      </c>
      <c r="AY205" s="23" t="s">
        <v>133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142</v>
      </c>
      <c r="BK205" s="181">
        <f t="shared" si="19"/>
        <v>0</v>
      </c>
      <c r="BL205" s="23" t="s">
        <v>205</v>
      </c>
      <c r="BM205" s="23" t="s">
        <v>392</v>
      </c>
    </row>
    <row r="206" spans="2:65" s="1" customFormat="1" ht="25.5" customHeight="1">
      <c r="B206" s="169"/>
      <c r="C206" s="170" t="s">
        <v>393</v>
      </c>
      <c r="D206" s="170" t="s">
        <v>136</v>
      </c>
      <c r="E206" s="171" t="s">
        <v>394</v>
      </c>
      <c r="F206" s="172" t="s">
        <v>395</v>
      </c>
      <c r="G206" s="173" t="s">
        <v>396</v>
      </c>
      <c r="H206" s="174">
        <v>1</v>
      </c>
      <c r="I206" s="175"/>
      <c r="J206" s="176">
        <f t="shared" si="10"/>
        <v>0</v>
      </c>
      <c r="K206" s="172" t="s">
        <v>140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205</v>
      </c>
      <c r="AT206" s="23" t="s">
        <v>136</v>
      </c>
      <c r="AU206" s="23" t="s">
        <v>142</v>
      </c>
      <c r="AY206" s="23" t="s">
        <v>133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205</v>
      </c>
      <c r="BM206" s="23" t="s">
        <v>397</v>
      </c>
    </row>
    <row r="207" spans="2:65" s="1" customFormat="1" ht="25.5" customHeight="1">
      <c r="B207" s="169"/>
      <c r="C207" s="170" t="s">
        <v>398</v>
      </c>
      <c r="D207" s="170" t="s">
        <v>136</v>
      </c>
      <c r="E207" s="171" t="s">
        <v>399</v>
      </c>
      <c r="F207" s="172" t="s">
        <v>400</v>
      </c>
      <c r="G207" s="173" t="s">
        <v>396</v>
      </c>
      <c r="H207" s="174">
        <v>1</v>
      </c>
      <c r="I207" s="175"/>
      <c r="J207" s="176">
        <f t="shared" si="10"/>
        <v>0</v>
      </c>
      <c r="K207" s="172" t="s">
        <v>140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0</v>
      </c>
      <c r="R207" s="179">
        <f t="shared" si="12"/>
        <v>0</v>
      </c>
      <c r="S207" s="179">
        <v>0</v>
      </c>
      <c r="T207" s="180">
        <f t="shared" si="13"/>
        <v>0</v>
      </c>
      <c r="AR207" s="23" t="s">
        <v>205</v>
      </c>
      <c r="AT207" s="23" t="s">
        <v>136</v>
      </c>
      <c r="AU207" s="23" t="s">
        <v>142</v>
      </c>
      <c r="AY207" s="23" t="s">
        <v>133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205</v>
      </c>
      <c r="BM207" s="23" t="s">
        <v>401</v>
      </c>
    </row>
    <row r="208" spans="2:65" s="1" customFormat="1" ht="25.5" customHeight="1">
      <c r="B208" s="169"/>
      <c r="C208" s="170" t="s">
        <v>402</v>
      </c>
      <c r="D208" s="170" t="s">
        <v>136</v>
      </c>
      <c r="E208" s="171" t="s">
        <v>403</v>
      </c>
      <c r="F208" s="172" t="s">
        <v>404</v>
      </c>
      <c r="G208" s="173" t="s">
        <v>313</v>
      </c>
      <c r="H208" s="174">
        <v>20</v>
      </c>
      <c r="I208" s="175"/>
      <c r="J208" s="176">
        <f t="shared" si="10"/>
        <v>0</v>
      </c>
      <c r="K208" s="172" t="s">
        <v>140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4.0000000000000002E-4</v>
      </c>
      <c r="R208" s="179">
        <f t="shared" si="12"/>
        <v>8.0000000000000002E-3</v>
      </c>
      <c r="S208" s="179">
        <v>0</v>
      </c>
      <c r="T208" s="180">
        <f t="shared" si="13"/>
        <v>0</v>
      </c>
      <c r="AR208" s="23" t="s">
        <v>205</v>
      </c>
      <c r="AT208" s="23" t="s">
        <v>136</v>
      </c>
      <c r="AU208" s="23" t="s">
        <v>142</v>
      </c>
      <c r="AY208" s="23" t="s">
        <v>133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205</v>
      </c>
      <c r="BM208" s="23" t="s">
        <v>405</v>
      </c>
    </row>
    <row r="209" spans="2:65" s="1" customFormat="1" ht="25.5" customHeight="1">
      <c r="B209" s="169"/>
      <c r="C209" s="170" t="s">
        <v>406</v>
      </c>
      <c r="D209" s="170" t="s">
        <v>136</v>
      </c>
      <c r="E209" s="171" t="s">
        <v>407</v>
      </c>
      <c r="F209" s="172" t="s">
        <v>408</v>
      </c>
      <c r="G209" s="173" t="s">
        <v>313</v>
      </c>
      <c r="H209" s="174">
        <v>20</v>
      </c>
      <c r="I209" s="175"/>
      <c r="J209" s="176">
        <f t="shared" si="10"/>
        <v>0</v>
      </c>
      <c r="K209" s="172" t="s">
        <v>140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1.0000000000000001E-5</v>
      </c>
      <c r="R209" s="179">
        <f t="shared" si="12"/>
        <v>2.0000000000000001E-4</v>
      </c>
      <c r="S209" s="179">
        <v>0</v>
      </c>
      <c r="T209" s="180">
        <f t="shared" si="13"/>
        <v>0</v>
      </c>
      <c r="AR209" s="23" t="s">
        <v>205</v>
      </c>
      <c r="AT209" s="23" t="s">
        <v>136</v>
      </c>
      <c r="AU209" s="23" t="s">
        <v>142</v>
      </c>
      <c r="AY209" s="23" t="s">
        <v>133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205</v>
      </c>
      <c r="BM209" s="23" t="s">
        <v>409</v>
      </c>
    </row>
    <row r="210" spans="2:65" s="1" customFormat="1" ht="38.25" customHeight="1">
      <c r="B210" s="169"/>
      <c r="C210" s="170" t="s">
        <v>410</v>
      </c>
      <c r="D210" s="170" t="s">
        <v>136</v>
      </c>
      <c r="E210" s="171" t="s">
        <v>411</v>
      </c>
      <c r="F210" s="172" t="s">
        <v>412</v>
      </c>
      <c r="G210" s="173" t="s">
        <v>247</v>
      </c>
      <c r="H210" s="174">
        <v>0.02</v>
      </c>
      <c r="I210" s="175"/>
      <c r="J210" s="176">
        <f t="shared" si="10"/>
        <v>0</v>
      </c>
      <c r="K210" s="172" t="s">
        <v>140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205</v>
      </c>
      <c r="AT210" s="23" t="s">
        <v>136</v>
      </c>
      <c r="AU210" s="23" t="s">
        <v>142</v>
      </c>
      <c r="AY210" s="23" t="s">
        <v>133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205</v>
      </c>
      <c r="BM210" s="23" t="s">
        <v>413</v>
      </c>
    </row>
    <row r="211" spans="2:65" s="1" customFormat="1" ht="38.25" customHeight="1">
      <c r="B211" s="169"/>
      <c r="C211" s="170" t="s">
        <v>414</v>
      </c>
      <c r="D211" s="170" t="s">
        <v>136</v>
      </c>
      <c r="E211" s="171" t="s">
        <v>415</v>
      </c>
      <c r="F211" s="172" t="s">
        <v>416</v>
      </c>
      <c r="G211" s="173" t="s">
        <v>247</v>
      </c>
      <c r="H211" s="174">
        <v>0.02</v>
      </c>
      <c r="I211" s="175"/>
      <c r="J211" s="176">
        <f t="shared" si="10"/>
        <v>0</v>
      </c>
      <c r="K211" s="172" t="s">
        <v>140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205</v>
      </c>
      <c r="AT211" s="23" t="s">
        <v>136</v>
      </c>
      <c r="AU211" s="23" t="s">
        <v>142</v>
      </c>
      <c r="AY211" s="23" t="s">
        <v>133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205</v>
      </c>
      <c r="BM211" s="23" t="s">
        <v>417</v>
      </c>
    </row>
    <row r="212" spans="2:65" s="10" customFormat="1" ht="29.85" customHeight="1">
      <c r="B212" s="156"/>
      <c r="D212" s="157" t="s">
        <v>70</v>
      </c>
      <c r="E212" s="167" t="s">
        <v>418</v>
      </c>
      <c r="F212" s="167" t="s">
        <v>419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SUM(P213:P223)</f>
        <v>0</v>
      </c>
      <c r="Q212" s="162"/>
      <c r="R212" s="163">
        <f>SUM(R213:R223)</f>
        <v>3.1499999999999996E-3</v>
      </c>
      <c r="S212" s="162"/>
      <c r="T212" s="164">
        <f>SUM(T213:T223)</f>
        <v>6.45E-3</v>
      </c>
      <c r="AR212" s="157" t="s">
        <v>142</v>
      </c>
      <c r="AT212" s="165" t="s">
        <v>70</v>
      </c>
      <c r="AU212" s="165" t="s">
        <v>78</v>
      </c>
      <c r="AY212" s="157" t="s">
        <v>133</v>
      </c>
      <c r="BK212" s="166">
        <f>SUM(BK213:BK223)</f>
        <v>0</v>
      </c>
    </row>
    <row r="213" spans="2:65" s="1" customFormat="1" ht="16.5" customHeight="1">
      <c r="B213" s="169"/>
      <c r="C213" s="170" t="s">
        <v>420</v>
      </c>
      <c r="D213" s="170" t="s">
        <v>136</v>
      </c>
      <c r="E213" s="171" t="s">
        <v>421</v>
      </c>
      <c r="F213" s="172" t="s">
        <v>422</v>
      </c>
      <c r="G213" s="173" t="s">
        <v>313</v>
      </c>
      <c r="H213" s="174">
        <v>3</v>
      </c>
      <c r="I213" s="175"/>
      <c r="J213" s="176">
        <f>ROUND(I213*H213,2)</f>
        <v>0</v>
      </c>
      <c r="K213" s="172" t="s">
        <v>140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1.1E-4</v>
      </c>
      <c r="R213" s="179">
        <f>Q213*H213</f>
        <v>3.3E-4</v>
      </c>
      <c r="S213" s="179">
        <v>2.15E-3</v>
      </c>
      <c r="T213" s="180">
        <f>S213*H213</f>
        <v>6.45E-3</v>
      </c>
      <c r="AR213" s="23" t="s">
        <v>205</v>
      </c>
      <c r="AT213" s="23" t="s">
        <v>136</v>
      </c>
      <c r="AU213" s="23" t="s">
        <v>142</v>
      </c>
      <c r="AY213" s="23" t="s">
        <v>133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142</v>
      </c>
      <c r="BK213" s="181">
        <f>ROUND(I213*H213,2)</f>
        <v>0</v>
      </c>
      <c r="BL213" s="23" t="s">
        <v>205</v>
      </c>
      <c r="BM213" s="23" t="s">
        <v>423</v>
      </c>
    </row>
    <row r="214" spans="2:65" s="1" customFormat="1" ht="25.5" customHeight="1">
      <c r="B214" s="169"/>
      <c r="C214" s="170" t="s">
        <v>424</v>
      </c>
      <c r="D214" s="170" t="s">
        <v>136</v>
      </c>
      <c r="E214" s="171" t="s">
        <v>425</v>
      </c>
      <c r="F214" s="172" t="s">
        <v>426</v>
      </c>
      <c r="G214" s="173" t="s">
        <v>313</v>
      </c>
      <c r="H214" s="174">
        <v>1</v>
      </c>
      <c r="I214" s="175"/>
      <c r="J214" s="176">
        <f>ROUND(I214*H214,2)</f>
        <v>0</v>
      </c>
      <c r="K214" s="172" t="s">
        <v>140</v>
      </c>
      <c r="L214" s="40"/>
      <c r="M214" s="177" t="s">
        <v>5</v>
      </c>
      <c r="N214" s="178" t="s">
        <v>43</v>
      </c>
      <c r="O214" s="41"/>
      <c r="P214" s="179">
        <f>O214*H214</f>
        <v>0</v>
      </c>
      <c r="Q214" s="179">
        <v>5.9999999999999995E-4</v>
      </c>
      <c r="R214" s="179">
        <f>Q214*H214</f>
        <v>5.9999999999999995E-4</v>
      </c>
      <c r="S214" s="179">
        <v>0</v>
      </c>
      <c r="T214" s="180">
        <f>S214*H214</f>
        <v>0</v>
      </c>
      <c r="AR214" s="23" t="s">
        <v>205</v>
      </c>
      <c r="AT214" s="23" t="s">
        <v>136</v>
      </c>
      <c r="AU214" s="23" t="s">
        <v>142</v>
      </c>
      <c r="AY214" s="23" t="s">
        <v>133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142</v>
      </c>
      <c r="BK214" s="181">
        <f>ROUND(I214*H214,2)</f>
        <v>0</v>
      </c>
      <c r="BL214" s="23" t="s">
        <v>205</v>
      </c>
      <c r="BM214" s="23" t="s">
        <v>427</v>
      </c>
    </row>
    <row r="215" spans="2:65" s="12" customFormat="1">
      <c r="B215" s="191"/>
      <c r="D215" s="183" t="s">
        <v>164</v>
      </c>
      <c r="E215" s="192" t="s">
        <v>5</v>
      </c>
      <c r="F215" s="193" t="s">
        <v>428</v>
      </c>
      <c r="H215" s="192" t="s">
        <v>5</v>
      </c>
      <c r="I215" s="194"/>
      <c r="L215" s="191"/>
      <c r="M215" s="195"/>
      <c r="N215" s="196"/>
      <c r="O215" s="196"/>
      <c r="P215" s="196"/>
      <c r="Q215" s="196"/>
      <c r="R215" s="196"/>
      <c r="S215" s="196"/>
      <c r="T215" s="197"/>
      <c r="AT215" s="192" t="s">
        <v>164</v>
      </c>
      <c r="AU215" s="192" t="s">
        <v>142</v>
      </c>
      <c r="AV215" s="12" t="s">
        <v>78</v>
      </c>
      <c r="AW215" s="12" t="s">
        <v>35</v>
      </c>
      <c r="AX215" s="12" t="s">
        <v>71</v>
      </c>
      <c r="AY215" s="192" t="s">
        <v>133</v>
      </c>
    </row>
    <row r="216" spans="2:65" s="11" customFormat="1">
      <c r="B216" s="182"/>
      <c r="D216" s="183" t="s">
        <v>164</v>
      </c>
      <c r="E216" s="184" t="s">
        <v>5</v>
      </c>
      <c r="F216" s="185" t="s">
        <v>78</v>
      </c>
      <c r="H216" s="186">
        <v>1</v>
      </c>
      <c r="I216" s="187"/>
      <c r="L216" s="182"/>
      <c r="M216" s="188"/>
      <c r="N216" s="189"/>
      <c r="O216" s="189"/>
      <c r="P216" s="189"/>
      <c r="Q216" s="189"/>
      <c r="R216" s="189"/>
      <c r="S216" s="189"/>
      <c r="T216" s="190"/>
      <c r="AT216" s="184" t="s">
        <v>164</v>
      </c>
      <c r="AU216" s="184" t="s">
        <v>142</v>
      </c>
      <c r="AV216" s="11" t="s">
        <v>142</v>
      </c>
      <c r="AW216" s="11" t="s">
        <v>35</v>
      </c>
      <c r="AX216" s="11" t="s">
        <v>78</v>
      </c>
      <c r="AY216" s="184" t="s">
        <v>133</v>
      </c>
    </row>
    <row r="217" spans="2:65" s="1" customFormat="1" ht="16.5" customHeight="1">
      <c r="B217" s="169"/>
      <c r="C217" s="170" t="s">
        <v>429</v>
      </c>
      <c r="D217" s="170" t="s">
        <v>136</v>
      </c>
      <c r="E217" s="171" t="s">
        <v>430</v>
      </c>
      <c r="F217" s="172" t="s">
        <v>431</v>
      </c>
      <c r="G217" s="173" t="s">
        <v>313</v>
      </c>
      <c r="H217" s="174">
        <v>3</v>
      </c>
      <c r="I217" s="175"/>
      <c r="J217" s="176">
        <f t="shared" ref="J217:J223" si="20">ROUND(I217*H217,2)</f>
        <v>0</v>
      </c>
      <c r="K217" s="172" t="s">
        <v>140</v>
      </c>
      <c r="L217" s="40"/>
      <c r="M217" s="177" t="s">
        <v>5</v>
      </c>
      <c r="N217" s="178" t="s">
        <v>43</v>
      </c>
      <c r="O217" s="41"/>
      <c r="P217" s="179">
        <f t="shared" ref="P217:P223" si="21">O217*H217</f>
        <v>0</v>
      </c>
      <c r="Q217" s="179">
        <v>5.4000000000000001E-4</v>
      </c>
      <c r="R217" s="179">
        <f t="shared" ref="R217:R223" si="22">Q217*H217</f>
        <v>1.6199999999999999E-3</v>
      </c>
      <c r="S217" s="179">
        <v>0</v>
      </c>
      <c r="T217" s="180">
        <f t="shared" ref="T217:T223" si="23">S217*H217</f>
        <v>0</v>
      </c>
      <c r="AR217" s="23" t="s">
        <v>205</v>
      </c>
      <c r="AT217" s="23" t="s">
        <v>136</v>
      </c>
      <c r="AU217" s="23" t="s">
        <v>142</v>
      </c>
      <c r="AY217" s="23" t="s">
        <v>133</v>
      </c>
      <c r="BE217" s="181">
        <f t="shared" ref="BE217:BE223" si="24">IF(N217="základní",J217,0)</f>
        <v>0</v>
      </c>
      <c r="BF217" s="181">
        <f t="shared" ref="BF217:BF223" si="25">IF(N217="snížená",J217,0)</f>
        <v>0</v>
      </c>
      <c r="BG217" s="181">
        <f t="shared" ref="BG217:BG223" si="26">IF(N217="zákl. přenesená",J217,0)</f>
        <v>0</v>
      </c>
      <c r="BH217" s="181">
        <f t="shared" ref="BH217:BH223" si="27">IF(N217="sníž. přenesená",J217,0)</f>
        <v>0</v>
      </c>
      <c r="BI217" s="181">
        <f t="shared" ref="BI217:BI223" si="28">IF(N217="nulová",J217,0)</f>
        <v>0</v>
      </c>
      <c r="BJ217" s="23" t="s">
        <v>142</v>
      </c>
      <c r="BK217" s="181">
        <f t="shared" ref="BK217:BK223" si="29">ROUND(I217*H217,2)</f>
        <v>0</v>
      </c>
      <c r="BL217" s="23" t="s">
        <v>205</v>
      </c>
      <c r="BM217" s="23" t="s">
        <v>432</v>
      </c>
    </row>
    <row r="218" spans="2:65" s="1" customFormat="1" ht="25.5" customHeight="1">
      <c r="B218" s="169"/>
      <c r="C218" s="170" t="s">
        <v>433</v>
      </c>
      <c r="D218" s="170" t="s">
        <v>136</v>
      </c>
      <c r="E218" s="171" t="s">
        <v>434</v>
      </c>
      <c r="F218" s="172" t="s">
        <v>435</v>
      </c>
      <c r="G218" s="173" t="s">
        <v>396</v>
      </c>
      <c r="H218" s="174">
        <v>1</v>
      </c>
      <c r="I218" s="175"/>
      <c r="J218" s="176">
        <f t="shared" si="20"/>
        <v>0</v>
      </c>
      <c r="K218" s="172" t="s">
        <v>140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5.9999999999999995E-4</v>
      </c>
      <c r="R218" s="179">
        <f t="shared" si="22"/>
        <v>5.9999999999999995E-4</v>
      </c>
      <c r="S218" s="179">
        <v>0</v>
      </c>
      <c r="T218" s="180">
        <f t="shared" si="23"/>
        <v>0</v>
      </c>
      <c r="AR218" s="23" t="s">
        <v>205</v>
      </c>
      <c r="AT218" s="23" t="s">
        <v>136</v>
      </c>
      <c r="AU218" s="23" t="s">
        <v>142</v>
      </c>
      <c r="AY218" s="23" t="s">
        <v>133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142</v>
      </c>
      <c r="BK218" s="181">
        <f t="shared" si="29"/>
        <v>0</v>
      </c>
      <c r="BL218" s="23" t="s">
        <v>205</v>
      </c>
      <c r="BM218" s="23" t="s">
        <v>436</v>
      </c>
    </row>
    <row r="219" spans="2:65" s="1" customFormat="1" ht="16.5" customHeight="1">
      <c r="B219" s="169"/>
      <c r="C219" s="170" t="s">
        <v>437</v>
      </c>
      <c r="D219" s="170" t="s">
        <v>136</v>
      </c>
      <c r="E219" s="171" t="s">
        <v>438</v>
      </c>
      <c r="F219" s="172" t="s">
        <v>439</v>
      </c>
      <c r="G219" s="173" t="s">
        <v>203</v>
      </c>
      <c r="H219" s="174">
        <v>2</v>
      </c>
      <c r="I219" s="175"/>
      <c r="J219" s="176">
        <f t="shared" si="20"/>
        <v>0</v>
      </c>
      <c r="K219" s="172" t="s">
        <v>140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205</v>
      </c>
      <c r="AT219" s="23" t="s">
        <v>136</v>
      </c>
      <c r="AU219" s="23" t="s">
        <v>142</v>
      </c>
      <c r="AY219" s="23" t="s">
        <v>133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142</v>
      </c>
      <c r="BK219" s="181">
        <f t="shared" si="29"/>
        <v>0</v>
      </c>
      <c r="BL219" s="23" t="s">
        <v>205</v>
      </c>
      <c r="BM219" s="23" t="s">
        <v>440</v>
      </c>
    </row>
    <row r="220" spans="2:65" s="1" customFormat="1" ht="16.5" customHeight="1">
      <c r="B220" s="169"/>
      <c r="C220" s="170" t="s">
        <v>441</v>
      </c>
      <c r="D220" s="170" t="s">
        <v>136</v>
      </c>
      <c r="E220" s="171" t="s">
        <v>442</v>
      </c>
      <c r="F220" s="172" t="s">
        <v>443</v>
      </c>
      <c r="G220" s="173" t="s">
        <v>313</v>
      </c>
      <c r="H220" s="174">
        <v>3</v>
      </c>
      <c r="I220" s="175"/>
      <c r="J220" s="176">
        <f t="shared" si="20"/>
        <v>0</v>
      </c>
      <c r="K220" s="172" t="s">
        <v>140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205</v>
      </c>
      <c r="AT220" s="23" t="s">
        <v>136</v>
      </c>
      <c r="AU220" s="23" t="s">
        <v>142</v>
      </c>
      <c r="AY220" s="23" t="s">
        <v>133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142</v>
      </c>
      <c r="BK220" s="181">
        <f t="shared" si="29"/>
        <v>0</v>
      </c>
      <c r="BL220" s="23" t="s">
        <v>205</v>
      </c>
      <c r="BM220" s="23" t="s">
        <v>444</v>
      </c>
    </row>
    <row r="221" spans="2:65" s="1" customFormat="1" ht="16.5" customHeight="1">
      <c r="B221" s="169"/>
      <c r="C221" s="170" t="s">
        <v>445</v>
      </c>
      <c r="D221" s="170" t="s">
        <v>136</v>
      </c>
      <c r="E221" s="171" t="s">
        <v>446</v>
      </c>
      <c r="F221" s="172" t="s">
        <v>447</v>
      </c>
      <c r="G221" s="173" t="s">
        <v>203</v>
      </c>
      <c r="H221" s="174">
        <v>1</v>
      </c>
      <c r="I221" s="175"/>
      <c r="J221" s="176">
        <f t="shared" si="20"/>
        <v>0</v>
      </c>
      <c r="K221" s="172" t="s">
        <v>140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205</v>
      </c>
      <c r="AT221" s="23" t="s">
        <v>136</v>
      </c>
      <c r="AU221" s="23" t="s">
        <v>142</v>
      </c>
      <c r="AY221" s="23" t="s">
        <v>133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142</v>
      </c>
      <c r="BK221" s="181">
        <f t="shared" si="29"/>
        <v>0</v>
      </c>
      <c r="BL221" s="23" t="s">
        <v>205</v>
      </c>
      <c r="BM221" s="23" t="s">
        <v>448</v>
      </c>
    </row>
    <row r="222" spans="2:65" s="1" customFormat="1" ht="38.25" customHeight="1">
      <c r="B222" s="169"/>
      <c r="C222" s="170" t="s">
        <v>449</v>
      </c>
      <c r="D222" s="170" t="s">
        <v>136</v>
      </c>
      <c r="E222" s="171" t="s">
        <v>450</v>
      </c>
      <c r="F222" s="172" t="s">
        <v>451</v>
      </c>
      <c r="G222" s="173" t="s">
        <v>247</v>
      </c>
      <c r="H222" s="174">
        <v>3.0000000000000001E-3</v>
      </c>
      <c r="I222" s="175"/>
      <c r="J222" s="176">
        <f t="shared" si="20"/>
        <v>0</v>
      </c>
      <c r="K222" s="172" t="s">
        <v>140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205</v>
      </c>
      <c r="AT222" s="23" t="s">
        <v>136</v>
      </c>
      <c r="AU222" s="23" t="s">
        <v>142</v>
      </c>
      <c r="AY222" s="23" t="s">
        <v>133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205</v>
      </c>
      <c r="BM222" s="23" t="s">
        <v>452</v>
      </c>
    </row>
    <row r="223" spans="2:65" s="1" customFormat="1" ht="38.25" customHeight="1">
      <c r="B223" s="169"/>
      <c r="C223" s="170" t="s">
        <v>453</v>
      </c>
      <c r="D223" s="170" t="s">
        <v>136</v>
      </c>
      <c r="E223" s="171" t="s">
        <v>454</v>
      </c>
      <c r="F223" s="172" t="s">
        <v>455</v>
      </c>
      <c r="G223" s="173" t="s">
        <v>247</v>
      </c>
      <c r="H223" s="174">
        <v>3.0000000000000001E-3</v>
      </c>
      <c r="I223" s="175"/>
      <c r="J223" s="176">
        <f t="shared" si="20"/>
        <v>0</v>
      </c>
      <c r="K223" s="172" t="s">
        <v>140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205</v>
      </c>
      <c r="AT223" s="23" t="s">
        <v>136</v>
      </c>
      <c r="AU223" s="23" t="s">
        <v>142</v>
      </c>
      <c r="AY223" s="23" t="s">
        <v>133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205</v>
      </c>
      <c r="BM223" s="23" t="s">
        <v>456</v>
      </c>
    </row>
    <row r="224" spans="2:65" s="10" customFormat="1" ht="29.85" customHeight="1">
      <c r="B224" s="156"/>
      <c r="D224" s="157" t="s">
        <v>70</v>
      </c>
      <c r="E224" s="167" t="s">
        <v>457</v>
      </c>
      <c r="F224" s="167" t="s">
        <v>458</v>
      </c>
      <c r="I224" s="159"/>
      <c r="J224" s="168">
        <f>BK224</f>
        <v>0</v>
      </c>
      <c r="L224" s="156"/>
      <c r="M224" s="161"/>
      <c r="N224" s="162"/>
      <c r="O224" s="162"/>
      <c r="P224" s="163">
        <f>SUM(P225:P245)</f>
        <v>0</v>
      </c>
      <c r="Q224" s="162"/>
      <c r="R224" s="163">
        <f>SUM(R225:R245)</f>
        <v>6.4979999999999996E-2</v>
      </c>
      <c r="S224" s="162"/>
      <c r="T224" s="164">
        <f>SUM(T225:T245)</f>
        <v>7.775E-2</v>
      </c>
      <c r="AR224" s="157" t="s">
        <v>142</v>
      </c>
      <c r="AT224" s="165" t="s">
        <v>70</v>
      </c>
      <c r="AU224" s="165" t="s">
        <v>78</v>
      </c>
      <c r="AY224" s="157" t="s">
        <v>133</v>
      </c>
      <c r="BK224" s="166">
        <f>SUM(BK225:BK245)</f>
        <v>0</v>
      </c>
    </row>
    <row r="225" spans="2:65" s="1" customFormat="1" ht="16.5" customHeight="1">
      <c r="B225" s="169"/>
      <c r="C225" s="170" t="s">
        <v>459</v>
      </c>
      <c r="D225" s="170" t="s">
        <v>136</v>
      </c>
      <c r="E225" s="171" t="s">
        <v>460</v>
      </c>
      <c r="F225" s="172" t="s">
        <v>461</v>
      </c>
      <c r="G225" s="173" t="s">
        <v>396</v>
      </c>
      <c r="H225" s="174">
        <v>1</v>
      </c>
      <c r="I225" s="175"/>
      <c r="J225" s="176">
        <f t="shared" ref="J225:J245" si="30">ROUND(I225*H225,2)</f>
        <v>0</v>
      </c>
      <c r="K225" s="172" t="s">
        <v>140</v>
      </c>
      <c r="L225" s="40"/>
      <c r="M225" s="177" t="s">
        <v>5</v>
      </c>
      <c r="N225" s="178" t="s">
        <v>43</v>
      </c>
      <c r="O225" s="41"/>
      <c r="P225" s="179">
        <f t="shared" ref="P225:P245" si="31">O225*H225</f>
        <v>0</v>
      </c>
      <c r="Q225" s="179">
        <v>0</v>
      </c>
      <c r="R225" s="179">
        <f t="shared" ref="R225:R245" si="32">Q225*H225</f>
        <v>0</v>
      </c>
      <c r="S225" s="179">
        <v>1.933E-2</v>
      </c>
      <c r="T225" s="180">
        <f t="shared" ref="T225:T245" si="33">S225*H225</f>
        <v>1.933E-2</v>
      </c>
      <c r="AR225" s="23" t="s">
        <v>205</v>
      </c>
      <c r="AT225" s="23" t="s">
        <v>136</v>
      </c>
      <c r="AU225" s="23" t="s">
        <v>142</v>
      </c>
      <c r="AY225" s="23" t="s">
        <v>133</v>
      </c>
      <c r="BE225" s="181">
        <f t="shared" ref="BE225:BE245" si="34">IF(N225="základní",J225,0)</f>
        <v>0</v>
      </c>
      <c r="BF225" s="181">
        <f t="shared" ref="BF225:BF245" si="35">IF(N225="snížená",J225,0)</f>
        <v>0</v>
      </c>
      <c r="BG225" s="181">
        <f t="shared" ref="BG225:BG245" si="36">IF(N225="zákl. přenesená",J225,0)</f>
        <v>0</v>
      </c>
      <c r="BH225" s="181">
        <f t="shared" ref="BH225:BH245" si="37">IF(N225="sníž. přenesená",J225,0)</f>
        <v>0</v>
      </c>
      <c r="BI225" s="181">
        <f t="shared" ref="BI225:BI245" si="38">IF(N225="nulová",J225,0)</f>
        <v>0</v>
      </c>
      <c r="BJ225" s="23" t="s">
        <v>142</v>
      </c>
      <c r="BK225" s="181">
        <f t="shared" ref="BK225:BK245" si="39">ROUND(I225*H225,2)</f>
        <v>0</v>
      </c>
      <c r="BL225" s="23" t="s">
        <v>205</v>
      </c>
      <c r="BM225" s="23" t="s">
        <v>462</v>
      </c>
    </row>
    <row r="226" spans="2:65" s="1" customFormat="1" ht="25.5" customHeight="1">
      <c r="B226" s="169"/>
      <c r="C226" s="170" t="s">
        <v>463</v>
      </c>
      <c r="D226" s="170" t="s">
        <v>136</v>
      </c>
      <c r="E226" s="171" t="s">
        <v>464</v>
      </c>
      <c r="F226" s="172" t="s">
        <v>465</v>
      </c>
      <c r="G226" s="173" t="s">
        <v>396</v>
      </c>
      <c r="H226" s="174">
        <v>1</v>
      </c>
      <c r="I226" s="175"/>
      <c r="J226" s="176">
        <f t="shared" si="30"/>
        <v>0</v>
      </c>
      <c r="K226" s="172" t="s">
        <v>140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1.3820000000000001E-2</v>
      </c>
      <c r="R226" s="179">
        <f t="shared" si="32"/>
        <v>1.3820000000000001E-2</v>
      </c>
      <c r="S226" s="179">
        <v>0</v>
      </c>
      <c r="T226" s="180">
        <f t="shared" si="33"/>
        <v>0</v>
      </c>
      <c r="AR226" s="23" t="s">
        <v>205</v>
      </c>
      <c r="AT226" s="23" t="s">
        <v>136</v>
      </c>
      <c r="AU226" s="23" t="s">
        <v>142</v>
      </c>
      <c r="AY226" s="23" t="s">
        <v>133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142</v>
      </c>
      <c r="BK226" s="181">
        <f t="shared" si="39"/>
        <v>0</v>
      </c>
      <c r="BL226" s="23" t="s">
        <v>205</v>
      </c>
      <c r="BM226" s="23" t="s">
        <v>466</v>
      </c>
    </row>
    <row r="227" spans="2:65" s="1" customFormat="1" ht="16.5" customHeight="1">
      <c r="B227" s="169"/>
      <c r="C227" s="170" t="s">
        <v>467</v>
      </c>
      <c r="D227" s="170" t="s">
        <v>136</v>
      </c>
      <c r="E227" s="171" t="s">
        <v>468</v>
      </c>
      <c r="F227" s="172" t="s">
        <v>469</v>
      </c>
      <c r="G227" s="173" t="s">
        <v>396</v>
      </c>
      <c r="H227" s="174">
        <v>1</v>
      </c>
      <c r="I227" s="175"/>
      <c r="J227" s="176">
        <f t="shared" si="30"/>
        <v>0</v>
      </c>
      <c r="K227" s="172" t="s">
        <v>140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0</v>
      </c>
      <c r="R227" s="179">
        <f t="shared" si="32"/>
        <v>0</v>
      </c>
      <c r="S227" s="179">
        <v>1.9460000000000002E-2</v>
      </c>
      <c r="T227" s="180">
        <f t="shared" si="33"/>
        <v>1.9460000000000002E-2</v>
      </c>
      <c r="AR227" s="23" t="s">
        <v>205</v>
      </c>
      <c r="AT227" s="23" t="s">
        <v>136</v>
      </c>
      <c r="AU227" s="23" t="s">
        <v>142</v>
      </c>
      <c r="AY227" s="23" t="s">
        <v>133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142</v>
      </c>
      <c r="BK227" s="181">
        <f t="shared" si="39"/>
        <v>0</v>
      </c>
      <c r="BL227" s="23" t="s">
        <v>205</v>
      </c>
      <c r="BM227" s="23" t="s">
        <v>470</v>
      </c>
    </row>
    <row r="228" spans="2:65" s="1" customFormat="1" ht="25.5" customHeight="1">
      <c r="B228" s="169"/>
      <c r="C228" s="170" t="s">
        <v>471</v>
      </c>
      <c r="D228" s="170" t="s">
        <v>136</v>
      </c>
      <c r="E228" s="171" t="s">
        <v>472</v>
      </c>
      <c r="F228" s="172" t="s">
        <v>473</v>
      </c>
      <c r="G228" s="173" t="s">
        <v>396</v>
      </c>
      <c r="H228" s="174">
        <v>1</v>
      </c>
      <c r="I228" s="175"/>
      <c r="J228" s="176">
        <f t="shared" si="30"/>
        <v>0</v>
      </c>
      <c r="K228" s="172" t="s">
        <v>140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1.375E-2</v>
      </c>
      <c r="R228" s="179">
        <f t="shared" si="32"/>
        <v>1.375E-2</v>
      </c>
      <c r="S228" s="179">
        <v>0</v>
      </c>
      <c r="T228" s="180">
        <f t="shared" si="33"/>
        <v>0</v>
      </c>
      <c r="AR228" s="23" t="s">
        <v>205</v>
      </c>
      <c r="AT228" s="23" t="s">
        <v>136</v>
      </c>
      <c r="AU228" s="23" t="s">
        <v>142</v>
      </c>
      <c r="AY228" s="23" t="s">
        <v>133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142</v>
      </c>
      <c r="BK228" s="181">
        <f t="shared" si="39"/>
        <v>0</v>
      </c>
      <c r="BL228" s="23" t="s">
        <v>205</v>
      </c>
      <c r="BM228" s="23" t="s">
        <v>474</v>
      </c>
    </row>
    <row r="229" spans="2:65" s="1" customFormat="1" ht="16.5" customHeight="1">
      <c r="B229" s="169"/>
      <c r="C229" s="170" t="s">
        <v>475</v>
      </c>
      <c r="D229" s="170" t="s">
        <v>136</v>
      </c>
      <c r="E229" s="171" t="s">
        <v>476</v>
      </c>
      <c r="F229" s="172" t="s">
        <v>477</v>
      </c>
      <c r="G229" s="173" t="s">
        <v>396</v>
      </c>
      <c r="H229" s="174">
        <v>1</v>
      </c>
      <c r="I229" s="175"/>
      <c r="J229" s="176">
        <f t="shared" si="30"/>
        <v>0</v>
      </c>
      <c r="K229" s="172" t="s">
        <v>140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3.2899999999999999E-2</v>
      </c>
      <c r="T229" s="180">
        <f t="shared" si="33"/>
        <v>3.2899999999999999E-2</v>
      </c>
      <c r="AR229" s="23" t="s">
        <v>205</v>
      </c>
      <c r="AT229" s="23" t="s">
        <v>136</v>
      </c>
      <c r="AU229" s="23" t="s">
        <v>142</v>
      </c>
      <c r="AY229" s="23" t="s">
        <v>133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142</v>
      </c>
      <c r="BK229" s="181">
        <f t="shared" si="39"/>
        <v>0</v>
      </c>
      <c r="BL229" s="23" t="s">
        <v>205</v>
      </c>
      <c r="BM229" s="23" t="s">
        <v>478</v>
      </c>
    </row>
    <row r="230" spans="2:65" s="1" customFormat="1" ht="25.5" customHeight="1">
      <c r="B230" s="169"/>
      <c r="C230" s="170" t="s">
        <v>479</v>
      </c>
      <c r="D230" s="170" t="s">
        <v>136</v>
      </c>
      <c r="E230" s="171" t="s">
        <v>480</v>
      </c>
      <c r="F230" s="172" t="s">
        <v>481</v>
      </c>
      <c r="G230" s="173" t="s">
        <v>396</v>
      </c>
      <c r="H230" s="174">
        <v>1</v>
      </c>
      <c r="I230" s="175"/>
      <c r="J230" s="176">
        <f t="shared" si="30"/>
        <v>0</v>
      </c>
      <c r="K230" s="172" t="s">
        <v>140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1.5339999999999999E-2</v>
      </c>
      <c r="R230" s="179">
        <f t="shared" si="32"/>
        <v>1.5339999999999999E-2</v>
      </c>
      <c r="S230" s="179">
        <v>0</v>
      </c>
      <c r="T230" s="180">
        <f t="shared" si="33"/>
        <v>0</v>
      </c>
      <c r="AR230" s="23" t="s">
        <v>205</v>
      </c>
      <c r="AT230" s="23" t="s">
        <v>136</v>
      </c>
      <c r="AU230" s="23" t="s">
        <v>142</v>
      </c>
      <c r="AY230" s="23" t="s">
        <v>133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205</v>
      </c>
      <c r="BM230" s="23" t="s">
        <v>482</v>
      </c>
    </row>
    <row r="231" spans="2:65" s="1" customFormat="1" ht="16.5" customHeight="1">
      <c r="B231" s="169"/>
      <c r="C231" s="170" t="s">
        <v>483</v>
      </c>
      <c r="D231" s="170" t="s">
        <v>136</v>
      </c>
      <c r="E231" s="171" t="s">
        <v>484</v>
      </c>
      <c r="F231" s="172" t="s">
        <v>485</v>
      </c>
      <c r="G231" s="173" t="s">
        <v>203</v>
      </c>
      <c r="H231" s="174">
        <v>6</v>
      </c>
      <c r="I231" s="175"/>
      <c r="J231" s="176">
        <f t="shared" si="30"/>
        <v>0</v>
      </c>
      <c r="K231" s="172" t="s">
        <v>140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4.8999999999999998E-4</v>
      </c>
      <c r="T231" s="180">
        <f t="shared" si="33"/>
        <v>2.9399999999999999E-3</v>
      </c>
      <c r="AR231" s="23" t="s">
        <v>205</v>
      </c>
      <c r="AT231" s="23" t="s">
        <v>136</v>
      </c>
      <c r="AU231" s="23" t="s">
        <v>142</v>
      </c>
      <c r="AY231" s="23" t="s">
        <v>133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205</v>
      </c>
      <c r="BM231" s="23" t="s">
        <v>486</v>
      </c>
    </row>
    <row r="232" spans="2:65" s="1" customFormat="1" ht="16.5" customHeight="1">
      <c r="B232" s="169"/>
      <c r="C232" s="170" t="s">
        <v>487</v>
      </c>
      <c r="D232" s="170" t="s">
        <v>136</v>
      </c>
      <c r="E232" s="171" t="s">
        <v>488</v>
      </c>
      <c r="F232" s="172" t="s">
        <v>489</v>
      </c>
      <c r="G232" s="173" t="s">
        <v>396</v>
      </c>
      <c r="H232" s="174">
        <v>6</v>
      </c>
      <c r="I232" s="175"/>
      <c r="J232" s="176">
        <f t="shared" si="30"/>
        <v>0</v>
      </c>
      <c r="K232" s="172" t="s">
        <v>140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1.89E-3</v>
      </c>
      <c r="R232" s="179">
        <f t="shared" si="32"/>
        <v>1.1339999999999999E-2</v>
      </c>
      <c r="S232" s="179">
        <v>0</v>
      </c>
      <c r="T232" s="180">
        <f t="shared" si="33"/>
        <v>0</v>
      </c>
      <c r="AR232" s="23" t="s">
        <v>205</v>
      </c>
      <c r="AT232" s="23" t="s">
        <v>136</v>
      </c>
      <c r="AU232" s="23" t="s">
        <v>142</v>
      </c>
      <c r="AY232" s="23" t="s">
        <v>133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205</v>
      </c>
      <c r="BM232" s="23" t="s">
        <v>490</v>
      </c>
    </row>
    <row r="233" spans="2:65" s="1" customFormat="1" ht="16.5" customHeight="1">
      <c r="B233" s="169"/>
      <c r="C233" s="170" t="s">
        <v>491</v>
      </c>
      <c r="D233" s="170" t="s">
        <v>136</v>
      </c>
      <c r="E233" s="171" t="s">
        <v>492</v>
      </c>
      <c r="F233" s="172" t="s">
        <v>493</v>
      </c>
      <c r="G233" s="173" t="s">
        <v>396</v>
      </c>
      <c r="H233" s="174">
        <v>2</v>
      </c>
      <c r="I233" s="175"/>
      <c r="J233" s="176">
        <f t="shared" si="30"/>
        <v>0</v>
      </c>
      <c r="K233" s="172" t="s">
        <v>140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1.56E-3</v>
      </c>
      <c r="T233" s="180">
        <f t="shared" si="33"/>
        <v>3.1199999999999999E-3</v>
      </c>
      <c r="AR233" s="23" t="s">
        <v>205</v>
      </c>
      <c r="AT233" s="23" t="s">
        <v>136</v>
      </c>
      <c r="AU233" s="23" t="s">
        <v>142</v>
      </c>
      <c r="AY233" s="23" t="s">
        <v>133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205</v>
      </c>
      <c r="BM233" s="23" t="s">
        <v>494</v>
      </c>
    </row>
    <row r="234" spans="2:65" s="1" customFormat="1" ht="16.5" customHeight="1">
      <c r="B234" s="169"/>
      <c r="C234" s="170" t="s">
        <v>495</v>
      </c>
      <c r="D234" s="170" t="s">
        <v>136</v>
      </c>
      <c r="E234" s="171" t="s">
        <v>496</v>
      </c>
      <c r="F234" s="172" t="s">
        <v>497</v>
      </c>
      <c r="G234" s="173" t="s">
        <v>396</v>
      </c>
      <c r="H234" s="174">
        <v>1</v>
      </c>
      <c r="I234" s="175"/>
      <c r="J234" s="176">
        <f t="shared" si="30"/>
        <v>0</v>
      </c>
      <c r="K234" s="172" t="s">
        <v>140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1.8E-3</v>
      </c>
      <c r="R234" s="179">
        <f t="shared" si="32"/>
        <v>1.8E-3</v>
      </c>
      <c r="S234" s="179">
        <v>0</v>
      </c>
      <c r="T234" s="180">
        <f t="shared" si="33"/>
        <v>0</v>
      </c>
      <c r="AR234" s="23" t="s">
        <v>205</v>
      </c>
      <c r="AT234" s="23" t="s">
        <v>136</v>
      </c>
      <c r="AU234" s="23" t="s">
        <v>142</v>
      </c>
      <c r="AY234" s="23" t="s">
        <v>133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205</v>
      </c>
      <c r="BM234" s="23" t="s">
        <v>498</v>
      </c>
    </row>
    <row r="235" spans="2:65" s="1" customFormat="1" ht="25.5" customHeight="1">
      <c r="B235" s="169"/>
      <c r="C235" s="170" t="s">
        <v>499</v>
      </c>
      <c r="D235" s="170" t="s">
        <v>136</v>
      </c>
      <c r="E235" s="171" t="s">
        <v>500</v>
      </c>
      <c r="F235" s="172" t="s">
        <v>501</v>
      </c>
      <c r="G235" s="173" t="s">
        <v>203</v>
      </c>
      <c r="H235" s="174">
        <v>3</v>
      </c>
      <c r="I235" s="175"/>
      <c r="J235" s="176">
        <f t="shared" si="30"/>
        <v>0</v>
      </c>
      <c r="K235" s="172" t="s">
        <v>140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1.3999999999999999E-4</v>
      </c>
      <c r="R235" s="179">
        <f t="shared" si="32"/>
        <v>4.1999999999999996E-4</v>
      </c>
      <c r="S235" s="179">
        <v>0</v>
      </c>
      <c r="T235" s="180">
        <f t="shared" si="33"/>
        <v>0</v>
      </c>
      <c r="AR235" s="23" t="s">
        <v>205</v>
      </c>
      <c r="AT235" s="23" t="s">
        <v>136</v>
      </c>
      <c r="AU235" s="23" t="s">
        <v>142</v>
      </c>
      <c r="AY235" s="23" t="s">
        <v>133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205</v>
      </c>
      <c r="BM235" s="23" t="s">
        <v>502</v>
      </c>
    </row>
    <row r="236" spans="2:65" s="1" customFormat="1" ht="16.5" customHeight="1">
      <c r="B236" s="169"/>
      <c r="C236" s="198" t="s">
        <v>503</v>
      </c>
      <c r="D236" s="198" t="s">
        <v>206</v>
      </c>
      <c r="E236" s="199" t="s">
        <v>504</v>
      </c>
      <c r="F236" s="200" t="s">
        <v>505</v>
      </c>
      <c r="G236" s="201" t="s">
        <v>203</v>
      </c>
      <c r="H236" s="202">
        <v>1</v>
      </c>
      <c r="I236" s="203"/>
      <c r="J236" s="204">
        <f t="shared" si="30"/>
        <v>0</v>
      </c>
      <c r="K236" s="200" t="s">
        <v>140</v>
      </c>
      <c r="L236" s="205"/>
      <c r="M236" s="206" t="s">
        <v>5</v>
      </c>
      <c r="N236" s="207" t="s">
        <v>43</v>
      </c>
      <c r="O236" s="41"/>
      <c r="P236" s="179">
        <f t="shared" si="31"/>
        <v>0</v>
      </c>
      <c r="Q236" s="179">
        <v>4.4000000000000002E-4</v>
      </c>
      <c r="R236" s="179">
        <f t="shared" si="32"/>
        <v>4.4000000000000002E-4</v>
      </c>
      <c r="S236" s="179">
        <v>0</v>
      </c>
      <c r="T236" s="180">
        <f t="shared" si="33"/>
        <v>0</v>
      </c>
      <c r="AR236" s="23" t="s">
        <v>298</v>
      </c>
      <c r="AT236" s="23" t="s">
        <v>206</v>
      </c>
      <c r="AU236" s="23" t="s">
        <v>142</v>
      </c>
      <c r="AY236" s="23" t="s">
        <v>133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205</v>
      </c>
      <c r="BM236" s="23" t="s">
        <v>506</v>
      </c>
    </row>
    <row r="237" spans="2:65" s="1" customFormat="1" ht="16.5" customHeight="1">
      <c r="B237" s="169"/>
      <c r="C237" s="198" t="s">
        <v>507</v>
      </c>
      <c r="D237" s="198" t="s">
        <v>206</v>
      </c>
      <c r="E237" s="199" t="s">
        <v>508</v>
      </c>
      <c r="F237" s="200" t="s">
        <v>509</v>
      </c>
      <c r="G237" s="201" t="s">
        <v>203</v>
      </c>
      <c r="H237" s="202">
        <v>1</v>
      </c>
      <c r="I237" s="203"/>
      <c r="J237" s="204">
        <f t="shared" si="30"/>
        <v>0</v>
      </c>
      <c r="K237" s="200" t="s">
        <v>140</v>
      </c>
      <c r="L237" s="205"/>
      <c r="M237" s="206" t="s">
        <v>5</v>
      </c>
      <c r="N237" s="207" t="s">
        <v>43</v>
      </c>
      <c r="O237" s="41"/>
      <c r="P237" s="179">
        <f t="shared" si="31"/>
        <v>0</v>
      </c>
      <c r="Q237" s="179">
        <v>2.5000000000000001E-3</v>
      </c>
      <c r="R237" s="179">
        <f t="shared" si="32"/>
        <v>2.5000000000000001E-3</v>
      </c>
      <c r="S237" s="179">
        <v>0</v>
      </c>
      <c r="T237" s="180">
        <f t="shared" si="33"/>
        <v>0</v>
      </c>
      <c r="AR237" s="23" t="s">
        <v>298</v>
      </c>
      <c r="AT237" s="23" t="s">
        <v>206</v>
      </c>
      <c r="AU237" s="23" t="s">
        <v>142</v>
      </c>
      <c r="AY237" s="23" t="s">
        <v>133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205</v>
      </c>
      <c r="BM237" s="23" t="s">
        <v>510</v>
      </c>
    </row>
    <row r="238" spans="2:65" s="1" customFormat="1" ht="16.5" customHeight="1">
      <c r="B238" s="169"/>
      <c r="C238" s="198" t="s">
        <v>511</v>
      </c>
      <c r="D238" s="198" t="s">
        <v>206</v>
      </c>
      <c r="E238" s="199" t="s">
        <v>512</v>
      </c>
      <c r="F238" s="200" t="s">
        <v>513</v>
      </c>
      <c r="G238" s="201" t="s">
        <v>203</v>
      </c>
      <c r="H238" s="202">
        <v>1</v>
      </c>
      <c r="I238" s="203"/>
      <c r="J238" s="204">
        <f t="shared" si="30"/>
        <v>0</v>
      </c>
      <c r="K238" s="200" t="s">
        <v>140</v>
      </c>
      <c r="L238" s="205"/>
      <c r="M238" s="206" t="s">
        <v>5</v>
      </c>
      <c r="N238" s="207" t="s">
        <v>43</v>
      </c>
      <c r="O238" s="41"/>
      <c r="P238" s="179">
        <f t="shared" si="31"/>
        <v>0</v>
      </c>
      <c r="Q238" s="179">
        <v>3.5000000000000001E-3</v>
      </c>
      <c r="R238" s="179">
        <f t="shared" si="32"/>
        <v>3.5000000000000001E-3</v>
      </c>
      <c r="S238" s="179">
        <v>0</v>
      </c>
      <c r="T238" s="180">
        <f t="shared" si="33"/>
        <v>0</v>
      </c>
      <c r="AR238" s="23" t="s">
        <v>298</v>
      </c>
      <c r="AT238" s="23" t="s">
        <v>206</v>
      </c>
      <c r="AU238" s="23" t="s">
        <v>142</v>
      </c>
      <c r="AY238" s="23" t="s">
        <v>133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205</v>
      </c>
      <c r="BM238" s="23" t="s">
        <v>514</v>
      </c>
    </row>
    <row r="239" spans="2:65" s="1" customFormat="1" ht="16.5" customHeight="1">
      <c r="B239" s="169"/>
      <c r="C239" s="198" t="s">
        <v>515</v>
      </c>
      <c r="D239" s="198" t="s">
        <v>206</v>
      </c>
      <c r="E239" s="199" t="s">
        <v>516</v>
      </c>
      <c r="F239" s="200" t="s">
        <v>517</v>
      </c>
      <c r="G239" s="201" t="s">
        <v>203</v>
      </c>
      <c r="H239" s="202">
        <v>1</v>
      </c>
      <c r="I239" s="203"/>
      <c r="J239" s="204">
        <f t="shared" si="30"/>
        <v>0</v>
      </c>
      <c r="K239" s="200" t="s">
        <v>140</v>
      </c>
      <c r="L239" s="205"/>
      <c r="M239" s="206" t="s">
        <v>5</v>
      </c>
      <c r="N239" s="207" t="s">
        <v>43</v>
      </c>
      <c r="O239" s="41"/>
      <c r="P239" s="179">
        <f t="shared" si="31"/>
        <v>0</v>
      </c>
      <c r="Q239" s="179">
        <v>1.2999999999999999E-3</v>
      </c>
      <c r="R239" s="179">
        <f t="shared" si="32"/>
        <v>1.2999999999999999E-3</v>
      </c>
      <c r="S239" s="179">
        <v>0</v>
      </c>
      <c r="T239" s="180">
        <f t="shared" si="33"/>
        <v>0</v>
      </c>
      <c r="AR239" s="23" t="s">
        <v>298</v>
      </c>
      <c r="AT239" s="23" t="s">
        <v>206</v>
      </c>
      <c r="AU239" s="23" t="s">
        <v>142</v>
      </c>
      <c r="AY239" s="23" t="s">
        <v>133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205</v>
      </c>
      <c r="BM239" s="23" t="s">
        <v>518</v>
      </c>
    </row>
    <row r="240" spans="2:65" s="1" customFormat="1" ht="16.5" customHeight="1">
      <c r="B240" s="169"/>
      <c r="C240" s="198" t="s">
        <v>519</v>
      </c>
      <c r="D240" s="198" t="s">
        <v>206</v>
      </c>
      <c r="E240" s="199" t="s">
        <v>520</v>
      </c>
      <c r="F240" s="200" t="s">
        <v>521</v>
      </c>
      <c r="G240" s="201" t="s">
        <v>203</v>
      </c>
      <c r="H240" s="202">
        <v>1</v>
      </c>
      <c r="I240" s="203"/>
      <c r="J240" s="204">
        <f t="shared" si="30"/>
        <v>0</v>
      </c>
      <c r="K240" s="200" t="s">
        <v>5</v>
      </c>
      <c r="L240" s="205"/>
      <c r="M240" s="206" t="s">
        <v>5</v>
      </c>
      <c r="N240" s="207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298</v>
      </c>
      <c r="AT240" s="23" t="s">
        <v>206</v>
      </c>
      <c r="AU240" s="23" t="s">
        <v>142</v>
      </c>
      <c r="AY240" s="23" t="s">
        <v>133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205</v>
      </c>
      <c r="BM240" s="23" t="s">
        <v>522</v>
      </c>
    </row>
    <row r="241" spans="2:65" s="1" customFormat="1" ht="25.5" customHeight="1">
      <c r="B241" s="169"/>
      <c r="C241" s="198" t="s">
        <v>523</v>
      </c>
      <c r="D241" s="198" t="s">
        <v>206</v>
      </c>
      <c r="E241" s="199" t="s">
        <v>524</v>
      </c>
      <c r="F241" s="200" t="s">
        <v>525</v>
      </c>
      <c r="G241" s="201" t="s">
        <v>203</v>
      </c>
      <c r="H241" s="202">
        <v>1</v>
      </c>
      <c r="I241" s="203"/>
      <c r="J241" s="204">
        <f t="shared" si="30"/>
        <v>0</v>
      </c>
      <c r="K241" s="200" t="s">
        <v>140</v>
      </c>
      <c r="L241" s="205"/>
      <c r="M241" s="206" t="s">
        <v>5</v>
      </c>
      <c r="N241" s="207" t="s">
        <v>43</v>
      </c>
      <c r="O241" s="41"/>
      <c r="P241" s="179">
        <f t="shared" si="31"/>
        <v>0</v>
      </c>
      <c r="Q241" s="179">
        <v>3.3E-4</v>
      </c>
      <c r="R241" s="179">
        <f t="shared" si="32"/>
        <v>3.3E-4</v>
      </c>
      <c r="S241" s="179">
        <v>0</v>
      </c>
      <c r="T241" s="180">
        <f t="shared" si="33"/>
        <v>0</v>
      </c>
      <c r="AR241" s="23" t="s">
        <v>298</v>
      </c>
      <c r="AT241" s="23" t="s">
        <v>206</v>
      </c>
      <c r="AU241" s="23" t="s">
        <v>142</v>
      </c>
      <c r="AY241" s="23" t="s">
        <v>133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205</v>
      </c>
      <c r="BM241" s="23" t="s">
        <v>526</v>
      </c>
    </row>
    <row r="242" spans="2:65" s="1" customFormat="1" ht="16.5" customHeight="1">
      <c r="B242" s="169"/>
      <c r="C242" s="198" t="s">
        <v>527</v>
      </c>
      <c r="D242" s="198" t="s">
        <v>206</v>
      </c>
      <c r="E242" s="199" t="s">
        <v>504</v>
      </c>
      <c r="F242" s="200" t="s">
        <v>505</v>
      </c>
      <c r="G242" s="201" t="s">
        <v>203</v>
      </c>
      <c r="H242" s="202">
        <v>1</v>
      </c>
      <c r="I242" s="203"/>
      <c r="J242" s="204">
        <f t="shared" si="30"/>
        <v>0</v>
      </c>
      <c r="K242" s="200" t="s">
        <v>140</v>
      </c>
      <c r="L242" s="205"/>
      <c r="M242" s="206" t="s">
        <v>5</v>
      </c>
      <c r="N242" s="207" t="s">
        <v>43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298</v>
      </c>
      <c r="AT242" s="23" t="s">
        <v>206</v>
      </c>
      <c r="AU242" s="23" t="s">
        <v>142</v>
      </c>
      <c r="AY242" s="23" t="s">
        <v>133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205</v>
      </c>
      <c r="BM242" s="23" t="s">
        <v>528</v>
      </c>
    </row>
    <row r="243" spans="2:65" s="1" customFormat="1" ht="38.25" customHeight="1">
      <c r="B243" s="169"/>
      <c r="C243" s="170" t="s">
        <v>529</v>
      </c>
      <c r="D243" s="170" t="s">
        <v>136</v>
      </c>
      <c r="E243" s="171" t="s">
        <v>530</v>
      </c>
      <c r="F243" s="172" t="s">
        <v>531</v>
      </c>
      <c r="G243" s="173" t="s">
        <v>247</v>
      </c>
      <c r="H243" s="174">
        <v>6.5000000000000002E-2</v>
      </c>
      <c r="I243" s="175"/>
      <c r="J243" s="176">
        <f t="shared" si="30"/>
        <v>0</v>
      </c>
      <c r="K243" s="172" t="s">
        <v>140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205</v>
      </c>
      <c r="AT243" s="23" t="s">
        <v>136</v>
      </c>
      <c r="AU243" s="23" t="s">
        <v>142</v>
      </c>
      <c r="AY243" s="23" t="s">
        <v>133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205</v>
      </c>
      <c r="BM243" s="23" t="s">
        <v>532</v>
      </c>
    </row>
    <row r="244" spans="2:65" s="1" customFormat="1" ht="38.25" customHeight="1">
      <c r="B244" s="169"/>
      <c r="C244" s="170" t="s">
        <v>533</v>
      </c>
      <c r="D244" s="170" t="s">
        <v>136</v>
      </c>
      <c r="E244" s="171" t="s">
        <v>534</v>
      </c>
      <c r="F244" s="172" t="s">
        <v>535</v>
      </c>
      <c r="G244" s="173" t="s">
        <v>247</v>
      </c>
      <c r="H244" s="174">
        <v>6.5000000000000002E-2</v>
      </c>
      <c r="I244" s="175"/>
      <c r="J244" s="176">
        <f t="shared" si="30"/>
        <v>0</v>
      </c>
      <c r="K244" s="172" t="s">
        <v>140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205</v>
      </c>
      <c r="AT244" s="23" t="s">
        <v>136</v>
      </c>
      <c r="AU244" s="23" t="s">
        <v>142</v>
      </c>
      <c r="AY244" s="23" t="s">
        <v>133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205</v>
      </c>
      <c r="BM244" s="23" t="s">
        <v>536</v>
      </c>
    </row>
    <row r="245" spans="2:65" s="1" customFormat="1" ht="25.5" customHeight="1">
      <c r="B245" s="169"/>
      <c r="C245" s="170" t="s">
        <v>537</v>
      </c>
      <c r="D245" s="170" t="s">
        <v>136</v>
      </c>
      <c r="E245" s="171" t="s">
        <v>538</v>
      </c>
      <c r="F245" s="172" t="s">
        <v>539</v>
      </c>
      <c r="G245" s="173" t="s">
        <v>540</v>
      </c>
      <c r="H245" s="174">
        <v>1</v>
      </c>
      <c r="I245" s="175"/>
      <c r="J245" s="176">
        <f t="shared" si="30"/>
        <v>0</v>
      </c>
      <c r="K245" s="172" t="s">
        <v>5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205</v>
      </c>
      <c r="AT245" s="23" t="s">
        <v>136</v>
      </c>
      <c r="AU245" s="23" t="s">
        <v>142</v>
      </c>
      <c r="AY245" s="23" t="s">
        <v>133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205</v>
      </c>
      <c r="BM245" s="23" t="s">
        <v>541</v>
      </c>
    </row>
    <row r="246" spans="2:65" s="10" customFormat="1" ht="29.85" customHeight="1">
      <c r="B246" s="156"/>
      <c r="D246" s="157" t="s">
        <v>70</v>
      </c>
      <c r="E246" s="167" t="s">
        <v>542</v>
      </c>
      <c r="F246" s="167" t="s">
        <v>543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142</v>
      </c>
      <c r="AT246" s="165" t="s">
        <v>70</v>
      </c>
      <c r="AU246" s="165" t="s">
        <v>78</v>
      </c>
      <c r="AY246" s="157" t="s">
        <v>133</v>
      </c>
      <c r="BK246" s="166">
        <f>SUM(BK247:BK249)</f>
        <v>0</v>
      </c>
    </row>
    <row r="247" spans="2:65" s="1" customFormat="1" ht="25.5" customHeight="1">
      <c r="B247" s="169"/>
      <c r="C247" s="170" t="s">
        <v>544</v>
      </c>
      <c r="D247" s="170" t="s">
        <v>136</v>
      </c>
      <c r="E247" s="171" t="s">
        <v>545</v>
      </c>
      <c r="F247" s="172" t="s">
        <v>546</v>
      </c>
      <c r="G247" s="173" t="s">
        <v>396</v>
      </c>
      <c r="H247" s="174">
        <v>1</v>
      </c>
      <c r="I247" s="175"/>
      <c r="J247" s="176">
        <f>ROUND(I247*H247,2)</f>
        <v>0</v>
      </c>
      <c r="K247" s="172" t="s">
        <v>140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205</v>
      </c>
      <c r="AT247" s="23" t="s">
        <v>136</v>
      </c>
      <c r="AU247" s="23" t="s">
        <v>142</v>
      </c>
      <c r="AY247" s="23" t="s">
        <v>133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142</v>
      </c>
      <c r="BK247" s="181">
        <f>ROUND(I247*H247,2)</f>
        <v>0</v>
      </c>
      <c r="BL247" s="23" t="s">
        <v>205</v>
      </c>
      <c r="BM247" s="23" t="s">
        <v>547</v>
      </c>
    </row>
    <row r="248" spans="2:65" s="1" customFormat="1" ht="38.25" customHeight="1">
      <c r="B248" s="169"/>
      <c r="C248" s="170" t="s">
        <v>548</v>
      </c>
      <c r="D248" s="170" t="s">
        <v>136</v>
      </c>
      <c r="E248" s="171" t="s">
        <v>549</v>
      </c>
      <c r="F248" s="172" t="s">
        <v>550</v>
      </c>
      <c r="G248" s="173" t="s">
        <v>247</v>
      </c>
      <c r="H248" s="174">
        <v>1.2E-2</v>
      </c>
      <c r="I248" s="175"/>
      <c r="J248" s="176">
        <f>ROUND(I248*H248,2)</f>
        <v>0</v>
      </c>
      <c r="K248" s="172" t="s">
        <v>140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205</v>
      </c>
      <c r="AT248" s="23" t="s">
        <v>136</v>
      </c>
      <c r="AU248" s="23" t="s">
        <v>142</v>
      </c>
      <c r="AY248" s="23" t="s">
        <v>133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142</v>
      </c>
      <c r="BK248" s="181">
        <f>ROUND(I248*H248,2)</f>
        <v>0</v>
      </c>
      <c r="BL248" s="23" t="s">
        <v>205</v>
      </c>
      <c r="BM248" s="23" t="s">
        <v>551</v>
      </c>
    </row>
    <row r="249" spans="2:65" s="1" customFormat="1" ht="38.25" customHeight="1">
      <c r="B249" s="169"/>
      <c r="C249" s="170" t="s">
        <v>552</v>
      </c>
      <c r="D249" s="170" t="s">
        <v>136</v>
      </c>
      <c r="E249" s="171" t="s">
        <v>553</v>
      </c>
      <c r="F249" s="172" t="s">
        <v>554</v>
      </c>
      <c r="G249" s="173" t="s">
        <v>247</v>
      </c>
      <c r="H249" s="174">
        <v>1.2E-2</v>
      </c>
      <c r="I249" s="175"/>
      <c r="J249" s="176">
        <f>ROUND(I249*H249,2)</f>
        <v>0</v>
      </c>
      <c r="K249" s="172" t="s">
        <v>140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205</v>
      </c>
      <c r="AT249" s="23" t="s">
        <v>136</v>
      </c>
      <c r="AU249" s="23" t="s">
        <v>142</v>
      </c>
      <c r="AY249" s="23" t="s">
        <v>133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205</v>
      </c>
      <c r="BM249" s="23" t="s">
        <v>555</v>
      </c>
    </row>
    <row r="250" spans="2:65" s="10" customFormat="1" ht="29.85" customHeight="1">
      <c r="B250" s="156"/>
      <c r="D250" s="157" t="s">
        <v>70</v>
      </c>
      <c r="E250" s="167" t="s">
        <v>556</v>
      </c>
      <c r="F250" s="167" t="s">
        <v>557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SUM(P251:P267)</f>
        <v>0</v>
      </c>
      <c r="Q250" s="162"/>
      <c r="R250" s="163">
        <f>SUM(R251:R267)</f>
        <v>2.376E-2</v>
      </c>
      <c r="S250" s="162"/>
      <c r="T250" s="164">
        <f>SUM(T251:T267)</f>
        <v>0</v>
      </c>
      <c r="AR250" s="157" t="s">
        <v>142</v>
      </c>
      <c r="AT250" s="165" t="s">
        <v>70</v>
      </c>
      <c r="AU250" s="165" t="s">
        <v>78</v>
      </c>
      <c r="AY250" s="157" t="s">
        <v>133</v>
      </c>
      <c r="BK250" s="166">
        <f>SUM(BK251:BK267)</f>
        <v>0</v>
      </c>
    </row>
    <row r="251" spans="2:65" s="1" customFormat="1" ht="38.25" customHeight="1">
      <c r="B251" s="169"/>
      <c r="C251" s="170" t="s">
        <v>558</v>
      </c>
      <c r="D251" s="170" t="s">
        <v>136</v>
      </c>
      <c r="E251" s="171" t="s">
        <v>559</v>
      </c>
      <c r="F251" s="172" t="s">
        <v>560</v>
      </c>
      <c r="G251" s="173" t="s">
        <v>203</v>
      </c>
      <c r="H251" s="174">
        <v>1</v>
      </c>
      <c r="I251" s="175"/>
      <c r="J251" s="176">
        <f t="shared" ref="J251:J267" si="40">ROUND(I251*H251,2)</f>
        <v>0</v>
      </c>
      <c r="K251" s="172" t="s">
        <v>140</v>
      </c>
      <c r="L251" s="40"/>
      <c r="M251" s="177" t="s">
        <v>5</v>
      </c>
      <c r="N251" s="178" t="s">
        <v>43</v>
      </c>
      <c r="O251" s="41"/>
      <c r="P251" s="179">
        <f t="shared" ref="P251:P267" si="41">O251*H251</f>
        <v>0</v>
      </c>
      <c r="Q251" s="179">
        <v>0</v>
      </c>
      <c r="R251" s="179">
        <f t="shared" ref="R251:R267" si="42">Q251*H251</f>
        <v>0</v>
      </c>
      <c r="S251" s="179">
        <v>0</v>
      </c>
      <c r="T251" s="180">
        <f t="shared" ref="T251:T267" si="43">S251*H251</f>
        <v>0</v>
      </c>
      <c r="AR251" s="23" t="s">
        <v>205</v>
      </c>
      <c r="AT251" s="23" t="s">
        <v>136</v>
      </c>
      <c r="AU251" s="23" t="s">
        <v>142</v>
      </c>
      <c r="AY251" s="23" t="s">
        <v>133</v>
      </c>
      <c r="BE251" s="181">
        <f t="shared" ref="BE251:BE267" si="44">IF(N251="základní",J251,0)</f>
        <v>0</v>
      </c>
      <c r="BF251" s="181">
        <f t="shared" ref="BF251:BF267" si="45">IF(N251="snížená",J251,0)</f>
        <v>0</v>
      </c>
      <c r="BG251" s="181">
        <f t="shared" ref="BG251:BG267" si="46">IF(N251="zákl. přenesená",J251,0)</f>
        <v>0</v>
      </c>
      <c r="BH251" s="181">
        <f t="shared" ref="BH251:BH267" si="47">IF(N251="sníž. přenesená",J251,0)</f>
        <v>0</v>
      </c>
      <c r="BI251" s="181">
        <f t="shared" ref="BI251:BI267" si="48">IF(N251="nulová",J251,0)</f>
        <v>0</v>
      </c>
      <c r="BJ251" s="23" t="s">
        <v>142</v>
      </c>
      <c r="BK251" s="181">
        <f t="shared" ref="BK251:BK267" si="49">ROUND(I251*H251,2)</f>
        <v>0</v>
      </c>
      <c r="BL251" s="23" t="s">
        <v>205</v>
      </c>
      <c r="BM251" s="23" t="s">
        <v>561</v>
      </c>
    </row>
    <row r="252" spans="2:65" s="1" customFormat="1" ht="16.5" customHeight="1">
      <c r="B252" s="169"/>
      <c r="C252" s="198" t="s">
        <v>562</v>
      </c>
      <c r="D252" s="198" t="s">
        <v>206</v>
      </c>
      <c r="E252" s="199" t="s">
        <v>563</v>
      </c>
      <c r="F252" s="200" t="s">
        <v>564</v>
      </c>
      <c r="G252" s="201" t="s">
        <v>203</v>
      </c>
      <c r="H252" s="202">
        <v>1</v>
      </c>
      <c r="I252" s="203"/>
      <c r="J252" s="204">
        <f t="shared" si="40"/>
        <v>0</v>
      </c>
      <c r="K252" s="200" t="s">
        <v>140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2.0000000000000002E-5</v>
      </c>
      <c r="R252" s="179">
        <f t="shared" si="42"/>
        <v>2.0000000000000002E-5</v>
      </c>
      <c r="S252" s="179">
        <v>0</v>
      </c>
      <c r="T252" s="180">
        <f t="shared" si="43"/>
        <v>0</v>
      </c>
      <c r="AR252" s="23" t="s">
        <v>298</v>
      </c>
      <c r="AT252" s="23" t="s">
        <v>206</v>
      </c>
      <c r="AU252" s="23" t="s">
        <v>142</v>
      </c>
      <c r="AY252" s="23" t="s">
        <v>133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142</v>
      </c>
      <c r="BK252" s="181">
        <f t="shared" si="49"/>
        <v>0</v>
      </c>
      <c r="BL252" s="23" t="s">
        <v>205</v>
      </c>
      <c r="BM252" s="23" t="s">
        <v>565</v>
      </c>
    </row>
    <row r="253" spans="2:65" s="1" customFormat="1" ht="25.5" customHeight="1">
      <c r="B253" s="169"/>
      <c r="C253" s="170" t="s">
        <v>566</v>
      </c>
      <c r="D253" s="170" t="s">
        <v>136</v>
      </c>
      <c r="E253" s="171" t="s">
        <v>567</v>
      </c>
      <c r="F253" s="172" t="s">
        <v>568</v>
      </c>
      <c r="G253" s="173" t="s">
        <v>313</v>
      </c>
      <c r="H253" s="174">
        <v>25</v>
      </c>
      <c r="I253" s="175"/>
      <c r="J253" s="176">
        <f t="shared" si="40"/>
        <v>0</v>
      </c>
      <c r="K253" s="172" t="s">
        <v>140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205</v>
      </c>
      <c r="AT253" s="23" t="s">
        <v>136</v>
      </c>
      <c r="AU253" s="23" t="s">
        <v>142</v>
      </c>
      <c r="AY253" s="23" t="s">
        <v>133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142</v>
      </c>
      <c r="BK253" s="181">
        <f t="shared" si="49"/>
        <v>0</v>
      </c>
      <c r="BL253" s="23" t="s">
        <v>205</v>
      </c>
      <c r="BM253" s="23" t="s">
        <v>569</v>
      </c>
    </row>
    <row r="254" spans="2:65" s="1" customFormat="1" ht="16.5" customHeight="1">
      <c r="B254" s="169"/>
      <c r="C254" s="198" t="s">
        <v>570</v>
      </c>
      <c r="D254" s="198" t="s">
        <v>206</v>
      </c>
      <c r="E254" s="199" t="s">
        <v>571</v>
      </c>
      <c r="F254" s="200" t="s">
        <v>572</v>
      </c>
      <c r="G254" s="201" t="s">
        <v>313</v>
      </c>
      <c r="H254" s="202">
        <v>12</v>
      </c>
      <c r="I254" s="203"/>
      <c r="J254" s="204">
        <f t="shared" si="40"/>
        <v>0</v>
      </c>
      <c r="K254" s="200" t="s">
        <v>140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1.7000000000000001E-4</v>
      </c>
      <c r="R254" s="179">
        <f t="shared" si="42"/>
        <v>2.0400000000000001E-3</v>
      </c>
      <c r="S254" s="179">
        <v>0</v>
      </c>
      <c r="T254" s="180">
        <f t="shared" si="43"/>
        <v>0</v>
      </c>
      <c r="AR254" s="23" t="s">
        <v>298</v>
      </c>
      <c r="AT254" s="23" t="s">
        <v>206</v>
      </c>
      <c r="AU254" s="23" t="s">
        <v>142</v>
      </c>
      <c r="AY254" s="23" t="s">
        <v>133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205</v>
      </c>
      <c r="BM254" s="23" t="s">
        <v>573</v>
      </c>
    </row>
    <row r="255" spans="2:65" s="1" customFormat="1" ht="16.5" customHeight="1">
      <c r="B255" s="169"/>
      <c r="C255" s="198" t="s">
        <v>574</v>
      </c>
      <c r="D255" s="198" t="s">
        <v>206</v>
      </c>
      <c r="E255" s="199" t="s">
        <v>575</v>
      </c>
      <c r="F255" s="200" t="s">
        <v>576</v>
      </c>
      <c r="G255" s="201" t="s">
        <v>313</v>
      </c>
      <c r="H255" s="202">
        <v>5</v>
      </c>
      <c r="I255" s="203"/>
      <c r="J255" s="204">
        <f t="shared" si="40"/>
        <v>0</v>
      </c>
      <c r="K255" s="200" t="s">
        <v>140</v>
      </c>
      <c r="L255" s="205"/>
      <c r="M255" s="206" t="s">
        <v>5</v>
      </c>
      <c r="N255" s="207" t="s">
        <v>43</v>
      </c>
      <c r="O255" s="41"/>
      <c r="P255" s="179">
        <f t="shared" si="41"/>
        <v>0</v>
      </c>
      <c r="Q255" s="179">
        <v>2.7999999999999998E-4</v>
      </c>
      <c r="R255" s="179">
        <f t="shared" si="42"/>
        <v>1.3999999999999998E-3</v>
      </c>
      <c r="S255" s="179">
        <v>0</v>
      </c>
      <c r="T255" s="180">
        <f t="shared" si="43"/>
        <v>0</v>
      </c>
      <c r="AR255" s="23" t="s">
        <v>298</v>
      </c>
      <c r="AT255" s="23" t="s">
        <v>206</v>
      </c>
      <c r="AU255" s="23" t="s">
        <v>142</v>
      </c>
      <c r="AY255" s="23" t="s">
        <v>133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205</v>
      </c>
      <c r="BM255" s="23" t="s">
        <v>577</v>
      </c>
    </row>
    <row r="256" spans="2:65" s="1" customFormat="1" ht="25.5" customHeight="1">
      <c r="B256" s="169"/>
      <c r="C256" s="170" t="s">
        <v>578</v>
      </c>
      <c r="D256" s="170" t="s">
        <v>136</v>
      </c>
      <c r="E256" s="171" t="s">
        <v>579</v>
      </c>
      <c r="F256" s="172" t="s">
        <v>580</v>
      </c>
      <c r="G256" s="173" t="s">
        <v>203</v>
      </c>
      <c r="H256" s="174">
        <v>1</v>
      </c>
      <c r="I256" s="175"/>
      <c r="J256" s="176">
        <f t="shared" si="40"/>
        <v>0</v>
      </c>
      <c r="K256" s="172" t="s">
        <v>140</v>
      </c>
      <c r="L256" s="40"/>
      <c r="M256" s="177" t="s">
        <v>5</v>
      </c>
      <c r="N256" s="178" t="s">
        <v>43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205</v>
      </c>
      <c r="AT256" s="23" t="s">
        <v>136</v>
      </c>
      <c r="AU256" s="23" t="s">
        <v>142</v>
      </c>
      <c r="AY256" s="23" t="s">
        <v>133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205</v>
      </c>
      <c r="BM256" s="23" t="s">
        <v>581</v>
      </c>
    </row>
    <row r="257" spans="2:65" s="1" customFormat="1" ht="16.5" customHeight="1">
      <c r="B257" s="169"/>
      <c r="C257" s="198" t="s">
        <v>582</v>
      </c>
      <c r="D257" s="198" t="s">
        <v>206</v>
      </c>
      <c r="E257" s="199" t="s">
        <v>583</v>
      </c>
      <c r="F257" s="200" t="s">
        <v>584</v>
      </c>
      <c r="G257" s="201" t="s">
        <v>203</v>
      </c>
      <c r="H257" s="202">
        <v>1</v>
      </c>
      <c r="I257" s="203"/>
      <c r="J257" s="204">
        <f t="shared" si="40"/>
        <v>0</v>
      </c>
      <c r="K257" s="200" t="s">
        <v>140</v>
      </c>
      <c r="L257" s="205"/>
      <c r="M257" s="206" t="s">
        <v>5</v>
      </c>
      <c r="N257" s="207" t="s">
        <v>43</v>
      </c>
      <c r="O257" s="41"/>
      <c r="P257" s="179">
        <f t="shared" si="41"/>
        <v>0</v>
      </c>
      <c r="Q257" s="179">
        <v>1.6899999999999998E-2</v>
      </c>
      <c r="R257" s="179">
        <f t="shared" si="42"/>
        <v>1.6899999999999998E-2</v>
      </c>
      <c r="S257" s="179">
        <v>0</v>
      </c>
      <c r="T257" s="180">
        <f t="shared" si="43"/>
        <v>0</v>
      </c>
      <c r="AR257" s="23" t="s">
        <v>298</v>
      </c>
      <c r="AT257" s="23" t="s">
        <v>206</v>
      </c>
      <c r="AU257" s="23" t="s">
        <v>142</v>
      </c>
      <c r="AY257" s="23" t="s">
        <v>133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205</v>
      </c>
      <c r="BM257" s="23" t="s">
        <v>585</v>
      </c>
    </row>
    <row r="258" spans="2:65" s="1" customFormat="1" ht="25.5" customHeight="1">
      <c r="B258" s="169"/>
      <c r="C258" s="170" t="s">
        <v>586</v>
      </c>
      <c r="D258" s="170" t="s">
        <v>136</v>
      </c>
      <c r="E258" s="171" t="s">
        <v>587</v>
      </c>
      <c r="F258" s="172" t="s">
        <v>588</v>
      </c>
      <c r="G258" s="173" t="s">
        <v>203</v>
      </c>
      <c r="H258" s="174">
        <v>3</v>
      </c>
      <c r="I258" s="175"/>
      <c r="J258" s="176">
        <f t="shared" si="40"/>
        <v>0</v>
      </c>
      <c r="K258" s="172" t="s">
        <v>140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205</v>
      </c>
      <c r="AT258" s="23" t="s">
        <v>136</v>
      </c>
      <c r="AU258" s="23" t="s">
        <v>142</v>
      </c>
      <c r="AY258" s="23" t="s">
        <v>133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205</v>
      </c>
      <c r="BM258" s="23" t="s">
        <v>589</v>
      </c>
    </row>
    <row r="259" spans="2:65" s="1" customFormat="1" ht="16.5" customHeight="1">
      <c r="B259" s="169"/>
      <c r="C259" s="198" t="s">
        <v>590</v>
      </c>
      <c r="D259" s="198" t="s">
        <v>206</v>
      </c>
      <c r="E259" s="199" t="s">
        <v>591</v>
      </c>
      <c r="F259" s="200" t="s">
        <v>592</v>
      </c>
      <c r="G259" s="201" t="s">
        <v>203</v>
      </c>
      <c r="H259" s="202">
        <v>3</v>
      </c>
      <c r="I259" s="203"/>
      <c r="J259" s="204">
        <f t="shared" si="40"/>
        <v>0</v>
      </c>
      <c r="K259" s="200" t="s">
        <v>140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1E-4</v>
      </c>
      <c r="R259" s="179">
        <f t="shared" si="42"/>
        <v>3.0000000000000003E-4</v>
      </c>
      <c r="S259" s="179">
        <v>0</v>
      </c>
      <c r="T259" s="180">
        <f t="shared" si="43"/>
        <v>0</v>
      </c>
      <c r="AR259" s="23" t="s">
        <v>298</v>
      </c>
      <c r="AT259" s="23" t="s">
        <v>206</v>
      </c>
      <c r="AU259" s="23" t="s">
        <v>142</v>
      </c>
      <c r="AY259" s="23" t="s">
        <v>133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205</v>
      </c>
      <c r="BM259" s="23" t="s">
        <v>593</v>
      </c>
    </row>
    <row r="260" spans="2:65" s="1" customFormat="1" ht="25.5" customHeight="1">
      <c r="B260" s="169"/>
      <c r="C260" s="170" t="s">
        <v>594</v>
      </c>
      <c r="D260" s="170" t="s">
        <v>136</v>
      </c>
      <c r="E260" s="171" t="s">
        <v>595</v>
      </c>
      <c r="F260" s="172" t="s">
        <v>596</v>
      </c>
      <c r="G260" s="173" t="s">
        <v>203</v>
      </c>
      <c r="H260" s="174">
        <v>2</v>
      </c>
      <c r="I260" s="175"/>
      <c r="J260" s="176">
        <f t="shared" si="40"/>
        <v>0</v>
      </c>
      <c r="K260" s="172" t="s">
        <v>140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205</v>
      </c>
      <c r="AT260" s="23" t="s">
        <v>136</v>
      </c>
      <c r="AU260" s="23" t="s">
        <v>142</v>
      </c>
      <c r="AY260" s="23" t="s">
        <v>133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205</v>
      </c>
      <c r="BM260" s="23" t="s">
        <v>597</v>
      </c>
    </row>
    <row r="261" spans="2:65" s="1" customFormat="1" ht="16.5" customHeight="1">
      <c r="B261" s="169"/>
      <c r="C261" s="198" t="s">
        <v>598</v>
      </c>
      <c r="D261" s="198" t="s">
        <v>206</v>
      </c>
      <c r="E261" s="199" t="s">
        <v>599</v>
      </c>
      <c r="F261" s="200" t="s">
        <v>600</v>
      </c>
      <c r="G261" s="201" t="s">
        <v>203</v>
      </c>
      <c r="H261" s="202">
        <v>2</v>
      </c>
      <c r="I261" s="203"/>
      <c r="J261" s="204">
        <f t="shared" si="40"/>
        <v>0</v>
      </c>
      <c r="K261" s="200" t="s">
        <v>140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2.7E-4</v>
      </c>
      <c r="R261" s="179">
        <f t="shared" si="42"/>
        <v>5.4000000000000001E-4</v>
      </c>
      <c r="S261" s="179">
        <v>0</v>
      </c>
      <c r="T261" s="180">
        <f t="shared" si="43"/>
        <v>0</v>
      </c>
      <c r="AR261" s="23" t="s">
        <v>298</v>
      </c>
      <c r="AT261" s="23" t="s">
        <v>206</v>
      </c>
      <c r="AU261" s="23" t="s">
        <v>142</v>
      </c>
      <c r="AY261" s="23" t="s">
        <v>133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205</v>
      </c>
      <c r="BM261" s="23" t="s">
        <v>601</v>
      </c>
    </row>
    <row r="262" spans="2:65" s="1" customFormat="1" ht="25.5" customHeight="1">
      <c r="B262" s="169"/>
      <c r="C262" s="170" t="s">
        <v>602</v>
      </c>
      <c r="D262" s="170" t="s">
        <v>136</v>
      </c>
      <c r="E262" s="171" t="s">
        <v>603</v>
      </c>
      <c r="F262" s="172" t="s">
        <v>604</v>
      </c>
      <c r="G262" s="173" t="s">
        <v>203</v>
      </c>
      <c r="H262" s="174">
        <v>2</v>
      </c>
      <c r="I262" s="175"/>
      <c r="J262" s="176">
        <f t="shared" si="40"/>
        <v>0</v>
      </c>
      <c r="K262" s="172" t="s">
        <v>140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205</v>
      </c>
      <c r="AT262" s="23" t="s">
        <v>136</v>
      </c>
      <c r="AU262" s="23" t="s">
        <v>142</v>
      </c>
      <c r="AY262" s="23" t="s">
        <v>133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205</v>
      </c>
      <c r="BM262" s="23" t="s">
        <v>605</v>
      </c>
    </row>
    <row r="263" spans="2:65" s="1" customFormat="1" ht="16.5" customHeight="1">
      <c r="B263" s="169"/>
      <c r="C263" s="198" t="s">
        <v>606</v>
      </c>
      <c r="D263" s="198" t="s">
        <v>206</v>
      </c>
      <c r="E263" s="199" t="s">
        <v>607</v>
      </c>
      <c r="F263" s="200" t="s">
        <v>608</v>
      </c>
      <c r="G263" s="201" t="s">
        <v>203</v>
      </c>
      <c r="H263" s="202">
        <v>2</v>
      </c>
      <c r="I263" s="203"/>
      <c r="J263" s="204">
        <f t="shared" si="40"/>
        <v>0</v>
      </c>
      <c r="K263" s="200" t="s">
        <v>140</v>
      </c>
      <c r="L263" s="205"/>
      <c r="M263" s="206" t="s">
        <v>5</v>
      </c>
      <c r="N263" s="207" t="s">
        <v>43</v>
      </c>
      <c r="O263" s="41"/>
      <c r="P263" s="179">
        <f t="shared" si="41"/>
        <v>0</v>
      </c>
      <c r="Q263" s="179">
        <v>8.0000000000000004E-4</v>
      </c>
      <c r="R263" s="179">
        <f t="shared" si="42"/>
        <v>1.6000000000000001E-3</v>
      </c>
      <c r="S263" s="179">
        <v>0</v>
      </c>
      <c r="T263" s="180">
        <f t="shared" si="43"/>
        <v>0</v>
      </c>
      <c r="AR263" s="23" t="s">
        <v>298</v>
      </c>
      <c r="AT263" s="23" t="s">
        <v>206</v>
      </c>
      <c r="AU263" s="23" t="s">
        <v>142</v>
      </c>
      <c r="AY263" s="23" t="s">
        <v>133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205</v>
      </c>
      <c r="BM263" s="23" t="s">
        <v>609</v>
      </c>
    </row>
    <row r="264" spans="2:65" s="1" customFormat="1" ht="16.5" customHeight="1">
      <c r="B264" s="169"/>
      <c r="C264" s="198" t="s">
        <v>610</v>
      </c>
      <c r="D264" s="198" t="s">
        <v>206</v>
      </c>
      <c r="E264" s="199" t="s">
        <v>611</v>
      </c>
      <c r="F264" s="200" t="s">
        <v>612</v>
      </c>
      <c r="G264" s="201" t="s">
        <v>313</v>
      </c>
      <c r="H264" s="202">
        <v>8</v>
      </c>
      <c r="I264" s="203"/>
      <c r="J264" s="204">
        <f t="shared" si="40"/>
        <v>0</v>
      </c>
      <c r="K264" s="200" t="s">
        <v>140</v>
      </c>
      <c r="L264" s="205"/>
      <c r="M264" s="206" t="s">
        <v>5</v>
      </c>
      <c r="N264" s="207" t="s">
        <v>43</v>
      </c>
      <c r="O264" s="41"/>
      <c r="P264" s="179">
        <f t="shared" si="41"/>
        <v>0</v>
      </c>
      <c r="Q264" s="179">
        <v>1.2E-4</v>
      </c>
      <c r="R264" s="179">
        <f t="shared" si="42"/>
        <v>9.6000000000000002E-4</v>
      </c>
      <c r="S264" s="179">
        <v>0</v>
      </c>
      <c r="T264" s="180">
        <f t="shared" si="43"/>
        <v>0</v>
      </c>
      <c r="AR264" s="23" t="s">
        <v>298</v>
      </c>
      <c r="AT264" s="23" t="s">
        <v>206</v>
      </c>
      <c r="AU264" s="23" t="s">
        <v>142</v>
      </c>
      <c r="AY264" s="23" t="s">
        <v>133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205</v>
      </c>
      <c r="BM264" s="23" t="s">
        <v>613</v>
      </c>
    </row>
    <row r="265" spans="2:65" s="1" customFormat="1" ht="25.5" customHeight="1">
      <c r="B265" s="169"/>
      <c r="C265" s="170" t="s">
        <v>614</v>
      </c>
      <c r="D265" s="170" t="s">
        <v>136</v>
      </c>
      <c r="E265" s="171" t="s">
        <v>615</v>
      </c>
      <c r="F265" s="172" t="s">
        <v>616</v>
      </c>
      <c r="G265" s="173" t="s">
        <v>203</v>
      </c>
      <c r="H265" s="174">
        <v>1</v>
      </c>
      <c r="I265" s="175"/>
      <c r="J265" s="176">
        <f t="shared" si="40"/>
        <v>0</v>
      </c>
      <c r="K265" s="172" t="s">
        <v>140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205</v>
      </c>
      <c r="AT265" s="23" t="s">
        <v>136</v>
      </c>
      <c r="AU265" s="23" t="s">
        <v>142</v>
      </c>
      <c r="AY265" s="23" t="s">
        <v>133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205</v>
      </c>
      <c r="BM265" s="23" t="s">
        <v>617</v>
      </c>
    </row>
    <row r="266" spans="2:65" s="1" customFormat="1" ht="38.25" customHeight="1">
      <c r="B266" s="169"/>
      <c r="C266" s="170" t="s">
        <v>618</v>
      </c>
      <c r="D266" s="170" t="s">
        <v>136</v>
      </c>
      <c r="E266" s="171" t="s">
        <v>619</v>
      </c>
      <c r="F266" s="172" t="s">
        <v>620</v>
      </c>
      <c r="G266" s="173" t="s">
        <v>247</v>
      </c>
      <c r="H266" s="174">
        <v>2.4E-2</v>
      </c>
      <c r="I266" s="175"/>
      <c r="J266" s="176">
        <f t="shared" si="40"/>
        <v>0</v>
      </c>
      <c r="K266" s="172" t="s">
        <v>140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205</v>
      </c>
      <c r="AT266" s="23" t="s">
        <v>136</v>
      </c>
      <c r="AU266" s="23" t="s">
        <v>142</v>
      </c>
      <c r="AY266" s="23" t="s">
        <v>133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205</v>
      </c>
      <c r="BM266" s="23" t="s">
        <v>621</v>
      </c>
    </row>
    <row r="267" spans="2:65" s="1" customFormat="1" ht="38.25" customHeight="1">
      <c r="B267" s="169"/>
      <c r="C267" s="170" t="s">
        <v>622</v>
      </c>
      <c r="D267" s="170" t="s">
        <v>136</v>
      </c>
      <c r="E267" s="171" t="s">
        <v>623</v>
      </c>
      <c r="F267" s="172" t="s">
        <v>624</v>
      </c>
      <c r="G267" s="173" t="s">
        <v>247</v>
      </c>
      <c r="H267" s="174">
        <v>2.4E-2</v>
      </c>
      <c r="I267" s="175"/>
      <c r="J267" s="176">
        <f t="shared" si="40"/>
        <v>0</v>
      </c>
      <c r="K267" s="172" t="s">
        <v>140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205</v>
      </c>
      <c r="AT267" s="23" t="s">
        <v>136</v>
      </c>
      <c r="AU267" s="23" t="s">
        <v>142</v>
      </c>
      <c r="AY267" s="23" t="s">
        <v>133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205</v>
      </c>
      <c r="BM267" s="23" t="s">
        <v>625</v>
      </c>
    </row>
    <row r="268" spans="2:65" s="10" customFormat="1" ht="29.85" customHeight="1">
      <c r="B268" s="156"/>
      <c r="D268" s="157" t="s">
        <v>70</v>
      </c>
      <c r="E268" s="167" t="s">
        <v>626</v>
      </c>
      <c r="F268" s="167" t="s">
        <v>627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142</v>
      </c>
      <c r="AT268" s="165" t="s">
        <v>70</v>
      </c>
      <c r="AU268" s="165" t="s">
        <v>78</v>
      </c>
      <c r="AY268" s="157" t="s">
        <v>133</v>
      </c>
      <c r="BK268" s="166">
        <f>SUM(BK269:BK273)</f>
        <v>0</v>
      </c>
    </row>
    <row r="269" spans="2:65" s="1" customFormat="1" ht="25.5" customHeight="1">
      <c r="B269" s="169"/>
      <c r="C269" s="170" t="s">
        <v>628</v>
      </c>
      <c r="D269" s="170" t="s">
        <v>136</v>
      </c>
      <c r="E269" s="171" t="s">
        <v>629</v>
      </c>
      <c r="F269" s="172" t="s">
        <v>630</v>
      </c>
      <c r="G269" s="173" t="s">
        <v>203</v>
      </c>
      <c r="H269" s="174">
        <v>2</v>
      </c>
      <c r="I269" s="175"/>
      <c r="J269" s="176">
        <f>ROUND(I269*H269,2)</f>
        <v>0</v>
      </c>
      <c r="K269" s="172" t="s">
        <v>140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205</v>
      </c>
      <c r="AT269" s="23" t="s">
        <v>136</v>
      </c>
      <c r="AU269" s="23" t="s">
        <v>142</v>
      </c>
      <c r="AY269" s="23" t="s">
        <v>133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142</v>
      </c>
      <c r="BK269" s="181">
        <f>ROUND(I269*H269,2)</f>
        <v>0</v>
      </c>
      <c r="BL269" s="23" t="s">
        <v>205</v>
      </c>
      <c r="BM269" s="23" t="s">
        <v>631</v>
      </c>
    </row>
    <row r="270" spans="2:65" s="1" customFormat="1" ht="16.5" customHeight="1">
      <c r="B270" s="169"/>
      <c r="C270" s="198" t="s">
        <v>632</v>
      </c>
      <c r="D270" s="198" t="s">
        <v>206</v>
      </c>
      <c r="E270" s="199" t="s">
        <v>633</v>
      </c>
      <c r="F270" s="200" t="s">
        <v>634</v>
      </c>
      <c r="G270" s="201" t="s">
        <v>203</v>
      </c>
      <c r="H270" s="202">
        <v>2</v>
      </c>
      <c r="I270" s="203"/>
      <c r="J270" s="204">
        <f>ROUND(I270*H270,2)</f>
        <v>0</v>
      </c>
      <c r="K270" s="200" t="s">
        <v>5</v>
      </c>
      <c r="L270" s="205"/>
      <c r="M270" s="206" t="s">
        <v>5</v>
      </c>
      <c r="N270" s="207" t="s">
        <v>43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298</v>
      </c>
      <c r="AT270" s="23" t="s">
        <v>206</v>
      </c>
      <c r="AU270" s="23" t="s">
        <v>142</v>
      </c>
      <c r="AY270" s="23" t="s">
        <v>133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142</v>
      </c>
      <c r="BK270" s="181">
        <f>ROUND(I270*H270,2)</f>
        <v>0</v>
      </c>
      <c r="BL270" s="23" t="s">
        <v>205</v>
      </c>
      <c r="BM270" s="23" t="s">
        <v>635</v>
      </c>
    </row>
    <row r="271" spans="2:65" s="1" customFormat="1" ht="25.5" customHeight="1">
      <c r="B271" s="169"/>
      <c r="C271" s="170" t="s">
        <v>636</v>
      </c>
      <c r="D271" s="170" t="s">
        <v>136</v>
      </c>
      <c r="E271" s="171" t="s">
        <v>637</v>
      </c>
      <c r="F271" s="172" t="s">
        <v>638</v>
      </c>
      <c r="G271" s="173" t="s">
        <v>203</v>
      </c>
      <c r="H271" s="174">
        <v>2</v>
      </c>
      <c r="I271" s="175"/>
      <c r="J271" s="176">
        <f>ROUND(I271*H271,2)</f>
        <v>0</v>
      </c>
      <c r="K271" s="172" t="s">
        <v>140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205</v>
      </c>
      <c r="AT271" s="23" t="s">
        <v>136</v>
      </c>
      <c r="AU271" s="23" t="s">
        <v>142</v>
      </c>
      <c r="AY271" s="23" t="s">
        <v>133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142</v>
      </c>
      <c r="BK271" s="181">
        <f>ROUND(I271*H271,2)</f>
        <v>0</v>
      </c>
      <c r="BL271" s="23" t="s">
        <v>205</v>
      </c>
      <c r="BM271" s="23" t="s">
        <v>639</v>
      </c>
    </row>
    <row r="272" spans="2:65" s="1" customFormat="1" ht="38.25" customHeight="1">
      <c r="B272" s="169"/>
      <c r="C272" s="170" t="s">
        <v>640</v>
      </c>
      <c r="D272" s="170" t="s">
        <v>136</v>
      </c>
      <c r="E272" s="171" t="s">
        <v>641</v>
      </c>
      <c r="F272" s="172" t="s">
        <v>642</v>
      </c>
      <c r="G272" s="173" t="s">
        <v>247</v>
      </c>
      <c r="H272" s="174">
        <v>0.01</v>
      </c>
      <c r="I272" s="175"/>
      <c r="J272" s="176">
        <f>ROUND(I272*H272,2)</f>
        <v>0</v>
      </c>
      <c r="K272" s="172" t="s">
        <v>140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205</v>
      </c>
      <c r="AT272" s="23" t="s">
        <v>136</v>
      </c>
      <c r="AU272" s="23" t="s">
        <v>142</v>
      </c>
      <c r="AY272" s="23" t="s">
        <v>133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142</v>
      </c>
      <c r="BK272" s="181">
        <f>ROUND(I272*H272,2)</f>
        <v>0</v>
      </c>
      <c r="BL272" s="23" t="s">
        <v>205</v>
      </c>
      <c r="BM272" s="23" t="s">
        <v>643</v>
      </c>
    </row>
    <row r="273" spans="2:65" s="1" customFormat="1" ht="38.25" customHeight="1">
      <c r="B273" s="169"/>
      <c r="C273" s="170" t="s">
        <v>644</v>
      </c>
      <c r="D273" s="170" t="s">
        <v>136</v>
      </c>
      <c r="E273" s="171" t="s">
        <v>645</v>
      </c>
      <c r="F273" s="172" t="s">
        <v>646</v>
      </c>
      <c r="G273" s="173" t="s">
        <v>247</v>
      </c>
      <c r="H273" s="174">
        <v>0.01</v>
      </c>
      <c r="I273" s="175"/>
      <c r="J273" s="176">
        <f>ROUND(I273*H273,2)</f>
        <v>0</v>
      </c>
      <c r="K273" s="172" t="s">
        <v>140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205</v>
      </c>
      <c r="AT273" s="23" t="s">
        <v>136</v>
      </c>
      <c r="AU273" s="23" t="s">
        <v>142</v>
      </c>
      <c r="AY273" s="23" t="s">
        <v>133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142</v>
      </c>
      <c r="BK273" s="181">
        <f>ROUND(I273*H273,2)</f>
        <v>0</v>
      </c>
      <c r="BL273" s="23" t="s">
        <v>205</v>
      </c>
      <c r="BM273" s="23" t="s">
        <v>647</v>
      </c>
    </row>
    <row r="274" spans="2:65" s="10" customFormat="1" ht="29.85" customHeight="1">
      <c r="B274" s="156"/>
      <c r="D274" s="157" t="s">
        <v>70</v>
      </c>
      <c r="E274" s="167" t="s">
        <v>648</v>
      </c>
      <c r="F274" s="167" t="s">
        <v>649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SUM(P275:P293)</f>
        <v>0</v>
      </c>
      <c r="Q274" s="162"/>
      <c r="R274" s="163">
        <f>SUM(R275:R293)</f>
        <v>0.50294834999999993</v>
      </c>
      <c r="S274" s="162"/>
      <c r="T274" s="164">
        <f>SUM(T275:T293)</f>
        <v>0</v>
      </c>
      <c r="AR274" s="157" t="s">
        <v>142</v>
      </c>
      <c r="AT274" s="165" t="s">
        <v>70</v>
      </c>
      <c r="AU274" s="165" t="s">
        <v>78</v>
      </c>
      <c r="AY274" s="157" t="s">
        <v>133</v>
      </c>
      <c r="BK274" s="166">
        <f>SUM(BK275:BK293)</f>
        <v>0</v>
      </c>
    </row>
    <row r="275" spans="2:65" s="1" customFormat="1" ht="38.25" customHeight="1">
      <c r="B275" s="169"/>
      <c r="C275" s="170" t="s">
        <v>650</v>
      </c>
      <c r="D275" s="170" t="s">
        <v>136</v>
      </c>
      <c r="E275" s="171" t="s">
        <v>651</v>
      </c>
      <c r="F275" s="172" t="s">
        <v>652</v>
      </c>
      <c r="G275" s="173" t="s">
        <v>139</v>
      </c>
      <c r="H275" s="174">
        <v>18.785</v>
      </c>
      <c r="I275" s="175"/>
      <c r="J275" s="176">
        <f>ROUND(I275*H275,2)</f>
        <v>0</v>
      </c>
      <c r="K275" s="172" t="s">
        <v>140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2.5409999999999999E-2</v>
      </c>
      <c r="R275" s="179">
        <f>Q275*H275</f>
        <v>0.47732684999999997</v>
      </c>
      <c r="S275" s="179">
        <v>0</v>
      </c>
      <c r="T275" s="180">
        <f>S275*H275</f>
        <v>0</v>
      </c>
      <c r="AR275" s="23" t="s">
        <v>205</v>
      </c>
      <c r="AT275" s="23" t="s">
        <v>136</v>
      </c>
      <c r="AU275" s="23" t="s">
        <v>142</v>
      </c>
      <c r="AY275" s="23" t="s">
        <v>133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205</v>
      </c>
      <c r="BM275" s="23" t="s">
        <v>653</v>
      </c>
    </row>
    <row r="276" spans="2:65" s="11" customFormat="1">
      <c r="B276" s="182"/>
      <c r="D276" s="183" t="s">
        <v>164</v>
      </c>
      <c r="E276" s="184" t="s">
        <v>5</v>
      </c>
      <c r="F276" s="185" t="s">
        <v>654</v>
      </c>
      <c r="H276" s="186">
        <v>7.5529999999999999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164</v>
      </c>
      <c r="AU276" s="184" t="s">
        <v>142</v>
      </c>
      <c r="AV276" s="11" t="s">
        <v>142</v>
      </c>
      <c r="AW276" s="11" t="s">
        <v>35</v>
      </c>
      <c r="AX276" s="11" t="s">
        <v>71</v>
      </c>
      <c r="AY276" s="184" t="s">
        <v>133</v>
      </c>
    </row>
    <row r="277" spans="2:65" s="11" customFormat="1">
      <c r="B277" s="182"/>
      <c r="D277" s="183" t="s">
        <v>164</v>
      </c>
      <c r="E277" s="184" t="s">
        <v>5</v>
      </c>
      <c r="F277" s="185" t="s">
        <v>655</v>
      </c>
      <c r="H277" s="186">
        <v>11.231999999999999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164</v>
      </c>
      <c r="AU277" s="184" t="s">
        <v>142</v>
      </c>
      <c r="AV277" s="11" t="s">
        <v>142</v>
      </c>
      <c r="AW277" s="11" t="s">
        <v>35</v>
      </c>
      <c r="AX277" s="11" t="s">
        <v>71</v>
      </c>
      <c r="AY277" s="184" t="s">
        <v>133</v>
      </c>
    </row>
    <row r="278" spans="2:65" s="13" customFormat="1">
      <c r="B278" s="208"/>
      <c r="D278" s="183" t="s">
        <v>164</v>
      </c>
      <c r="E278" s="209" t="s">
        <v>5</v>
      </c>
      <c r="F278" s="210" t="s">
        <v>219</v>
      </c>
      <c r="H278" s="211">
        <v>18.785</v>
      </c>
      <c r="I278" s="212"/>
      <c r="L278" s="208"/>
      <c r="M278" s="213"/>
      <c r="N278" s="214"/>
      <c r="O278" s="214"/>
      <c r="P278" s="214"/>
      <c r="Q278" s="214"/>
      <c r="R278" s="214"/>
      <c r="S278" s="214"/>
      <c r="T278" s="215"/>
      <c r="AT278" s="209" t="s">
        <v>164</v>
      </c>
      <c r="AU278" s="209" t="s">
        <v>142</v>
      </c>
      <c r="AV278" s="13" t="s">
        <v>141</v>
      </c>
      <c r="AW278" s="13" t="s">
        <v>35</v>
      </c>
      <c r="AX278" s="13" t="s">
        <v>78</v>
      </c>
      <c r="AY278" s="209" t="s">
        <v>133</v>
      </c>
    </row>
    <row r="279" spans="2:65" s="1" customFormat="1" ht="38.25" customHeight="1">
      <c r="B279" s="169"/>
      <c r="C279" s="170" t="s">
        <v>656</v>
      </c>
      <c r="D279" s="170" t="s">
        <v>136</v>
      </c>
      <c r="E279" s="171" t="s">
        <v>657</v>
      </c>
      <c r="F279" s="172" t="s">
        <v>658</v>
      </c>
      <c r="G279" s="173" t="s">
        <v>313</v>
      </c>
      <c r="H279" s="174">
        <v>26.45</v>
      </c>
      <c r="I279" s="175"/>
      <c r="J279" s="176">
        <f>ROUND(I279*H279,2)</f>
        <v>0</v>
      </c>
      <c r="K279" s="172" t="s">
        <v>140</v>
      </c>
      <c r="L279" s="40"/>
      <c r="M279" s="177" t="s">
        <v>5</v>
      </c>
      <c r="N279" s="178" t="s">
        <v>43</v>
      </c>
      <c r="O279" s="41"/>
      <c r="P279" s="179">
        <f>O279*H279</f>
        <v>0</v>
      </c>
      <c r="Q279" s="179">
        <v>4.0000000000000003E-5</v>
      </c>
      <c r="R279" s="179">
        <f>Q279*H279</f>
        <v>1.0580000000000001E-3</v>
      </c>
      <c r="S279" s="179">
        <v>0</v>
      </c>
      <c r="T279" s="180">
        <f>S279*H279</f>
        <v>0</v>
      </c>
      <c r="AR279" s="23" t="s">
        <v>205</v>
      </c>
      <c r="AT279" s="23" t="s">
        <v>136</v>
      </c>
      <c r="AU279" s="23" t="s">
        <v>142</v>
      </c>
      <c r="AY279" s="23" t="s">
        <v>133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3" t="s">
        <v>142</v>
      </c>
      <c r="BK279" s="181">
        <f>ROUND(I279*H279,2)</f>
        <v>0</v>
      </c>
      <c r="BL279" s="23" t="s">
        <v>205</v>
      </c>
      <c r="BM279" s="23" t="s">
        <v>659</v>
      </c>
    </row>
    <row r="280" spans="2:65" s="11" customFormat="1">
      <c r="B280" s="182"/>
      <c r="D280" s="183" t="s">
        <v>164</v>
      </c>
      <c r="E280" s="184" t="s">
        <v>5</v>
      </c>
      <c r="F280" s="185" t="s">
        <v>660</v>
      </c>
      <c r="H280" s="186">
        <v>4.4400000000000004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164</v>
      </c>
      <c r="AU280" s="184" t="s">
        <v>142</v>
      </c>
      <c r="AV280" s="11" t="s">
        <v>142</v>
      </c>
      <c r="AW280" s="11" t="s">
        <v>35</v>
      </c>
      <c r="AX280" s="11" t="s">
        <v>71</v>
      </c>
      <c r="AY280" s="184" t="s">
        <v>133</v>
      </c>
    </row>
    <row r="281" spans="2:65" s="11" customFormat="1">
      <c r="B281" s="182"/>
      <c r="D281" s="183" t="s">
        <v>164</v>
      </c>
      <c r="E281" s="184" t="s">
        <v>5</v>
      </c>
      <c r="F281" s="185" t="s">
        <v>661</v>
      </c>
      <c r="H281" s="186">
        <v>6.41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164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133</v>
      </c>
    </row>
    <row r="282" spans="2:65" s="11" customFormat="1">
      <c r="B282" s="182"/>
      <c r="D282" s="183" t="s">
        <v>164</v>
      </c>
      <c r="E282" s="184" t="s">
        <v>5</v>
      </c>
      <c r="F282" s="185" t="s">
        <v>662</v>
      </c>
      <c r="H282" s="186">
        <v>15.6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164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133</v>
      </c>
    </row>
    <row r="283" spans="2:65" s="13" customFormat="1">
      <c r="B283" s="208"/>
      <c r="D283" s="183" t="s">
        <v>164</v>
      </c>
      <c r="E283" s="209" t="s">
        <v>5</v>
      </c>
      <c r="F283" s="210" t="s">
        <v>219</v>
      </c>
      <c r="H283" s="211">
        <v>26.45</v>
      </c>
      <c r="I283" s="212"/>
      <c r="L283" s="208"/>
      <c r="M283" s="213"/>
      <c r="N283" s="214"/>
      <c r="O283" s="214"/>
      <c r="P283" s="214"/>
      <c r="Q283" s="214"/>
      <c r="R283" s="214"/>
      <c r="S283" s="214"/>
      <c r="T283" s="215"/>
      <c r="AT283" s="209" t="s">
        <v>164</v>
      </c>
      <c r="AU283" s="209" t="s">
        <v>142</v>
      </c>
      <c r="AV283" s="13" t="s">
        <v>141</v>
      </c>
      <c r="AW283" s="13" t="s">
        <v>35</v>
      </c>
      <c r="AX283" s="13" t="s">
        <v>78</v>
      </c>
      <c r="AY283" s="209" t="s">
        <v>133</v>
      </c>
    </row>
    <row r="284" spans="2:65" s="1" customFormat="1" ht="38.25" customHeight="1">
      <c r="B284" s="169"/>
      <c r="C284" s="170" t="s">
        <v>663</v>
      </c>
      <c r="D284" s="170" t="s">
        <v>136</v>
      </c>
      <c r="E284" s="171" t="s">
        <v>664</v>
      </c>
      <c r="F284" s="172" t="s">
        <v>665</v>
      </c>
      <c r="G284" s="173" t="s">
        <v>313</v>
      </c>
      <c r="H284" s="174">
        <v>26</v>
      </c>
      <c r="I284" s="175"/>
      <c r="J284" s="176">
        <f>ROUND(I284*H284,2)</f>
        <v>0</v>
      </c>
      <c r="K284" s="172" t="s">
        <v>140</v>
      </c>
      <c r="L284" s="40"/>
      <c r="M284" s="177" t="s">
        <v>5</v>
      </c>
      <c r="N284" s="178" t="s">
        <v>43</v>
      </c>
      <c r="O284" s="41"/>
      <c r="P284" s="179">
        <f>O284*H284</f>
        <v>0</v>
      </c>
      <c r="Q284" s="179">
        <v>1.4999999999999999E-4</v>
      </c>
      <c r="R284" s="179">
        <f>Q284*H284</f>
        <v>3.8999999999999998E-3</v>
      </c>
      <c r="S284" s="179">
        <v>0</v>
      </c>
      <c r="T284" s="180">
        <f>S284*H284</f>
        <v>0</v>
      </c>
      <c r="AR284" s="23" t="s">
        <v>205</v>
      </c>
      <c r="AT284" s="23" t="s">
        <v>136</v>
      </c>
      <c r="AU284" s="23" t="s">
        <v>142</v>
      </c>
      <c r="AY284" s="23" t="s">
        <v>133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142</v>
      </c>
      <c r="BK284" s="181">
        <f>ROUND(I284*H284,2)</f>
        <v>0</v>
      </c>
      <c r="BL284" s="23" t="s">
        <v>205</v>
      </c>
      <c r="BM284" s="23" t="s">
        <v>666</v>
      </c>
    </row>
    <row r="285" spans="2:65" s="11" customFormat="1">
      <c r="B285" s="182"/>
      <c r="D285" s="183" t="s">
        <v>164</v>
      </c>
      <c r="E285" s="184" t="s">
        <v>5</v>
      </c>
      <c r="F285" s="185" t="s">
        <v>667</v>
      </c>
      <c r="H285" s="186">
        <v>26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164</v>
      </c>
      <c r="AU285" s="184" t="s">
        <v>142</v>
      </c>
      <c r="AV285" s="11" t="s">
        <v>142</v>
      </c>
      <c r="AW285" s="11" t="s">
        <v>35</v>
      </c>
      <c r="AX285" s="11" t="s">
        <v>71</v>
      </c>
      <c r="AY285" s="184" t="s">
        <v>133</v>
      </c>
    </row>
    <row r="286" spans="2:65" s="13" customFormat="1">
      <c r="B286" s="208"/>
      <c r="D286" s="183" t="s">
        <v>164</v>
      </c>
      <c r="E286" s="209" t="s">
        <v>5</v>
      </c>
      <c r="F286" s="210" t="s">
        <v>219</v>
      </c>
      <c r="H286" s="211">
        <v>26</v>
      </c>
      <c r="I286" s="212"/>
      <c r="L286" s="208"/>
      <c r="M286" s="213"/>
      <c r="N286" s="214"/>
      <c r="O286" s="214"/>
      <c r="P286" s="214"/>
      <c r="Q286" s="214"/>
      <c r="R286" s="214"/>
      <c r="S286" s="214"/>
      <c r="T286" s="215"/>
      <c r="AT286" s="209" t="s">
        <v>164</v>
      </c>
      <c r="AU286" s="209" t="s">
        <v>142</v>
      </c>
      <c r="AV286" s="13" t="s">
        <v>141</v>
      </c>
      <c r="AW286" s="13" t="s">
        <v>35</v>
      </c>
      <c r="AX286" s="13" t="s">
        <v>78</v>
      </c>
      <c r="AY286" s="209" t="s">
        <v>133</v>
      </c>
    </row>
    <row r="287" spans="2:65" s="1" customFormat="1" ht="25.5" customHeight="1">
      <c r="B287" s="169"/>
      <c r="C287" s="170" t="s">
        <v>668</v>
      </c>
      <c r="D287" s="170" t="s">
        <v>136</v>
      </c>
      <c r="E287" s="171" t="s">
        <v>669</v>
      </c>
      <c r="F287" s="172" t="s">
        <v>670</v>
      </c>
      <c r="G287" s="173" t="s">
        <v>139</v>
      </c>
      <c r="H287" s="174">
        <v>18.785</v>
      </c>
      <c r="I287" s="175"/>
      <c r="J287" s="176">
        <f>ROUND(I287*H287,2)</f>
        <v>0</v>
      </c>
      <c r="K287" s="172" t="s">
        <v>140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0</v>
      </c>
      <c r="R287" s="179">
        <f>Q287*H287</f>
        <v>0</v>
      </c>
      <c r="S287" s="179">
        <v>0</v>
      </c>
      <c r="T287" s="180">
        <f>S287*H287</f>
        <v>0</v>
      </c>
      <c r="AR287" s="23" t="s">
        <v>205</v>
      </c>
      <c r="AT287" s="23" t="s">
        <v>136</v>
      </c>
      <c r="AU287" s="23" t="s">
        <v>142</v>
      </c>
      <c r="AY287" s="23" t="s">
        <v>133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142</v>
      </c>
      <c r="BK287" s="181">
        <f>ROUND(I287*H287,2)</f>
        <v>0</v>
      </c>
      <c r="BL287" s="23" t="s">
        <v>205</v>
      </c>
      <c r="BM287" s="23" t="s">
        <v>671</v>
      </c>
    </row>
    <row r="288" spans="2:65" s="1" customFormat="1" ht="25.5" customHeight="1">
      <c r="B288" s="169"/>
      <c r="C288" s="170" t="s">
        <v>672</v>
      </c>
      <c r="D288" s="170" t="s">
        <v>136</v>
      </c>
      <c r="E288" s="171" t="s">
        <v>673</v>
      </c>
      <c r="F288" s="172" t="s">
        <v>674</v>
      </c>
      <c r="G288" s="173" t="s">
        <v>139</v>
      </c>
      <c r="H288" s="174">
        <v>18.785</v>
      </c>
      <c r="I288" s="175"/>
      <c r="J288" s="176">
        <f>ROUND(I288*H288,2)</f>
        <v>0</v>
      </c>
      <c r="K288" s="172" t="s">
        <v>140</v>
      </c>
      <c r="L288" s="40"/>
      <c r="M288" s="177" t="s">
        <v>5</v>
      </c>
      <c r="N288" s="178" t="s">
        <v>43</v>
      </c>
      <c r="O288" s="41"/>
      <c r="P288" s="179">
        <f>O288*H288</f>
        <v>0</v>
      </c>
      <c r="Q288" s="179">
        <v>6.9999999999999999E-4</v>
      </c>
      <c r="R288" s="179">
        <f>Q288*H288</f>
        <v>1.31495E-2</v>
      </c>
      <c r="S288" s="179">
        <v>0</v>
      </c>
      <c r="T288" s="180">
        <f>S288*H288</f>
        <v>0</v>
      </c>
      <c r="AR288" s="23" t="s">
        <v>205</v>
      </c>
      <c r="AT288" s="23" t="s">
        <v>136</v>
      </c>
      <c r="AU288" s="23" t="s">
        <v>142</v>
      </c>
      <c r="AY288" s="23" t="s">
        <v>133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23" t="s">
        <v>142</v>
      </c>
      <c r="BK288" s="181">
        <f>ROUND(I288*H288,2)</f>
        <v>0</v>
      </c>
      <c r="BL288" s="23" t="s">
        <v>205</v>
      </c>
      <c r="BM288" s="23" t="s">
        <v>675</v>
      </c>
    </row>
    <row r="289" spans="2:65" s="1" customFormat="1" ht="25.5" customHeight="1">
      <c r="B289" s="169"/>
      <c r="C289" s="170" t="s">
        <v>676</v>
      </c>
      <c r="D289" s="170" t="s">
        <v>136</v>
      </c>
      <c r="E289" s="171" t="s">
        <v>677</v>
      </c>
      <c r="F289" s="172" t="s">
        <v>678</v>
      </c>
      <c r="G289" s="173" t="s">
        <v>139</v>
      </c>
      <c r="H289" s="174">
        <v>37.57</v>
      </c>
      <c r="I289" s="175"/>
      <c r="J289" s="176">
        <f>ROUND(I289*H289,2)</f>
        <v>0</v>
      </c>
      <c r="K289" s="172" t="s">
        <v>140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2.0000000000000001E-4</v>
      </c>
      <c r="R289" s="179">
        <f>Q289*H289</f>
        <v>7.5140000000000007E-3</v>
      </c>
      <c r="S289" s="179">
        <v>0</v>
      </c>
      <c r="T289" s="180">
        <f>S289*H289</f>
        <v>0</v>
      </c>
      <c r="AR289" s="23" t="s">
        <v>205</v>
      </c>
      <c r="AT289" s="23" t="s">
        <v>136</v>
      </c>
      <c r="AU289" s="23" t="s">
        <v>142</v>
      </c>
      <c r="AY289" s="23" t="s">
        <v>133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142</v>
      </c>
      <c r="BK289" s="181">
        <f>ROUND(I289*H289,2)</f>
        <v>0</v>
      </c>
      <c r="BL289" s="23" t="s">
        <v>205</v>
      </c>
      <c r="BM289" s="23" t="s">
        <v>679</v>
      </c>
    </row>
    <row r="290" spans="2:65" s="11" customFormat="1">
      <c r="B290" s="182"/>
      <c r="D290" s="183" t="s">
        <v>164</v>
      </c>
      <c r="E290" s="184" t="s">
        <v>5</v>
      </c>
      <c r="F290" s="185" t="s">
        <v>680</v>
      </c>
      <c r="H290" s="186">
        <v>37.57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164</v>
      </c>
      <c r="AU290" s="184" t="s">
        <v>142</v>
      </c>
      <c r="AV290" s="11" t="s">
        <v>142</v>
      </c>
      <c r="AW290" s="11" t="s">
        <v>35</v>
      </c>
      <c r="AX290" s="11" t="s">
        <v>71</v>
      </c>
      <c r="AY290" s="184" t="s">
        <v>133</v>
      </c>
    </row>
    <row r="291" spans="2:65" s="13" customFormat="1">
      <c r="B291" s="208"/>
      <c r="D291" s="183" t="s">
        <v>164</v>
      </c>
      <c r="E291" s="209" t="s">
        <v>5</v>
      </c>
      <c r="F291" s="210" t="s">
        <v>219</v>
      </c>
      <c r="H291" s="211">
        <v>37.57</v>
      </c>
      <c r="I291" s="212"/>
      <c r="L291" s="208"/>
      <c r="M291" s="213"/>
      <c r="N291" s="214"/>
      <c r="O291" s="214"/>
      <c r="P291" s="214"/>
      <c r="Q291" s="214"/>
      <c r="R291" s="214"/>
      <c r="S291" s="214"/>
      <c r="T291" s="215"/>
      <c r="AT291" s="209" t="s">
        <v>164</v>
      </c>
      <c r="AU291" s="209" t="s">
        <v>142</v>
      </c>
      <c r="AV291" s="13" t="s">
        <v>141</v>
      </c>
      <c r="AW291" s="13" t="s">
        <v>35</v>
      </c>
      <c r="AX291" s="13" t="s">
        <v>78</v>
      </c>
      <c r="AY291" s="209" t="s">
        <v>133</v>
      </c>
    </row>
    <row r="292" spans="2:65" s="1" customFormat="1" ht="51" customHeight="1">
      <c r="B292" s="169"/>
      <c r="C292" s="170" t="s">
        <v>681</v>
      </c>
      <c r="D292" s="170" t="s">
        <v>136</v>
      </c>
      <c r="E292" s="171" t="s">
        <v>682</v>
      </c>
      <c r="F292" s="172" t="s">
        <v>683</v>
      </c>
      <c r="G292" s="173" t="s">
        <v>247</v>
      </c>
      <c r="H292" s="174">
        <v>0.503</v>
      </c>
      <c r="I292" s="175"/>
      <c r="J292" s="176">
        <f>ROUND(I292*H292,2)</f>
        <v>0</v>
      </c>
      <c r="K292" s="172" t="s">
        <v>140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0</v>
      </c>
      <c r="R292" s="179">
        <f>Q292*H292</f>
        <v>0</v>
      </c>
      <c r="S292" s="179">
        <v>0</v>
      </c>
      <c r="T292" s="180">
        <f>S292*H292</f>
        <v>0</v>
      </c>
      <c r="AR292" s="23" t="s">
        <v>205</v>
      </c>
      <c r="AT292" s="23" t="s">
        <v>136</v>
      </c>
      <c r="AU292" s="23" t="s">
        <v>142</v>
      </c>
      <c r="AY292" s="23" t="s">
        <v>133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205</v>
      </c>
      <c r="BM292" s="23" t="s">
        <v>684</v>
      </c>
    </row>
    <row r="293" spans="2:65" s="1" customFormat="1" ht="38.25" customHeight="1">
      <c r="B293" s="169"/>
      <c r="C293" s="170" t="s">
        <v>685</v>
      </c>
      <c r="D293" s="170" t="s">
        <v>136</v>
      </c>
      <c r="E293" s="171" t="s">
        <v>686</v>
      </c>
      <c r="F293" s="172" t="s">
        <v>687</v>
      </c>
      <c r="G293" s="173" t="s">
        <v>247</v>
      </c>
      <c r="H293" s="174">
        <v>0.503</v>
      </c>
      <c r="I293" s="175"/>
      <c r="J293" s="176">
        <f>ROUND(I293*H293,2)</f>
        <v>0</v>
      </c>
      <c r="K293" s="172" t="s">
        <v>140</v>
      </c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0</v>
      </c>
      <c r="R293" s="179">
        <f>Q293*H293</f>
        <v>0</v>
      </c>
      <c r="S293" s="179">
        <v>0</v>
      </c>
      <c r="T293" s="180">
        <f>S293*H293</f>
        <v>0</v>
      </c>
      <c r="AR293" s="23" t="s">
        <v>205</v>
      </c>
      <c r="AT293" s="23" t="s">
        <v>136</v>
      </c>
      <c r="AU293" s="23" t="s">
        <v>142</v>
      </c>
      <c r="AY293" s="23" t="s">
        <v>133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142</v>
      </c>
      <c r="BK293" s="181">
        <f>ROUND(I293*H293,2)</f>
        <v>0</v>
      </c>
      <c r="BL293" s="23" t="s">
        <v>205</v>
      </c>
      <c r="BM293" s="23" t="s">
        <v>688</v>
      </c>
    </row>
    <row r="294" spans="2:65" s="10" customFormat="1" ht="29.85" customHeight="1">
      <c r="B294" s="156"/>
      <c r="D294" s="157" t="s">
        <v>70</v>
      </c>
      <c r="E294" s="167" t="s">
        <v>689</v>
      </c>
      <c r="F294" s="167" t="s">
        <v>690</v>
      </c>
      <c r="I294" s="159"/>
      <c r="J294" s="168">
        <f>BK294</f>
        <v>0</v>
      </c>
      <c r="L294" s="156"/>
      <c r="M294" s="161"/>
      <c r="N294" s="162"/>
      <c r="O294" s="162"/>
      <c r="P294" s="163">
        <f>SUM(P295:P310)</f>
        <v>0</v>
      </c>
      <c r="Q294" s="162"/>
      <c r="R294" s="163">
        <f>SUM(R295:R310)</f>
        <v>3.3599999999999998E-2</v>
      </c>
      <c r="S294" s="162"/>
      <c r="T294" s="164">
        <f>SUM(T295:T310)</f>
        <v>8.2084499999999991E-2</v>
      </c>
      <c r="AR294" s="157" t="s">
        <v>142</v>
      </c>
      <c r="AT294" s="165" t="s">
        <v>70</v>
      </c>
      <c r="AU294" s="165" t="s">
        <v>78</v>
      </c>
      <c r="AY294" s="157" t="s">
        <v>133</v>
      </c>
      <c r="BK294" s="166">
        <f>SUM(BK295:BK310)</f>
        <v>0</v>
      </c>
    </row>
    <row r="295" spans="2:65" s="1" customFormat="1" ht="16.5" customHeight="1">
      <c r="B295" s="169"/>
      <c r="C295" s="170" t="s">
        <v>691</v>
      </c>
      <c r="D295" s="170" t="s">
        <v>136</v>
      </c>
      <c r="E295" s="171" t="s">
        <v>692</v>
      </c>
      <c r="F295" s="172" t="s">
        <v>693</v>
      </c>
      <c r="G295" s="173" t="s">
        <v>139</v>
      </c>
      <c r="H295" s="174">
        <v>3.33</v>
      </c>
      <c r="I295" s="175"/>
      <c r="J295" s="176">
        <f>ROUND(I295*H295,2)</f>
        <v>0</v>
      </c>
      <c r="K295" s="172" t="s">
        <v>140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2.4649999999999998E-2</v>
      </c>
      <c r="T295" s="180">
        <f>S295*H295</f>
        <v>8.2084499999999991E-2</v>
      </c>
      <c r="AR295" s="23" t="s">
        <v>205</v>
      </c>
      <c r="AT295" s="23" t="s">
        <v>136</v>
      </c>
      <c r="AU295" s="23" t="s">
        <v>142</v>
      </c>
      <c r="AY295" s="23" t="s">
        <v>133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205</v>
      </c>
      <c r="BM295" s="23" t="s">
        <v>694</v>
      </c>
    </row>
    <row r="296" spans="2:65" s="12" customFormat="1">
      <c r="B296" s="191"/>
      <c r="D296" s="183" t="s">
        <v>164</v>
      </c>
      <c r="E296" s="192" t="s">
        <v>5</v>
      </c>
      <c r="F296" s="193" t="s">
        <v>695</v>
      </c>
      <c r="H296" s="192" t="s">
        <v>5</v>
      </c>
      <c r="I296" s="194"/>
      <c r="L296" s="191"/>
      <c r="M296" s="195"/>
      <c r="N296" s="196"/>
      <c r="O296" s="196"/>
      <c r="P296" s="196"/>
      <c r="Q296" s="196"/>
      <c r="R296" s="196"/>
      <c r="S296" s="196"/>
      <c r="T296" s="197"/>
      <c r="AT296" s="192" t="s">
        <v>164</v>
      </c>
      <c r="AU296" s="192" t="s">
        <v>142</v>
      </c>
      <c r="AV296" s="12" t="s">
        <v>78</v>
      </c>
      <c r="AW296" s="12" t="s">
        <v>35</v>
      </c>
      <c r="AX296" s="12" t="s">
        <v>71</v>
      </c>
      <c r="AY296" s="192" t="s">
        <v>133</v>
      </c>
    </row>
    <row r="297" spans="2:65" s="11" customFormat="1">
      <c r="B297" s="182"/>
      <c r="D297" s="183" t="s">
        <v>164</v>
      </c>
      <c r="E297" s="184" t="s">
        <v>5</v>
      </c>
      <c r="F297" s="185" t="s">
        <v>217</v>
      </c>
      <c r="H297" s="186">
        <v>1.1399999999999999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164</v>
      </c>
      <c r="AU297" s="184" t="s">
        <v>142</v>
      </c>
      <c r="AV297" s="11" t="s">
        <v>142</v>
      </c>
      <c r="AW297" s="11" t="s">
        <v>35</v>
      </c>
      <c r="AX297" s="11" t="s">
        <v>71</v>
      </c>
      <c r="AY297" s="184" t="s">
        <v>133</v>
      </c>
    </row>
    <row r="298" spans="2:65" s="11" customFormat="1">
      <c r="B298" s="182"/>
      <c r="D298" s="183" t="s">
        <v>164</v>
      </c>
      <c r="E298" s="184" t="s">
        <v>5</v>
      </c>
      <c r="F298" s="185" t="s">
        <v>696</v>
      </c>
      <c r="H298" s="186">
        <v>2.19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164</v>
      </c>
      <c r="AU298" s="184" t="s">
        <v>142</v>
      </c>
      <c r="AV298" s="11" t="s">
        <v>142</v>
      </c>
      <c r="AW298" s="11" t="s">
        <v>35</v>
      </c>
      <c r="AX298" s="11" t="s">
        <v>71</v>
      </c>
      <c r="AY298" s="184" t="s">
        <v>133</v>
      </c>
    </row>
    <row r="299" spans="2:65" s="13" customFormat="1">
      <c r="B299" s="208"/>
      <c r="D299" s="183" t="s">
        <v>164</v>
      </c>
      <c r="E299" s="209" t="s">
        <v>5</v>
      </c>
      <c r="F299" s="210" t="s">
        <v>219</v>
      </c>
      <c r="H299" s="211">
        <v>3.33</v>
      </c>
      <c r="I299" s="212"/>
      <c r="L299" s="208"/>
      <c r="M299" s="213"/>
      <c r="N299" s="214"/>
      <c r="O299" s="214"/>
      <c r="P299" s="214"/>
      <c r="Q299" s="214"/>
      <c r="R299" s="214"/>
      <c r="S299" s="214"/>
      <c r="T299" s="215"/>
      <c r="AT299" s="209" t="s">
        <v>164</v>
      </c>
      <c r="AU299" s="209" t="s">
        <v>142</v>
      </c>
      <c r="AV299" s="13" t="s">
        <v>141</v>
      </c>
      <c r="AW299" s="13" t="s">
        <v>35</v>
      </c>
      <c r="AX299" s="13" t="s">
        <v>78</v>
      </c>
      <c r="AY299" s="209" t="s">
        <v>133</v>
      </c>
    </row>
    <row r="300" spans="2:65" s="1" customFormat="1" ht="25.5" customHeight="1">
      <c r="B300" s="169"/>
      <c r="C300" s="170" t="s">
        <v>697</v>
      </c>
      <c r="D300" s="170" t="s">
        <v>136</v>
      </c>
      <c r="E300" s="171" t="s">
        <v>698</v>
      </c>
      <c r="F300" s="172" t="s">
        <v>699</v>
      </c>
      <c r="G300" s="173" t="s">
        <v>203</v>
      </c>
      <c r="H300" s="174">
        <v>2</v>
      </c>
      <c r="I300" s="175"/>
      <c r="J300" s="176">
        <f t="shared" ref="J300:J310" si="50">ROUND(I300*H300,2)</f>
        <v>0</v>
      </c>
      <c r="K300" s="172" t="s">
        <v>140</v>
      </c>
      <c r="L300" s="40"/>
      <c r="M300" s="177" t="s">
        <v>5</v>
      </c>
      <c r="N300" s="178" t="s">
        <v>43</v>
      </c>
      <c r="O300" s="41"/>
      <c r="P300" s="179">
        <f t="shared" ref="P300:P310" si="51">O300*H300</f>
        <v>0</v>
      </c>
      <c r="Q300" s="179">
        <v>0</v>
      </c>
      <c r="R300" s="179">
        <f t="shared" ref="R300:R310" si="52">Q300*H300</f>
        <v>0</v>
      </c>
      <c r="S300" s="179">
        <v>0</v>
      </c>
      <c r="T300" s="180">
        <f t="shared" ref="T300:T310" si="53">S300*H300</f>
        <v>0</v>
      </c>
      <c r="AR300" s="23" t="s">
        <v>205</v>
      </c>
      <c r="AT300" s="23" t="s">
        <v>136</v>
      </c>
      <c r="AU300" s="23" t="s">
        <v>142</v>
      </c>
      <c r="AY300" s="23" t="s">
        <v>133</v>
      </c>
      <c r="BE300" s="181">
        <f t="shared" ref="BE300:BE310" si="54">IF(N300="základní",J300,0)</f>
        <v>0</v>
      </c>
      <c r="BF300" s="181">
        <f t="shared" ref="BF300:BF310" si="55">IF(N300="snížená",J300,0)</f>
        <v>0</v>
      </c>
      <c r="BG300" s="181">
        <f t="shared" ref="BG300:BG310" si="56">IF(N300="zákl. přenesená",J300,0)</f>
        <v>0</v>
      </c>
      <c r="BH300" s="181">
        <f t="shared" ref="BH300:BH310" si="57">IF(N300="sníž. přenesená",J300,0)</f>
        <v>0</v>
      </c>
      <c r="BI300" s="181">
        <f t="shared" ref="BI300:BI310" si="58">IF(N300="nulová",J300,0)</f>
        <v>0</v>
      </c>
      <c r="BJ300" s="23" t="s">
        <v>142</v>
      </c>
      <c r="BK300" s="181">
        <f t="shared" ref="BK300:BK310" si="59">ROUND(I300*H300,2)</f>
        <v>0</v>
      </c>
      <c r="BL300" s="23" t="s">
        <v>205</v>
      </c>
      <c r="BM300" s="23" t="s">
        <v>700</v>
      </c>
    </row>
    <row r="301" spans="2:65" s="1" customFormat="1" ht="25.5" customHeight="1">
      <c r="B301" s="169"/>
      <c r="C301" s="198" t="s">
        <v>701</v>
      </c>
      <c r="D301" s="198" t="s">
        <v>206</v>
      </c>
      <c r="E301" s="199" t="s">
        <v>702</v>
      </c>
      <c r="F301" s="200" t="s">
        <v>703</v>
      </c>
      <c r="G301" s="201" t="s">
        <v>203</v>
      </c>
      <c r="H301" s="202">
        <v>2</v>
      </c>
      <c r="I301" s="203"/>
      <c r="J301" s="204">
        <f t="shared" si="50"/>
        <v>0</v>
      </c>
      <c r="K301" s="200" t="s">
        <v>140</v>
      </c>
      <c r="L301" s="205"/>
      <c r="M301" s="206" t="s">
        <v>5</v>
      </c>
      <c r="N301" s="207" t="s">
        <v>43</v>
      </c>
      <c r="O301" s="41"/>
      <c r="P301" s="179">
        <f t="shared" si="51"/>
        <v>0</v>
      </c>
      <c r="Q301" s="179">
        <v>1.1999999999999999E-3</v>
      </c>
      <c r="R301" s="179">
        <f t="shared" si="52"/>
        <v>2.3999999999999998E-3</v>
      </c>
      <c r="S301" s="179">
        <v>0</v>
      </c>
      <c r="T301" s="180">
        <f t="shared" si="53"/>
        <v>0</v>
      </c>
      <c r="AR301" s="23" t="s">
        <v>298</v>
      </c>
      <c r="AT301" s="23" t="s">
        <v>206</v>
      </c>
      <c r="AU301" s="23" t="s">
        <v>142</v>
      </c>
      <c r="AY301" s="23" t="s">
        <v>133</v>
      </c>
      <c r="BE301" s="181">
        <f t="shared" si="54"/>
        <v>0</v>
      </c>
      <c r="BF301" s="181">
        <f t="shared" si="55"/>
        <v>0</v>
      </c>
      <c r="BG301" s="181">
        <f t="shared" si="56"/>
        <v>0</v>
      </c>
      <c r="BH301" s="181">
        <f t="shared" si="57"/>
        <v>0</v>
      </c>
      <c r="BI301" s="181">
        <f t="shared" si="58"/>
        <v>0</v>
      </c>
      <c r="BJ301" s="23" t="s">
        <v>142</v>
      </c>
      <c r="BK301" s="181">
        <f t="shared" si="59"/>
        <v>0</v>
      </c>
      <c r="BL301" s="23" t="s">
        <v>205</v>
      </c>
      <c r="BM301" s="23" t="s">
        <v>704</v>
      </c>
    </row>
    <row r="302" spans="2:65" s="1" customFormat="1" ht="16.5" customHeight="1">
      <c r="B302" s="169"/>
      <c r="C302" s="198" t="s">
        <v>705</v>
      </c>
      <c r="D302" s="198" t="s">
        <v>206</v>
      </c>
      <c r="E302" s="199" t="s">
        <v>706</v>
      </c>
      <c r="F302" s="200" t="s">
        <v>707</v>
      </c>
      <c r="G302" s="201" t="s">
        <v>203</v>
      </c>
      <c r="H302" s="202">
        <v>2</v>
      </c>
      <c r="I302" s="203"/>
      <c r="J302" s="204">
        <f t="shared" si="50"/>
        <v>0</v>
      </c>
      <c r="K302" s="200" t="s">
        <v>140</v>
      </c>
      <c r="L302" s="205"/>
      <c r="M302" s="206" t="s">
        <v>5</v>
      </c>
      <c r="N302" s="207" t="s">
        <v>43</v>
      </c>
      <c r="O302" s="41"/>
      <c r="P302" s="179">
        <f t="shared" si="51"/>
        <v>0</v>
      </c>
      <c r="Q302" s="179">
        <v>1.38E-2</v>
      </c>
      <c r="R302" s="179">
        <f t="shared" si="52"/>
        <v>2.76E-2</v>
      </c>
      <c r="S302" s="179">
        <v>0</v>
      </c>
      <c r="T302" s="180">
        <f t="shared" si="53"/>
        <v>0</v>
      </c>
      <c r="AR302" s="23" t="s">
        <v>298</v>
      </c>
      <c r="AT302" s="23" t="s">
        <v>206</v>
      </c>
      <c r="AU302" s="23" t="s">
        <v>142</v>
      </c>
      <c r="AY302" s="23" t="s">
        <v>133</v>
      </c>
      <c r="BE302" s="181">
        <f t="shared" si="54"/>
        <v>0</v>
      </c>
      <c r="BF302" s="181">
        <f t="shared" si="55"/>
        <v>0</v>
      </c>
      <c r="BG302" s="181">
        <f t="shared" si="56"/>
        <v>0</v>
      </c>
      <c r="BH302" s="181">
        <f t="shared" si="57"/>
        <v>0</v>
      </c>
      <c r="BI302" s="181">
        <f t="shared" si="58"/>
        <v>0</v>
      </c>
      <c r="BJ302" s="23" t="s">
        <v>142</v>
      </c>
      <c r="BK302" s="181">
        <f t="shared" si="59"/>
        <v>0</v>
      </c>
      <c r="BL302" s="23" t="s">
        <v>205</v>
      </c>
      <c r="BM302" s="23" t="s">
        <v>708</v>
      </c>
    </row>
    <row r="303" spans="2:65" s="1" customFormat="1" ht="16.5" customHeight="1">
      <c r="B303" s="169"/>
      <c r="C303" s="170" t="s">
        <v>709</v>
      </c>
      <c r="D303" s="170" t="s">
        <v>136</v>
      </c>
      <c r="E303" s="171" t="s">
        <v>710</v>
      </c>
      <c r="F303" s="172" t="s">
        <v>711</v>
      </c>
      <c r="G303" s="173" t="s">
        <v>203</v>
      </c>
      <c r="H303" s="174">
        <v>2</v>
      </c>
      <c r="I303" s="175"/>
      <c r="J303" s="176">
        <f t="shared" si="50"/>
        <v>0</v>
      </c>
      <c r="K303" s="172" t="s">
        <v>140</v>
      </c>
      <c r="L303" s="40"/>
      <c r="M303" s="177" t="s">
        <v>5</v>
      </c>
      <c r="N303" s="178" t="s">
        <v>43</v>
      </c>
      <c r="O303" s="41"/>
      <c r="P303" s="179">
        <f t="shared" si="51"/>
        <v>0</v>
      </c>
      <c r="Q303" s="179">
        <v>0</v>
      </c>
      <c r="R303" s="179">
        <f t="shared" si="52"/>
        <v>0</v>
      </c>
      <c r="S303" s="179">
        <v>0</v>
      </c>
      <c r="T303" s="180">
        <f t="shared" si="53"/>
        <v>0</v>
      </c>
      <c r="AR303" s="23" t="s">
        <v>205</v>
      </c>
      <c r="AT303" s="23" t="s">
        <v>136</v>
      </c>
      <c r="AU303" s="23" t="s">
        <v>142</v>
      </c>
      <c r="AY303" s="23" t="s">
        <v>133</v>
      </c>
      <c r="BE303" s="181">
        <f t="shared" si="54"/>
        <v>0</v>
      </c>
      <c r="BF303" s="181">
        <f t="shared" si="55"/>
        <v>0</v>
      </c>
      <c r="BG303" s="181">
        <f t="shared" si="56"/>
        <v>0</v>
      </c>
      <c r="BH303" s="181">
        <f t="shared" si="57"/>
        <v>0</v>
      </c>
      <c r="BI303" s="181">
        <f t="shared" si="58"/>
        <v>0</v>
      </c>
      <c r="BJ303" s="23" t="s">
        <v>142</v>
      </c>
      <c r="BK303" s="181">
        <f t="shared" si="59"/>
        <v>0</v>
      </c>
      <c r="BL303" s="23" t="s">
        <v>205</v>
      </c>
      <c r="BM303" s="23" t="s">
        <v>712</v>
      </c>
    </row>
    <row r="304" spans="2:65" s="1" customFormat="1" ht="16.5" customHeight="1">
      <c r="B304" s="169"/>
      <c r="C304" s="198" t="s">
        <v>713</v>
      </c>
      <c r="D304" s="198" t="s">
        <v>206</v>
      </c>
      <c r="E304" s="199" t="s">
        <v>714</v>
      </c>
      <c r="F304" s="200" t="s">
        <v>715</v>
      </c>
      <c r="G304" s="201" t="s">
        <v>203</v>
      </c>
      <c r="H304" s="202">
        <v>2</v>
      </c>
      <c r="I304" s="203"/>
      <c r="J304" s="204">
        <f t="shared" si="50"/>
        <v>0</v>
      </c>
      <c r="K304" s="200" t="s">
        <v>140</v>
      </c>
      <c r="L304" s="205"/>
      <c r="M304" s="206" t="s">
        <v>5</v>
      </c>
      <c r="N304" s="207" t="s">
        <v>43</v>
      </c>
      <c r="O304" s="41"/>
      <c r="P304" s="179">
        <f t="shared" si="51"/>
        <v>0</v>
      </c>
      <c r="Q304" s="179">
        <v>4.4999999999999999E-4</v>
      </c>
      <c r="R304" s="179">
        <f t="shared" si="52"/>
        <v>8.9999999999999998E-4</v>
      </c>
      <c r="S304" s="179">
        <v>0</v>
      </c>
      <c r="T304" s="180">
        <f t="shared" si="53"/>
        <v>0</v>
      </c>
      <c r="AR304" s="23" t="s">
        <v>298</v>
      </c>
      <c r="AT304" s="23" t="s">
        <v>206</v>
      </c>
      <c r="AU304" s="23" t="s">
        <v>142</v>
      </c>
      <c r="AY304" s="23" t="s">
        <v>133</v>
      </c>
      <c r="BE304" s="181">
        <f t="shared" si="54"/>
        <v>0</v>
      </c>
      <c r="BF304" s="181">
        <f t="shared" si="55"/>
        <v>0</v>
      </c>
      <c r="BG304" s="181">
        <f t="shared" si="56"/>
        <v>0</v>
      </c>
      <c r="BH304" s="181">
        <f t="shared" si="57"/>
        <v>0</v>
      </c>
      <c r="BI304" s="181">
        <f t="shared" si="58"/>
        <v>0</v>
      </c>
      <c r="BJ304" s="23" t="s">
        <v>142</v>
      </c>
      <c r="BK304" s="181">
        <f t="shared" si="59"/>
        <v>0</v>
      </c>
      <c r="BL304" s="23" t="s">
        <v>205</v>
      </c>
      <c r="BM304" s="23" t="s">
        <v>716</v>
      </c>
    </row>
    <row r="305" spans="2:65" s="1" customFormat="1" ht="25.5" customHeight="1">
      <c r="B305" s="169"/>
      <c r="C305" s="170" t="s">
        <v>717</v>
      </c>
      <c r="D305" s="170" t="s">
        <v>136</v>
      </c>
      <c r="E305" s="171" t="s">
        <v>718</v>
      </c>
      <c r="F305" s="172" t="s">
        <v>719</v>
      </c>
      <c r="G305" s="173" t="s">
        <v>203</v>
      </c>
      <c r="H305" s="174">
        <v>2</v>
      </c>
      <c r="I305" s="175"/>
      <c r="J305" s="176">
        <f t="shared" si="50"/>
        <v>0</v>
      </c>
      <c r="K305" s="172" t="s">
        <v>140</v>
      </c>
      <c r="L305" s="40"/>
      <c r="M305" s="177" t="s">
        <v>5</v>
      </c>
      <c r="N305" s="178" t="s">
        <v>43</v>
      </c>
      <c r="O305" s="41"/>
      <c r="P305" s="179">
        <f t="shared" si="51"/>
        <v>0</v>
      </c>
      <c r="Q305" s="179">
        <v>0</v>
      </c>
      <c r="R305" s="179">
        <f t="shared" si="52"/>
        <v>0</v>
      </c>
      <c r="S305" s="179">
        <v>0</v>
      </c>
      <c r="T305" s="180">
        <f t="shared" si="53"/>
        <v>0</v>
      </c>
      <c r="AR305" s="23" t="s">
        <v>205</v>
      </c>
      <c r="AT305" s="23" t="s">
        <v>136</v>
      </c>
      <c r="AU305" s="23" t="s">
        <v>142</v>
      </c>
      <c r="AY305" s="23" t="s">
        <v>133</v>
      </c>
      <c r="BE305" s="181">
        <f t="shared" si="54"/>
        <v>0</v>
      </c>
      <c r="BF305" s="181">
        <f t="shared" si="55"/>
        <v>0</v>
      </c>
      <c r="BG305" s="181">
        <f t="shared" si="56"/>
        <v>0</v>
      </c>
      <c r="BH305" s="181">
        <f t="shared" si="57"/>
        <v>0</v>
      </c>
      <c r="BI305" s="181">
        <f t="shared" si="58"/>
        <v>0</v>
      </c>
      <c r="BJ305" s="23" t="s">
        <v>142</v>
      </c>
      <c r="BK305" s="181">
        <f t="shared" si="59"/>
        <v>0</v>
      </c>
      <c r="BL305" s="23" t="s">
        <v>205</v>
      </c>
      <c r="BM305" s="23" t="s">
        <v>720</v>
      </c>
    </row>
    <row r="306" spans="2:65" s="1" customFormat="1" ht="16.5" customHeight="1">
      <c r="B306" s="169"/>
      <c r="C306" s="198" t="s">
        <v>721</v>
      </c>
      <c r="D306" s="198" t="s">
        <v>206</v>
      </c>
      <c r="E306" s="199" t="s">
        <v>722</v>
      </c>
      <c r="F306" s="200" t="s">
        <v>723</v>
      </c>
      <c r="G306" s="201" t="s">
        <v>203</v>
      </c>
      <c r="H306" s="202">
        <v>2</v>
      </c>
      <c r="I306" s="203"/>
      <c r="J306" s="204">
        <f t="shared" si="50"/>
        <v>0</v>
      </c>
      <c r="K306" s="200" t="s">
        <v>140</v>
      </c>
      <c r="L306" s="205"/>
      <c r="M306" s="206" t="s">
        <v>5</v>
      </c>
      <c r="N306" s="207" t="s">
        <v>43</v>
      </c>
      <c r="O306" s="41"/>
      <c r="P306" s="179">
        <f t="shared" si="51"/>
        <v>0</v>
      </c>
      <c r="Q306" s="179">
        <v>1.3500000000000001E-3</v>
      </c>
      <c r="R306" s="179">
        <f t="shared" si="52"/>
        <v>2.7000000000000001E-3</v>
      </c>
      <c r="S306" s="179">
        <v>0</v>
      </c>
      <c r="T306" s="180">
        <f t="shared" si="53"/>
        <v>0</v>
      </c>
      <c r="AR306" s="23" t="s">
        <v>298</v>
      </c>
      <c r="AT306" s="23" t="s">
        <v>206</v>
      </c>
      <c r="AU306" s="23" t="s">
        <v>142</v>
      </c>
      <c r="AY306" s="23" t="s">
        <v>133</v>
      </c>
      <c r="BE306" s="181">
        <f t="shared" si="54"/>
        <v>0</v>
      </c>
      <c r="BF306" s="181">
        <f t="shared" si="55"/>
        <v>0</v>
      </c>
      <c r="BG306" s="181">
        <f t="shared" si="56"/>
        <v>0</v>
      </c>
      <c r="BH306" s="181">
        <f t="shared" si="57"/>
        <v>0</v>
      </c>
      <c r="BI306" s="181">
        <f t="shared" si="58"/>
        <v>0</v>
      </c>
      <c r="BJ306" s="23" t="s">
        <v>142</v>
      </c>
      <c r="BK306" s="181">
        <f t="shared" si="59"/>
        <v>0</v>
      </c>
      <c r="BL306" s="23" t="s">
        <v>205</v>
      </c>
      <c r="BM306" s="23" t="s">
        <v>724</v>
      </c>
    </row>
    <row r="307" spans="2:65" s="1" customFormat="1" ht="38.25" customHeight="1">
      <c r="B307" s="169"/>
      <c r="C307" s="170" t="s">
        <v>725</v>
      </c>
      <c r="D307" s="170" t="s">
        <v>136</v>
      </c>
      <c r="E307" s="171" t="s">
        <v>726</v>
      </c>
      <c r="F307" s="172" t="s">
        <v>727</v>
      </c>
      <c r="G307" s="173" t="s">
        <v>247</v>
      </c>
      <c r="H307" s="174">
        <v>3.4000000000000002E-2</v>
      </c>
      <c r="I307" s="175"/>
      <c r="J307" s="176">
        <f t="shared" si="50"/>
        <v>0</v>
      </c>
      <c r="K307" s="172" t="s">
        <v>140</v>
      </c>
      <c r="L307" s="40"/>
      <c r="M307" s="177" t="s">
        <v>5</v>
      </c>
      <c r="N307" s="178" t="s">
        <v>43</v>
      </c>
      <c r="O307" s="41"/>
      <c r="P307" s="179">
        <f t="shared" si="51"/>
        <v>0</v>
      </c>
      <c r="Q307" s="179">
        <v>0</v>
      </c>
      <c r="R307" s="179">
        <f t="shared" si="52"/>
        <v>0</v>
      </c>
      <c r="S307" s="179">
        <v>0</v>
      </c>
      <c r="T307" s="180">
        <f t="shared" si="53"/>
        <v>0</v>
      </c>
      <c r="AR307" s="23" t="s">
        <v>205</v>
      </c>
      <c r="AT307" s="23" t="s">
        <v>136</v>
      </c>
      <c r="AU307" s="23" t="s">
        <v>142</v>
      </c>
      <c r="AY307" s="23" t="s">
        <v>133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142</v>
      </c>
      <c r="BK307" s="181">
        <f t="shared" si="59"/>
        <v>0</v>
      </c>
      <c r="BL307" s="23" t="s">
        <v>205</v>
      </c>
      <c r="BM307" s="23" t="s">
        <v>728</v>
      </c>
    </row>
    <row r="308" spans="2:65" s="1" customFormat="1" ht="38.25" customHeight="1">
      <c r="B308" s="169"/>
      <c r="C308" s="170" t="s">
        <v>729</v>
      </c>
      <c r="D308" s="170" t="s">
        <v>136</v>
      </c>
      <c r="E308" s="171" t="s">
        <v>730</v>
      </c>
      <c r="F308" s="172" t="s">
        <v>731</v>
      </c>
      <c r="G308" s="173" t="s">
        <v>247</v>
      </c>
      <c r="H308" s="174">
        <v>3.4000000000000002E-2</v>
      </c>
      <c r="I308" s="175"/>
      <c r="J308" s="176">
        <f t="shared" si="50"/>
        <v>0</v>
      </c>
      <c r="K308" s="172" t="s">
        <v>140</v>
      </c>
      <c r="L308" s="40"/>
      <c r="M308" s="177" t="s">
        <v>5</v>
      </c>
      <c r="N308" s="178" t="s">
        <v>43</v>
      </c>
      <c r="O308" s="41"/>
      <c r="P308" s="179">
        <f t="shared" si="51"/>
        <v>0</v>
      </c>
      <c r="Q308" s="179">
        <v>0</v>
      </c>
      <c r="R308" s="179">
        <f t="shared" si="52"/>
        <v>0</v>
      </c>
      <c r="S308" s="179">
        <v>0</v>
      </c>
      <c r="T308" s="180">
        <f t="shared" si="53"/>
        <v>0</v>
      </c>
      <c r="AR308" s="23" t="s">
        <v>205</v>
      </c>
      <c r="AT308" s="23" t="s">
        <v>136</v>
      </c>
      <c r="AU308" s="23" t="s">
        <v>142</v>
      </c>
      <c r="AY308" s="23" t="s">
        <v>133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142</v>
      </c>
      <c r="BK308" s="181">
        <f t="shared" si="59"/>
        <v>0</v>
      </c>
      <c r="BL308" s="23" t="s">
        <v>205</v>
      </c>
      <c r="BM308" s="23" t="s">
        <v>732</v>
      </c>
    </row>
    <row r="309" spans="2:65" s="1" customFormat="1" ht="16.5" customHeight="1">
      <c r="B309" s="169"/>
      <c r="C309" s="170" t="s">
        <v>733</v>
      </c>
      <c r="D309" s="170" t="s">
        <v>136</v>
      </c>
      <c r="E309" s="171" t="s">
        <v>734</v>
      </c>
      <c r="F309" s="172" t="s">
        <v>735</v>
      </c>
      <c r="G309" s="173" t="s">
        <v>540</v>
      </c>
      <c r="H309" s="174">
        <v>1</v>
      </c>
      <c r="I309" s="175"/>
      <c r="J309" s="176">
        <f t="shared" si="50"/>
        <v>0</v>
      </c>
      <c r="K309" s="172" t="s">
        <v>5</v>
      </c>
      <c r="L309" s="40"/>
      <c r="M309" s="177" t="s">
        <v>5</v>
      </c>
      <c r="N309" s="178" t="s">
        <v>43</v>
      </c>
      <c r="O309" s="41"/>
      <c r="P309" s="179">
        <f t="shared" si="51"/>
        <v>0</v>
      </c>
      <c r="Q309" s="179">
        <v>0</v>
      </c>
      <c r="R309" s="179">
        <f t="shared" si="52"/>
        <v>0</v>
      </c>
      <c r="S309" s="179">
        <v>0</v>
      </c>
      <c r="T309" s="180">
        <f t="shared" si="53"/>
        <v>0</v>
      </c>
      <c r="AR309" s="23" t="s">
        <v>205</v>
      </c>
      <c r="AT309" s="23" t="s">
        <v>136</v>
      </c>
      <c r="AU309" s="23" t="s">
        <v>142</v>
      </c>
      <c r="AY309" s="23" t="s">
        <v>133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142</v>
      </c>
      <c r="BK309" s="181">
        <f t="shared" si="59"/>
        <v>0</v>
      </c>
      <c r="BL309" s="23" t="s">
        <v>205</v>
      </c>
      <c r="BM309" s="23" t="s">
        <v>736</v>
      </c>
    </row>
    <row r="310" spans="2:65" s="1" customFormat="1" ht="16.5" customHeight="1">
      <c r="B310" s="169"/>
      <c r="C310" s="170" t="s">
        <v>737</v>
      </c>
      <c r="D310" s="170" t="s">
        <v>136</v>
      </c>
      <c r="E310" s="171" t="s">
        <v>738</v>
      </c>
      <c r="F310" s="172" t="s">
        <v>739</v>
      </c>
      <c r="G310" s="173" t="s">
        <v>540</v>
      </c>
      <c r="H310" s="174">
        <v>2</v>
      </c>
      <c r="I310" s="175"/>
      <c r="J310" s="176">
        <f t="shared" si="50"/>
        <v>0</v>
      </c>
      <c r="K310" s="172" t="s">
        <v>5</v>
      </c>
      <c r="L310" s="40"/>
      <c r="M310" s="177" t="s">
        <v>5</v>
      </c>
      <c r="N310" s="178" t="s">
        <v>43</v>
      </c>
      <c r="O310" s="41"/>
      <c r="P310" s="179">
        <f t="shared" si="51"/>
        <v>0</v>
      </c>
      <c r="Q310" s="179">
        <v>0</v>
      </c>
      <c r="R310" s="179">
        <f t="shared" si="52"/>
        <v>0</v>
      </c>
      <c r="S310" s="179">
        <v>0</v>
      </c>
      <c r="T310" s="180">
        <f t="shared" si="53"/>
        <v>0</v>
      </c>
      <c r="AR310" s="23" t="s">
        <v>205</v>
      </c>
      <c r="AT310" s="23" t="s">
        <v>136</v>
      </c>
      <c r="AU310" s="23" t="s">
        <v>142</v>
      </c>
      <c r="AY310" s="23" t="s">
        <v>133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205</v>
      </c>
      <c r="BM310" s="23" t="s">
        <v>740</v>
      </c>
    </row>
    <row r="311" spans="2:65" s="10" customFormat="1" ht="29.85" customHeight="1">
      <c r="B311" s="156"/>
      <c r="D311" s="157" t="s">
        <v>70</v>
      </c>
      <c r="E311" s="167" t="s">
        <v>741</v>
      </c>
      <c r="F311" s="167" t="s">
        <v>742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SUM(P312:P320)</f>
        <v>0</v>
      </c>
      <c r="Q311" s="162"/>
      <c r="R311" s="163">
        <f>SUM(R312:R320)</f>
        <v>0.20895634999999999</v>
      </c>
      <c r="S311" s="162"/>
      <c r="T311" s="164">
        <f>SUM(T312:T320)</f>
        <v>0</v>
      </c>
      <c r="AR311" s="157" t="s">
        <v>142</v>
      </c>
      <c r="AT311" s="165" t="s">
        <v>70</v>
      </c>
      <c r="AU311" s="165" t="s">
        <v>78</v>
      </c>
      <c r="AY311" s="157" t="s">
        <v>133</v>
      </c>
      <c r="BK311" s="166">
        <f>SUM(BK312:BK320)</f>
        <v>0</v>
      </c>
    </row>
    <row r="312" spans="2:65" s="1" customFormat="1" ht="25.5" customHeight="1">
      <c r="B312" s="169"/>
      <c r="C312" s="170" t="s">
        <v>743</v>
      </c>
      <c r="D312" s="170" t="s">
        <v>136</v>
      </c>
      <c r="E312" s="171" t="s">
        <v>744</v>
      </c>
      <c r="F312" s="172" t="s">
        <v>745</v>
      </c>
      <c r="G312" s="173" t="s">
        <v>139</v>
      </c>
      <c r="H312" s="174">
        <v>3.6549999999999998</v>
      </c>
      <c r="I312" s="175"/>
      <c r="J312" s="176">
        <f>ROUND(I312*H312,2)</f>
        <v>0</v>
      </c>
      <c r="K312" s="172" t="s">
        <v>140</v>
      </c>
      <c r="L312" s="40"/>
      <c r="M312" s="177" t="s">
        <v>5</v>
      </c>
      <c r="N312" s="178" t="s">
        <v>43</v>
      </c>
      <c r="O312" s="41"/>
      <c r="P312" s="179">
        <f>O312*H312</f>
        <v>0</v>
      </c>
      <c r="Q312" s="179">
        <v>3.7670000000000002E-2</v>
      </c>
      <c r="R312" s="179">
        <f>Q312*H312</f>
        <v>0.13768385</v>
      </c>
      <c r="S312" s="179">
        <v>0</v>
      </c>
      <c r="T312" s="180">
        <f>S312*H312</f>
        <v>0</v>
      </c>
      <c r="AR312" s="23" t="s">
        <v>205</v>
      </c>
      <c r="AT312" s="23" t="s">
        <v>136</v>
      </c>
      <c r="AU312" s="23" t="s">
        <v>142</v>
      </c>
      <c r="AY312" s="23" t="s">
        <v>133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142</v>
      </c>
      <c r="BK312" s="181">
        <f>ROUND(I312*H312,2)</f>
        <v>0</v>
      </c>
      <c r="BL312" s="23" t="s">
        <v>205</v>
      </c>
      <c r="BM312" s="23" t="s">
        <v>746</v>
      </c>
    </row>
    <row r="313" spans="2:65" s="11" customFormat="1">
      <c r="B313" s="182"/>
      <c r="D313" s="183" t="s">
        <v>164</v>
      </c>
      <c r="E313" s="184" t="s">
        <v>5</v>
      </c>
      <c r="F313" s="185" t="s">
        <v>747</v>
      </c>
      <c r="H313" s="186">
        <v>2.4470000000000001</v>
      </c>
      <c r="I313" s="187"/>
      <c r="L313" s="182"/>
      <c r="M313" s="188"/>
      <c r="N313" s="189"/>
      <c r="O313" s="189"/>
      <c r="P313" s="189"/>
      <c r="Q313" s="189"/>
      <c r="R313" s="189"/>
      <c r="S313" s="189"/>
      <c r="T313" s="190"/>
      <c r="AT313" s="184" t="s">
        <v>164</v>
      </c>
      <c r="AU313" s="184" t="s">
        <v>142</v>
      </c>
      <c r="AV313" s="11" t="s">
        <v>142</v>
      </c>
      <c r="AW313" s="11" t="s">
        <v>35</v>
      </c>
      <c r="AX313" s="11" t="s">
        <v>71</v>
      </c>
      <c r="AY313" s="184" t="s">
        <v>133</v>
      </c>
    </row>
    <row r="314" spans="2:65" s="11" customFormat="1">
      <c r="B314" s="182"/>
      <c r="D314" s="183" t="s">
        <v>164</v>
      </c>
      <c r="E314" s="184" t="s">
        <v>5</v>
      </c>
      <c r="F314" s="185" t="s">
        <v>289</v>
      </c>
      <c r="H314" s="186">
        <v>1.208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164</v>
      </c>
      <c r="AU314" s="184" t="s">
        <v>142</v>
      </c>
      <c r="AV314" s="11" t="s">
        <v>142</v>
      </c>
      <c r="AW314" s="11" t="s">
        <v>35</v>
      </c>
      <c r="AX314" s="11" t="s">
        <v>71</v>
      </c>
      <c r="AY314" s="184" t="s">
        <v>133</v>
      </c>
    </row>
    <row r="315" spans="2:65" s="13" customFormat="1">
      <c r="B315" s="208"/>
      <c r="D315" s="183" t="s">
        <v>164</v>
      </c>
      <c r="E315" s="209" t="s">
        <v>5</v>
      </c>
      <c r="F315" s="210" t="s">
        <v>219</v>
      </c>
      <c r="H315" s="211">
        <v>3.6549999999999998</v>
      </c>
      <c r="I315" s="212"/>
      <c r="L315" s="208"/>
      <c r="M315" s="213"/>
      <c r="N315" s="214"/>
      <c r="O315" s="214"/>
      <c r="P315" s="214"/>
      <c r="Q315" s="214"/>
      <c r="R315" s="214"/>
      <c r="S315" s="214"/>
      <c r="T315" s="215"/>
      <c r="AT315" s="209" t="s">
        <v>164</v>
      </c>
      <c r="AU315" s="209" t="s">
        <v>142</v>
      </c>
      <c r="AV315" s="13" t="s">
        <v>141</v>
      </c>
      <c r="AW315" s="13" t="s">
        <v>35</v>
      </c>
      <c r="AX315" s="13" t="s">
        <v>78</v>
      </c>
      <c r="AY315" s="209" t="s">
        <v>133</v>
      </c>
    </row>
    <row r="316" spans="2:65" s="1" customFormat="1" ht="16.5" customHeight="1">
      <c r="B316" s="169"/>
      <c r="C316" s="170" t="s">
        <v>748</v>
      </c>
      <c r="D316" s="170" t="s">
        <v>136</v>
      </c>
      <c r="E316" s="171" t="s">
        <v>749</v>
      </c>
      <c r="F316" s="172" t="s">
        <v>750</v>
      </c>
      <c r="G316" s="173" t="s">
        <v>139</v>
      </c>
      <c r="H316" s="174">
        <v>3.6549999999999998</v>
      </c>
      <c r="I316" s="175"/>
      <c r="J316" s="176">
        <f>ROUND(I316*H316,2)</f>
        <v>0</v>
      </c>
      <c r="K316" s="172" t="s">
        <v>140</v>
      </c>
      <c r="L316" s="40"/>
      <c r="M316" s="177" t="s">
        <v>5</v>
      </c>
      <c r="N316" s="178" t="s">
        <v>43</v>
      </c>
      <c r="O316" s="41"/>
      <c r="P316" s="179">
        <f>O316*H316</f>
        <v>0</v>
      </c>
      <c r="Q316" s="179">
        <v>2.9999999999999997E-4</v>
      </c>
      <c r="R316" s="179">
        <f>Q316*H316</f>
        <v>1.0964999999999998E-3</v>
      </c>
      <c r="S316" s="179">
        <v>0</v>
      </c>
      <c r="T316" s="180">
        <f>S316*H316</f>
        <v>0</v>
      </c>
      <c r="AR316" s="23" t="s">
        <v>205</v>
      </c>
      <c r="AT316" s="23" t="s">
        <v>136</v>
      </c>
      <c r="AU316" s="23" t="s">
        <v>142</v>
      </c>
      <c r="AY316" s="23" t="s">
        <v>133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23" t="s">
        <v>142</v>
      </c>
      <c r="BK316" s="181">
        <f>ROUND(I316*H316,2)</f>
        <v>0</v>
      </c>
      <c r="BL316" s="23" t="s">
        <v>205</v>
      </c>
      <c r="BM316" s="23" t="s">
        <v>751</v>
      </c>
    </row>
    <row r="317" spans="2:65" s="1" customFormat="1" ht="25.5" customHeight="1">
      <c r="B317" s="169"/>
      <c r="C317" s="198" t="s">
        <v>752</v>
      </c>
      <c r="D317" s="198" t="s">
        <v>206</v>
      </c>
      <c r="E317" s="199" t="s">
        <v>753</v>
      </c>
      <c r="F317" s="200" t="s">
        <v>754</v>
      </c>
      <c r="G317" s="201" t="s">
        <v>139</v>
      </c>
      <c r="H317" s="202">
        <v>3.6549999999999998</v>
      </c>
      <c r="I317" s="203"/>
      <c r="J317" s="204">
        <f>ROUND(I317*H317,2)</f>
        <v>0</v>
      </c>
      <c r="K317" s="200" t="s">
        <v>140</v>
      </c>
      <c r="L317" s="205"/>
      <c r="M317" s="206" t="s">
        <v>5</v>
      </c>
      <c r="N317" s="207" t="s">
        <v>43</v>
      </c>
      <c r="O317" s="41"/>
      <c r="P317" s="179">
        <f>O317*H317</f>
        <v>0</v>
      </c>
      <c r="Q317" s="179">
        <v>1.9199999999999998E-2</v>
      </c>
      <c r="R317" s="179">
        <f>Q317*H317</f>
        <v>7.0175999999999988E-2</v>
      </c>
      <c r="S317" s="179">
        <v>0</v>
      </c>
      <c r="T317" s="180">
        <f>S317*H317</f>
        <v>0</v>
      </c>
      <c r="AR317" s="23" t="s">
        <v>298</v>
      </c>
      <c r="AT317" s="23" t="s">
        <v>206</v>
      </c>
      <c r="AU317" s="23" t="s">
        <v>142</v>
      </c>
      <c r="AY317" s="23" t="s">
        <v>133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142</v>
      </c>
      <c r="BK317" s="181">
        <f>ROUND(I317*H317,2)</f>
        <v>0</v>
      </c>
      <c r="BL317" s="23" t="s">
        <v>205</v>
      </c>
      <c r="BM317" s="23" t="s">
        <v>755</v>
      </c>
    </row>
    <row r="318" spans="2:65" s="11" customFormat="1">
      <c r="B318" s="182"/>
      <c r="D318" s="183" t="s">
        <v>164</v>
      </c>
      <c r="F318" s="185" t="s">
        <v>756</v>
      </c>
      <c r="H318" s="186">
        <v>3.6549999999999998</v>
      </c>
      <c r="I318" s="187"/>
      <c r="L318" s="182"/>
      <c r="M318" s="188"/>
      <c r="N318" s="189"/>
      <c r="O318" s="189"/>
      <c r="P318" s="189"/>
      <c r="Q318" s="189"/>
      <c r="R318" s="189"/>
      <c r="S318" s="189"/>
      <c r="T318" s="190"/>
      <c r="AT318" s="184" t="s">
        <v>164</v>
      </c>
      <c r="AU318" s="184" t="s">
        <v>142</v>
      </c>
      <c r="AV318" s="11" t="s">
        <v>142</v>
      </c>
      <c r="AW318" s="11" t="s">
        <v>6</v>
      </c>
      <c r="AX318" s="11" t="s">
        <v>78</v>
      </c>
      <c r="AY318" s="184" t="s">
        <v>133</v>
      </c>
    </row>
    <row r="319" spans="2:65" s="1" customFormat="1" ht="38.25" customHeight="1">
      <c r="B319" s="169"/>
      <c r="C319" s="170" t="s">
        <v>757</v>
      </c>
      <c r="D319" s="170" t="s">
        <v>136</v>
      </c>
      <c r="E319" s="171" t="s">
        <v>758</v>
      </c>
      <c r="F319" s="172" t="s">
        <v>759</v>
      </c>
      <c r="G319" s="173" t="s">
        <v>247</v>
      </c>
      <c r="H319" s="174">
        <v>0.20899999999999999</v>
      </c>
      <c r="I319" s="175"/>
      <c r="J319" s="176">
        <f>ROUND(I319*H319,2)</f>
        <v>0</v>
      </c>
      <c r="K319" s="172" t="s">
        <v>140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AR319" s="23" t="s">
        <v>205</v>
      </c>
      <c r="AT319" s="23" t="s">
        <v>136</v>
      </c>
      <c r="AU319" s="23" t="s">
        <v>142</v>
      </c>
      <c r="AY319" s="23" t="s">
        <v>133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142</v>
      </c>
      <c r="BK319" s="181">
        <f>ROUND(I319*H319,2)</f>
        <v>0</v>
      </c>
      <c r="BL319" s="23" t="s">
        <v>205</v>
      </c>
      <c r="BM319" s="23" t="s">
        <v>760</v>
      </c>
    </row>
    <row r="320" spans="2:65" s="1" customFormat="1" ht="38.25" customHeight="1">
      <c r="B320" s="169"/>
      <c r="C320" s="170" t="s">
        <v>761</v>
      </c>
      <c r="D320" s="170" t="s">
        <v>136</v>
      </c>
      <c r="E320" s="171" t="s">
        <v>762</v>
      </c>
      <c r="F320" s="172" t="s">
        <v>763</v>
      </c>
      <c r="G320" s="173" t="s">
        <v>247</v>
      </c>
      <c r="H320" s="174">
        <v>0.20899999999999999</v>
      </c>
      <c r="I320" s="175"/>
      <c r="J320" s="176">
        <f>ROUND(I320*H320,2)</f>
        <v>0</v>
      </c>
      <c r="K320" s="172" t="s">
        <v>140</v>
      </c>
      <c r="L320" s="40"/>
      <c r="M320" s="177" t="s">
        <v>5</v>
      </c>
      <c r="N320" s="178" t="s">
        <v>43</v>
      </c>
      <c r="O320" s="41"/>
      <c r="P320" s="179">
        <f>O320*H320</f>
        <v>0</v>
      </c>
      <c r="Q320" s="179">
        <v>0</v>
      </c>
      <c r="R320" s="179">
        <f>Q320*H320</f>
        <v>0</v>
      </c>
      <c r="S320" s="179">
        <v>0</v>
      </c>
      <c r="T320" s="180">
        <f>S320*H320</f>
        <v>0</v>
      </c>
      <c r="AR320" s="23" t="s">
        <v>205</v>
      </c>
      <c r="AT320" s="23" t="s">
        <v>136</v>
      </c>
      <c r="AU320" s="23" t="s">
        <v>142</v>
      </c>
      <c r="AY320" s="23" t="s">
        <v>133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142</v>
      </c>
      <c r="BK320" s="181">
        <f>ROUND(I320*H320,2)</f>
        <v>0</v>
      </c>
      <c r="BL320" s="23" t="s">
        <v>205</v>
      </c>
      <c r="BM320" s="23" t="s">
        <v>764</v>
      </c>
    </row>
    <row r="321" spans="2:65" s="10" customFormat="1" ht="29.85" customHeight="1">
      <c r="B321" s="156"/>
      <c r="D321" s="157" t="s">
        <v>70</v>
      </c>
      <c r="E321" s="167" t="s">
        <v>765</v>
      </c>
      <c r="F321" s="167" t="s">
        <v>766</v>
      </c>
      <c r="I321" s="159"/>
      <c r="J321" s="168">
        <f>BK321</f>
        <v>0</v>
      </c>
      <c r="L321" s="156"/>
      <c r="M321" s="161"/>
      <c r="N321" s="162"/>
      <c r="O321" s="162"/>
      <c r="P321" s="163">
        <f>SUM(P322:P331)</f>
        <v>0</v>
      </c>
      <c r="Q321" s="162"/>
      <c r="R321" s="163">
        <f>SUM(R322:R331)</f>
        <v>1.33238E-3</v>
      </c>
      <c r="S321" s="162"/>
      <c r="T321" s="164">
        <f>SUM(T322:T331)</f>
        <v>9.9900000000000006E-3</v>
      </c>
      <c r="AR321" s="157" t="s">
        <v>142</v>
      </c>
      <c r="AT321" s="165" t="s">
        <v>70</v>
      </c>
      <c r="AU321" s="165" t="s">
        <v>78</v>
      </c>
      <c r="AY321" s="157" t="s">
        <v>133</v>
      </c>
      <c r="BK321" s="166">
        <f>SUM(BK322:BK331)</f>
        <v>0</v>
      </c>
    </row>
    <row r="322" spans="2:65" s="1" customFormat="1" ht="16.5" customHeight="1">
      <c r="B322" s="169"/>
      <c r="C322" s="170" t="s">
        <v>767</v>
      </c>
      <c r="D322" s="170" t="s">
        <v>136</v>
      </c>
      <c r="E322" s="171" t="s">
        <v>768</v>
      </c>
      <c r="F322" s="172" t="s">
        <v>769</v>
      </c>
      <c r="G322" s="173" t="s">
        <v>139</v>
      </c>
      <c r="H322" s="174">
        <v>3.33</v>
      </c>
      <c r="I322" s="175"/>
      <c r="J322" s="176">
        <f>ROUND(I322*H322,2)</f>
        <v>0</v>
      </c>
      <c r="K322" s="172" t="s">
        <v>140</v>
      </c>
      <c r="L322" s="40"/>
      <c r="M322" s="177" t="s">
        <v>5</v>
      </c>
      <c r="N322" s="178" t="s">
        <v>43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3.0000000000000001E-3</v>
      </c>
      <c r="T322" s="180">
        <f>S322*H322</f>
        <v>9.9900000000000006E-3</v>
      </c>
      <c r="AR322" s="23" t="s">
        <v>205</v>
      </c>
      <c r="AT322" s="23" t="s">
        <v>136</v>
      </c>
      <c r="AU322" s="23" t="s">
        <v>142</v>
      </c>
      <c r="AY322" s="23" t="s">
        <v>133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142</v>
      </c>
      <c r="BK322" s="181">
        <f>ROUND(I322*H322,2)</f>
        <v>0</v>
      </c>
      <c r="BL322" s="23" t="s">
        <v>205</v>
      </c>
      <c r="BM322" s="23" t="s">
        <v>770</v>
      </c>
    </row>
    <row r="323" spans="2:65" s="12" customFormat="1">
      <c r="B323" s="191"/>
      <c r="D323" s="183" t="s">
        <v>164</v>
      </c>
      <c r="E323" s="192" t="s">
        <v>5</v>
      </c>
      <c r="F323" s="193" t="s">
        <v>771</v>
      </c>
      <c r="H323" s="192" t="s">
        <v>5</v>
      </c>
      <c r="I323" s="194"/>
      <c r="L323" s="191"/>
      <c r="M323" s="195"/>
      <c r="N323" s="196"/>
      <c r="O323" s="196"/>
      <c r="P323" s="196"/>
      <c r="Q323" s="196"/>
      <c r="R323" s="196"/>
      <c r="S323" s="196"/>
      <c r="T323" s="197"/>
      <c r="AT323" s="192" t="s">
        <v>164</v>
      </c>
      <c r="AU323" s="192" t="s">
        <v>142</v>
      </c>
      <c r="AV323" s="12" t="s">
        <v>78</v>
      </c>
      <c r="AW323" s="12" t="s">
        <v>35</v>
      </c>
      <c r="AX323" s="12" t="s">
        <v>71</v>
      </c>
      <c r="AY323" s="192" t="s">
        <v>133</v>
      </c>
    </row>
    <row r="324" spans="2:65" s="11" customFormat="1">
      <c r="B324" s="182"/>
      <c r="D324" s="183" t="s">
        <v>164</v>
      </c>
      <c r="E324" s="184" t="s">
        <v>5</v>
      </c>
      <c r="F324" s="185" t="s">
        <v>217</v>
      </c>
      <c r="H324" s="186">
        <v>1.1399999999999999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164</v>
      </c>
      <c r="AU324" s="184" t="s">
        <v>142</v>
      </c>
      <c r="AV324" s="11" t="s">
        <v>142</v>
      </c>
      <c r="AW324" s="11" t="s">
        <v>35</v>
      </c>
      <c r="AX324" s="11" t="s">
        <v>71</v>
      </c>
      <c r="AY324" s="184" t="s">
        <v>133</v>
      </c>
    </row>
    <row r="325" spans="2:65" s="11" customFormat="1">
      <c r="B325" s="182"/>
      <c r="D325" s="183" t="s">
        <v>164</v>
      </c>
      <c r="E325" s="184" t="s">
        <v>5</v>
      </c>
      <c r="F325" s="185" t="s">
        <v>218</v>
      </c>
      <c r="H325" s="186">
        <v>2.19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164</v>
      </c>
      <c r="AU325" s="184" t="s">
        <v>142</v>
      </c>
      <c r="AV325" s="11" t="s">
        <v>142</v>
      </c>
      <c r="AW325" s="11" t="s">
        <v>35</v>
      </c>
      <c r="AX325" s="11" t="s">
        <v>71</v>
      </c>
      <c r="AY325" s="184" t="s">
        <v>133</v>
      </c>
    </row>
    <row r="326" spans="2:65" s="13" customFormat="1">
      <c r="B326" s="208"/>
      <c r="D326" s="183" t="s">
        <v>164</v>
      </c>
      <c r="E326" s="209" t="s">
        <v>5</v>
      </c>
      <c r="F326" s="210" t="s">
        <v>219</v>
      </c>
      <c r="H326" s="211">
        <v>3.33</v>
      </c>
      <c r="I326" s="212"/>
      <c r="L326" s="208"/>
      <c r="M326" s="213"/>
      <c r="N326" s="214"/>
      <c r="O326" s="214"/>
      <c r="P326" s="214"/>
      <c r="Q326" s="214"/>
      <c r="R326" s="214"/>
      <c r="S326" s="214"/>
      <c r="T326" s="215"/>
      <c r="AT326" s="209" t="s">
        <v>164</v>
      </c>
      <c r="AU326" s="209" t="s">
        <v>142</v>
      </c>
      <c r="AV326" s="13" t="s">
        <v>141</v>
      </c>
      <c r="AW326" s="13" t="s">
        <v>35</v>
      </c>
      <c r="AX326" s="13" t="s">
        <v>78</v>
      </c>
      <c r="AY326" s="209" t="s">
        <v>133</v>
      </c>
    </row>
    <row r="327" spans="2:65" s="1" customFormat="1" ht="16.5" customHeight="1">
      <c r="B327" s="169"/>
      <c r="C327" s="170" t="s">
        <v>772</v>
      </c>
      <c r="D327" s="170" t="s">
        <v>136</v>
      </c>
      <c r="E327" s="171" t="s">
        <v>773</v>
      </c>
      <c r="F327" s="172" t="s">
        <v>774</v>
      </c>
      <c r="G327" s="173" t="s">
        <v>313</v>
      </c>
      <c r="H327" s="174">
        <v>5</v>
      </c>
      <c r="I327" s="175"/>
      <c r="J327" s="176">
        <f>ROUND(I327*H327,2)</f>
        <v>0</v>
      </c>
      <c r="K327" s="172" t="s">
        <v>140</v>
      </c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1.0000000000000001E-5</v>
      </c>
      <c r="R327" s="179">
        <f>Q327*H327</f>
        <v>5.0000000000000002E-5</v>
      </c>
      <c r="S327" s="179">
        <v>0</v>
      </c>
      <c r="T327" s="180">
        <f>S327*H327</f>
        <v>0</v>
      </c>
      <c r="AR327" s="23" t="s">
        <v>205</v>
      </c>
      <c r="AT327" s="23" t="s">
        <v>136</v>
      </c>
      <c r="AU327" s="23" t="s">
        <v>142</v>
      </c>
      <c r="AY327" s="23" t="s">
        <v>133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142</v>
      </c>
      <c r="BK327" s="181">
        <f>ROUND(I327*H327,2)</f>
        <v>0</v>
      </c>
      <c r="BL327" s="23" t="s">
        <v>205</v>
      </c>
      <c r="BM327" s="23" t="s">
        <v>775</v>
      </c>
    </row>
    <row r="328" spans="2:65" s="1" customFormat="1" ht="16.5" customHeight="1">
      <c r="B328" s="169"/>
      <c r="C328" s="198" t="s">
        <v>776</v>
      </c>
      <c r="D328" s="198" t="s">
        <v>206</v>
      </c>
      <c r="E328" s="199" t="s">
        <v>777</v>
      </c>
      <c r="F328" s="200" t="s">
        <v>778</v>
      </c>
      <c r="G328" s="201" t="s">
        <v>313</v>
      </c>
      <c r="H328" s="202">
        <v>5.8289999999999997</v>
      </c>
      <c r="I328" s="203"/>
      <c r="J328" s="204">
        <f>ROUND(I328*H328,2)</f>
        <v>0</v>
      </c>
      <c r="K328" s="200" t="s">
        <v>140</v>
      </c>
      <c r="L328" s="205"/>
      <c r="M328" s="206" t="s">
        <v>5</v>
      </c>
      <c r="N328" s="207" t="s">
        <v>43</v>
      </c>
      <c r="O328" s="41"/>
      <c r="P328" s="179">
        <f>O328*H328</f>
        <v>0</v>
      </c>
      <c r="Q328" s="179">
        <v>2.2000000000000001E-4</v>
      </c>
      <c r="R328" s="179">
        <f>Q328*H328</f>
        <v>1.2823800000000001E-3</v>
      </c>
      <c r="S328" s="179">
        <v>0</v>
      </c>
      <c r="T328" s="180">
        <f>S328*H328</f>
        <v>0</v>
      </c>
      <c r="AR328" s="23" t="s">
        <v>298</v>
      </c>
      <c r="AT328" s="23" t="s">
        <v>206</v>
      </c>
      <c r="AU328" s="23" t="s">
        <v>142</v>
      </c>
      <c r="AY328" s="23" t="s">
        <v>133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205</v>
      </c>
      <c r="BM328" s="23" t="s">
        <v>779</v>
      </c>
    </row>
    <row r="329" spans="2:65" s="11" customFormat="1">
      <c r="B329" s="182"/>
      <c r="D329" s="183" t="s">
        <v>164</v>
      </c>
      <c r="F329" s="185" t="s">
        <v>780</v>
      </c>
      <c r="H329" s="186">
        <v>5.8289999999999997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164</v>
      </c>
      <c r="AU329" s="184" t="s">
        <v>142</v>
      </c>
      <c r="AV329" s="11" t="s">
        <v>142</v>
      </c>
      <c r="AW329" s="11" t="s">
        <v>6</v>
      </c>
      <c r="AX329" s="11" t="s">
        <v>78</v>
      </c>
      <c r="AY329" s="184" t="s">
        <v>133</v>
      </c>
    </row>
    <row r="330" spans="2:65" s="1" customFormat="1" ht="38.25" customHeight="1">
      <c r="B330" s="169"/>
      <c r="C330" s="170" t="s">
        <v>781</v>
      </c>
      <c r="D330" s="170" t="s">
        <v>136</v>
      </c>
      <c r="E330" s="171" t="s">
        <v>782</v>
      </c>
      <c r="F330" s="172" t="s">
        <v>783</v>
      </c>
      <c r="G330" s="173" t="s">
        <v>247</v>
      </c>
      <c r="H330" s="174">
        <v>1E-3</v>
      </c>
      <c r="I330" s="175"/>
      <c r="J330" s="176">
        <f>ROUND(I330*H330,2)</f>
        <v>0</v>
      </c>
      <c r="K330" s="172" t="s">
        <v>140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0</v>
      </c>
      <c r="R330" s="179">
        <f>Q330*H330</f>
        <v>0</v>
      </c>
      <c r="S330" s="179">
        <v>0</v>
      </c>
      <c r="T330" s="180">
        <f>S330*H330</f>
        <v>0</v>
      </c>
      <c r="AR330" s="23" t="s">
        <v>205</v>
      </c>
      <c r="AT330" s="23" t="s">
        <v>136</v>
      </c>
      <c r="AU330" s="23" t="s">
        <v>142</v>
      </c>
      <c r="AY330" s="23" t="s">
        <v>133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142</v>
      </c>
      <c r="BK330" s="181">
        <f>ROUND(I330*H330,2)</f>
        <v>0</v>
      </c>
      <c r="BL330" s="23" t="s">
        <v>205</v>
      </c>
      <c r="BM330" s="23" t="s">
        <v>784</v>
      </c>
    </row>
    <row r="331" spans="2:65" s="1" customFormat="1" ht="38.25" customHeight="1">
      <c r="B331" s="169"/>
      <c r="C331" s="170" t="s">
        <v>785</v>
      </c>
      <c r="D331" s="170" t="s">
        <v>136</v>
      </c>
      <c r="E331" s="171" t="s">
        <v>786</v>
      </c>
      <c r="F331" s="172" t="s">
        <v>787</v>
      </c>
      <c r="G331" s="173" t="s">
        <v>247</v>
      </c>
      <c r="H331" s="174">
        <v>1E-3</v>
      </c>
      <c r="I331" s="175"/>
      <c r="J331" s="176">
        <f>ROUND(I331*H331,2)</f>
        <v>0</v>
      </c>
      <c r="K331" s="172" t="s">
        <v>140</v>
      </c>
      <c r="L331" s="40"/>
      <c r="M331" s="177" t="s">
        <v>5</v>
      </c>
      <c r="N331" s="178" t="s">
        <v>43</v>
      </c>
      <c r="O331" s="41"/>
      <c r="P331" s="179">
        <f>O331*H331</f>
        <v>0</v>
      </c>
      <c r="Q331" s="179">
        <v>0</v>
      </c>
      <c r="R331" s="179">
        <f>Q331*H331</f>
        <v>0</v>
      </c>
      <c r="S331" s="179">
        <v>0</v>
      </c>
      <c r="T331" s="180">
        <f>S331*H331</f>
        <v>0</v>
      </c>
      <c r="AR331" s="23" t="s">
        <v>205</v>
      </c>
      <c r="AT331" s="23" t="s">
        <v>136</v>
      </c>
      <c r="AU331" s="23" t="s">
        <v>142</v>
      </c>
      <c r="AY331" s="23" t="s">
        <v>133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142</v>
      </c>
      <c r="BK331" s="181">
        <f>ROUND(I331*H331,2)</f>
        <v>0</v>
      </c>
      <c r="BL331" s="23" t="s">
        <v>205</v>
      </c>
      <c r="BM331" s="23" t="s">
        <v>788</v>
      </c>
    </row>
    <row r="332" spans="2:65" s="10" customFormat="1" ht="29.85" customHeight="1">
      <c r="B332" s="156"/>
      <c r="D332" s="157" t="s">
        <v>70</v>
      </c>
      <c r="E332" s="167" t="s">
        <v>789</v>
      </c>
      <c r="F332" s="167" t="s">
        <v>790</v>
      </c>
      <c r="I332" s="159"/>
      <c r="J332" s="168">
        <f>BK332</f>
        <v>0</v>
      </c>
      <c r="L332" s="156"/>
      <c r="M332" s="161"/>
      <c r="N332" s="162"/>
      <c r="O332" s="162"/>
      <c r="P332" s="163">
        <f>SUM(P333:P348)</f>
        <v>0</v>
      </c>
      <c r="Q332" s="162"/>
      <c r="R332" s="163">
        <f>SUM(R333:R348)</f>
        <v>1.1098465</v>
      </c>
      <c r="S332" s="162"/>
      <c r="T332" s="164">
        <f>SUM(T333:T348)</f>
        <v>0</v>
      </c>
      <c r="AR332" s="157" t="s">
        <v>142</v>
      </c>
      <c r="AT332" s="165" t="s">
        <v>70</v>
      </c>
      <c r="AU332" s="165" t="s">
        <v>78</v>
      </c>
      <c r="AY332" s="157" t="s">
        <v>133</v>
      </c>
      <c r="BK332" s="166">
        <f>SUM(BK333:BK348)</f>
        <v>0</v>
      </c>
    </row>
    <row r="333" spans="2:65" s="1" customFormat="1" ht="25.5" customHeight="1">
      <c r="B333" s="169"/>
      <c r="C333" s="170" t="s">
        <v>791</v>
      </c>
      <c r="D333" s="170" t="s">
        <v>136</v>
      </c>
      <c r="E333" s="171" t="s">
        <v>792</v>
      </c>
      <c r="F333" s="172" t="s">
        <v>793</v>
      </c>
      <c r="G333" s="173" t="s">
        <v>313</v>
      </c>
      <c r="H333" s="174">
        <v>10.85</v>
      </c>
      <c r="I333" s="175"/>
      <c r="J333" s="176">
        <f>ROUND(I333*H333,2)</f>
        <v>0</v>
      </c>
      <c r="K333" s="172" t="s">
        <v>140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3.5E-4</v>
      </c>
      <c r="R333" s="179">
        <f>Q333*H333</f>
        <v>3.7974999999999997E-3</v>
      </c>
      <c r="S333" s="179">
        <v>0</v>
      </c>
      <c r="T333" s="180">
        <f>S333*H333</f>
        <v>0</v>
      </c>
      <c r="AR333" s="23" t="s">
        <v>205</v>
      </c>
      <c r="AT333" s="23" t="s">
        <v>136</v>
      </c>
      <c r="AU333" s="23" t="s">
        <v>142</v>
      </c>
      <c r="AY333" s="23" t="s">
        <v>133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142</v>
      </c>
      <c r="BK333" s="181">
        <f>ROUND(I333*H333,2)</f>
        <v>0</v>
      </c>
      <c r="BL333" s="23" t="s">
        <v>205</v>
      </c>
      <c r="BM333" s="23" t="s">
        <v>794</v>
      </c>
    </row>
    <row r="334" spans="2:65" s="11" customFormat="1">
      <c r="B334" s="182"/>
      <c r="D334" s="183" t="s">
        <v>164</v>
      </c>
      <c r="E334" s="184" t="s">
        <v>5</v>
      </c>
      <c r="F334" s="185" t="s">
        <v>660</v>
      </c>
      <c r="H334" s="186">
        <v>4.4400000000000004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164</v>
      </c>
      <c r="AU334" s="184" t="s">
        <v>142</v>
      </c>
      <c r="AV334" s="11" t="s">
        <v>142</v>
      </c>
      <c r="AW334" s="11" t="s">
        <v>35</v>
      </c>
      <c r="AX334" s="11" t="s">
        <v>71</v>
      </c>
      <c r="AY334" s="184" t="s">
        <v>133</v>
      </c>
    </row>
    <row r="335" spans="2:65" s="11" customFormat="1">
      <c r="B335" s="182"/>
      <c r="D335" s="183" t="s">
        <v>164</v>
      </c>
      <c r="E335" s="184" t="s">
        <v>5</v>
      </c>
      <c r="F335" s="185" t="s">
        <v>661</v>
      </c>
      <c r="H335" s="186">
        <v>6.41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164</v>
      </c>
      <c r="AU335" s="184" t="s">
        <v>142</v>
      </c>
      <c r="AV335" s="11" t="s">
        <v>142</v>
      </c>
      <c r="AW335" s="11" t="s">
        <v>35</v>
      </c>
      <c r="AX335" s="11" t="s">
        <v>71</v>
      </c>
      <c r="AY335" s="184" t="s">
        <v>133</v>
      </c>
    </row>
    <row r="336" spans="2:65" s="13" customFormat="1">
      <c r="B336" s="208"/>
      <c r="D336" s="183" t="s">
        <v>164</v>
      </c>
      <c r="E336" s="209" t="s">
        <v>5</v>
      </c>
      <c r="F336" s="210" t="s">
        <v>219</v>
      </c>
      <c r="H336" s="211">
        <v>10.85</v>
      </c>
      <c r="I336" s="212"/>
      <c r="L336" s="208"/>
      <c r="M336" s="213"/>
      <c r="N336" s="214"/>
      <c r="O336" s="214"/>
      <c r="P336" s="214"/>
      <c r="Q336" s="214"/>
      <c r="R336" s="214"/>
      <c r="S336" s="214"/>
      <c r="T336" s="215"/>
      <c r="AT336" s="209" t="s">
        <v>164</v>
      </c>
      <c r="AU336" s="209" t="s">
        <v>142</v>
      </c>
      <c r="AV336" s="13" t="s">
        <v>141</v>
      </c>
      <c r="AW336" s="13" t="s">
        <v>35</v>
      </c>
      <c r="AX336" s="13" t="s">
        <v>78</v>
      </c>
      <c r="AY336" s="209" t="s">
        <v>133</v>
      </c>
    </row>
    <row r="337" spans="2:65" s="1" customFormat="1" ht="16.5" customHeight="1">
      <c r="B337" s="169"/>
      <c r="C337" s="198" t="s">
        <v>795</v>
      </c>
      <c r="D337" s="198" t="s">
        <v>206</v>
      </c>
      <c r="E337" s="199" t="s">
        <v>796</v>
      </c>
      <c r="F337" s="200" t="s">
        <v>797</v>
      </c>
      <c r="G337" s="201" t="s">
        <v>203</v>
      </c>
      <c r="H337" s="202">
        <v>29.838000000000001</v>
      </c>
      <c r="I337" s="203"/>
      <c r="J337" s="204">
        <f>ROUND(I337*H337,2)</f>
        <v>0</v>
      </c>
      <c r="K337" s="200" t="s">
        <v>5</v>
      </c>
      <c r="L337" s="205"/>
      <c r="M337" s="206" t="s">
        <v>5</v>
      </c>
      <c r="N337" s="207" t="s">
        <v>43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0</v>
      </c>
      <c r="T337" s="180">
        <f>S337*H337</f>
        <v>0</v>
      </c>
      <c r="AR337" s="23" t="s">
        <v>298</v>
      </c>
      <c r="AT337" s="23" t="s">
        <v>206</v>
      </c>
      <c r="AU337" s="23" t="s">
        <v>142</v>
      </c>
      <c r="AY337" s="23" t="s">
        <v>133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142</v>
      </c>
      <c r="BK337" s="181">
        <f>ROUND(I337*H337,2)</f>
        <v>0</v>
      </c>
      <c r="BL337" s="23" t="s">
        <v>205</v>
      </c>
      <c r="BM337" s="23" t="s">
        <v>798</v>
      </c>
    </row>
    <row r="338" spans="2:65" s="11" customFormat="1">
      <c r="B338" s="182"/>
      <c r="D338" s="183" t="s">
        <v>164</v>
      </c>
      <c r="E338" s="184" t="s">
        <v>5</v>
      </c>
      <c r="F338" s="185" t="s">
        <v>799</v>
      </c>
      <c r="H338" s="186">
        <v>29.838000000000001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164</v>
      </c>
      <c r="AU338" s="184" t="s">
        <v>142</v>
      </c>
      <c r="AV338" s="11" t="s">
        <v>142</v>
      </c>
      <c r="AW338" s="11" t="s">
        <v>35</v>
      </c>
      <c r="AX338" s="11" t="s">
        <v>78</v>
      </c>
      <c r="AY338" s="184" t="s">
        <v>133</v>
      </c>
    </row>
    <row r="339" spans="2:65" s="1" customFormat="1" ht="25.5" customHeight="1">
      <c r="B339" s="169"/>
      <c r="C339" s="170" t="s">
        <v>800</v>
      </c>
      <c r="D339" s="170" t="s">
        <v>136</v>
      </c>
      <c r="E339" s="171" t="s">
        <v>801</v>
      </c>
      <c r="F339" s="172" t="s">
        <v>802</v>
      </c>
      <c r="G339" s="173" t="s">
        <v>139</v>
      </c>
      <c r="H339" s="174">
        <v>21.7</v>
      </c>
      <c r="I339" s="175"/>
      <c r="J339" s="176">
        <f>ROUND(I339*H339,2)</f>
        <v>0</v>
      </c>
      <c r="K339" s="172" t="s">
        <v>140</v>
      </c>
      <c r="L339" s="40"/>
      <c r="M339" s="177" t="s">
        <v>5</v>
      </c>
      <c r="N339" s="178" t="s">
        <v>43</v>
      </c>
      <c r="O339" s="41"/>
      <c r="P339" s="179">
        <f>O339*H339</f>
        <v>0</v>
      </c>
      <c r="Q339" s="179">
        <v>3.3619999999999997E-2</v>
      </c>
      <c r="R339" s="179">
        <f>Q339*H339</f>
        <v>0.72955399999999992</v>
      </c>
      <c r="S339" s="179">
        <v>0</v>
      </c>
      <c r="T339" s="180">
        <f>S339*H339</f>
        <v>0</v>
      </c>
      <c r="AR339" s="23" t="s">
        <v>205</v>
      </c>
      <c r="AT339" s="23" t="s">
        <v>136</v>
      </c>
      <c r="AU339" s="23" t="s">
        <v>142</v>
      </c>
      <c r="AY339" s="23" t="s">
        <v>133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142</v>
      </c>
      <c r="BK339" s="181">
        <f>ROUND(I339*H339,2)</f>
        <v>0</v>
      </c>
      <c r="BL339" s="23" t="s">
        <v>205</v>
      </c>
      <c r="BM339" s="23" t="s">
        <v>803</v>
      </c>
    </row>
    <row r="340" spans="2:65" s="11" customFormat="1">
      <c r="B340" s="182"/>
      <c r="D340" s="183" t="s">
        <v>164</v>
      </c>
      <c r="E340" s="184" t="s">
        <v>5</v>
      </c>
      <c r="F340" s="185" t="s">
        <v>804</v>
      </c>
      <c r="H340" s="186">
        <v>12.82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164</v>
      </c>
      <c r="AU340" s="184" t="s">
        <v>142</v>
      </c>
      <c r="AV340" s="11" t="s">
        <v>142</v>
      </c>
      <c r="AW340" s="11" t="s">
        <v>35</v>
      </c>
      <c r="AX340" s="11" t="s">
        <v>71</v>
      </c>
      <c r="AY340" s="184" t="s">
        <v>133</v>
      </c>
    </row>
    <row r="341" spans="2:65" s="11" customFormat="1">
      <c r="B341" s="182"/>
      <c r="D341" s="183" t="s">
        <v>164</v>
      </c>
      <c r="E341" s="184" t="s">
        <v>5</v>
      </c>
      <c r="F341" s="185" t="s">
        <v>805</v>
      </c>
      <c r="H341" s="186">
        <v>8.8800000000000008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164</v>
      </c>
      <c r="AU341" s="184" t="s">
        <v>142</v>
      </c>
      <c r="AV341" s="11" t="s">
        <v>142</v>
      </c>
      <c r="AW341" s="11" t="s">
        <v>35</v>
      </c>
      <c r="AX341" s="11" t="s">
        <v>71</v>
      </c>
      <c r="AY341" s="184" t="s">
        <v>133</v>
      </c>
    </row>
    <row r="342" spans="2:65" s="13" customFormat="1">
      <c r="B342" s="208"/>
      <c r="D342" s="183" t="s">
        <v>164</v>
      </c>
      <c r="E342" s="209" t="s">
        <v>5</v>
      </c>
      <c r="F342" s="210" t="s">
        <v>219</v>
      </c>
      <c r="H342" s="211">
        <v>21.7</v>
      </c>
      <c r="I342" s="212"/>
      <c r="L342" s="208"/>
      <c r="M342" s="213"/>
      <c r="N342" s="214"/>
      <c r="O342" s="214"/>
      <c r="P342" s="214"/>
      <c r="Q342" s="214"/>
      <c r="R342" s="214"/>
      <c r="S342" s="214"/>
      <c r="T342" s="215"/>
      <c r="AT342" s="209" t="s">
        <v>164</v>
      </c>
      <c r="AU342" s="209" t="s">
        <v>142</v>
      </c>
      <c r="AV342" s="13" t="s">
        <v>141</v>
      </c>
      <c r="AW342" s="13" t="s">
        <v>35</v>
      </c>
      <c r="AX342" s="13" t="s">
        <v>78</v>
      </c>
      <c r="AY342" s="209" t="s">
        <v>133</v>
      </c>
    </row>
    <row r="343" spans="2:65" s="1" customFormat="1" ht="16.5" customHeight="1">
      <c r="B343" s="169"/>
      <c r="C343" s="198" t="s">
        <v>806</v>
      </c>
      <c r="D343" s="198" t="s">
        <v>206</v>
      </c>
      <c r="E343" s="199" t="s">
        <v>807</v>
      </c>
      <c r="F343" s="200" t="s">
        <v>808</v>
      </c>
      <c r="G343" s="201" t="s">
        <v>139</v>
      </c>
      <c r="H343" s="202">
        <v>23.87</v>
      </c>
      <c r="I343" s="203"/>
      <c r="J343" s="204">
        <f>ROUND(I343*H343,2)</f>
        <v>0</v>
      </c>
      <c r="K343" s="200" t="s">
        <v>140</v>
      </c>
      <c r="L343" s="205"/>
      <c r="M343" s="206" t="s">
        <v>5</v>
      </c>
      <c r="N343" s="207" t="s">
        <v>43</v>
      </c>
      <c r="O343" s="41"/>
      <c r="P343" s="179">
        <f>O343*H343</f>
        <v>0</v>
      </c>
      <c r="Q343" s="179">
        <v>1.55E-2</v>
      </c>
      <c r="R343" s="179">
        <f>Q343*H343</f>
        <v>0.36998500000000001</v>
      </c>
      <c r="S343" s="179">
        <v>0</v>
      </c>
      <c r="T343" s="180">
        <f>S343*H343</f>
        <v>0</v>
      </c>
      <c r="AR343" s="23" t="s">
        <v>298</v>
      </c>
      <c r="AT343" s="23" t="s">
        <v>206</v>
      </c>
      <c r="AU343" s="23" t="s">
        <v>142</v>
      </c>
      <c r="AY343" s="23" t="s">
        <v>133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205</v>
      </c>
      <c r="BM343" s="23" t="s">
        <v>809</v>
      </c>
    </row>
    <row r="344" spans="2:65" s="11" customFormat="1">
      <c r="B344" s="182"/>
      <c r="D344" s="183" t="s">
        <v>164</v>
      </c>
      <c r="E344" s="184" t="s">
        <v>5</v>
      </c>
      <c r="F344" s="185" t="s">
        <v>810</v>
      </c>
      <c r="H344" s="186">
        <v>23.87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164</v>
      </c>
      <c r="AU344" s="184" t="s">
        <v>142</v>
      </c>
      <c r="AV344" s="11" t="s">
        <v>142</v>
      </c>
      <c r="AW344" s="11" t="s">
        <v>35</v>
      </c>
      <c r="AX344" s="11" t="s">
        <v>78</v>
      </c>
      <c r="AY344" s="184" t="s">
        <v>133</v>
      </c>
    </row>
    <row r="345" spans="2:65" s="1" customFormat="1" ht="16.5" customHeight="1">
      <c r="B345" s="169"/>
      <c r="C345" s="170" t="s">
        <v>811</v>
      </c>
      <c r="D345" s="170" t="s">
        <v>136</v>
      </c>
      <c r="E345" s="171" t="s">
        <v>812</v>
      </c>
      <c r="F345" s="172" t="s">
        <v>813</v>
      </c>
      <c r="G345" s="173" t="s">
        <v>139</v>
      </c>
      <c r="H345" s="174">
        <v>21.7</v>
      </c>
      <c r="I345" s="175"/>
      <c r="J345" s="176">
        <f>ROUND(I345*H345,2)</f>
        <v>0</v>
      </c>
      <c r="K345" s="172" t="s">
        <v>140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2.9999999999999997E-4</v>
      </c>
      <c r="R345" s="179">
        <f>Q345*H345</f>
        <v>6.5099999999999993E-3</v>
      </c>
      <c r="S345" s="179">
        <v>0</v>
      </c>
      <c r="T345" s="180">
        <f>S345*H345</f>
        <v>0</v>
      </c>
      <c r="AR345" s="23" t="s">
        <v>205</v>
      </c>
      <c r="AT345" s="23" t="s">
        <v>136</v>
      </c>
      <c r="AU345" s="23" t="s">
        <v>142</v>
      </c>
      <c r="AY345" s="23" t="s">
        <v>133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205</v>
      </c>
      <c r="BM345" s="23" t="s">
        <v>814</v>
      </c>
    </row>
    <row r="346" spans="2:65" s="1" customFormat="1" ht="38.25" customHeight="1">
      <c r="B346" s="169"/>
      <c r="C346" s="170" t="s">
        <v>815</v>
      </c>
      <c r="D346" s="170" t="s">
        <v>136</v>
      </c>
      <c r="E346" s="171" t="s">
        <v>816</v>
      </c>
      <c r="F346" s="172" t="s">
        <v>817</v>
      </c>
      <c r="G346" s="173" t="s">
        <v>247</v>
      </c>
      <c r="H346" s="174">
        <v>1.1100000000000001</v>
      </c>
      <c r="I346" s="175"/>
      <c r="J346" s="176">
        <f>ROUND(I346*H346,2)</f>
        <v>0</v>
      </c>
      <c r="K346" s="172" t="s">
        <v>140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205</v>
      </c>
      <c r="AT346" s="23" t="s">
        <v>136</v>
      </c>
      <c r="AU346" s="23" t="s">
        <v>142</v>
      </c>
      <c r="AY346" s="23" t="s">
        <v>133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142</v>
      </c>
      <c r="BK346" s="181">
        <f>ROUND(I346*H346,2)</f>
        <v>0</v>
      </c>
      <c r="BL346" s="23" t="s">
        <v>205</v>
      </c>
      <c r="BM346" s="23" t="s">
        <v>818</v>
      </c>
    </row>
    <row r="347" spans="2:65" s="1" customFormat="1" ht="38.25" customHeight="1">
      <c r="B347" s="169"/>
      <c r="C347" s="170" t="s">
        <v>819</v>
      </c>
      <c r="D347" s="170" t="s">
        <v>136</v>
      </c>
      <c r="E347" s="171" t="s">
        <v>820</v>
      </c>
      <c r="F347" s="172" t="s">
        <v>821</v>
      </c>
      <c r="G347" s="173" t="s">
        <v>247</v>
      </c>
      <c r="H347" s="174">
        <v>1.1100000000000001</v>
      </c>
      <c r="I347" s="175"/>
      <c r="J347" s="176">
        <f>ROUND(I347*H347,2)</f>
        <v>0</v>
      </c>
      <c r="K347" s="172" t="s">
        <v>140</v>
      </c>
      <c r="L347" s="40"/>
      <c r="M347" s="177" t="s">
        <v>5</v>
      </c>
      <c r="N347" s="178" t="s">
        <v>43</v>
      </c>
      <c r="O347" s="41"/>
      <c r="P347" s="179">
        <f>O347*H347</f>
        <v>0</v>
      </c>
      <c r="Q347" s="179">
        <v>0</v>
      </c>
      <c r="R347" s="179">
        <f>Q347*H347</f>
        <v>0</v>
      </c>
      <c r="S347" s="179">
        <v>0</v>
      </c>
      <c r="T347" s="180">
        <f>S347*H347</f>
        <v>0</v>
      </c>
      <c r="AR347" s="23" t="s">
        <v>205</v>
      </c>
      <c r="AT347" s="23" t="s">
        <v>136</v>
      </c>
      <c r="AU347" s="23" t="s">
        <v>142</v>
      </c>
      <c r="AY347" s="23" t="s">
        <v>133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205</v>
      </c>
      <c r="BM347" s="23" t="s">
        <v>822</v>
      </c>
    </row>
    <row r="348" spans="2:65" s="1" customFormat="1" ht="16.5" customHeight="1">
      <c r="B348" s="169"/>
      <c r="C348" s="170" t="s">
        <v>823</v>
      </c>
      <c r="D348" s="170" t="s">
        <v>136</v>
      </c>
      <c r="E348" s="171" t="s">
        <v>824</v>
      </c>
      <c r="F348" s="172" t="s">
        <v>825</v>
      </c>
      <c r="G348" s="173" t="s">
        <v>540</v>
      </c>
      <c r="H348" s="174">
        <v>1</v>
      </c>
      <c r="I348" s="175"/>
      <c r="J348" s="176">
        <f>ROUND(I348*H348,2)</f>
        <v>0</v>
      </c>
      <c r="K348" s="172" t="s">
        <v>5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0</v>
      </c>
      <c r="R348" s="179">
        <f>Q348*H348</f>
        <v>0</v>
      </c>
      <c r="S348" s="179">
        <v>0</v>
      </c>
      <c r="T348" s="180">
        <f>S348*H348</f>
        <v>0</v>
      </c>
      <c r="AR348" s="23" t="s">
        <v>205</v>
      </c>
      <c r="AT348" s="23" t="s">
        <v>136</v>
      </c>
      <c r="AU348" s="23" t="s">
        <v>142</v>
      </c>
      <c r="AY348" s="23" t="s">
        <v>133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142</v>
      </c>
      <c r="BK348" s="181">
        <f>ROUND(I348*H348,2)</f>
        <v>0</v>
      </c>
      <c r="BL348" s="23" t="s">
        <v>205</v>
      </c>
      <c r="BM348" s="23" t="s">
        <v>826</v>
      </c>
    </row>
    <row r="349" spans="2:65" s="10" customFormat="1" ht="29.85" customHeight="1">
      <c r="B349" s="156"/>
      <c r="D349" s="157" t="s">
        <v>70</v>
      </c>
      <c r="E349" s="167" t="s">
        <v>827</v>
      </c>
      <c r="F349" s="167" t="s">
        <v>828</v>
      </c>
      <c r="I349" s="159"/>
      <c r="J349" s="168">
        <f>BK349</f>
        <v>0</v>
      </c>
      <c r="L349" s="156"/>
      <c r="M349" s="161"/>
      <c r="N349" s="162"/>
      <c r="O349" s="162"/>
      <c r="P349" s="163">
        <f>SUM(P350:P354)</f>
        <v>0</v>
      </c>
      <c r="Q349" s="162"/>
      <c r="R349" s="163">
        <f>SUM(R350:R354)</f>
        <v>1.6169999999999999E-3</v>
      </c>
      <c r="S349" s="162"/>
      <c r="T349" s="164">
        <f>SUM(T350:T354)</f>
        <v>0</v>
      </c>
      <c r="AR349" s="157" t="s">
        <v>142</v>
      </c>
      <c r="AT349" s="165" t="s">
        <v>70</v>
      </c>
      <c r="AU349" s="165" t="s">
        <v>78</v>
      </c>
      <c r="AY349" s="157" t="s">
        <v>133</v>
      </c>
      <c r="BK349" s="166">
        <f>SUM(BK350:BK354)</f>
        <v>0</v>
      </c>
    </row>
    <row r="350" spans="2:65" s="1" customFormat="1" ht="25.5" customHeight="1">
      <c r="B350" s="169"/>
      <c r="C350" s="170" t="s">
        <v>829</v>
      </c>
      <c r="D350" s="170" t="s">
        <v>136</v>
      </c>
      <c r="E350" s="171" t="s">
        <v>830</v>
      </c>
      <c r="F350" s="172" t="s">
        <v>831</v>
      </c>
      <c r="G350" s="173" t="s">
        <v>139</v>
      </c>
      <c r="H350" s="174">
        <v>4.9000000000000004</v>
      </c>
      <c r="I350" s="175"/>
      <c r="J350" s="176">
        <f>ROUND(I350*H350,2)</f>
        <v>0</v>
      </c>
      <c r="K350" s="172" t="s">
        <v>140</v>
      </c>
      <c r="L350" s="40"/>
      <c r="M350" s="177" t="s">
        <v>5</v>
      </c>
      <c r="N350" s="178" t="s">
        <v>43</v>
      </c>
      <c r="O350" s="41"/>
      <c r="P350" s="179">
        <f>O350*H350</f>
        <v>0</v>
      </c>
      <c r="Q350" s="179">
        <v>6.9999999999999994E-5</v>
      </c>
      <c r="R350" s="179">
        <f>Q350*H350</f>
        <v>3.4299999999999999E-4</v>
      </c>
      <c r="S350" s="179">
        <v>0</v>
      </c>
      <c r="T350" s="180">
        <f>S350*H350</f>
        <v>0</v>
      </c>
      <c r="AR350" s="23" t="s">
        <v>205</v>
      </c>
      <c r="AT350" s="23" t="s">
        <v>136</v>
      </c>
      <c r="AU350" s="23" t="s">
        <v>142</v>
      </c>
      <c r="AY350" s="23" t="s">
        <v>133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142</v>
      </c>
      <c r="BK350" s="181">
        <f>ROUND(I350*H350,2)</f>
        <v>0</v>
      </c>
      <c r="BL350" s="23" t="s">
        <v>205</v>
      </c>
      <c r="BM350" s="23" t="s">
        <v>832</v>
      </c>
    </row>
    <row r="351" spans="2:65" s="1" customFormat="1" ht="16.5" customHeight="1">
      <c r="B351" s="169"/>
      <c r="C351" s="170" t="s">
        <v>833</v>
      </c>
      <c r="D351" s="170" t="s">
        <v>136</v>
      </c>
      <c r="E351" s="171" t="s">
        <v>834</v>
      </c>
      <c r="F351" s="172" t="s">
        <v>835</v>
      </c>
      <c r="G351" s="173" t="s">
        <v>139</v>
      </c>
      <c r="H351" s="174">
        <v>4.9000000000000004</v>
      </c>
      <c r="I351" s="175"/>
      <c r="J351" s="176">
        <f>ROUND(I351*H351,2)</f>
        <v>0</v>
      </c>
      <c r="K351" s="172" t="s">
        <v>140</v>
      </c>
      <c r="L351" s="40"/>
      <c r="M351" s="177" t="s">
        <v>5</v>
      </c>
      <c r="N351" s="178" t="s">
        <v>43</v>
      </c>
      <c r="O351" s="41"/>
      <c r="P351" s="179">
        <f>O351*H351</f>
        <v>0</v>
      </c>
      <c r="Q351" s="179">
        <v>1.3999999999999999E-4</v>
      </c>
      <c r="R351" s="179">
        <f>Q351*H351</f>
        <v>6.8599999999999998E-4</v>
      </c>
      <c r="S351" s="179">
        <v>0</v>
      </c>
      <c r="T351" s="180">
        <f>S351*H351</f>
        <v>0</v>
      </c>
      <c r="AR351" s="23" t="s">
        <v>205</v>
      </c>
      <c r="AT351" s="23" t="s">
        <v>136</v>
      </c>
      <c r="AU351" s="23" t="s">
        <v>142</v>
      </c>
      <c r="AY351" s="23" t="s">
        <v>133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142</v>
      </c>
      <c r="BK351" s="181">
        <f>ROUND(I351*H351,2)</f>
        <v>0</v>
      </c>
      <c r="BL351" s="23" t="s">
        <v>205</v>
      </c>
      <c r="BM351" s="23" t="s">
        <v>836</v>
      </c>
    </row>
    <row r="352" spans="2:65" s="12" customFormat="1">
      <c r="B352" s="191"/>
      <c r="D352" s="183" t="s">
        <v>164</v>
      </c>
      <c r="E352" s="192" t="s">
        <v>5</v>
      </c>
      <c r="F352" s="193" t="s">
        <v>837</v>
      </c>
      <c r="H352" s="192" t="s">
        <v>5</v>
      </c>
      <c r="I352" s="194"/>
      <c r="L352" s="191"/>
      <c r="M352" s="195"/>
      <c r="N352" s="196"/>
      <c r="O352" s="196"/>
      <c r="P352" s="196"/>
      <c r="Q352" s="196"/>
      <c r="R352" s="196"/>
      <c r="S352" s="196"/>
      <c r="T352" s="197"/>
      <c r="AT352" s="192" t="s">
        <v>164</v>
      </c>
      <c r="AU352" s="192" t="s">
        <v>142</v>
      </c>
      <c r="AV352" s="12" t="s">
        <v>78</v>
      </c>
      <c r="AW352" s="12" t="s">
        <v>35</v>
      </c>
      <c r="AX352" s="12" t="s">
        <v>71</v>
      </c>
      <c r="AY352" s="192" t="s">
        <v>133</v>
      </c>
    </row>
    <row r="353" spans="2:65" s="11" customFormat="1">
      <c r="B353" s="182"/>
      <c r="D353" s="183" t="s">
        <v>164</v>
      </c>
      <c r="E353" s="184" t="s">
        <v>5</v>
      </c>
      <c r="F353" s="185" t="s">
        <v>838</v>
      </c>
      <c r="H353" s="186">
        <v>4.9000000000000004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164</v>
      </c>
      <c r="AU353" s="184" t="s">
        <v>142</v>
      </c>
      <c r="AV353" s="11" t="s">
        <v>142</v>
      </c>
      <c r="AW353" s="11" t="s">
        <v>35</v>
      </c>
      <c r="AX353" s="11" t="s">
        <v>78</v>
      </c>
      <c r="AY353" s="184" t="s">
        <v>133</v>
      </c>
    </row>
    <row r="354" spans="2:65" s="1" customFormat="1" ht="25.5" customHeight="1">
      <c r="B354" s="169"/>
      <c r="C354" s="170" t="s">
        <v>839</v>
      </c>
      <c r="D354" s="170" t="s">
        <v>136</v>
      </c>
      <c r="E354" s="171" t="s">
        <v>840</v>
      </c>
      <c r="F354" s="172" t="s">
        <v>841</v>
      </c>
      <c r="G354" s="173" t="s">
        <v>139</v>
      </c>
      <c r="H354" s="174">
        <v>4.9000000000000004</v>
      </c>
      <c r="I354" s="175"/>
      <c r="J354" s="176">
        <f>ROUND(I354*H354,2)</f>
        <v>0</v>
      </c>
      <c r="K354" s="172" t="s">
        <v>140</v>
      </c>
      <c r="L354" s="40"/>
      <c r="M354" s="177" t="s">
        <v>5</v>
      </c>
      <c r="N354" s="178" t="s">
        <v>43</v>
      </c>
      <c r="O354" s="41"/>
      <c r="P354" s="179">
        <f>O354*H354</f>
        <v>0</v>
      </c>
      <c r="Q354" s="179">
        <v>1.2E-4</v>
      </c>
      <c r="R354" s="179">
        <f>Q354*H354</f>
        <v>5.8800000000000009E-4</v>
      </c>
      <c r="S354" s="179">
        <v>0</v>
      </c>
      <c r="T354" s="180">
        <f>S354*H354</f>
        <v>0</v>
      </c>
      <c r="AR354" s="23" t="s">
        <v>205</v>
      </c>
      <c r="AT354" s="23" t="s">
        <v>136</v>
      </c>
      <c r="AU354" s="23" t="s">
        <v>142</v>
      </c>
      <c r="AY354" s="23" t="s">
        <v>133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142</v>
      </c>
      <c r="BK354" s="181">
        <f>ROUND(I354*H354,2)</f>
        <v>0</v>
      </c>
      <c r="BL354" s="23" t="s">
        <v>205</v>
      </c>
      <c r="BM354" s="23" t="s">
        <v>842</v>
      </c>
    </row>
    <row r="355" spans="2:65" s="10" customFormat="1" ht="29.85" customHeight="1">
      <c r="B355" s="156"/>
      <c r="D355" s="157" t="s">
        <v>70</v>
      </c>
      <c r="E355" s="167" t="s">
        <v>843</v>
      </c>
      <c r="F355" s="167" t="s">
        <v>844</v>
      </c>
      <c r="I355" s="159"/>
      <c r="J355" s="168">
        <f>BK355</f>
        <v>0</v>
      </c>
      <c r="L355" s="156"/>
      <c r="M355" s="161"/>
      <c r="N355" s="162"/>
      <c r="O355" s="162"/>
      <c r="P355" s="163">
        <f>SUM(P356:P368)</f>
        <v>0</v>
      </c>
      <c r="Q355" s="162"/>
      <c r="R355" s="163">
        <f>SUM(R356:R368)</f>
        <v>1.154585E-2</v>
      </c>
      <c r="S355" s="162"/>
      <c r="T355" s="164">
        <f>SUM(T356:T368)</f>
        <v>0</v>
      </c>
      <c r="AR355" s="157" t="s">
        <v>142</v>
      </c>
      <c r="AT355" s="165" t="s">
        <v>70</v>
      </c>
      <c r="AU355" s="165" t="s">
        <v>78</v>
      </c>
      <c r="AY355" s="157" t="s">
        <v>133</v>
      </c>
      <c r="BK355" s="166">
        <f>SUM(BK356:BK368)</f>
        <v>0</v>
      </c>
    </row>
    <row r="356" spans="2:65" s="1" customFormat="1" ht="16.5" customHeight="1">
      <c r="B356" s="169"/>
      <c r="C356" s="170" t="s">
        <v>845</v>
      </c>
      <c r="D356" s="170" t="s">
        <v>136</v>
      </c>
      <c r="E356" s="171" t="s">
        <v>211</v>
      </c>
      <c r="F356" s="172" t="s">
        <v>212</v>
      </c>
      <c r="G356" s="173" t="s">
        <v>139</v>
      </c>
      <c r="H356" s="174">
        <v>31.204999999999998</v>
      </c>
      <c r="I356" s="175"/>
      <c r="J356" s="176">
        <f>ROUND(I356*H356,2)</f>
        <v>0</v>
      </c>
      <c r="K356" s="172" t="s">
        <v>140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AR356" s="23" t="s">
        <v>205</v>
      </c>
      <c r="AT356" s="23" t="s">
        <v>136</v>
      </c>
      <c r="AU356" s="23" t="s">
        <v>142</v>
      </c>
      <c r="AY356" s="23" t="s">
        <v>133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142</v>
      </c>
      <c r="BK356" s="181">
        <f>ROUND(I356*H356,2)</f>
        <v>0</v>
      </c>
      <c r="BL356" s="23" t="s">
        <v>205</v>
      </c>
      <c r="BM356" s="23" t="s">
        <v>846</v>
      </c>
    </row>
    <row r="357" spans="2:65" s="12" customFormat="1">
      <c r="B357" s="191"/>
      <c r="D357" s="183" t="s">
        <v>164</v>
      </c>
      <c r="E357" s="192" t="s">
        <v>5</v>
      </c>
      <c r="F357" s="193" t="s">
        <v>216</v>
      </c>
      <c r="H357" s="192" t="s">
        <v>5</v>
      </c>
      <c r="I357" s="194"/>
      <c r="L357" s="191"/>
      <c r="M357" s="195"/>
      <c r="N357" s="196"/>
      <c r="O357" s="196"/>
      <c r="P357" s="196"/>
      <c r="Q357" s="196"/>
      <c r="R357" s="196"/>
      <c r="S357" s="196"/>
      <c r="T357" s="197"/>
      <c r="AT357" s="192" t="s">
        <v>164</v>
      </c>
      <c r="AU357" s="192" t="s">
        <v>142</v>
      </c>
      <c r="AV357" s="12" t="s">
        <v>78</v>
      </c>
      <c r="AW357" s="12" t="s">
        <v>35</v>
      </c>
      <c r="AX357" s="12" t="s">
        <v>71</v>
      </c>
      <c r="AY357" s="192" t="s">
        <v>133</v>
      </c>
    </row>
    <row r="358" spans="2:65" s="11" customFormat="1">
      <c r="B358" s="182"/>
      <c r="D358" s="183" t="s">
        <v>164</v>
      </c>
      <c r="E358" s="184" t="s">
        <v>5</v>
      </c>
      <c r="F358" s="185" t="s">
        <v>747</v>
      </c>
      <c r="H358" s="186">
        <v>2.4470000000000001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164</v>
      </c>
      <c r="AU358" s="184" t="s">
        <v>142</v>
      </c>
      <c r="AV358" s="11" t="s">
        <v>142</v>
      </c>
      <c r="AW358" s="11" t="s">
        <v>35</v>
      </c>
      <c r="AX358" s="11" t="s">
        <v>71</v>
      </c>
      <c r="AY358" s="184" t="s">
        <v>133</v>
      </c>
    </row>
    <row r="359" spans="2:65" s="11" customFormat="1">
      <c r="B359" s="182"/>
      <c r="D359" s="183" t="s">
        <v>164</v>
      </c>
      <c r="E359" s="184" t="s">
        <v>5</v>
      </c>
      <c r="F359" s="185" t="s">
        <v>289</v>
      </c>
      <c r="H359" s="186">
        <v>1.208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164</v>
      </c>
      <c r="AU359" s="184" t="s">
        <v>142</v>
      </c>
      <c r="AV359" s="11" t="s">
        <v>142</v>
      </c>
      <c r="AW359" s="11" t="s">
        <v>35</v>
      </c>
      <c r="AX359" s="11" t="s">
        <v>71</v>
      </c>
      <c r="AY359" s="184" t="s">
        <v>133</v>
      </c>
    </row>
    <row r="360" spans="2:65" s="12" customFormat="1">
      <c r="B360" s="191"/>
      <c r="D360" s="183" t="s">
        <v>164</v>
      </c>
      <c r="E360" s="192" t="s">
        <v>5</v>
      </c>
      <c r="F360" s="193" t="s">
        <v>847</v>
      </c>
      <c r="H360" s="192" t="s">
        <v>5</v>
      </c>
      <c r="I360" s="194"/>
      <c r="L360" s="191"/>
      <c r="M360" s="195"/>
      <c r="N360" s="196"/>
      <c r="O360" s="196"/>
      <c r="P360" s="196"/>
      <c r="Q360" s="196"/>
      <c r="R360" s="196"/>
      <c r="S360" s="196"/>
      <c r="T360" s="197"/>
      <c r="AT360" s="192" t="s">
        <v>164</v>
      </c>
      <c r="AU360" s="192" t="s">
        <v>142</v>
      </c>
      <c r="AV360" s="12" t="s">
        <v>78</v>
      </c>
      <c r="AW360" s="12" t="s">
        <v>35</v>
      </c>
      <c r="AX360" s="12" t="s">
        <v>71</v>
      </c>
      <c r="AY360" s="192" t="s">
        <v>133</v>
      </c>
    </row>
    <row r="361" spans="2:65" s="11" customFormat="1">
      <c r="B361" s="182"/>
      <c r="D361" s="183" t="s">
        <v>164</v>
      </c>
      <c r="E361" s="184" t="s">
        <v>5</v>
      </c>
      <c r="F361" s="185" t="s">
        <v>848</v>
      </c>
      <c r="H361" s="186">
        <v>3.8460000000000001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84" t="s">
        <v>164</v>
      </c>
      <c r="AU361" s="184" t="s">
        <v>142</v>
      </c>
      <c r="AV361" s="11" t="s">
        <v>142</v>
      </c>
      <c r="AW361" s="11" t="s">
        <v>35</v>
      </c>
      <c r="AX361" s="11" t="s">
        <v>71</v>
      </c>
      <c r="AY361" s="184" t="s">
        <v>133</v>
      </c>
    </row>
    <row r="362" spans="2:65" s="11" customFormat="1">
      <c r="B362" s="182"/>
      <c r="D362" s="183" t="s">
        <v>164</v>
      </c>
      <c r="E362" s="184" t="s">
        <v>5</v>
      </c>
      <c r="F362" s="185" t="s">
        <v>849</v>
      </c>
      <c r="H362" s="186">
        <v>2.6640000000000001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164</v>
      </c>
      <c r="AU362" s="184" t="s">
        <v>142</v>
      </c>
      <c r="AV362" s="11" t="s">
        <v>142</v>
      </c>
      <c r="AW362" s="11" t="s">
        <v>35</v>
      </c>
      <c r="AX362" s="11" t="s">
        <v>71</v>
      </c>
      <c r="AY362" s="184" t="s">
        <v>133</v>
      </c>
    </row>
    <row r="363" spans="2:65" s="12" customFormat="1">
      <c r="B363" s="191"/>
      <c r="D363" s="183" t="s">
        <v>164</v>
      </c>
      <c r="E363" s="192" t="s">
        <v>5</v>
      </c>
      <c r="F363" s="193" t="s">
        <v>850</v>
      </c>
      <c r="H363" s="192" t="s">
        <v>5</v>
      </c>
      <c r="I363" s="194"/>
      <c r="L363" s="191"/>
      <c r="M363" s="195"/>
      <c r="N363" s="196"/>
      <c r="O363" s="196"/>
      <c r="P363" s="196"/>
      <c r="Q363" s="196"/>
      <c r="R363" s="196"/>
      <c r="S363" s="196"/>
      <c r="T363" s="197"/>
      <c r="AT363" s="192" t="s">
        <v>164</v>
      </c>
      <c r="AU363" s="192" t="s">
        <v>142</v>
      </c>
      <c r="AV363" s="12" t="s">
        <v>78</v>
      </c>
      <c r="AW363" s="12" t="s">
        <v>35</v>
      </c>
      <c r="AX363" s="12" t="s">
        <v>71</v>
      </c>
      <c r="AY363" s="192" t="s">
        <v>133</v>
      </c>
    </row>
    <row r="364" spans="2:65" s="11" customFormat="1">
      <c r="B364" s="182"/>
      <c r="D364" s="183" t="s">
        <v>164</v>
      </c>
      <c r="E364" s="184" t="s">
        <v>5</v>
      </c>
      <c r="F364" s="185" t="s">
        <v>851</v>
      </c>
      <c r="H364" s="186">
        <v>11.44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164</v>
      </c>
      <c r="AU364" s="184" t="s">
        <v>142</v>
      </c>
      <c r="AV364" s="11" t="s">
        <v>142</v>
      </c>
      <c r="AW364" s="11" t="s">
        <v>35</v>
      </c>
      <c r="AX364" s="11" t="s">
        <v>71</v>
      </c>
      <c r="AY364" s="184" t="s">
        <v>133</v>
      </c>
    </row>
    <row r="365" spans="2:65" s="11" customFormat="1">
      <c r="B365" s="182"/>
      <c r="D365" s="183" t="s">
        <v>164</v>
      </c>
      <c r="E365" s="184" t="s">
        <v>5</v>
      </c>
      <c r="F365" s="185" t="s">
        <v>852</v>
      </c>
      <c r="H365" s="186">
        <v>9.6</v>
      </c>
      <c r="I365" s="187"/>
      <c r="L365" s="182"/>
      <c r="M365" s="188"/>
      <c r="N365" s="189"/>
      <c r="O365" s="189"/>
      <c r="P365" s="189"/>
      <c r="Q365" s="189"/>
      <c r="R365" s="189"/>
      <c r="S365" s="189"/>
      <c r="T365" s="190"/>
      <c r="AT365" s="184" t="s">
        <v>164</v>
      </c>
      <c r="AU365" s="184" t="s">
        <v>142</v>
      </c>
      <c r="AV365" s="11" t="s">
        <v>142</v>
      </c>
      <c r="AW365" s="11" t="s">
        <v>35</v>
      </c>
      <c r="AX365" s="11" t="s">
        <v>71</v>
      </c>
      <c r="AY365" s="184" t="s">
        <v>133</v>
      </c>
    </row>
    <row r="366" spans="2:65" s="13" customFormat="1">
      <c r="B366" s="208"/>
      <c r="D366" s="183" t="s">
        <v>164</v>
      </c>
      <c r="E366" s="209" t="s">
        <v>5</v>
      </c>
      <c r="F366" s="210" t="s">
        <v>219</v>
      </c>
      <c r="H366" s="211">
        <v>31.204999999999998</v>
      </c>
      <c r="I366" s="212"/>
      <c r="L366" s="208"/>
      <c r="M366" s="213"/>
      <c r="N366" s="214"/>
      <c r="O366" s="214"/>
      <c r="P366" s="214"/>
      <c r="Q366" s="214"/>
      <c r="R366" s="214"/>
      <c r="S366" s="214"/>
      <c r="T366" s="215"/>
      <c r="AT366" s="209" t="s">
        <v>164</v>
      </c>
      <c r="AU366" s="209" t="s">
        <v>142</v>
      </c>
      <c r="AV366" s="13" t="s">
        <v>141</v>
      </c>
      <c r="AW366" s="13" t="s">
        <v>35</v>
      </c>
      <c r="AX366" s="13" t="s">
        <v>78</v>
      </c>
      <c r="AY366" s="209" t="s">
        <v>133</v>
      </c>
    </row>
    <row r="367" spans="2:65" s="1" customFormat="1" ht="25.5" customHeight="1">
      <c r="B367" s="169"/>
      <c r="C367" s="170" t="s">
        <v>853</v>
      </c>
      <c r="D367" s="170" t="s">
        <v>136</v>
      </c>
      <c r="E367" s="171" t="s">
        <v>854</v>
      </c>
      <c r="F367" s="172" t="s">
        <v>855</v>
      </c>
      <c r="G367" s="173" t="s">
        <v>139</v>
      </c>
      <c r="H367" s="174">
        <v>31.204999999999998</v>
      </c>
      <c r="I367" s="175"/>
      <c r="J367" s="176">
        <f>ROUND(I367*H367,2)</f>
        <v>0</v>
      </c>
      <c r="K367" s="172" t="s">
        <v>140</v>
      </c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2.1000000000000001E-4</v>
      </c>
      <c r="R367" s="179">
        <f>Q367*H367</f>
        <v>6.5530499999999995E-3</v>
      </c>
      <c r="S367" s="179">
        <v>0</v>
      </c>
      <c r="T367" s="180">
        <f>S367*H367</f>
        <v>0</v>
      </c>
      <c r="AR367" s="23" t="s">
        <v>205</v>
      </c>
      <c r="AT367" s="23" t="s">
        <v>136</v>
      </c>
      <c r="AU367" s="23" t="s">
        <v>142</v>
      </c>
      <c r="AY367" s="23" t="s">
        <v>133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142</v>
      </c>
      <c r="BK367" s="181">
        <f>ROUND(I367*H367,2)</f>
        <v>0</v>
      </c>
      <c r="BL367" s="23" t="s">
        <v>205</v>
      </c>
      <c r="BM367" s="23" t="s">
        <v>856</v>
      </c>
    </row>
    <row r="368" spans="2:65" s="1" customFormat="1" ht="16.5" customHeight="1">
      <c r="B368" s="169"/>
      <c r="C368" s="170" t="s">
        <v>857</v>
      </c>
      <c r="D368" s="170" t="s">
        <v>136</v>
      </c>
      <c r="E368" s="171" t="s">
        <v>858</v>
      </c>
      <c r="F368" s="172" t="s">
        <v>859</v>
      </c>
      <c r="G368" s="173" t="s">
        <v>139</v>
      </c>
      <c r="H368" s="174">
        <v>31.204999999999998</v>
      </c>
      <c r="I368" s="175"/>
      <c r="J368" s="176">
        <f>ROUND(I368*H368,2)</f>
        <v>0</v>
      </c>
      <c r="K368" s="172" t="s">
        <v>140</v>
      </c>
      <c r="L368" s="40"/>
      <c r="M368" s="177" t="s">
        <v>5</v>
      </c>
      <c r="N368" s="178" t="s">
        <v>43</v>
      </c>
      <c r="O368" s="41"/>
      <c r="P368" s="179">
        <f>O368*H368</f>
        <v>0</v>
      </c>
      <c r="Q368" s="179">
        <v>1.6000000000000001E-4</v>
      </c>
      <c r="R368" s="179">
        <f>Q368*H368</f>
        <v>4.9928000000000004E-3</v>
      </c>
      <c r="S368" s="179">
        <v>0</v>
      </c>
      <c r="T368" s="180">
        <f>S368*H368</f>
        <v>0</v>
      </c>
      <c r="AR368" s="23" t="s">
        <v>205</v>
      </c>
      <c r="AT368" s="23" t="s">
        <v>136</v>
      </c>
      <c r="AU368" s="23" t="s">
        <v>142</v>
      </c>
      <c r="AY368" s="23" t="s">
        <v>133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142</v>
      </c>
      <c r="BK368" s="181">
        <f>ROUND(I368*H368,2)</f>
        <v>0</v>
      </c>
      <c r="BL368" s="23" t="s">
        <v>205</v>
      </c>
      <c r="BM368" s="23" t="s">
        <v>860</v>
      </c>
    </row>
    <row r="369" spans="2:65" s="10" customFormat="1" ht="37.35" customHeight="1">
      <c r="B369" s="156"/>
      <c r="D369" s="157" t="s">
        <v>70</v>
      </c>
      <c r="E369" s="158" t="s">
        <v>861</v>
      </c>
      <c r="F369" s="158" t="s">
        <v>862</v>
      </c>
      <c r="I369" s="159"/>
      <c r="J369" s="160">
        <f>BK369</f>
        <v>0</v>
      </c>
      <c r="L369" s="156"/>
      <c r="M369" s="161"/>
      <c r="N369" s="162"/>
      <c r="O369" s="162"/>
      <c r="P369" s="163">
        <f>SUM(P370:P391)</f>
        <v>0</v>
      </c>
      <c r="Q369" s="162"/>
      <c r="R369" s="163">
        <f>SUM(R370:R391)</f>
        <v>0</v>
      </c>
      <c r="S369" s="162"/>
      <c r="T369" s="164">
        <f>SUM(T370:T391)</f>
        <v>0</v>
      </c>
      <c r="AR369" s="157" t="s">
        <v>141</v>
      </c>
      <c r="AT369" s="165" t="s">
        <v>70</v>
      </c>
      <c r="AU369" s="165" t="s">
        <v>71</v>
      </c>
      <c r="AY369" s="157" t="s">
        <v>133</v>
      </c>
      <c r="BK369" s="166">
        <f>SUM(BK370:BK391)</f>
        <v>0</v>
      </c>
    </row>
    <row r="370" spans="2:65" s="1" customFormat="1" ht="25.5" customHeight="1">
      <c r="B370" s="169"/>
      <c r="C370" s="170" t="s">
        <v>863</v>
      </c>
      <c r="D370" s="170" t="s">
        <v>136</v>
      </c>
      <c r="E370" s="171" t="s">
        <v>864</v>
      </c>
      <c r="F370" s="172" t="s">
        <v>865</v>
      </c>
      <c r="G370" s="173" t="s">
        <v>866</v>
      </c>
      <c r="H370" s="174">
        <v>50</v>
      </c>
      <c r="I370" s="175"/>
      <c r="J370" s="176">
        <f>ROUND(I370*H370,2)</f>
        <v>0</v>
      </c>
      <c r="K370" s="172" t="s">
        <v>140</v>
      </c>
      <c r="L370" s="40"/>
      <c r="M370" s="177" t="s">
        <v>5</v>
      </c>
      <c r="N370" s="178" t="s">
        <v>43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867</v>
      </c>
      <c r="AT370" s="23" t="s">
        <v>136</v>
      </c>
      <c r="AU370" s="23" t="s">
        <v>78</v>
      </c>
      <c r="AY370" s="23" t="s">
        <v>133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142</v>
      </c>
      <c r="BK370" s="181">
        <f>ROUND(I370*H370,2)</f>
        <v>0</v>
      </c>
      <c r="BL370" s="23" t="s">
        <v>867</v>
      </c>
      <c r="BM370" s="23" t="s">
        <v>868</v>
      </c>
    </row>
    <row r="371" spans="2:65" s="12" customFormat="1">
      <c r="B371" s="191"/>
      <c r="D371" s="183" t="s">
        <v>164</v>
      </c>
      <c r="E371" s="192" t="s">
        <v>5</v>
      </c>
      <c r="F371" s="193" t="s">
        <v>869</v>
      </c>
      <c r="H371" s="192" t="s">
        <v>5</v>
      </c>
      <c r="I371" s="194"/>
      <c r="L371" s="191"/>
      <c r="M371" s="195"/>
      <c r="N371" s="196"/>
      <c r="O371" s="196"/>
      <c r="P371" s="196"/>
      <c r="Q371" s="196"/>
      <c r="R371" s="196"/>
      <c r="S371" s="196"/>
      <c r="T371" s="197"/>
      <c r="AT371" s="192" t="s">
        <v>164</v>
      </c>
      <c r="AU371" s="192" t="s">
        <v>78</v>
      </c>
      <c r="AV371" s="12" t="s">
        <v>78</v>
      </c>
      <c r="AW371" s="12" t="s">
        <v>35</v>
      </c>
      <c r="AX371" s="12" t="s">
        <v>71</v>
      </c>
      <c r="AY371" s="192" t="s">
        <v>133</v>
      </c>
    </row>
    <row r="372" spans="2:65" s="12" customFormat="1">
      <c r="B372" s="191"/>
      <c r="D372" s="183" t="s">
        <v>164</v>
      </c>
      <c r="E372" s="192" t="s">
        <v>5</v>
      </c>
      <c r="F372" s="193" t="s">
        <v>870</v>
      </c>
      <c r="H372" s="192" t="s">
        <v>5</v>
      </c>
      <c r="I372" s="194"/>
      <c r="L372" s="191"/>
      <c r="M372" s="195"/>
      <c r="N372" s="196"/>
      <c r="O372" s="196"/>
      <c r="P372" s="196"/>
      <c r="Q372" s="196"/>
      <c r="R372" s="196"/>
      <c r="S372" s="196"/>
      <c r="T372" s="197"/>
      <c r="AT372" s="192" t="s">
        <v>164</v>
      </c>
      <c r="AU372" s="192" t="s">
        <v>78</v>
      </c>
      <c r="AV372" s="12" t="s">
        <v>78</v>
      </c>
      <c r="AW372" s="12" t="s">
        <v>35</v>
      </c>
      <c r="AX372" s="12" t="s">
        <v>71</v>
      </c>
      <c r="AY372" s="192" t="s">
        <v>133</v>
      </c>
    </row>
    <row r="373" spans="2:65" s="11" customFormat="1">
      <c r="B373" s="182"/>
      <c r="D373" s="183" t="s">
        <v>164</v>
      </c>
      <c r="E373" s="184" t="s">
        <v>5</v>
      </c>
      <c r="F373" s="185" t="s">
        <v>205</v>
      </c>
      <c r="H373" s="186">
        <v>16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164</v>
      </c>
      <c r="AU373" s="184" t="s">
        <v>78</v>
      </c>
      <c r="AV373" s="11" t="s">
        <v>142</v>
      </c>
      <c r="AW373" s="11" t="s">
        <v>35</v>
      </c>
      <c r="AX373" s="11" t="s">
        <v>71</v>
      </c>
      <c r="AY373" s="184" t="s">
        <v>133</v>
      </c>
    </row>
    <row r="374" spans="2:65" s="12" customFormat="1">
      <c r="B374" s="191"/>
      <c r="D374" s="183" t="s">
        <v>164</v>
      </c>
      <c r="E374" s="192" t="s">
        <v>5</v>
      </c>
      <c r="F374" s="193" t="s">
        <v>871</v>
      </c>
      <c r="H374" s="192" t="s">
        <v>5</v>
      </c>
      <c r="I374" s="194"/>
      <c r="L374" s="191"/>
      <c r="M374" s="195"/>
      <c r="N374" s="196"/>
      <c r="O374" s="196"/>
      <c r="P374" s="196"/>
      <c r="Q374" s="196"/>
      <c r="R374" s="196"/>
      <c r="S374" s="196"/>
      <c r="T374" s="197"/>
      <c r="AT374" s="192" t="s">
        <v>164</v>
      </c>
      <c r="AU374" s="192" t="s">
        <v>78</v>
      </c>
      <c r="AV374" s="12" t="s">
        <v>78</v>
      </c>
      <c r="AW374" s="12" t="s">
        <v>35</v>
      </c>
      <c r="AX374" s="12" t="s">
        <v>71</v>
      </c>
      <c r="AY374" s="192" t="s">
        <v>133</v>
      </c>
    </row>
    <row r="375" spans="2:65" s="11" customFormat="1">
      <c r="B375" s="182"/>
      <c r="D375" s="183" t="s">
        <v>164</v>
      </c>
      <c r="E375" s="184" t="s">
        <v>5</v>
      </c>
      <c r="F375" s="185" t="s">
        <v>205</v>
      </c>
      <c r="H375" s="186">
        <v>16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164</v>
      </c>
      <c r="AU375" s="184" t="s">
        <v>78</v>
      </c>
      <c r="AV375" s="11" t="s">
        <v>142</v>
      </c>
      <c r="AW375" s="11" t="s">
        <v>35</v>
      </c>
      <c r="AX375" s="11" t="s">
        <v>71</v>
      </c>
      <c r="AY375" s="184" t="s">
        <v>133</v>
      </c>
    </row>
    <row r="376" spans="2:65" s="12" customFormat="1" ht="27">
      <c r="B376" s="191"/>
      <c r="D376" s="183" t="s">
        <v>164</v>
      </c>
      <c r="E376" s="192" t="s">
        <v>5</v>
      </c>
      <c r="F376" s="193" t="s">
        <v>872</v>
      </c>
      <c r="H376" s="192" t="s">
        <v>5</v>
      </c>
      <c r="I376" s="194"/>
      <c r="L376" s="191"/>
      <c r="M376" s="195"/>
      <c r="N376" s="196"/>
      <c r="O376" s="196"/>
      <c r="P376" s="196"/>
      <c r="Q376" s="196"/>
      <c r="R376" s="196"/>
      <c r="S376" s="196"/>
      <c r="T376" s="197"/>
      <c r="AT376" s="192" t="s">
        <v>164</v>
      </c>
      <c r="AU376" s="192" t="s">
        <v>78</v>
      </c>
      <c r="AV376" s="12" t="s">
        <v>78</v>
      </c>
      <c r="AW376" s="12" t="s">
        <v>35</v>
      </c>
      <c r="AX376" s="12" t="s">
        <v>71</v>
      </c>
      <c r="AY376" s="192" t="s">
        <v>133</v>
      </c>
    </row>
    <row r="377" spans="2:65" s="11" customFormat="1">
      <c r="B377" s="182"/>
      <c r="D377" s="183" t="s">
        <v>164</v>
      </c>
      <c r="E377" s="184" t="s">
        <v>5</v>
      </c>
      <c r="F377" s="185" t="s">
        <v>142</v>
      </c>
      <c r="H377" s="186">
        <v>2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164</v>
      </c>
      <c r="AU377" s="184" t="s">
        <v>78</v>
      </c>
      <c r="AV377" s="11" t="s">
        <v>142</v>
      </c>
      <c r="AW377" s="11" t="s">
        <v>35</v>
      </c>
      <c r="AX377" s="11" t="s">
        <v>71</v>
      </c>
      <c r="AY377" s="184" t="s">
        <v>133</v>
      </c>
    </row>
    <row r="378" spans="2:65" s="12" customFormat="1">
      <c r="B378" s="191"/>
      <c r="D378" s="183" t="s">
        <v>164</v>
      </c>
      <c r="E378" s="192" t="s">
        <v>5</v>
      </c>
      <c r="F378" s="193" t="s">
        <v>873</v>
      </c>
      <c r="H378" s="192" t="s">
        <v>5</v>
      </c>
      <c r="I378" s="194"/>
      <c r="L378" s="191"/>
      <c r="M378" s="195"/>
      <c r="N378" s="196"/>
      <c r="O378" s="196"/>
      <c r="P378" s="196"/>
      <c r="Q378" s="196"/>
      <c r="R378" s="196"/>
      <c r="S378" s="196"/>
      <c r="T378" s="197"/>
      <c r="AT378" s="192" t="s">
        <v>164</v>
      </c>
      <c r="AU378" s="192" t="s">
        <v>78</v>
      </c>
      <c r="AV378" s="12" t="s">
        <v>78</v>
      </c>
      <c r="AW378" s="12" t="s">
        <v>35</v>
      </c>
      <c r="AX378" s="12" t="s">
        <v>71</v>
      </c>
      <c r="AY378" s="192" t="s">
        <v>133</v>
      </c>
    </row>
    <row r="379" spans="2:65" s="11" customFormat="1">
      <c r="B379" s="182"/>
      <c r="D379" s="183" t="s">
        <v>164</v>
      </c>
      <c r="E379" s="184" t="s">
        <v>5</v>
      </c>
      <c r="F379" s="185" t="s">
        <v>166</v>
      </c>
      <c r="H379" s="186">
        <v>8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164</v>
      </c>
      <c r="AU379" s="184" t="s">
        <v>78</v>
      </c>
      <c r="AV379" s="11" t="s">
        <v>142</v>
      </c>
      <c r="AW379" s="11" t="s">
        <v>35</v>
      </c>
      <c r="AX379" s="11" t="s">
        <v>71</v>
      </c>
      <c r="AY379" s="184" t="s">
        <v>133</v>
      </c>
    </row>
    <row r="380" spans="2:65" s="12" customFormat="1">
      <c r="B380" s="191"/>
      <c r="D380" s="183" t="s">
        <v>164</v>
      </c>
      <c r="E380" s="192" t="s">
        <v>5</v>
      </c>
      <c r="F380" s="193" t="s">
        <v>874</v>
      </c>
      <c r="H380" s="192" t="s">
        <v>5</v>
      </c>
      <c r="I380" s="194"/>
      <c r="L380" s="191"/>
      <c r="M380" s="195"/>
      <c r="N380" s="196"/>
      <c r="O380" s="196"/>
      <c r="P380" s="196"/>
      <c r="Q380" s="196"/>
      <c r="R380" s="196"/>
      <c r="S380" s="196"/>
      <c r="T380" s="197"/>
      <c r="AT380" s="192" t="s">
        <v>164</v>
      </c>
      <c r="AU380" s="192" t="s">
        <v>78</v>
      </c>
      <c r="AV380" s="12" t="s">
        <v>78</v>
      </c>
      <c r="AW380" s="12" t="s">
        <v>35</v>
      </c>
      <c r="AX380" s="12" t="s">
        <v>71</v>
      </c>
      <c r="AY380" s="192" t="s">
        <v>133</v>
      </c>
    </row>
    <row r="381" spans="2:65" s="11" customFormat="1">
      <c r="B381" s="182"/>
      <c r="D381" s="183" t="s">
        <v>164</v>
      </c>
      <c r="E381" s="184" t="s">
        <v>5</v>
      </c>
      <c r="F381" s="185" t="s">
        <v>166</v>
      </c>
      <c r="H381" s="186">
        <v>8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164</v>
      </c>
      <c r="AU381" s="184" t="s">
        <v>78</v>
      </c>
      <c r="AV381" s="11" t="s">
        <v>142</v>
      </c>
      <c r="AW381" s="11" t="s">
        <v>35</v>
      </c>
      <c r="AX381" s="11" t="s">
        <v>71</v>
      </c>
      <c r="AY381" s="184" t="s">
        <v>133</v>
      </c>
    </row>
    <row r="382" spans="2:65" s="13" customFormat="1">
      <c r="B382" s="208"/>
      <c r="D382" s="183" t="s">
        <v>164</v>
      </c>
      <c r="E382" s="209" t="s">
        <v>5</v>
      </c>
      <c r="F382" s="210" t="s">
        <v>219</v>
      </c>
      <c r="H382" s="211">
        <v>50</v>
      </c>
      <c r="I382" s="212"/>
      <c r="L382" s="208"/>
      <c r="M382" s="213"/>
      <c r="N382" s="214"/>
      <c r="O382" s="214"/>
      <c r="P382" s="214"/>
      <c r="Q382" s="214"/>
      <c r="R382" s="214"/>
      <c r="S382" s="214"/>
      <c r="T382" s="215"/>
      <c r="AT382" s="209" t="s">
        <v>164</v>
      </c>
      <c r="AU382" s="209" t="s">
        <v>78</v>
      </c>
      <c r="AV382" s="13" t="s">
        <v>141</v>
      </c>
      <c r="AW382" s="13" t="s">
        <v>35</v>
      </c>
      <c r="AX382" s="13" t="s">
        <v>78</v>
      </c>
      <c r="AY382" s="209" t="s">
        <v>133</v>
      </c>
    </row>
    <row r="383" spans="2:65" s="1" customFormat="1" ht="25.5" customHeight="1">
      <c r="B383" s="169"/>
      <c r="C383" s="170" t="s">
        <v>875</v>
      </c>
      <c r="D383" s="170" t="s">
        <v>136</v>
      </c>
      <c r="E383" s="171" t="s">
        <v>876</v>
      </c>
      <c r="F383" s="172" t="s">
        <v>877</v>
      </c>
      <c r="G383" s="173" t="s">
        <v>866</v>
      </c>
      <c r="H383" s="174">
        <v>8</v>
      </c>
      <c r="I383" s="175"/>
      <c r="J383" s="176">
        <f>ROUND(I383*H383,2)</f>
        <v>0</v>
      </c>
      <c r="K383" s="172" t="s">
        <v>140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0</v>
      </c>
      <c r="R383" s="179">
        <f>Q383*H383</f>
        <v>0</v>
      </c>
      <c r="S383" s="179">
        <v>0</v>
      </c>
      <c r="T383" s="180">
        <f>S383*H383</f>
        <v>0</v>
      </c>
      <c r="AR383" s="23" t="s">
        <v>867</v>
      </c>
      <c r="AT383" s="23" t="s">
        <v>136</v>
      </c>
      <c r="AU383" s="23" t="s">
        <v>78</v>
      </c>
      <c r="AY383" s="23" t="s">
        <v>133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142</v>
      </c>
      <c r="BK383" s="181">
        <f>ROUND(I383*H383,2)</f>
        <v>0</v>
      </c>
      <c r="BL383" s="23" t="s">
        <v>867</v>
      </c>
      <c r="BM383" s="23" t="s">
        <v>878</v>
      </c>
    </row>
    <row r="384" spans="2:65" s="12" customFormat="1" ht="27">
      <c r="B384" s="191"/>
      <c r="D384" s="183" t="s">
        <v>164</v>
      </c>
      <c r="E384" s="192" t="s">
        <v>5</v>
      </c>
      <c r="F384" s="193" t="s">
        <v>879</v>
      </c>
      <c r="H384" s="192" t="s">
        <v>5</v>
      </c>
      <c r="I384" s="194"/>
      <c r="L384" s="191"/>
      <c r="M384" s="195"/>
      <c r="N384" s="196"/>
      <c r="O384" s="196"/>
      <c r="P384" s="196"/>
      <c r="Q384" s="196"/>
      <c r="R384" s="196"/>
      <c r="S384" s="196"/>
      <c r="T384" s="197"/>
      <c r="AT384" s="192" t="s">
        <v>164</v>
      </c>
      <c r="AU384" s="192" t="s">
        <v>78</v>
      </c>
      <c r="AV384" s="12" t="s">
        <v>78</v>
      </c>
      <c r="AW384" s="12" t="s">
        <v>35</v>
      </c>
      <c r="AX384" s="12" t="s">
        <v>71</v>
      </c>
      <c r="AY384" s="192" t="s">
        <v>133</v>
      </c>
    </row>
    <row r="385" spans="2:65" s="11" customFormat="1">
      <c r="B385" s="182"/>
      <c r="D385" s="183" t="s">
        <v>164</v>
      </c>
      <c r="E385" s="184" t="s">
        <v>5</v>
      </c>
      <c r="F385" s="185" t="s">
        <v>166</v>
      </c>
      <c r="H385" s="186">
        <v>8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164</v>
      </c>
      <c r="AU385" s="184" t="s">
        <v>78</v>
      </c>
      <c r="AV385" s="11" t="s">
        <v>142</v>
      </c>
      <c r="AW385" s="11" t="s">
        <v>35</v>
      </c>
      <c r="AX385" s="11" t="s">
        <v>78</v>
      </c>
      <c r="AY385" s="184" t="s">
        <v>133</v>
      </c>
    </row>
    <row r="386" spans="2:65" s="1" customFormat="1" ht="25.5" customHeight="1">
      <c r="B386" s="169"/>
      <c r="C386" s="170" t="s">
        <v>880</v>
      </c>
      <c r="D386" s="170" t="s">
        <v>136</v>
      </c>
      <c r="E386" s="171" t="s">
        <v>881</v>
      </c>
      <c r="F386" s="172" t="s">
        <v>882</v>
      </c>
      <c r="G386" s="173" t="s">
        <v>866</v>
      </c>
      <c r="H386" s="174">
        <v>4</v>
      </c>
      <c r="I386" s="175"/>
      <c r="J386" s="176">
        <f>ROUND(I386*H386,2)</f>
        <v>0</v>
      </c>
      <c r="K386" s="172" t="s">
        <v>140</v>
      </c>
      <c r="L386" s="40"/>
      <c r="M386" s="177" t="s">
        <v>5</v>
      </c>
      <c r="N386" s="178" t="s">
        <v>43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867</v>
      </c>
      <c r="AT386" s="23" t="s">
        <v>136</v>
      </c>
      <c r="AU386" s="23" t="s">
        <v>78</v>
      </c>
      <c r="AY386" s="23" t="s">
        <v>133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142</v>
      </c>
      <c r="BK386" s="181">
        <f>ROUND(I386*H386,2)</f>
        <v>0</v>
      </c>
      <c r="BL386" s="23" t="s">
        <v>867</v>
      </c>
      <c r="BM386" s="23" t="s">
        <v>883</v>
      </c>
    </row>
    <row r="387" spans="2:65" s="12" customFormat="1">
      <c r="B387" s="191"/>
      <c r="D387" s="183" t="s">
        <v>164</v>
      </c>
      <c r="E387" s="192" t="s">
        <v>5</v>
      </c>
      <c r="F387" s="193" t="s">
        <v>884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164</v>
      </c>
      <c r="AU387" s="192" t="s">
        <v>78</v>
      </c>
      <c r="AV387" s="12" t="s">
        <v>78</v>
      </c>
      <c r="AW387" s="12" t="s">
        <v>35</v>
      </c>
      <c r="AX387" s="12" t="s">
        <v>71</v>
      </c>
      <c r="AY387" s="192" t="s">
        <v>133</v>
      </c>
    </row>
    <row r="388" spans="2:65" s="11" customFormat="1">
      <c r="B388" s="182"/>
      <c r="D388" s="183" t="s">
        <v>164</v>
      </c>
      <c r="E388" s="184" t="s">
        <v>5</v>
      </c>
      <c r="F388" s="185" t="s">
        <v>141</v>
      </c>
      <c r="H388" s="186">
        <v>4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164</v>
      </c>
      <c r="AU388" s="184" t="s">
        <v>78</v>
      </c>
      <c r="AV388" s="11" t="s">
        <v>142</v>
      </c>
      <c r="AW388" s="11" t="s">
        <v>35</v>
      </c>
      <c r="AX388" s="11" t="s">
        <v>78</v>
      </c>
      <c r="AY388" s="184" t="s">
        <v>133</v>
      </c>
    </row>
    <row r="389" spans="2:65" s="1" customFormat="1" ht="25.5" customHeight="1">
      <c r="B389" s="169"/>
      <c r="C389" s="170" t="s">
        <v>885</v>
      </c>
      <c r="D389" s="170" t="s">
        <v>136</v>
      </c>
      <c r="E389" s="171" t="s">
        <v>886</v>
      </c>
      <c r="F389" s="172" t="s">
        <v>887</v>
      </c>
      <c r="G389" s="173" t="s">
        <v>866</v>
      </c>
      <c r="H389" s="174">
        <v>4</v>
      </c>
      <c r="I389" s="175"/>
      <c r="J389" s="176">
        <f>ROUND(I389*H389,2)</f>
        <v>0</v>
      </c>
      <c r="K389" s="172" t="s">
        <v>140</v>
      </c>
      <c r="L389" s="40"/>
      <c r="M389" s="177" t="s">
        <v>5</v>
      </c>
      <c r="N389" s="178" t="s">
        <v>43</v>
      </c>
      <c r="O389" s="41"/>
      <c r="P389" s="179">
        <f>O389*H389</f>
        <v>0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AR389" s="23" t="s">
        <v>867</v>
      </c>
      <c r="AT389" s="23" t="s">
        <v>136</v>
      </c>
      <c r="AU389" s="23" t="s">
        <v>78</v>
      </c>
      <c r="AY389" s="23" t="s">
        <v>133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142</v>
      </c>
      <c r="BK389" s="181">
        <f>ROUND(I389*H389,2)</f>
        <v>0</v>
      </c>
      <c r="BL389" s="23" t="s">
        <v>867</v>
      </c>
      <c r="BM389" s="23" t="s">
        <v>888</v>
      </c>
    </row>
    <row r="390" spans="2:65" s="12" customFormat="1">
      <c r="B390" s="191"/>
      <c r="D390" s="183" t="s">
        <v>164</v>
      </c>
      <c r="E390" s="192" t="s">
        <v>5</v>
      </c>
      <c r="F390" s="193" t="s">
        <v>889</v>
      </c>
      <c r="H390" s="192" t="s">
        <v>5</v>
      </c>
      <c r="I390" s="194"/>
      <c r="L390" s="191"/>
      <c r="M390" s="195"/>
      <c r="N390" s="196"/>
      <c r="O390" s="196"/>
      <c r="P390" s="196"/>
      <c r="Q390" s="196"/>
      <c r="R390" s="196"/>
      <c r="S390" s="196"/>
      <c r="T390" s="197"/>
      <c r="AT390" s="192" t="s">
        <v>164</v>
      </c>
      <c r="AU390" s="192" t="s">
        <v>78</v>
      </c>
      <c r="AV390" s="12" t="s">
        <v>78</v>
      </c>
      <c r="AW390" s="12" t="s">
        <v>35</v>
      </c>
      <c r="AX390" s="12" t="s">
        <v>71</v>
      </c>
      <c r="AY390" s="192" t="s">
        <v>133</v>
      </c>
    </row>
    <row r="391" spans="2:65" s="11" customFormat="1">
      <c r="B391" s="182"/>
      <c r="D391" s="183" t="s">
        <v>164</v>
      </c>
      <c r="E391" s="184" t="s">
        <v>5</v>
      </c>
      <c r="F391" s="185" t="s">
        <v>141</v>
      </c>
      <c r="H391" s="186">
        <v>4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164</v>
      </c>
      <c r="AU391" s="184" t="s">
        <v>78</v>
      </c>
      <c r="AV391" s="11" t="s">
        <v>142</v>
      </c>
      <c r="AW391" s="11" t="s">
        <v>35</v>
      </c>
      <c r="AX391" s="11" t="s">
        <v>78</v>
      </c>
      <c r="AY391" s="184" t="s">
        <v>133</v>
      </c>
    </row>
    <row r="392" spans="2:65" s="10" customFormat="1" ht="37.35" customHeight="1">
      <c r="B392" s="156"/>
      <c r="D392" s="157" t="s">
        <v>70</v>
      </c>
      <c r="E392" s="158" t="s">
        <v>890</v>
      </c>
      <c r="F392" s="158" t="s">
        <v>891</v>
      </c>
      <c r="I392" s="159"/>
      <c r="J392" s="160">
        <f>BK392</f>
        <v>0</v>
      </c>
      <c r="L392" s="156"/>
      <c r="M392" s="161"/>
      <c r="N392" s="162"/>
      <c r="O392" s="162"/>
      <c r="P392" s="163">
        <f>P393+P395</f>
        <v>0</v>
      </c>
      <c r="Q392" s="162"/>
      <c r="R392" s="163">
        <f>R393+R395</f>
        <v>0</v>
      </c>
      <c r="S392" s="162"/>
      <c r="T392" s="164">
        <f>T393+T395</f>
        <v>0</v>
      </c>
      <c r="AR392" s="157" t="s">
        <v>153</v>
      </c>
      <c r="AT392" s="165" t="s">
        <v>70</v>
      </c>
      <c r="AU392" s="165" t="s">
        <v>71</v>
      </c>
      <c r="AY392" s="157" t="s">
        <v>133</v>
      </c>
      <c r="BK392" s="166">
        <f>BK393+BK395</f>
        <v>0</v>
      </c>
    </row>
    <row r="393" spans="2:65" s="10" customFormat="1" ht="19.899999999999999" customHeight="1">
      <c r="B393" s="156"/>
      <c r="D393" s="157" t="s">
        <v>70</v>
      </c>
      <c r="E393" s="167" t="s">
        <v>892</v>
      </c>
      <c r="F393" s="167" t="s">
        <v>893</v>
      </c>
      <c r="I393" s="159"/>
      <c r="J393" s="168">
        <f>BK393</f>
        <v>0</v>
      </c>
      <c r="L393" s="156"/>
      <c r="M393" s="161"/>
      <c r="N393" s="162"/>
      <c r="O393" s="162"/>
      <c r="P393" s="163">
        <f>P394</f>
        <v>0</v>
      </c>
      <c r="Q393" s="162"/>
      <c r="R393" s="163">
        <f>R394</f>
        <v>0</v>
      </c>
      <c r="S393" s="162"/>
      <c r="T393" s="164">
        <f>T394</f>
        <v>0</v>
      </c>
      <c r="AR393" s="157" t="s">
        <v>153</v>
      </c>
      <c r="AT393" s="165" t="s">
        <v>70</v>
      </c>
      <c r="AU393" s="165" t="s">
        <v>78</v>
      </c>
      <c r="AY393" s="157" t="s">
        <v>133</v>
      </c>
      <c r="BK393" s="166">
        <f>BK394</f>
        <v>0</v>
      </c>
    </row>
    <row r="394" spans="2:65" s="1" customFormat="1" ht="16.5" customHeight="1">
      <c r="B394" s="169"/>
      <c r="C394" s="170" t="s">
        <v>894</v>
      </c>
      <c r="D394" s="170" t="s">
        <v>136</v>
      </c>
      <c r="E394" s="171" t="s">
        <v>895</v>
      </c>
      <c r="F394" s="172" t="s">
        <v>893</v>
      </c>
      <c r="G394" s="173" t="s">
        <v>396</v>
      </c>
      <c r="H394" s="174">
        <v>1</v>
      </c>
      <c r="I394" s="175"/>
      <c r="J394" s="176">
        <f>ROUND(I394*H394,2)</f>
        <v>0</v>
      </c>
      <c r="K394" s="172" t="s">
        <v>140</v>
      </c>
      <c r="L394" s="40"/>
      <c r="M394" s="177" t="s">
        <v>5</v>
      </c>
      <c r="N394" s="178" t="s">
        <v>43</v>
      </c>
      <c r="O394" s="41"/>
      <c r="P394" s="179">
        <f>O394*H394</f>
        <v>0</v>
      </c>
      <c r="Q394" s="179">
        <v>0</v>
      </c>
      <c r="R394" s="179">
        <f>Q394*H394</f>
        <v>0</v>
      </c>
      <c r="S394" s="179">
        <v>0</v>
      </c>
      <c r="T394" s="180">
        <f>S394*H394</f>
        <v>0</v>
      </c>
      <c r="AR394" s="23" t="s">
        <v>896</v>
      </c>
      <c r="AT394" s="23" t="s">
        <v>136</v>
      </c>
      <c r="AU394" s="23" t="s">
        <v>142</v>
      </c>
      <c r="AY394" s="23" t="s">
        <v>133</v>
      </c>
      <c r="BE394" s="181">
        <f>IF(N394="základní",J394,0)</f>
        <v>0</v>
      </c>
      <c r="BF394" s="181">
        <f>IF(N394="snížená",J394,0)</f>
        <v>0</v>
      </c>
      <c r="BG394" s="181">
        <f>IF(N394="zákl. přenesená",J394,0)</f>
        <v>0</v>
      </c>
      <c r="BH394" s="181">
        <f>IF(N394="sníž. přenesená",J394,0)</f>
        <v>0</v>
      </c>
      <c r="BI394" s="181">
        <f>IF(N394="nulová",J394,0)</f>
        <v>0</v>
      </c>
      <c r="BJ394" s="23" t="s">
        <v>142</v>
      </c>
      <c r="BK394" s="181">
        <f>ROUND(I394*H394,2)</f>
        <v>0</v>
      </c>
      <c r="BL394" s="23" t="s">
        <v>896</v>
      </c>
      <c r="BM394" s="23" t="s">
        <v>897</v>
      </c>
    </row>
    <row r="395" spans="2:65" s="10" customFormat="1" ht="29.85" customHeight="1">
      <c r="B395" s="156"/>
      <c r="D395" s="157" t="s">
        <v>70</v>
      </c>
      <c r="E395" s="167" t="s">
        <v>898</v>
      </c>
      <c r="F395" s="167" t="s">
        <v>899</v>
      </c>
      <c r="I395" s="159"/>
      <c r="J395" s="168">
        <f>BK395</f>
        <v>0</v>
      </c>
      <c r="L395" s="156"/>
      <c r="M395" s="161"/>
      <c r="N395" s="162"/>
      <c r="O395" s="162"/>
      <c r="P395" s="163">
        <f>P396</f>
        <v>0</v>
      </c>
      <c r="Q395" s="162"/>
      <c r="R395" s="163">
        <f>R396</f>
        <v>0</v>
      </c>
      <c r="S395" s="162"/>
      <c r="T395" s="164">
        <f>T396</f>
        <v>0</v>
      </c>
      <c r="AR395" s="157" t="s">
        <v>153</v>
      </c>
      <c r="AT395" s="165" t="s">
        <v>70</v>
      </c>
      <c r="AU395" s="165" t="s">
        <v>78</v>
      </c>
      <c r="AY395" s="157" t="s">
        <v>133</v>
      </c>
      <c r="BK395" s="166">
        <f>BK396</f>
        <v>0</v>
      </c>
    </row>
    <row r="396" spans="2:65" s="1" customFormat="1" ht="16.5" customHeight="1">
      <c r="B396" s="169"/>
      <c r="C396" s="170" t="s">
        <v>900</v>
      </c>
      <c r="D396" s="170" t="s">
        <v>136</v>
      </c>
      <c r="E396" s="171" t="s">
        <v>901</v>
      </c>
      <c r="F396" s="172" t="s">
        <v>899</v>
      </c>
      <c r="G396" s="173" t="s">
        <v>396</v>
      </c>
      <c r="H396" s="174">
        <v>1</v>
      </c>
      <c r="I396" s="175"/>
      <c r="J396" s="176">
        <f>ROUND(I396*H396,2)</f>
        <v>0</v>
      </c>
      <c r="K396" s="172" t="s">
        <v>140</v>
      </c>
      <c r="L396" s="40"/>
      <c r="M396" s="177" t="s">
        <v>5</v>
      </c>
      <c r="N396" s="216" t="s">
        <v>43</v>
      </c>
      <c r="O396" s="217"/>
      <c r="P396" s="218">
        <f>O396*H396</f>
        <v>0</v>
      </c>
      <c r="Q396" s="218">
        <v>0</v>
      </c>
      <c r="R396" s="218">
        <f>Q396*H396</f>
        <v>0</v>
      </c>
      <c r="S396" s="218">
        <v>0</v>
      </c>
      <c r="T396" s="219">
        <f>S396*H396</f>
        <v>0</v>
      </c>
      <c r="AR396" s="23" t="s">
        <v>896</v>
      </c>
      <c r="AT396" s="23" t="s">
        <v>136</v>
      </c>
      <c r="AU396" s="23" t="s">
        <v>142</v>
      </c>
      <c r="AY396" s="23" t="s">
        <v>133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23" t="s">
        <v>142</v>
      </c>
      <c r="BK396" s="181">
        <f>ROUND(I396*H396,2)</f>
        <v>0</v>
      </c>
      <c r="BL396" s="23" t="s">
        <v>896</v>
      </c>
      <c r="BM396" s="23" t="s">
        <v>902</v>
      </c>
    </row>
    <row r="397" spans="2:65" s="1" customFormat="1" ht="6.95" customHeight="1">
      <c r="B397" s="55"/>
      <c r="C397" s="56"/>
      <c r="D397" s="56"/>
      <c r="E397" s="56"/>
      <c r="F397" s="56"/>
      <c r="G397" s="56"/>
      <c r="H397" s="56"/>
      <c r="I397" s="122"/>
      <c r="J397" s="56"/>
      <c r="K397" s="56"/>
      <c r="L397" s="40"/>
    </row>
  </sheetData>
  <autoFilter ref="C100:K396"/>
  <mergeCells count="10">
    <mergeCell ref="J51:J52"/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9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903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904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905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906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907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908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909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910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911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912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913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914</v>
      </c>
      <c r="F17" s="349" t="s">
        <v>915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916</v>
      </c>
      <c r="F18" s="349" t="s">
        <v>917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918</v>
      </c>
      <c r="F19" s="349" t="s">
        <v>919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920</v>
      </c>
      <c r="F20" s="349" t="s">
        <v>921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922</v>
      </c>
      <c r="F21" s="349" t="s">
        <v>923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924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925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926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927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928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929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930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931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932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118</v>
      </c>
      <c r="F34" s="229"/>
      <c r="G34" s="349" t="s">
        <v>933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934</v>
      </c>
      <c r="F35" s="229"/>
      <c r="G35" s="349" t="s">
        <v>935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936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119</v>
      </c>
      <c r="F37" s="229"/>
      <c r="G37" s="349" t="s">
        <v>937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120</v>
      </c>
      <c r="F38" s="229"/>
      <c r="G38" s="349" t="s">
        <v>938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121</v>
      </c>
      <c r="F39" s="229"/>
      <c r="G39" s="349" t="s">
        <v>939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940</v>
      </c>
      <c r="F40" s="229"/>
      <c r="G40" s="349" t="s">
        <v>941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942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943</v>
      </c>
      <c r="F42" s="229"/>
      <c r="G42" s="349" t="s">
        <v>944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123</v>
      </c>
      <c r="F43" s="229"/>
      <c r="G43" s="349" t="s">
        <v>945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946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947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948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949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950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951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952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953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954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955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956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957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958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959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960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961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962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963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964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965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966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967</v>
      </c>
      <c r="D74" s="245"/>
      <c r="E74" s="245"/>
      <c r="F74" s="245" t="s">
        <v>968</v>
      </c>
      <c r="G74" s="246"/>
      <c r="H74" s="245" t="s">
        <v>119</v>
      </c>
      <c r="I74" s="245" t="s">
        <v>56</v>
      </c>
      <c r="J74" s="245" t="s">
        <v>969</v>
      </c>
      <c r="K74" s="244"/>
    </row>
    <row r="75" spans="2:11" ht="17.25" customHeight="1">
      <c r="B75" s="243"/>
      <c r="C75" s="247" t="s">
        <v>970</v>
      </c>
      <c r="D75" s="247"/>
      <c r="E75" s="247"/>
      <c r="F75" s="248" t="s">
        <v>971</v>
      </c>
      <c r="G75" s="249"/>
      <c r="H75" s="247"/>
      <c r="I75" s="247"/>
      <c r="J75" s="247" t="s">
        <v>972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973</v>
      </c>
      <c r="G77" s="251"/>
      <c r="H77" s="233" t="s">
        <v>974</v>
      </c>
      <c r="I77" s="233" t="s">
        <v>975</v>
      </c>
      <c r="J77" s="233">
        <v>20</v>
      </c>
      <c r="K77" s="244"/>
    </row>
    <row r="78" spans="2:11" ht="15" customHeight="1">
      <c r="B78" s="243"/>
      <c r="C78" s="233" t="s">
        <v>976</v>
      </c>
      <c r="D78" s="233"/>
      <c r="E78" s="233"/>
      <c r="F78" s="252" t="s">
        <v>973</v>
      </c>
      <c r="G78" s="251"/>
      <c r="H78" s="233" t="s">
        <v>977</v>
      </c>
      <c r="I78" s="233" t="s">
        <v>975</v>
      </c>
      <c r="J78" s="233">
        <v>120</v>
      </c>
      <c r="K78" s="244"/>
    </row>
    <row r="79" spans="2:11" ht="15" customHeight="1">
      <c r="B79" s="253"/>
      <c r="C79" s="233" t="s">
        <v>978</v>
      </c>
      <c r="D79" s="233"/>
      <c r="E79" s="233"/>
      <c r="F79" s="252" t="s">
        <v>979</v>
      </c>
      <c r="G79" s="251"/>
      <c r="H79" s="233" t="s">
        <v>980</v>
      </c>
      <c r="I79" s="233" t="s">
        <v>975</v>
      </c>
      <c r="J79" s="233">
        <v>50</v>
      </c>
      <c r="K79" s="244"/>
    </row>
    <row r="80" spans="2:11" ht="15" customHeight="1">
      <c r="B80" s="253"/>
      <c r="C80" s="233" t="s">
        <v>981</v>
      </c>
      <c r="D80" s="233"/>
      <c r="E80" s="233"/>
      <c r="F80" s="252" t="s">
        <v>973</v>
      </c>
      <c r="G80" s="251"/>
      <c r="H80" s="233" t="s">
        <v>982</v>
      </c>
      <c r="I80" s="233" t="s">
        <v>983</v>
      </c>
      <c r="J80" s="233"/>
      <c r="K80" s="244"/>
    </row>
    <row r="81" spans="2:11" ht="15" customHeight="1">
      <c r="B81" s="253"/>
      <c r="C81" s="254" t="s">
        <v>984</v>
      </c>
      <c r="D81" s="254"/>
      <c r="E81" s="254"/>
      <c r="F81" s="255" t="s">
        <v>979</v>
      </c>
      <c r="G81" s="254"/>
      <c r="H81" s="254" t="s">
        <v>985</v>
      </c>
      <c r="I81" s="254" t="s">
        <v>975</v>
      </c>
      <c r="J81" s="254">
        <v>15</v>
      </c>
      <c r="K81" s="244"/>
    </row>
    <row r="82" spans="2:11" ht="15" customHeight="1">
      <c r="B82" s="253"/>
      <c r="C82" s="254" t="s">
        <v>986</v>
      </c>
      <c r="D82" s="254"/>
      <c r="E82" s="254"/>
      <c r="F82" s="255" t="s">
        <v>979</v>
      </c>
      <c r="G82" s="254"/>
      <c r="H82" s="254" t="s">
        <v>987</v>
      </c>
      <c r="I82" s="254" t="s">
        <v>975</v>
      </c>
      <c r="J82" s="254">
        <v>15</v>
      </c>
      <c r="K82" s="244"/>
    </row>
    <row r="83" spans="2:11" ht="15" customHeight="1">
      <c r="B83" s="253"/>
      <c r="C83" s="254" t="s">
        <v>988</v>
      </c>
      <c r="D83" s="254"/>
      <c r="E83" s="254"/>
      <c r="F83" s="255" t="s">
        <v>979</v>
      </c>
      <c r="G83" s="254"/>
      <c r="H83" s="254" t="s">
        <v>989</v>
      </c>
      <c r="I83" s="254" t="s">
        <v>975</v>
      </c>
      <c r="J83" s="254">
        <v>20</v>
      </c>
      <c r="K83" s="244"/>
    </row>
    <row r="84" spans="2:11" ht="15" customHeight="1">
      <c r="B84" s="253"/>
      <c r="C84" s="254" t="s">
        <v>990</v>
      </c>
      <c r="D84" s="254"/>
      <c r="E84" s="254"/>
      <c r="F84" s="255" t="s">
        <v>979</v>
      </c>
      <c r="G84" s="254"/>
      <c r="H84" s="254" t="s">
        <v>991</v>
      </c>
      <c r="I84" s="254" t="s">
        <v>975</v>
      </c>
      <c r="J84" s="254">
        <v>20</v>
      </c>
      <c r="K84" s="244"/>
    </row>
    <row r="85" spans="2:11" ht="15" customHeight="1">
      <c r="B85" s="253"/>
      <c r="C85" s="233" t="s">
        <v>992</v>
      </c>
      <c r="D85" s="233"/>
      <c r="E85" s="233"/>
      <c r="F85" s="252" t="s">
        <v>979</v>
      </c>
      <c r="G85" s="251"/>
      <c r="H85" s="233" t="s">
        <v>993</v>
      </c>
      <c r="I85" s="233" t="s">
        <v>975</v>
      </c>
      <c r="J85" s="233">
        <v>50</v>
      </c>
      <c r="K85" s="244"/>
    </row>
    <row r="86" spans="2:11" ht="15" customHeight="1">
      <c r="B86" s="253"/>
      <c r="C86" s="233" t="s">
        <v>994</v>
      </c>
      <c r="D86" s="233"/>
      <c r="E86" s="233"/>
      <c r="F86" s="252" t="s">
        <v>979</v>
      </c>
      <c r="G86" s="251"/>
      <c r="H86" s="233" t="s">
        <v>995</v>
      </c>
      <c r="I86" s="233" t="s">
        <v>975</v>
      </c>
      <c r="J86" s="233">
        <v>20</v>
      </c>
      <c r="K86" s="244"/>
    </row>
    <row r="87" spans="2:11" ht="15" customHeight="1">
      <c r="B87" s="253"/>
      <c r="C87" s="233" t="s">
        <v>996</v>
      </c>
      <c r="D87" s="233"/>
      <c r="E87" s="233"/>
      <c r="F87" s="252" t="s">
        <v>979</v>
      </c>
      <c r="G87" s="251"/>
      <c r="H87" s="233" t="s">
        <v>997</v>
      </c>
      <c r="I87" s="233" t="s">
        <v>975</v>
      </c>
      <c r="J87" s="233">
        <v>20</v>
      </c>
      <c r="K87" s="244"/>
    </row>
    <row r="88" spans="2:11" ht="15" customHeight="1">
      <c r="B88" s="253"/>
      <c r="C88" s="233" t="s">
        <v>998</v>
      </c>
      <c r="D88" s="233"/>
      <c r="E88" s="233"/>
      <c r="F88" s="252" t="s">
        <v>979</v>
      </c>
      <c r="G88" s="251"/>
      <c r="H88" s="233" t="s">
        <v>999</v>
      </c>
      <c r="I88" s="233" t="s">
        <v>975</v>
      </c>
      <c r="J88" s="233">
        <v>50</v>
      </c>
      <c r="K88" s="244"/>
    </row>
    <row r="89" spans="2:11" ht="15" customHeight="1">
      <c r="B89" s="253"/>
      <c r="C89" s="233" t="s">
        <v>1000</v>
      </c>
      <c r="D89" s="233"/>
      <c r="E89" s="233"/>
      <c r="F89" s="252" t="s">
        <v>979</v>
      </c>
      <c r="G89" s="251"/>
      <c r="H89" s="233" t="s">
        <v>1000</v>
      </c>
      <c r="I89" s="233" t="s">
        <v>975</v>
      </c>
      <c r="J89" s="233">
        <v>50</v>
      </c>
      <c r="K89" s="244"/>
    </row>
    <row r="90" spans="2:11" ht="15" customHeight="1">
      <c r="B90" s="253"/>
      <c r="C90" s="233" t="s">
        <v>124</v>
      </c>
      <c r="D90" s="233"/>
      <c r="E90" s="233"/>
      <c r="F90" s="252" t="s">
        <v>979</v>
      </c>
      <c r="G90" s="251"/>
      <c r="H90" s="233" t="s">
        <v>1001</v>
      </c>
      <c r="I90" s="233" t="s">
        <v>975</v>
      </c>
      <c r="J90" s="233">
        <v>255</v>
      </c>
      <c r="K90" s="244"/>
    </row>
    <row r="91" spans="2:11" ht="15" customHeight="1">
      <c r="B91" s="253"/>
      <c r="C91" s="233" t="s">
        <v>1002</v>
      </c>
      <c r="D91" s="233"/>
      <c r="E91" s="233"/>
      <c r="F91" s="252" t="s">
        <v>973</v>
      </c>
      <c r="G91" s="251"/>
      <c r="H91" s="233" t="s">
        <v>1003</v>
      </c>
      <c r="I91" s="233" t="s">
        <v>1004</v>
      </c>
      <c r="J91" s="233"/>
      <c r="K91" s="244"/>
    </row>
    <row r="92" spans="2:11" ht="15" customHeight="1">
      <c r="B92" s="253"/>
      <c r="C92" s="233" t="s">
        <v>1005</v>
      </c>
      <c r="D92" s="233"/>
      <c r="E92" s="233"/>
      <c r="F92" s="252" t="s">
        <v>973</v>
      </c>
      <c r="G92" s="251"/>
      <c r="H92" s="233" t="s">
        <v>1006</v>
      </c>
      <c r="I92" s="233" t="s">
        <v>1007</v>
      </c>
      <c r="J92" s="233"/>
      <c r="K92" s="244"/>
    </row>
    <row r="93" spans="2:11" ht="15" customHeight="1">
      <c r="B93" s="253"/>
      <c r="C93" s="233" t="s">
        <v>1008</v>
      </c>
      <c r="D93" s="233"/>
      <c r="E93" s="233"/>
      <c r="F93" s="252" t="s">
        <v>973</v>
      </c>
      <c r="G93" s="251"/>
      <c r="H93" s="233" t="s">
        <v>1008</v>
      </c>
      <c r="I93" s="233" t="s">
        <v>1007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973</v>
      </c>
      <c r="G94" s="251"/>
      <c r="H94" s="233" t="s">
        <v>1009</v>
      </c>
      <c r="I94" s="233" t="s">
        <v>1007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973</v>
      </c>
      <c r="G95" s="251"/>
      <c r="H95" s="233" t="s">
        <v>1010</v>
      </c>
      <c r="I95" s="233" t="s">
        <v>1007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1011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967</v>
      </c>
      <c r="D101" s="245"/>
      <c r="E101" s="245"/>
      <c r="F101" s="245" t="s">
        <v>968</v>
      </c>
      <c r="G101" s="246"/>
      <c r="H101" s="245" t="s">
        <v>119</v>
      </c>
      <c r="I101" s="245" t="s">
        <v>56</v>
      </c>
      <c r="J101" s="245" t="s">
        <v>969</v>
      </c>
      <c r="K101" s="244"/>
    </row>
    <row r="102" spans="2:11" ht="17.25" customHeight="1">
      <c r="B102" s="243"/>
      <c r="C102" s="247" t="s">
        <v>970</v>
      </c>
      <c r="D102" s="247"/>
      <c r="E102" s="247"/>
      <c r="F102" s="248" t="s">
        <v>971</v>
      </c>
      <c r="G102" s="249"/>
      <c r="H102" s="247"/>
      <c r="I102" s="247"/>
      <c r="J102" s="247" t="s">
        <v>972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973</v>
      </c>
      <c r="G104" s="261"/>
      <c r="H104" s="233" t="s">
        <v>1012</v>
      </c>
      <c r="I104" s="233" t="s">
        <v>975</v>
      </c>
      <c r="J104" s="233">
        <v>20</v>
      </c>
      <c r="K104" s="244"/>
    </row>
    <row r="105" spans="2:11" ht="15" customHeight="1">
      <c r="B105" s="243"/>
      <c r="C105" s="233" t="s">
        <v>976</v>
      </c>
      <c r="D105" s="233"/>
      <c r="E105" s="233"/>
      <c r="F105" s="252" t="s">
        <v>973</v>
      </c>
      <c r="G105" s="233"/>
      <c r="H105" s="233" t="s">
        <v>1012</v>
      </c>
      <c r="I105" s="233" t="s">
        <v>975</v>
      </c>
      <c r="J105" s="233">
        <v>120</v>
      </c>
      <c r="K105" s="244"/>
    </row>
    <row r="106" spans="2:11" ht="15" customHeight="1">
      <c r="B106" s="253"/>
      <c r="C106" s="233" t="s">
        <v>978</v>
      </c>
      <c r="D106" s="233"/>
      <c r="E106" s="233"/>
      <c r="F106" s="252" t="s">
        <v>979</v>
      </c>
      <c r="G106" s="233"/>
      <c r="H106" s="233" t="s">
        <v>1012</v>
      </c>
      <c r="I106" s="233" t="s">
        <v>975</v>
      </c>
      <c r="J106" s="233">
        <v>50</v>
      </c>
      <c r="K106" s="244"/>
    </row>
    <row r="107" spans="2:11" ht="15" customHeight="1">
      <c r="B107" s="253"/>
      <c r="C107" s="233" t="s">
        <v>981</v>
      </c>
      <c r="D107" s="233"/>
      <c r="E107" s="233"/>
      <c r="F107" s="252" t="s">
        <v>973</v>
      </c>
      <c r="G107" s="233"/>
      <c r="H107" s="233" t="s">
        <v>1012</v>
      </c>
      <c r="I107" s="233" t="s">
        <v>983</v>
      </c>
      <c r="J107" s="233"/>
      <c r="K107" s="244"/>
    </row>
    <row r="108" spans="2:11" ht="15" customHeight="1">
      <c r="B108" s="253"/>
      <c r="C108" s="233" t="s">
        <v>992</v>
      </c>
      <c r="D108" s="233"/>
      <c r="E108" s="233"/>
      <c r="F108" s="252" t="s">
        <v>979</v>
      </c>
      <c r="G108" s="233"/>
      <c r="H108" s="233" t="s">
        <v>1012</v>
      </c>
      <c r="I108" s="233" t="s">
        <v>975</v>
      </c>
      <c r="J108" s="233">
        <v>50</v>
      </c>
      <c r="K108" s="244"/>
    </row>
    <row r="109" spans="2:11" ht="15" customHeight="1">
      <c r="B109" s="253"/>
      <c r="C109" s="233" t="s">
        <v>1000</v>
      </c>
      <c r="D109" s="233"/>
      <c r="E109" s="233"/>
      <c r="F109" s="252" t="s">
        <v>979</v>
      </c>
      <c r="G109" s="233"/>
      <c r="H109" s="233" t="s">
        <v>1012</v>
      </c>
      <c r="I109" s="233" t="s">
        <v>975</v>
      </c>
      <c r="J109" s="233">
        <v>50</v>
      </c>
      <c r="K109" s="244"/>
    </row>
    <row r="110" spans="2:11" ht="15" customHeight="1">
      <c r="B110" s="253"/>
      <c r="C110" s="233" t="s">
        <v>998</v>
      </c>
      <c r="D110" s="233"/>
      <c r="E110" s="233"/>
      <c r="F110" s="252" t="s">
        <v>979</v>
      </c>
      <c r="G110" s="233"/>
      <c r="H110" s="233" t="s">
        <v>1012</v>
      </c>
      <c r="I110" s="233" t="s">
        <v>975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973</v>
      </c>
      <c r="G111" s="233"/>
      <c r="H111" s="233" t="s">
        <v>1013</v>
      </c>
      <c r="I111" s="233" t="s">
        <v>975</v>
      </c>
      <c r="J111" s="233">
        <v>20</v>
      </c>
      <c r="K111" s="244"/>
    </row>
    <row r="112" spans="2:11" ht="15" customHeight="1">
      <c r="B112" s="253"/>
      <c r="C112" s="233" t="s">
        <v>1014</v>
      </c>
      <c r="D112" s="233"/>
      <c r="E112" s="233"/>
      <c r="F112" s="252" t="s">
        <v>973</v>
      </c>
      <c r="G112" s="233"/>
      <c r="H112" s="233" t="s">
        <v>1015</v>
      </c>
      <c r="I112" s="233" t="s">
        <v>975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973</v>
      </c>
      <c r="G113" s="233"/>
      <c r="H113" s="233" t="s">
        <v>1016</v>
      </c>
      <c r="I113" s="233" t="s">
        <v>1007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973</v>
      </c>
      <c r="G114" s="233"/>
      <c r="H114" s="233" t="s">
        <v>1017</v>
      </c>
      <c r="I114" s="233" t="s">
        <v>1007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973</v>
      </c>
      <c r="G115" s="233"/>
      <c r="H115" s="233" t="s">
        <v>1018</v>
      </c>
      <c r="I115" s="233" t="s">
        <v>1019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1020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967</v>
      </c>
      <c r="D121" s="245"/>
      <c r="E121" s="245"/>
      <c r="F121" s="245" t="s">
        <v>968</v>
      </c>
      <c r="G121" s="246"/>
      <c r="H121" s="245" t="s">
        <v>119</v>
      </c>
      <c r="I121" s="245" t="s">
        <v>56</v>
      </c>
      <c r="J121" s="245" t="s">
        <v>969</v>
      </c>
      <c r="K121" s="271"/>
    </row>
    <row r="122" spans="2:11" ht="17.25" customHeight="1">
      <c r="B122" s="270"/>
      <c r="C122" s="247" t="s">
        <v>970</v>
      </c>
      <c r="D122" s="247"/>
      <c r="E122" s="247"/>
      <c r="F122" s="248" t="s">
        <v>971</v>
      </c>
      <c r="G122" s="249"/>
      <c r="H122" s="247"/>
      <c r="I122" s="247"/>
      <c r="J122" s="247" t="s">
        <v>972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976</v>
      </c>
      <c r="D124" s="250"/>
      <c r="E124" s="250"/>
      <c r="F124" s="252" t="s">
        <v>973</v>
      </c>
      <c r="G124" s="233"/>
      <c r="H124" s="233" t="s">
        <v>1012</v>
      </c>
      <c r="I124" s="233" t="s">
        <v>975</v>
      </c>
      <c r="J124" s="233">
        <v>120</v>
      </c>
      <c r="K124" s="274"/>
    </row>
    <row r="125" spans="2:11" ht="15" customHeight="1">
      <c r="B125" s="272"/>
      <c r="C125" s="233" t="s">
        <v>1021</v>
      </c>
      <c r="D125" s="233"/>
      <c r="E125" s="233"/>
      <c r="F125" s="252" t="s">
        <v>973</v>
      </c>
      <c r="G125" s="233"/>
      <c r="H125" s="233" t="s">
        <v>1022</v>
      </c>
      <c r="I125" s="233" t="s">
        <v>975</v>
      </c>
      <c r="J125" s="233" t="s">
        <v>1023</v>
      </c>
      <c r="K125" s="274"/>
    </row>
    <row r="126" spans="2:11" ht="15" customHeight="1">
      <c r="B126" s="272"/>
      <c r="C126" s="233" t="s">
        <v>922</v>
      </c>
      <c r="D126" s="233"/>
      <c r="E126" s="233"/>
      <c r="F126" s="252" t="s">
        <v>973</v>
      </c>
      <c r="G126" s="233"/>
      <c r="H126" s="233" t="s">
        <v>1024</v>
      </c>
      <c r="I126" s="233" t="s">
        <v>975</v>
      </c>
      <c r="J126" s="233" t="s">
        <v>1023</v>
      </c>
      <c r="K126" s="274"/>
    </row>
    <row r="127" spans="2:11" ht="15" customHeight="1">
      <c r="B127" s="272"/>
      <c r="C127" s="233" t="s">
        <v>984</v>
      </c>
      <c r="D127" s="233"/>
      <c r="E127" s="233"/>
      <c r="F127" s="252" t="s">
        <v>979</v>
      </c>
      <c r="G127" s="233"/>
      <c r="H127" s="233" t="s">
        <v>985</v>
      </c>
      <c r="I127" s="233" t="s">
        <v>975</v>
      </c>
      <c r="J127" s="233">
        <v>15</v>
      </c>
      <c r="K127" s="274"/>
    </row>
    <row r="128" spans="2:11" ht="15" customHeight="1">
      <c r="B128" s="272"/>
      <c r="C128" s="254" t="s">
        <v>986</v>
      </c>
      <c r="D128" s="254"/>
      <c r="E128" s="254"/>
      <c r="F128" s="255" t="s">
        <v>979</v>
      </c>
      <c r="G128" s="254"/>
      <c r="H128" s="254" t="s">
        <v>987</v>
      </c>
      <c r="I128" s="254" t="s">
        <v>975</v>
      </c>
      <c r="J128" s="254">
        <v>15</v>
      </c>
      <c r="K128" s="274"/>
    </row>
    <row r="129" spans="2:11" ht="15" customHeight="1">
      <c r="B129" s="272"/>
      <c r="C129" s="254" t="s">
        <v>988</v>
      </c>
      <c r="D129" s="254"/>
      <c r="E129" s="254"/>
      <c r="F129" s="255" t="s">
        <v>979</v>
      </c>
      <c r="G129" s="254"/>
      <c r="H129" s="254" t="s">
        <v>989</v>
      </c>
      <c r="I129" s="254" t="s">
        <v>975</v>
      </c>
      <c r="J129" s="254">
        <v>20</v>
      </c>
      <c r="K129" s="274"/>
    </row>
    <row r="130" spans="2:11" ht="15" customHeight="1">
      <c r="B130" s="272"/>
      <c r="C130" s="254" t="s">
        <v>990</v>
      </c>
      <c r="D130" s="254"/>
      <c r="E130" s="254"/>
      <c r="F130" s="255" t="s">
        <v>979</v>
      </c>
      <c r="G130" s="254"/>
      <c r="H130" s="254" t="s">
        <v>991</v>
      </c>
      <c r="I130" s="254" t="s">
        <v>975</v>
      </c>
      <c r="J130" s="254">
        <v>20</v>
      </c>
      <c r="K130" s="274"/>
    </row>
    <row r="131" spans="2:11" ht="15" customHeight="1">
      <c r="B131" s="272"/>
      <c r="C131" s="233" t="s">
        <v>978</v>
      </c>
      <c r="D131" s="233"/>
      <c r="E131" s="233"/>
      <c r="F131" s="252" t="s">
        <v>979</v>
      </c>
      <c r="G131" s="233"/>
      <c r="H131" s="233" t="s">
        <v>1012</v>
      </c>
      <c r="I131" s="233" t="s">
        <v>975</v>
      </c>
      <c r="J131" s="233">
        <v>50</v>
      </c>
      <c r="K131" s="274"/>
    </row>
    <row r="132" spans="2:11" ht="15" customHeight="1">
      <c r="B132" s="272"/>
      <c r="C132" s="233" t="s">
        <v>992</v>
      </c>
      <c r="D132" s="233"/>
      <c r="E132" s="233"/>
      <c r="F132" s="252" t="s">
        <v>979</v>
      </c>
      <c r="G132" s="233"/>
      <c r="H132" s="233" t="s">
        <v>1012</v>
      </c>
      <c r="I132" s="233" t="s">
        <v>975</v>
      </c>
      <c r="J132" s="233">
        <v>50</v>
      </c>
      <c r="K132" s="274"/>
    </row>
    <row r="133" spans="2:11" ht="15" customHeight="1">
      <c r="B133" s="272"/>
      <c r="C133" s="233" t="s">
        <v>998</v>
      </c>
      <c r="D133" s="233"/>
      <c r="E133" s="233"/>
      <c r="F133" s="252" t="s">
        <v>979</v>
      </c>
      <c r="G133" s="233"/>
      <c r="H133" s="233" t="s">
        <v>1012</v>
      </c>
      <c r="I133" s="233" t="s">
        <v>975</v>
      </c>
      <c r="J133" s="233">
        <v>50</v>
      </c>
      <c r="K133" s="274"/>
    </row>
    <row r="134" spans="2:11" ht="15" customHeight="1">
      <c r="B134" s="272"/>
      <c r="C134" s="233" t="s">
        <v>1000</v>
      </c>
      <c r="D134" s="233"/>
      <c r="E134" s="233"/>
      <c r="F134" s="252" t="s">
        <v>979</v>
      </c>
      <c r="G134" s="233"/>
      <c r="H134" s="233" t="s">
        <v>1012</v>
      </c>
      <c r="I134" s="233" t="s">
        <v>975</v>
      </c>
      <c r="J134" s="233">
        <v>50</v>
      </c>
      <c r="K134" s="274"/>
    </row>
    <row r="135" spans="2:11" ht="15" customHeight="1">
      <c r="B135" s="272"/>
      <c r="C135" s="233" t="s">
        <v>124</v>
      </c>
      <c r="D135" s="233"/>
      <c r="E135" s="233"/>
      <c r="F135" s="252" t="s">
        <v>979</v>
      </c>
      <c r="G135" s="233"/>
      <c r="H135" s="233" t="s">
        <v>1025</v>
      </c>
      <c r="I135" s="233" t="s">
        <v>975</v>
      </c>
      <c r="J135" s="233">
        <v>255</v>
      </c>
      <c r="K135" s="274"/>
    </row>
    <row r="136" spans="2:11" ht="15" customHeight="1">
      <c r="B136" s="272"/>
      <c r="C136" s="233" t="s">
        <v>1002</v>
      </c>
      <c r="D136" s="233"/>
      <c r="E136" s="233"/>
      <c r="F136" s="252" t="s">
        <v>973</v>
      </c>
      <c r="G136" s="233"/>
      <c r="H136" s="233" t="s">
        <v>1026</v>
      </c>
      <c r="I136" s="233" t="s">
        <v>1004</v>
      </c>
      <c r="J136" s="233"/>
      <c r="K136" s="274"/>
    </row>
    <row r="137" spans="2:11" ht="15" customHeight="1">
      <c r="B137" s="272"/>
      <c r="C137" s="233" t="s">
        <v>1005</v>
      </c>
      <c r="D137" s="233"/>
      <c r="E137" s="233"/>
      <c r="F137" s="252" t="s">
        <v>973</v>
      </c>
      <c r="G137" s="233"/>
      <c r="H137" s="233" t="s">
        <v>1027</v>
      </c>
      <c r="I137" s="233" t="s">
        <v>1007</v>
      </c>
      <c r="J137" s="233"/>
      <c r="K137" s="274"/>
    </row>
    <row r="138" spans="2:11" ht="15" customHeight="1">
      <c r="B138" s="272"/>
      <c r="C138" s="233" t="s">
        <v>1008</v>
      </c>
      <c r="D138" s="233"/>
      <c r="E138" s="233"/>
      <c r="F138" s="252" t="s">
        <v>973</v>
      </c>
      <c r="G138" s="233"/>
      <c r="H138" s="233" t="s">
        <v>1008</v>
      </c>
      <c r="I138" s="233" t="s">
        <v>1007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973</v>
      </c>
      <c r="G139" s="233"/>
      <c r="H139" s="233" t="s">
        <v>1028</v>
      </c>
      <c r="I139" s="233" t="s">
        <v>1007</v>
      </c>
      <c r="J139" s="233"/>
      <c r="K139" s="274"/>
    </row>
    <row r="140" spans="2:11" ht="15" customHeight="1">
      <c r="B140" s="272"/>
      <c r="C140" s="233" t="s">
        <v>1029</v>
      </c>
      <c r="D140" s="233"/>
      <c r="E140" s="233"/>
      <c r="F140" s="252" t="s">
        <v>973</v>
      </c>
      <c r="G140" s="233"/>
      <c r="H140" s="233" t="s">
        <v>1030</v>
      </c>
      <c r="I140" s="233" t="s">
        <v>1007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1031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967</v>
      </c>
      <c r="D146" s="245"/>
      <c r="E146" s="245"/>
      <c r="F146" s="245" t="s">
        <v>968</v>
      </c>
      <c r="G146" s="246"/>
      <c r="H146" s="245" t="s">
        <v>119</v>
      </c>
      <c r="I146" s="245" t="s">
        <v>56</v>
      </c>
      <c r="J146" s="245" t="s">
        <v>969</v>
      </c>
      <c r="K146" s="244"/>
    </row>
    <row r="147" spans="2:11" ht="17.25" customHeight="1">
      <c r="B147" s="243"/>
      <c r="C147" s="247" t="s">
        <v>970</v>
      </c>
      <c r="D147" s="247"/>
      <c r="E147" s="247"/>
      <c r="F147" s="248" t="s">
        <v>971</v>
      </c>
      <c r="G147" s="249"/>
      <c r="H147" s="247"/>
      <c r="I147" s="247"/>
      <c r="J147" s="247" t="s">
        <v>972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976</v>
      </c>
      <c r="D149" s="233"/>
      <c r="E149" s="233"/>
      <c r="F149" s="279" t="s">
        <v>973</v>
      </c>
      <c r="G149" s="233"/>
      <c r="H149" s="278" t="s">
        <v>1012</v>
      </c>
      <c r="I149" s="278" t="s">
        <v>975</v>
      </c>
      <c r="J149" s="278">
        <v>120</v>
      </c>
      <c r="K149" s="274"/>
    </row>
    <row r="150" spans="2:11" ht="15" customHeight="1">
      <c r="B150" s="253"/>
      <c r="C150" s="278" t="s">
        <v>1021</v>
      </c>
      <c r="D150" s="233"/>
      <c r="E150" s="233"/>
      <c r="F150" s="279" t="s">
        <v>973</v>
      </c>
      <c r="G150" s="233"/>
      <c r="H150" s="278" t="s">
        <v>1032</v>
      </c>
      <c r="I150" s="278" t="s">
        <v>975</v>
      </c>
      <c r="J150" s="278" t="s">
        <v>1023</v>
      </c>
      <c r="K150" s="274"/>
    </row>
    <row r="151" spans="2:11" ht="15" customHeight="1">
      <c r="B151" s="253"/>
      <c r="C151" s="278" t="s">
        <v>922</v>
      </c>
      <c r="D151" s="233"/>
      <c r="E151" s="233"/>
      <c r="F151" s="279" t="s">
        <v>973</v>
      </c>
      <c r="G151" s="233"/>
      <c r="H151" s="278" t="s">
        <v>1033</v>
      </c>
      <c r="I151" s="278" t="s">
        <v>975</v>
      </c>
      <c r="J151" s="278" t="s">
        <v>1023</v>
      </c>
      <c r="K151" s="274"/>
    </row>
    <row r="152" spans="2:11" ht="15" customHeight="1">
      <c r="B152" s="253"/>
      <c r="C152" s="278" t="s">
        <v>978</v>
      </c>
      <c r="D152" s="233"/>
      <c r="E152" s="233"/>
      <c r="F152" s="279" t="s">
        <v>979</v>
      </c>
      <c r="G152" s="233"/>
      <c r="H152" s="278" t="s">
        <v>1012</v>
      </c>
      <c r="I152" s="278" t="s">
        <v>975</v>
      </c>
      <c r="J152" s="278">
        <v>50</v>
      </c>
      <c r="K152" s="274"/>
    </row>
    <row r="153" spans="2:11" ht="15" customHeight="1">
      <c r="B153" s="253"/>
      <c r="C153" s="278" t="s">
        <v>981</v>
      </c>
      <c r="D153" s="233"/>
      <c r="E153" s="233"/>
      <c r="F153" s="279" t="s">
        <v>973</v>
      </c>
      <c r="G153" s="233"/>
      <c r="H153" s="278" t="s">
        <v>1012</v>
      </c>
      <c r="I153" s="278" t="s">
        <v>983</v>
      </c>
      <c r="J153" s="278"/>
      <c r="K153" s="274"/>
    </row>
    <row r="154" spans="2:11" ht="15" customHeight="1">
      <c r="B154" s="253"/>
      <c r="C154" s="278" t="s">
        <v>992</v>
      </c>
      <c r="D154" s="233"/>
      <c r="E154" s="233"/>
      <c r="F154" s="279" t="s">
        <v>979</v>
      </c>
      <c r="G154" s="233"/>
      <c r="H154" s="278" t="s">
        <v>1012</v>
      </c>
      <c r="I154" s="278" t="s">
        <v>975</v>
      </c>
      <c r="J154" s="278">
        <v>50</v>
      </c>
      <c r="K154" s="274"/>
    </row>
    <row r="155" spans="2:11" ht="15" customHeight="1">
      <c r="B155" s="253"/>
      <c r="C155" s="278" t="s">
        <v>1000</v>
      </c>
      <c r="D155" s="233"/>
      <c r="E155" s="233"/>
      <c r="F155" s="279" t="s">
        <v>979</v>
      </c>
      <c r="G155" s="233"/>
      <c r="H155" s="278" t="s">
        <v>1012</v>
      </c>
      <c r="I155" s="278" t="s">
        <v>975</v>
      </c>
      <c r="J155" s="278">
        <v>50</v>
      </c>
      <c r="K155" s="274"/>
    </row>
    <row r="156" spans="2:11" ht="15" customHeight="1">
      <c r="B156" s="253"/>
      <c r="C156" s="278" t="s">
        <v>998</v>
      </c>
      <c r="D156" s="233"/>
      <c r="E156" s="233"/>
      <c r="F156" s="279" t="s">
        <v>979</v>
      </c>
      <c r="G156" s="233"/>
      <c r="H156" s="278" t="s">
        <v>1012</v>
      </c>
      <c r="I156" s="278" t="s">
        <v>975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973</v>
      </c>
      <c r="G157" s="233"/>
      <c r="H157" s="278" t="s">
        <v>1034</v>
      </c>
      <c r="I157" s="278" t="s">
        <v>975</v>
      </c>
      <c r="J157" s="278" t="s">
        <v>1035</v>
      </c>
      <c r="K157" s="274"/>
    </row>
    <row r="158" spans="2:11" ht="15" customHeight="1">
      <c r="B158" s="253"/>
      <c r="C158" s="278" t="s">
        <v>1036</v>
      </c>
      <c r="D158" s="233"/>
      <c r="E158" s="233"/>
      <c r="F158" s="279" t="s">
        <v>973</v>
      </c>
      <c r="G158" s="233"/>
      <c r="H158" s="278" t="s">
        <v>1037</v>
      </c>
      <c r="I158" s="278" t="s">
        <v>1007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1038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967</v>
      </c>
      <c r="D164" s="245"/>
      <c r="E164" s="245"/>
      <c r="F164" s="245" t="s">
        <v>968</v>
      </c>
      <c r="G164" s="282"/>
      <c r="H164" s="283" t="s">
        <v>119</v>
      </c>
      <c r="I164" s="283" t="s">
        <v>56</v>
      </c>
      <c r="J164" s="245" t="s">
        <v>969</v>
      </c>
      <c r="K164" s="225"/>
    </row>
    <row r="165" spans="2:11" ht="17.25" customHeight="1">
      <c r="B165" s="226"/>
      <c r="C165" s="247" t="s">
        <v>970</v>
      </c>
      <c r="D165" s="247"/>
      <c r="E165" s="247"/>
      <c r="F165" s="248" t="s">
        <v>971</v>
      </c>
      <c r="G165" s="284"/>
      <c r="H165" s="285"/>
      <c r="I165" s="285"/>
      <c r="J165" s="247" t="s">
        <v>972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976</v>
      </c>
      <c r="D167" s="233"/>
      <c r="E167" s="233"/>
      <c r="F167" s="252" t="s">
        <v>973</v>
      </c>
      <c r="G167" s="233"/>
      <c r="H167" s="233" t="s">
        <v>1012</v>
      </c>
      <c r="I167" s="233" t="s">
        <v>975</v>
      </c>
      <c r="J167" s="233">
        <v>120</v>
      </c>
      <c r="K167" s="274"/>
    </row>
    <row r="168" spans="2:11" ht="15" customHeight="1">
      <c r="B168" s="253"/>
      <c r="C168" s="233" t="s">
        <v>1021</v>
      </c>
      <c r="D168" s="233"/>
      <c r="E168" s="233"/>
      <c r="F168" s="252" t="s">
        <v>973</v>
      </c>
      <c r="G168" s="233"/>
      <c r="H168" s="233" t="s">
        <v>1022</v>
      </c>
      <c r="I168" s="233" t="s">
        <v>975</v>
      </c>
      <c r="J168" s="233" t="s">
        <v>1023</v>
      </c>
      <c r="K168" s="274"/>
    </row>
    <row r="169" spans="2:11" ht="15" customHeight="1">
      <c r="B169" s="253"/>
      <c r="C169" s="233" t="s">
        <v>922</v>
      </c>
      <c r="D169" s="233"/>
      <c r="E169" s="233"/>
      <c r="F169" s="252" t="s">
        <v>973</v>
      </c>
      <c r="G169" s="233"/>
      <c r="H169" s="233" t="s">
        <v>1039</v>
      </c>
      <c r="I169" s="233" t="s">
        <v>975</v>
      </c>
      <c r="J169" s="233" t="s">
        <v>1023</v>
      </c>
      <c r="K169" s="274"/>
    </row>
    <row r="170" spans="2:11" ht="15" customHeight="1">
      <c r="B170" s="253"/>
      <c r="C170" s="233" t="s">
        <v>978</v>
      </c>
      <c r="D170" s="233"/>
      <c r="E170" s="233"/>
      <c r="F170" s="252" t="s">
        <v>979</v>
      </c>
      <c r="G170" s="233"/>
      <c r="H170" s="233" t="s">
        <v>1039</v>
      </c>
      <c r="I170" s="233" t="s">
        <v>975</v>
      </c>
      <c r="J170" s="233">
        <v>50</v>
      </c>
      <c r="K170" s="274"/>
    </row>
    <row r="171" spans="2:11" ht="15" customHeight="1">
      <c r="B171" s="253"/>
      <c r="C171" s="233" t="s">
        <v>981</v>
      </c>
      <c r="D171" s="233"/>
      <c r="E171" s="233"/>
      <c r="F171" s="252" t="s">
        <v>973</v>
      </c>
      <c r="G171" s="233"/>
      <c r="H171" s="233" t="s">
        <v>1039</v>
      </c>
      <c r="I171" s="233" t="s">
        <v>983</v>
      </c>
      <c r="J171" s="233"/>
      <c r="K171" s="274"/>
    </row>
    <row r="172" spans="2:11" ht="15" customHeight="1">
      <c r="B172" s="253"/>
      <c r="C172" s="233" t="s">
        <v>992</v>
      </c>
      <c r="D172" s="233"/>
      <c r="E172" s="233"/>
      <c r="F172" s="252" t="s">
        <v>979</v>
      </c>
      <c r="G172" s="233"/>
      <c r="H172" s="233" t="s">
        <v>1039</v>
      </c>
      <c r="I172" s="233" t="s">
        <v>975</v>
      </c>
      <c r="J172" s="233">
        <v>50</v>
      </c>
      <c r="K172" s="274"/>
    </row>
    <row r="173" spans="2:11" ht="15" customHeight="1">
      <c r="B173" s="253"/>
      <c r="C173" s="233" t="s">
        <v>1000</v>
      </c>
      <c r="D173" s="233"/>
      <c r="E173" s="233"/>
      <c r="F173" s="252" t="s">
        <v>979</v>
      </c>
      <c r="G173" s="233"/>
      <c r="H173" s="233" t="s">
        <v>1039</v>
      </c>
      <c r="I173" s="233" t="s">
        <v>975</v>
      </c>
      <c r="J173" s="233">
        <v>50</v>
      </c>
      <c r="K173" s="274"/>
    </row>
    <row r="174" spans="2:11" ht="15" customHeight="1">
      <c r="B174" s="253"/>
      <c r="C174" s="233" t="s">
        <v>998</v>
      </c>
      <c r="D174" s="233"/>
      <c r="E174" s="233"/>
      <c r="F174" s="252" t="s">
        <v>979</v>
      </c>
      <c r="G174" s="233"/>
      <c r="H174" s="233" t="s">
        <v>1039</v>
      </c>
      <c r="I174" s="233" t="s">
        <v>975</v>
      </c>
      <c r="J174" s="233">
        <v>50</v>
      </c>
      <c r="K174" s="274"/>
    </row>
    <row r="175" spans="2:11" ht="15" customHeight="1">
      <c r="B175" s="253"/>
      <c r="C175" s="233" t="s">
        <v>118</v>
      </c>
      <c r="D175" s="233"/>
      <c r="E175" s="233"/>
      <c r="F175" s="252" t="s">
        <v>973</v>
      </c>
      <c r="G175" s="233"/>
      <c r="H175" s="233" t="s">
        <v>1040</v>
      </c>
      <c r="I175" s="233" t="s">
        <v>1041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973</v>
      </c>
      <c r="G176" s="233"/>
      <c r="H176" s="233" t="s">
        <v>1042</v>
      </c>
      <c r="I176" s="233" t="s">
        <v>1043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973</v>
      </c>
      <c r="G177" s="233"/>
      <c r="H177" s="233" t="s">
        <v>1044</v>
      </c>
      <c r="I177" s="233" t="s">
        <v>975</v>
      </c>
      <c r="J177" s="233">
        <v>20</v>
      </c>
      <c r="K177" s="274"/>
    </row>
    <row r="178" spans="2:11" ht="15" customHeight="1">
      <c r="B178" s="253"/>
      <c r="C178" s="233" t="s">
        <v>119</v>
      </c>
      <c r="D178" s="233"/>
      <c r="E178" s="233"/>
      <c r="F178" s="252" t="s">
        <v>973</v>
      </c>
      <c r="G178" s="233"/>
      <c r="H178" s="233" t="s">
        <v>1045</v>
      </c>
      <c r="I178" s="233" t="s">
        <v>975</v>
      </c>
      <c r="J178" s="233">
        <v>255</v>
      </c>
      <c r="K178" s="274"/>
    </row>
    <row r="179" spans="2:11" ht="15" customHeight="1">
      <c r="B179" s="253"/>
      <c r="C179" s="233" t="s">
        <v>120</v>
      </c>
      <c r="D179" s="233"/>
      <c r="E179" s="233"/>
      <c r="F179" s="252" t="s">
        <v>973</v>
      </c>
      <c r="G179" s="233"/>
      <c r="H179" s="233" t="s">
        <v>938</v>
      </c>
      <c r="I179" s="233" t="s">
        <v>975</v>
      </c>
      <c r="J179" s="233">
        <v>10</v>
      </c>
      <c r="K179" s="274"/>
    </row>
    <row r="180" spans="2:11" ht="15" customHeight="1">
      <c r="B180" s="253"/>
      <c r="C180" s="233" t="s">
        <v>121</v>
      </c>
      <c r="D180" s="233"/>
      <c r="E180" s="233"/>
      <c r="F180" s="252" t="s">
        <v>973</v>
      </c>
      <c r="G180" s="233"/>
      <c r="H180" s="233" t="s">
        <v>1046</v>
      </c>
      <c r="I180" s="233" t="s">
        <v>1007</v>
      </c>
      <c r="J180" s="233"/>
      <c r="K180" s="274"/>
    </row>
    <row r="181" spans="2:11" ht="15" customHeight="1">
      <c r="B181" s="253"/>
      <c r="C181" s="233" t="s">
        <v>1047</v>
      </c>
      <c r="D181" s="233"/>
      <c r="E181" s="233"/>
      <c r="F181" s="252" t="s">
        <v>973</v>
      </c>
      <c r="G181" s="233"/>
      <c r="H181" s="233" t="s">
        <v>1048</v>
      </c>
      <c r="I181" s="233" t="s">
        <v>1007</v>
      </c>
      <c r="J181" s="233"/>
      <c r="K181" s="274"/>
    </row>
    <row r="182" spans="2:11" ht="15" customHeight="1">
      <c r="B182" s="253"/>
      <c r="C182" s="233" t="s">
        <v>1036</v>
      </c>
      <c r="D182" s="233"/>
      <c r="E182" s="233"/>
      <c r="F182" s="252" t="s">
        <v>973</v>
      </c>
      <c r="G182" s="233"/>
      <c r="H182" s="233" t="s">
        <v>1049</v>
      </c>
      <c r="I182" s="233" t="s">
        <v>1007</v>
      </c>
      <c r="J182" s="233"/>
      <c r="K182" s="274"/>
    </row>
    <row r="183" spans="2:11" ht="15" customHeight="1">
      <c r="B183" s="253"/>
      <c r="C183" s="233" t="s">
        <v>123</v>
      </c>
      <c r="D183" s="233"/>
      <c r="E183" s="233"/>
      <c r="F183" s="252" t="s">
        <v>979</v>
      </c>
      <c r="G183" s="233"/>
      <c r="H183" s="233" t="s">
        <v>1050</v>
      </c>
      <c r="I183" s="233" t="s">
        <v>975</v>
      </c>
      <c r="J183" s="233">
        <v>50</v>
      </c>
      <c r="K183" s="274"/>
    </row>
    <row r="184" spans="2:11" ht="15" customHeight="1">
      <c r="B184" s="253"/>
      <c r="C184" s="233" t="s">
        <v>1051</v>
      </c>
      <c r="D184" s="233"/>
      <c r="E184" s="233"/>
      <c r="F184" s="252" t="s">
        <v>979</v>
      </c>
      <c r="G184" s="233"/>
      <c r="H184" s="233" t="s">
        <v>1052</v>
      </c>
      <c r="I184" s="233" t="s">
        <v>1053</v>
      </c>
      <c r="J184" s="233"/>
      <c r="K184" s="274"/>
    </row>
    <row r="185" spans="2:11" ht="15" customHeight="1">
      <c r="B185" s="253"/>
      <c r="C185" s="233" t="s">
        <v>1054</v>
      </c>
      <c r="D185" s="233"/>
      <c r="E185" s="233"/>
      <c r="F185" s="252" t="s">
        <v>979</v>
      </c>
      <c r="G185" s="233"/>
      <c r="H185" s="233" t="s">
        <v>1055</v>
      </c>
      <c r="I185" s="233" t="s">
        <v>1053</v>
      </c>
      <c r="J185" s="233"/>
      <c r="K185" s="274"/>
    </row>
    <row r="186" spans="2:11" ht="15" customHeight="1">
      <c r="B186" s="253"/>
      <c r="C186" s="233" t="s">
        <v>1056</v>
      </c>
      <c r="D186" s="233"/>
      <c r="E186" s="233"/>
      <c r="F186" s="252" t="s">
        <v>979</v>
      </c>
      <c r="G186" s="233"/>
      <c r="H186" s="233" t="s">
        <v>1057</v>
      </c>
      <c r="I186" s="233" t="s">
        <v>1053</v>
      </c>
      <c r="J186" s="233"/>
      <c r="K186" s="274"/>
    </row>
    <row r="187" spans="2:11" ht="15" customHeight="1">
      <c r="B187" s="253"/>
      <c r="C187" s="286" t="s">
        <v>1058</v>
      </c>
      <c r="D187" s="233"/>
      <c r="E187" s="233"/>
      <c r="F187" s="252" t="s">
        <v>979</v>
      </c>
      <c r="G187" s="233"/>
      <c r="H187" s="233" t="s">
        <v>1059</v>
      </c>
      <c r="I187" s="233" t="s">
        <v>1060</v>
      </c>
      <c r="J187" s="287" t="s">
        <v>1061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973</v>
      </c>
      <c r="G188" s="233"/>
      <c r="H188" s="229" t="s">
        <v>1062</v>
      </c>
      <c r="I188" s="233" t="s">
        <v>1063</v>
      </c>
      <c r="J188" s="233"/>
      <c r="K188" s="274"/>
    </row>
    <row r="189" spans="2:11" ht="15" customHeight="1">
      <c r="B189" s="253"/>
      <c r="C189" s="238" t="s">
        <v>1064</v>
      </c>
      <c r="D189" s="233"/>
      <c r="E189" s="233"/>
      <c r="F189" s="252" t="s">
        <v>973</v>
      </c>
      <c r="G189" s="233"/>
      <c r="H189" s="233" t="s">
        <v>1065</v>
      </c>
      <c r="I189" s="233" t="s">
        <v>1007</v>
      </c>
      <c r="J189" s="233"/>
      <c r="K189" s="274"/>
    </row>
    <row r="190" spans="2:11" ht="15" customHeight="1">
      <c r="B190" s="253"/>
      <c r="C190" s="238" t="s">
        <v>1066</v>
      </c>
      <c r="D190" s="233"/>
      <c r="E190" s="233"/>
      <c r="F190" s="252" t="s">
        <v>973</v>
      </c>
      <c r="G190" s="233"/>
      <c r="H190" s="233" t="s">
        <v>1067</v>
      </c>
      <c r="I190" s="233" t="s">
        <v>1007</v>
      </c>
      <c r="J190" s="233"/>
      <c r="K190" s="274"/>
    </row>
    <row r="191" spans="2:11" ht="15" customHeight="1">
      <c r="B191" s="253"/>
      <c r="C191" s="238" t="s">
        <v>1068</v>
      </c>
      <c r="D191" s="233"/>
      <c r="E191" s="233"/>
      <c r="F191" s="252" t="s">
        <v>979</v>
      </c>
      <c r="G191" s="233"/>
      <c r="H191" s="233" t="s">
        <v>1069</v>
      </c>
      <c r="I191" s="233" t="s">
        <v>1007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1070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1071</v>
      </c>
      <c r="D198" s="289"/>
      <c r="E198" s="289"/>
      <c r="F198" s="289" t="s">
        <v>1072</v>
      </c>
      <c r="G198" s="290"/>
      <c r="H198" s="346" t="s">
        <v>1073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1063</v>
      </c>
      <c r="D200" s="233"/>
      <c r="E200" s="233"/>
      <c r="F200" s="252" t="s">
        <v>42</v>
      </c>
      <c r="G200" s="233"/>
      <c r="H200" s="345" t="s">
        <v>1074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1075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1076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1077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1078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1019</v>
      </c>
      <c r="D206" s="233"/>
      <c r="E206" s="233"/>
      <c r="F206" s="252" t="s">
        <v>77</v>
      </c>
      <c r="G206" s="233"/>
      <c r="H206" s="345" t="s">
        <v>1079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916</v>
      </c>
      <c r="G207" s="233"/>
      <c r="H207" s="345" t="s">
        <v>917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914</v>
      </c>
      <c r="G208" s="233"/>
      <c r="H208" s="345" t="s">
        <v>1080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918</v>
      </c>
      <c r="G209" s="238"/>
      <c r="H209" s="344" t="s">
        <v>919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920</v>
      </c>
      <c r="G210" s="238"/>
      <c r="H210" s="344" t="s">
        <v>1081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1043</v>
      </c>
      <c r="D212" s="259"/>
      <c r="E212" s="259"/>
      <c r="F212" s="252">
        <v>1</v>
      </c>
      <c r="G212" s="238"/>
      <c r="H212" s="344" t="s">
        <v>1082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1083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1084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1085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 6</vt:lpstr>
      <vt:lpstr>Pokyny pro vyplnění</vt:lpstr>
      <vt:lpstr>'3 - Bytová jednotka č. 6'!Názvy_tisku</vt:lpstr>
      <vt:lpstr>'Rekapitulace stavby'!Názvy_tisku</vt:lpstr>
      <vt:lpstr>'3 - Bytová jednotka č. 6'!Oblast_tisku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2019-09-05T07:09:32Z</dcterms:created>
  <dcterms:modified xsi:type="dcterms:W3CDTF">2020-04-22T05:22:04Z</dcterms:modified>
</cp:coreProperties>
</file>