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0 - Vedlejší rozpočtové..." sheetId="2" r:id="rId2"/>
    <sheet name="SO 01 - Parkoviště a zpev..." sheetId="3" r:id="rId3"/>
    <sheet name="SO 02 - Veřejné osvětlení" sheetId="4" r:id="rId4"/>
    <sheet name="SO 03 - Vegetační úpravy" sheetId="5" r:id="rId5"/>
    <sheet name="Pokyny pro vyplnění" sheetId="6" r:id="rId6"/>
  </sheets>
  <definedNames>
    <definedName name="_xlnm.Print_Area" localSheetId="0">'Rekapitulace stavby'!$D$4:$AO$33,'Rekapitulace stavby'!$C$39:$AQ$56</definedName>
    <definedName name="_xlnm.Print_Titles" localSheetId="0">'Rekapitulace stavby'!$49:$49</definedName>
    <definedName name="_xlnm._FilterDatabase" localSheetId="1" hidden="1">'000 - Vedlejší rozpočtové...'!$C$75:$K$96</definedName>
    <definedName name="_xlnm.Print_Area" localSheetId="1">'000 - Vedlejší rozpočtové...'!$C$4:$J$36,'000 - Vedlejší rozpočtové...'!$C$42:$J$57,'000 - Vedlejší rozpočtové...'!$C$63:$K$96</definedName>
    <definedName name="_xlnm.Print_Titles" localSheetId="1">'000 - Vedlejší rozpočtové...'!$75:$75</definedName>
    <definedName name="_xlnm._FilterDatabase" localSheetId="2" hidden="1">'SO 01 - Parkoviště a zpev...'!$C$85:$K$351</definedName>
    <definedName name="_xlnm.Print_Area" localSheetId="2">'SO 01 - Parkoviště a zpev...'!$C$4:$J$36,'SO 01 - Parkoviště a zpev...'!$C$42:$J$67,'SO 01 - Parkoviště a zpev...'!$C$73:$K$351</definedName>
    <definedName name="_xlnm.Print_Titles" localSheetId="2">'SO 01 - Parkoviště a zpev...'!$85:$85</definedName>
    <definedName name="_xlnm._FilterDatabase" localSheetId="3" hidden="1">'SO 02 - Veřejné osvětlení'!$C$80:$K$155</definedName>
    <definedName name="_xlnm.Print_Area" localSheetId="3">'SO 02 - Veřejné osvětlení'!$C$4:$J$36,'SO 02 - Veřejné osvětlení'!$C$42:$J$62,'SO 02 - Veřejné osvětlení'!$C$68:$K$155</definedName>
    <definedName name="_xlnm.Print_Titles" localSheetId="3">'SO 02 - Veřejné osvětlení'!$80:$80</definedName>
    <definedName name="_xlnm._FilterDatabase" localSheetId="4" hidden="1">'SO 03 - Vegetační úpravy'!$C$78:$K$128</definedName>
    <definedName name="_xlnm.Print_Area" localSheetId="4">'SO 03 - Vegetační úpravy'!$C$4:$J$36,'SO 03 - Vegetační úpravy'!$C$42:$J$60,'SO 03 - Vegetační úpravy'!$C$66:$K$128</definedName>
    <definedName name="_xlnm.Print_Titles" localSheetId="4">'SO 03 - Vegetační úpravy'!$78:$78</definedName>
    <definedName name="_xlnm.Print_Area" localSheetId="5">'Pokyny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5" r="BI128"/>
  <c r="BH128"/>
  <c r="BG128"/>
  <c r="BF128"/>
  <c r="T128"/>
  <c r="R128"/>
  <c r="P128"/>
  <c r="BK128"/>
  <c r="J128"/>
  <c r="BE128"/>
  <c r="BI127"/>
  <c r="BH127"/>
  <c r="BG127"/>
  <c r="BF127"/>
  <c r="T127"/>
  <c r="T126"/>
  <c r="R127"/>
  <c r="R126"/>
  <c r="P127"/>
  <c r="P126"/>
  <c r="BK127"/>
  <c r="BK126"/>
  <c r="J126"/>
  <c r="J127"/>
  <c r="BE127"/>
  <c r="J59"/>
  <c r="BI125"/>
  <c r="BH125"/>
  <c r="BG125"/>
  <c r="BF125"/>
  <c r="T125"/>
  <c r="R125"/>
  <c r="P125"/>
  <c r="BK125"/>
  <c r="J125"/>
  <c r="BE125"/>
  <c r="BI123"/>
  <c r="BH123"/>
  <c r="BG123"/>
  <c r="BF123"/>
  <c r="T123"/>
  <c r="R123"/>
  <c r="P123"/>
  <c r="BK123"/>
  <c r="J123"/>
  <c r="BE123"/>
  <c r="BI121"/>
  <c r="BH121"/>
  <c r="BG121"/>
  <c r="BF121"/>
  <c r="T121"/>
  <c r="R121"/>
  <c r="P121"/>
  <c r="BK121"/>
  <c r="J121"/>
  <c r="BE121"/>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1"/>
  <c r="BH111"/>
  <c r="BG111"/>
  <c r="BF111"/>
  <c r="T111"/>
  <c r="R111"/>
  <c r="P111"/>
  <c r="BK111"/>
  <c r="J111"/>
  <c r="BE111"/>
  <c r="BI109"/>
  <c r="BH109"/>
  <c r="BG109"/>
  <c r="BF109"/>
  <c r="T109"/>
  <c r="R109"/>
  <c r="P109"/>
  <c r="BK109"/>
  <c r="J109"/>
  <c r="BE109"/>
  <c r="BI108"/>
  <c r="BH108"/>
  <c r="BG108"/>
  <c r="BF108"/>
  <c r="T108"/>
  <c r="R108"/>
  <c r="P108"/>
  <c r="BK108"/>
  <c r="J108"/>
  <c r="BE108"/>
  <c r="BI107"/>
  <c r="BH107"/>
  <c r="BG107"/>
  <c r="BF107"/>
  <c r="T107"/>
  <c r="R107"/>
  <c r="P107"/>
  <c r="BK107"/>
  <c r="J107"/>
  <c r="BE107"/>
  <c r="BI105"/>
  <c r="BH105"/>
  <c r="BG105"/>
  <c r="BF105"/>
  <c r="T105"/>
  <c r="R105"/>
  <c r="P105"/>
  <c r="BK105"/>
  <c r="J105"/>
  <c r="BE105"/>
  <c r="BI103"/>
  <c r="BH103"/>
  <c r="BG103"/>
  <c r="BF103"/>
  <c r="T103"/>
  <c r="R103"/>
  <c r="P103"/>
  <c r="BK103"/>
  <c r="J103"/>
  <c r="BE103"/>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4"/>
  <c r="BH84"/>
  <c r="BG84"/>
  <c r="BF84"/>
  <c r="T84"/>
  <c r="R84"/>
  <c r="P84"/>
  <c r="BK84"/>
  <c r="J84"/>
  <c r="BE84"/>
  <c r="BI82"/>
  <c r="F34"/>
  <c i="1" r="BD55"/>
  <c i="5" r="BH82"/>
  <c r="F33"/>
  <c i="1" r="BC55"/>
  <c i="5" r="BG82"/>
  <c r="F32"/>
  <c i="1" r="BB55"/>
  <c i="5" r="BF82"/>
  <c r="J31"/>
  <c i="1" r="AW55"/>
  <c i="5" r="F31"/>
  <c i="1" r="BA55"/>
  <c i="5" r="T82"/>
  <c r="T81"/>
  <c r="T80"/>
  <c r="T79"/>
  <c r="R82"/>
  <c r="R81"/>
  <c r="R80"/>
  <c r="R79"/>
  <c r="P82"/>
  <c r="P81"/>
  <c r="P80"/>
  <c r="P79"/>
  <c i="1" r="AU55"/>
  <c i="5" r="BK82"/>
  <c r="BK81"/>
  <c r="J81"/>
  <c r="BK80"/>
  <c r="J80"/>
  <c r="BK79"/>
  <c r="J79"/>
  <c r="J56"/>
  <c r="J27"/>
  <c i="1" r="AG55"/>
  <c i="5" r="J82"/>
  <c r="BE82"/>
  <c r="J30"/>
  <c i="1" r="AV55"/>
  <c i="5" r="F30"/>
  <c i="1" r="AZ55"/>
  <c i="5" r="J58"/>
  <c r="J57"/>
  <c r="J75"/>
  <c r="F75"/>
  <c r="F73"/>
  <c r="E71"/>
  <c r="J51"/>
  <c r="F51"/>
  <c r="F49"/>
  <c r="E47"/>
  <c r="J36"/>
  <c r="J18"/>
  <c r="E18"/>
  <c r="F76"/>
  <c r="F52"/>
  <c r="J17"/>
  <c r="J12"/>
  <c r="J73"/>
  <c r="J49"/>
  <c r="E7"/>
  <c r="E69"/>
  <c r="E45"/>
  <c i="1" r="AY54"/>
  <c r="AX54"/>
  <c i="4"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7"/>
  <c r="BH147"/>
  <c r="BG147"/>
  <c r="BF147"/>
  <c r="T147"/>
  <c r="R147"/>
  <c r="P147"/>
  <c r="BK147"/>
  <c r="J147"/>
  <c r="BE147"/>
  <c r="BI146"/>
  <c r="BH146"/>
  <c r="BG146"/>
  <c r="BF146"/>
  <c r="T146"/>
  <c r="R146"/>
  <c r="P146"/>
  <c r="BK146"/>
  <c r="J146"/>
  <c r="BE146"/>
  <c r="BI144"/>
  <c r="BH144"/>
  <c r="BG144"/>
  <c r="BF144"/>
  <c r="T144"/>
  <c r="R144"/>
  <c r="P144"/>
  <c r="BK144"/>
  <c r="J144"/>
  <c r="BE144"/>
  <c r="BI138"/>
  <c r="BH138"/>
  <c r="BG138"/>
  <c r="BF138"/>
  <c r="T138"/>
  <c r="R138"/>
  <c r="P138"/>
  <c r="BK138"/>
  <c r="J138"/>
  <c r="BE138"/>
  <c r="BI136"/>
  <c r="BH136"/>
  <c r="BG136"/>
  <c r="BF136"/>
  <c r="T136"/>
  <c r="T135"/>
  <c r="R136"/>
  <c r="R135"/>
  <c r="P136"/>
  <c r="P135"/>
  <c r="BK136"/>
  <c r="BK135"/>
  <c r="J135"/>
  <c r="J136"/>
  <c r="BE136"/>
  <c r="J61"/>
  <c r="BI130"/>
  <c r="BH130"/>
  <c r="BG130"/>
  <c r="BF130"/>
  <c r="T130"/>
  <c r="R130"/>
  <c r="P130"/>
  <c r="BK130"/>
  <c r="J130"/>
  <c r="BE130"/>
  <c r="BI128"/>
  <c r="BH128"/>
  <c r="BG128"/>
  <c r="BF128"/>
  <c r="T128"/>
  <c r="R128"/>
  <c r="P128"/>
  <c r="BK128"/>
  <c r="J128"/>
  <c r="BE128"/>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5"/>
  <c r="BH115"/>
  <c r="BG115"/>
  <c r="BF115"/>
  <c r="T115"/>
  <c r="R115"/>
  <c r="P115"/>
  <c r="BK115"/>
  <c r="J115"/>
  <c r="BE115"/>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5"/>
  <c r="BH105"/>
  <c r="BG105"/>
  <c r="BF105"/>
  <c r="T105"/>
  <c r="R105"/>
  <c r="P105"/>
  <c r="BK105"/>
  <c r="J105"/>
  <c r="BE105"/>
  <c r="BI103"/>
  <c r="BH103"/>
  <c r="BG103"/>
  <c r="BF103"/>
  <c r="T103"/>
  <c r="T102"/>
  <c r="T101"/>
  <c r="R103"/>
  <c r="R102"/>
  <c r="R101"/>
  <c r="P103"/>
  <c r="P102"/>
  <c r="P101"/>
  <c r="BK103"/>
  <c r="BK102"/>
  <c r="J102"/>
  <c r="BK101"/>
  <c r="J101"/>
  <c r="J103"/>
  <c r="BE103"/>
  <c r="J60"/>
  <c r="J59"/>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8"/>
  <c r="BH88"/>
  <c r="BG88"/>
  <c r="BF88"/>
  <c r="T88"/>
  <c r="R88"/>
  <c r="P88"/>
  <c r="BK88"/>
  <c r="J88"/>
  <c r="BE88"/>
  <c r="BI84"/>
  <c r="F34"/>
  <c i="1" r="BD54"/>
  <c i="4" r="BH84"/>
  <c r="F33"/>
  <c i="1" r="BC54"/>
  <c i="4" r="BG84"/>
  <c r="F32"/>
  <c i="1" r="BB54"/>
  <c i="4" r="BF84"/>
  <c r="J31"/>
  <c i="1" r="AW54"/>
  <c i="4" r="F31"/>
  <c i="1" r="BA54"/>
  <c i="4" r="T84"/>
  <c r="T83"/>
  <c r="T82"/>
  <c r="T81"/>
  <c r="R84"/>
  <c r="R83"/>
  <c r="R82"/>
  <c r="R81"/>
  <c r="P84"/>
  <c r="P83"/>
  <c r="P82"/>
  <c r="P81"/>
  <c i="1" r="AU54"/>
  <c i="4" r="BK84"/>
  <c r="BK83"/>
  <c r="J83"/>
  <c r="BK82"/>
  <c r="J82"/>
  <c r="BK81"/>
  <c r="J81"/>
  <c r="J56"/>
  <c r="J27"/>
  <c i="1" r="AG54"/>
  <c i="4" r="J84"/>
  <c r="BE84"/>
  <c r="J30"/>
  <c i="1" r="AV54"/>
  <c i="4" r="F30"/>
  <c i="1" r="AZ54"/>
  <c i="4" r="J58"/>
  <c r="J57"/>
  <c r="J77"/>
  <c r="F77"/>
  <c r="F75"/>
  <c r="E73"/>
  <c r="J51"/>
  <c r="F51"/>
  <c r="F49"/>
  <c r="E47"/>
  <c r="J36"/>
  <c r="J18"/>
  <c r="E18"/>
  <c r="F78"/>
  <c r="F52"/>
  <c r="J17"/>
  <c r="J12"/>
  <c r="J75"/>
  <c r="J49"/>
  <c r="E7"/>
  <c r="E71"/>
  <c r="E45"/>
  <c i="1" r="AY53"/>
  <c r="AX53"/>
  <c i="3" r="BI351"/>
  <c r="BH351"/>
  <c r="BG351"/>
  <c r="BF351"/>
  <c r="T351"/>
  <c r="R351"/>
  <c r="P351"/>
  <c r="BK351"/>
  <c r="J351"/>
  <c r="BE351"/>
  <c r="BI350"/>
  <c r="BH350"/>
  <c r="BG350"/>
  <c r="BF350"/>
  <c r="T350"/>
  <c r="R350"/>
  <c r="P350"/>
  <c r="BK350"/>
  <c r="J350"/>
  <c r="BE350"/>
  <c r="BI349"/>
  <c r="BH349"/>
  <c r="BG349"/>
  <c r="BF349"/>
  <c r="T349"/>
  <c r="T348"/>
  <c r="R349"/>
  <c r="R348"/>
  <c r="P349"/>
  <c r="P348"/>
  <c r="BK349"/>
  <c r="BK348"/>
  <c r="J348"/>
  <c r="J349"/>
  <c r="BE349"/>
  <c r="J66"/>
  <c r="BI346"/>
  <c r="BH346"/>
  <c r="BG346"/>
  <c r="BF346"/>
  <c r="T346"/>
  <c r="R346"/>
  <c r="P346"/>
  <c r="BK346"/>
  <c r="J346"/>
  <c r="BE346"/>
  <c r="BI344"/>
  <c r="BH344"/>
  <c r="BG344"/>
  <c r="BF344"/>
  <c r="T344"/>
  <c r="R344"/>
  <c r="P344"/>
  <c r="BK344"/>
  <c r="J344"/>
  <c r="BE344"/>
  <c r="BI342"/>
  <c r="BH342"/>
  <c r="BG342"/>
  <c r="BF342"/>
  <c r="T342"/>
  <c r="R342"/>
  <c r="P342"/>
  <c r="BK342"/>
  <c r="J342"/>
  <c r="BE342"/>
  <c r="BI340"/>
  <c r="BH340"/>
  <c r="BG340"/>
  <c r="BF340"/>
  <c r="T340"/>
  <c r="R340"/>
  <c r="P340"/>
  <c r="BK340"/>
  <c r="J340"/>
  <c r="BE340"/>
  <c r="BI338"/>
  <c r="BH338"/>
  <c r="BG338"/>
  <c r="BF338"/>
  <c r="T338"/>
  <c r="R338"/>
  <c r="P338"/>
  <c r="BK338"/>
  <c r="J338"/>
  <c r="BE338"/>
  <c r="BI336"/>
  <c r="BH336"/>
  <c r="BG336"/>
  <c r="BF336"/>
  <c r="T336"/>
  <c r="R336"/>
  <c r="P336"/>
  <c r="BK336"/>
  <c r="J336"/>
  <c r="BE336"/>
  <c r="BI334"/>
  <c r="BH334"/>
  <c r="BG334"/>
  <c r="BF334"/>
  <c r="T334"/>
  <c r="T333"/>
  <c r="R334"/>
  <c r="R333"/>
  <c r="P334"/>
  <c r="P333"/>
  <c r="BK334"/>
  <c r="BK333"/>
  <c r="J333"/>
  <c r="J334"/>
  <c r="BE334"/>
  <c r="J65"/>
  <c r="BI331"/>
  <c r="BH331"/>
  <c r="BG331"/>
  <c r="BF331"/>
  <c r="T331"/>
  <c r="R331"/>
  <c r="P331"/>
  <c r="BK331"/>
  <c r="J331"/>
  <c r="BE331"/>
  <c r="BI330"/>
  <c r="BH330"/>
  <c r="BG330"/>
  <c r="BF330"/>
  <c r="T330"/>
  <c r="R330"/>
  <c r="P330"/>
  <c r="BK330"/>
  <c r="J330"/>
  <c r="BE330"/>
  <c r="BI329"/>
  <c r="BH329"/>
  <c r="BG329"/>
  <c r="BF329"/>
  <c r="T329"/>
  <c r="R329"/>
  <c r="P329"/>
  <c r="BK329"/>
  <c r="J329"/>
  <c r="BE329"/>
  <c r="BI328"/>
  <c r="BH328"/>
  <c r="BG328"/>
  <c r="BF328"/>
  <c r="T328"/>
  <c r="R328"/>
  <c r="P328"/>
  <c r="BK328"/>
  <c r="J328"/>
  <c r="BE328"/>
  <c r="BI322"/>
  <c r="BH322"/>
  <c r="BG322"/>
  <c r="BF322"/>
  <c r="T322"/>
  <c r="R322"/>
  <c r="P322"/>
  <c r="BK322"/>
  <c r="J322"/>
  <c r="BE322"/>
  <c r="BI318"/>
  <c r="BH318"/>
  <c r="BG318"/>
  <c r="BF318"/>
  <c r="T318"/>
  <c r="R318"/>
  <c r="P318"/>
  <c r="BK318"/>
  <c r="J318"/>
  <c r="BE318"/>
  <c r="BI317"/>
  <c r="BH317"/>
  <c r="BG317"/>
  <c r="BF317"/>
  <c r="T317"/>
  <c r="R317"/>
  <c r="P317"/>
  <c r="BK317"/>
  <c r="J317"/>
  <c r="BE317"/>
  <c r="BI312"/>
  <c r="BH312"/>
  <c r="BG312"/>
  <c r="BF312"/>
  <c r="T312"/>
  <c r="R312"/>
  <c r="P312"/>
  <c r="BK312"/>
  <c r="J312"/>
  <c r="BE312"/>
  <c r="BI311"/>
  <c r="BH311"/>
  <c r="BG311"/>
  <c r="BF311"/>
  <c r="T311"/>
  <c r="R311"/>
  <c r="P311"/>
  <c r="BK311"/>
  <c r="J311"/>
  <c r="BE311"/>
  <c r="BI310"/>
  <c r="BH310"/>
  <c r="BG310"/>
  <c r="BF310"/>
  <c r="T310"/>
  <c r="R310"/>
  <c r="P310"/>
  <c r="BK310"/>
  <c r="J310"/>
  <c r="BE310"/>
  <c r="BI309"/>
  <c r="BH309"/>
  <c r="BG309"/>
  <c r="BF309"/>
  <c r="T309"/>
  <c r="R309"/>
  <c r="P309"/>
  <c r="BK309"/>
  <c r="J309"/>
  <c r="BE309"/>
  <c r="BI308"/>
  <c r="BH308"/>
  <c r="BG308"/>
  <c r="BF308"/>
  <c r="T308"/>
  <c r="R308"/>
  <c r="P308"/>
  <c r="BK308"/>
  <c r="J308"/>
  <c r="BE308"/>
  <c r="BI307"/>
  <c r="BH307"/>
  <c r="BG307"/>
  <c r="BF307"/>
  <c r="T307"/>
  <c r="R307"/>
  <c r="P307"/>
  <c r="BK307"/>
  <c r="J307"/>
  <c r="BE307"/>
  <c r="BI306"/>
  <c r="BH306"/>
  <c r="BG306"/>
  <c r="BF306"/>
  <c r="T306"/>
  <c r="R306"/>
  <c r="P306"/>
  <c r="BK306"/>
  <c r="J306"/>
  <c r="BE306"/>
  <c r="BI295"/>
  <c r="BH295"/>
  <c r="BG295"/>
  <c r="BF295"/>
  <c r="T295"/>
  <c r="R295"/>
  <c r="P295"/>
  <c r="BK295"/>
  <c r="J295"/>
  <c r="BE295"/>
  <c r="BI293"/>
  <c r="BH293"/>
  <c r="BG293"/>
  <c r="BF293"/>
  <c r="T293"/>
  <c r="R293"/>
  <c r="P293"/>
  <c r="BK293"/>
  <c r="J293"/>
  <c r="BE293"/>
  <c r="BI288"/>
  <c r="BH288"/>
  <c r="BG288"/>
  <c r="BF288"/>
  <c r="T288"/>
  <c r="R288"/>
  <c r="P288"/>
  <c r="BK288"/>
  <c r="J288"/>
  <c r="BE288"/>
  <c r="BI287"/>
  <c r="BH287"/>
  <c r="BG287"/>
  <c r="BF287"/>
  <c r="T287"/>
  <c r="R287"/>
  <c r="P287"/>
  <c r="BK287"/>
  <c r="J287"/>
  <c r="BE287"/>
  <c r="BI286"/>
  <c r="BH286"/>
  <c r="BG286"/>
  <c r="BF286"/>
  <c r="T286"/>
  <c r="R286"/>
  <c r="P286"/>
  <c r="BK286"/>
  <c r="J286"/>
  <c r="BE286"/>
  <c r="BI284"/>
  <c r="BH284"/>
  <c r="BG284"/>
  <c r="BF284"/>
  <c r="T284"/>
  <c r="R284"/>
  <c r="P284"/>
  <c r="BK284"/>
  <c r="J284"/>
  <c r="BE284"/>
  <c r="BI280"/>
  <c r="BH280"/>
  <c r="BG280"/>
  <c r="BF280"/>
  <c r="T280"/>
  <c r="R280"/>
  <c r="P280"/>
  <c r="BK280"/>
  <c r="J280"/>
  <c r="BE280"/>
  <c r="BI279"/>
  <c r="BH279"/>
  <c r="BG279"/>
  <c r="BF279"/>
  <c r="T279"/>
  <c r="R279"/>
  <c r="P279"/>
  <c r="BK279"/>
  <c r="J279"/>
  <c r="BE279"/>
  <c r="BI278"/>
  <c r="BH278"/>
  <c r="BG278"/>
  <c r="BF278"/>
  <c r="T278"/>
  <c r="R278"/>
  <c r="P278"/>
  <c r="BK278"/>
  <c r="J278"/>
  <c r="BE278"/>
  <c r="BI277"/>
  <c r="BH277"/>
  <c r="BG277"/>
  <c r="BF277"/>
  <c r="T277"/>
  <c r="R277"/>
  <c r="P277"/>
  <c r="BK277"/>
  <c r="J277"/>
  <c r="BE277"/>
  <c r="BI276"/>
  <c r="BH276"/>
  <c r="BG276"/>
  <c r="BF276"/>
  <c r="T276"/>
  <c r="R276"/>
  <c r="P276"/>
  <c r="BK276"/>
  <c r="J276"/>
  <c r="BE276"/>
  <c r="BI274"/>
  <c r="BH274"/>
  <c r="BG274"/>
  <c r="BF274"/>
  <c r="T274"/>
  <c r="R274"/>
  <c r="P274"/>
  <c r="BK274"/>
  <c r="J274"/>
  <c r="BE274"/>
  <c r="BI269"/>
  <c r="BH269"/>
  <c r="BG269"/>
  <c r="BF269"/>
  <c r="T269"/>
  <c r="R269"/>
  <c r="P269"/>
  <c r="BK269"/>
  <c r="J269"/>
  <c r="BE269"/>
  <c r="BI268"/>
  <c r="BH268"/>
  <c r="BG268"/>
  <c r="BF268"/>
  <c r="T268"/>
  <c r="R268"/>
  <c r="P268"/>
  <c r="BK268"/>
  <c r="J268"/>
  <c r="BE268"/>
  <c r="BI262"/>
  <c r="BH262"/>
  <c r="BG262"/>
  <c r="BF262"/>
  <c r="T262"/>
  <c r="T261"/>
  <c r="R262"/>
  <c r="R261"/>
  <c r="P262"/>
  <c r="P261"/>
  <c r="BK262"/>
  <c r="BK261"/>
  <c r="J261"/>
  <c r="J262"/>
  <c r="BE262"/>
  <c r="J64"/>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6"/>
  <c r="BH256"/>
  <c r="BG256"/>
  <c r="BF256"/>
  <c r="T256"/>
  <c r="R256"/>
  <c r="P256"/>
  <c r="BK256"/>
  <c r="J256"/>
  <c r="BE256"/>
  <c r="BI255"/>
  <c r="BH255"/>
  <c r="BG255"/>
  <c r="BF255"/>
  <c r="T255"/>
  <c r="R255"/>
  <c r="P255"/>
  <c r="BK255"/>
  <c r="J255"/>
  <c r="BE255"/>
  <c r="BI254"/>
  <c r="BH254"/>
  <c r="BG254"/>
  <c r="BF254"/>
  <c r="T254"/>
  <c r="R254"/>
  <c r="P254"/>
  <c r="BK254"/>
  <c r="J254"/>
  <c r="BE254"/>
  <c r="BI253"/>
  <c r="BH253"/>
  <c r="BG253"/>
  <c r="BF253"/>
  <c r="T253"/>
  <c r="R253"/>
  <c r="P253"/>
  <c r="BK253"/>
  <c r="J253"/>
  <c r="BE253"/>
  <c r="BI252"/>
  <c r="BH252"/>
  <c r="BG252"/>
  <c r="BF252"/>
  <c r="T252"/>
  <c r="R252"/>
  <c r="P252"/>
  <c r="BK252"/>
  <c r="J252"/>
  <c r="BE252"/>
  <c r="BI251"/>
  <c r="BH251"/>
  <c r="BG251"/>
  <c r="BF251"/>
  <c r="T251"/>
  <c r="R251"/>
  <c r="P251"/>
  <c r="BK251"/>
  <c r="J251"/>
  <c r="BE251"/>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R243"/>
  <c r="P243"/>
  <c r="BK243"/>
  <c r="J243"/>
  <c r="BE243"/>
  <c r="BI242"/>
  <c r="BH242"/>
  <c r="BG242"/>
  <c r="BF242"/>
  <c r="T242"/>
  <c r="R242"/>
  <c r="P242"/>
  <c r="BK242"/>
  <c r="J242"/>
  <c r="BE242"/>
  <c r="BI241"/>
  <c r="BH241"/>
  <c r="BG241"/>
  <c r="BF241"/>
  <c r="T241"/>
  <c r="R241"/>
  <c r="P241"/>
  <c r="BK241"/>
  <c r="J241"/>
  <c r="BE241"/>
  <c r="BI240"/>
  <c r="BH240"/>
  <c r="BG240"/>
  <c r="BF240"/>
  <c r="T240"/>
  <c r="R240"/>
  <c r="P240"/>
  <c r="BK240"/>
  <c r="J240"/>
  <c r="BE240"/>
  <c r="BI239"/>
  <c r="BH239"/>
  <c r="BG239"/>
  <c r="BF239"/>
  <c r="T239"/>
  <c r="R239"/>
  <c r="P239"/>
  <c r="BK239"/>
  <c r="J239"/>
  <c r="BE239"/>
  <c r="BI237"/>
  <c r="BH237"/>
  <c r="BG237"/>
  <c r="BF237"/>
  <c r="T237"/>
  <c r="R237"/>
  <c r="P237"/>
  <c r="BK237"/>
  <c r="J237"/>
  <c r="BE237"/>
  <c r="BI236"/>
  <c r="BH236"/>
  <c r="BG236"/>
  <c r="BF236"/>
  <c r="T236"/>
  <c r="R236"/>
  <c r="P236"/>
  <c r="BK236"/>
  <c r="J236"/>
  <c r="BE236"/>
  <c r="BI235"/>
  <c r="BH235"/>
  <c r="BG235"/>
  <c r="BF235"/>
  <c r="T235"/>
  <c r="R235"/>
  <c r="P235"/>
  <c r="BK235"/>
  <c r="J235"/>
  <c r="BE235"/>
  <c r="BI233"/>
  <c r="BH233"/>
  <c r="BG233"/>
  <c r="BF233"/>
  <c r="T233"/>
  <c r="R233"/>
  <c r="P233"/>
  <c r="BK233"/>
  <c r="J233"/>
  <c r="BE233"/>
  <c r="BI232"/>
  <c r="BH232"/>
  <c r="BG232"/>
  <c r="BF232"/>
  <c r="T232"/>
  <c r="R232"/>
  <c r="P232"/>
  <c r="BK232"/>
  <c r="J232"/>
  <c r="BE232"/>
  <c r="BI230"/>
  <c r="BH230"/>
  <c r="BG230"/>
  <c r="BF230"/>
  <c r="T230"/>
  <c r="T229"/>
  <c r="R230"/>
  <c r="R229"/>
  <c r="P230"/>
  <c r="P229"/>
  <c r="BK230"/>
  <c r="BK229"/>
  <c r="J229"/>
  <c r="J230"/>
  <c r="BE230"/>
  <c r="J63"/>
  <c r="BI227"/>
  <c r="BH227"/>
  <c r="BG227"/>
  <c r="BF227"/>
  <c r="T227"/>
  <c r="R227"/>
  <c r="P227"/>
  <c r="BK227"/>
  <c r="J227"/>
  <c r="BE227"/>
  <c r="BI225"/>
  <c r="BH225"/>
  <c r="BG225"/>
  <c r="BF225"/>
  <c r="T225"/>
  <c r="R225"/>
  <c r="P225"/>
  <c r="BK225"/>
  <c r="J225"/>
  <c r="BE225"/>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3"/>
  <c r="BH203"/>
  <c r="BG203"/>
  <c r="BF203"/>
  <c r="T203"/>
  <c r="R203"/>
  <c r="P203"/>
  <c r="BK203"/>
  <c r="J203"/>
  <c r="BE203"/>
  <c r="BI201"/>
  <c r="BH201"/>
  <c r="BG201"/>
  <c r="BF201"/>
  <c r="T201"/>
  <c r="R201"/>
  <c r="P201"/>
  <c r="BK201"/>
  <c r="J201"/>
  <c r="BE201"/>
  <c r="BI199"/>
  <c r="BH199"/>
  <c r="BG199"/>
  <c r="BF199"/>
  <c r="T199"/>
  <c r="R199"/>
  <c r="P199"/>
  <c r="BK199"/>
  <c r="J199"/>
  <c r="BE199"/>
  <c r="BI197"/>
  <c r="BH197"/>
  <c r="BG197"/>
  <c r="BF197"/>
  <c r="T197"/>
  <c r="R197"/>
  <c r="P197"/>
  <c r="BK197"/>
  <c r="J197"/>
  <c r="BE197"/>
  <c r="BI193"/>
  <c r="BH193"/>
  <c r="BG193"/>
  <c r="BF193"/>
  <c r="T193"/>
  <c r="R193"/>
  <c r="P193"/>
  <c r="BK193"/>
  <c r="J193"/>
  <c r="BE193"/>
  <c r="BI188"/>
  <c r="BH188"/>
  <c r="BG188"/>
  <c r="BF188"/>
  <c r="T188"/>
  <c r="T187"/>
  <c r="R188"/>
  <c r="R187"/>
  <c r="P188"/>
  <c r="P187"/>
  <c r="BK188"/>
  <c r="BK187"/>
  <c r="J187"/>
  <c r="J188"/>
  <c r="BE188"/>
  <c r="J62"/>
  <c r="BI183"/>
  <c r="BH183"/>
  <c r="BG183"/>
  <c r="BF183"/>
  <c r="T183"/>
  <c r="T182"/>
  <c r="R183"/>
  <c r="R182"/>
  <c r="P183"/>
  <c r="P182"/>
  <c r="BK183"/>
  <c r="BK182"/>
  <c r="J182"/>
  <c r="J183"/>
  <c r="BE183"/>
  <c r="J61"/>
  <c r="BI181"/>
  <c r="BH181"/>
  <c r="BG181"/>
  <c r="BF181"/>
  <c r="T181"/>
  <c r="T180"/>
  <c r="R181"/>
  <c r="R180"/>
  <c r="P181"/>
  <c r="P180"/>
  <c r="BK181"/>
  <c r="BK180"/>
  <c r="J180"/>
  <c r="J181"/>
  <c r="BE181"/>
  <c r="J60"/>
  <c r="BI177"/>
  <c r="BH177"/>
  <c r="BG177"/>
  <c r="BF177"/>
  <c r="T177"/>
  <c r="R177"/>
  <c r="P177"/>
  <c r="BK177"/>
  <c r="J177"/>
  <c r="BE177"/>
  <c r="BI176"/>
  <c r="BH176"/>
  <c r="BG176"/>
  <c r="BF176"/>
  <c r="T176"/>
  <c r="R176"/>
  <c r="P176"/>
  <c r="BK176"/>
  <c r="J176"/>
  <c r="BE176"/>
  <c r="BI173"/>
  <c r="BH173"/>
  <c r="BG173"/>
  <c r="BF173"/>
  <c r="T173"/>
  <c r="R173"/>
  <c r="P173"/>
  <c r="BK173"/>
  <c r="J173"/>
  <c r="BE173"/>
  <c r="BI171"/>
  <c r="BH171"/>
  <c r="BG171"/>
  <c r="BF171"/>
  <c r="T171"/>
  <c r="R171"/>
  <c r="P171"/>
  <c r="BK171"/>
  <c r="J171"/>
  <c r="BE171"/>
  <c r="BI169"/>
  <c r="BH169"/>
  <c r="BG169"/>
  <c r="BF169"/>
  <c r="T169"/>
  <c r="T168"/>
  <c r="R169"/>
  <c r="R168"/>
  <c r="P169"/>
  <c r="P168"/>
  <c r="BK169"/>
  <c r="BK168"/>
  <c r="J168"/>
  <c r="J169"/>
  <c r="BE169"/>
  <c r="J59"/>
  <c r="BI166"/>
  <c r="BH166"/>
  <c r="BG166"/>
  <c r="BF166"/>
  <c r="T166"/>
  <c r="R166"/>
  <c r="P166"/>
  <c r="BK166"/>
  <c r="J166"/>
  <c r="BE166"/>
  <c r="BI164"/>
  <c r="BH164"/>
  <c r="BG164"/>
  <c r="BF164"/>
  <c r="T164"/>
  <c r="R164"/>
  <c r="P164"/>
  <c r="BK164"/>
  <c r="J164"/>
  <c r="BE164"/>
  <c r="BI163"/>
  <c r="BH163"/>
  <c r="BG163"/>
  <c r="BF163"/>
  <c r="T163"/>
  <c r="R163"/>
  <c r="P163"/>
  <c r="BK163"/>
  <c r="J163"/>
  <c r="BE163"/>
  <c r="BI162"/>
  <c r="BH162"/>
  <c r="BG162"/>
  <c r="BF162"/>
  <c r="T162"/>
  <c r="R162"/>
  <c r="P162"/>
  <c r="BK162"/>
  <c r="J162"/>
  <c r="BE162"/>
  <c r="BI160"/>
  <c r="BH160"/>
  <c r="BG160"/>
  <c r="BF160"/>
  <c r="T160"/>
  <c r="R160"/>
  <c r="P160"/>
  <c r="BK160"/>
  <c r="J160"/>
  <c r="BE160"/>
  <c r="BI155"/>
  <c r="BH155"/>
  <c r="BG155"/>
  <c r="BF155"/>
  <c r="T155"/>
  <c r="R155"/>
  <c r="P155"/>
  <c r="BK155"/>
  <c r="J155"/>
  <c r="BE155"/>
  <c r="BI153"/>
  <c r="BH153"/>
  <c r="BG153"/>
  <c r="BF153"/>
  <c r="T153"/>
  <c r="R153"/>
  <c r="P153"/>
  <c r="BK153"/>
  <c r="J153"/>
  <c r="BE153"/>
  <c r="BI151"/>
  <c r="BH151"/>
  <c r="BG151"/>
  <c r="BF151"/>
  <c r="T151"/>
  <c r="R151"/>
  <c r="P151"/>
  <c r="BK151"/>
  <c r="J151"/>
  <c r="BE151"/>
  <c r="BI150"/>
  <c r="BH150"/>
  <c r="BG150"/>
  <c r="BF150"/>
  <c r="T150"/>
  <c r="R150"/>
  <c r="P150"/>
  <c r="BK150"/>
  <c r="J150"/>
  <c r="BE150"/>
  <c r="BI149"/>
  <c r="BH149"/>
  <c r="BG149"/>
  <c r="BF149"/>
  <c r="T149"/>
  <c r="R149"/>
  <c r="P149"/>
  <c r="BK149"/>
  <c r="J149"/>
  <c r="BE149"/>
  <c r="BI143"/>
  <c r="BH143"/>
  <c r="BG143"/>
  <c r="BF143"/>
  <c r="T143"/>
  <c r="R143"/>
  <c r="P143"/>
  <c r="BK143"/>
  <c r="J143"/>
  <c r="BE143"/>
  <c r="BI139"/>
  <c r="BH139"/>
  <c r="BG139"/>
  <c r="BF139"/>
  <c r="T139"/>
  <c r="R139"/>
  <c r="P139"/>
  <c r="BK139"/>
  <c r="J139"/>
  <c r="BE139"/>
  <c r="BI138"/>
  <c r="BH138"/>
  <c r="BG138"/>
  <c r="BF138"/>
  <c r="T138"/>
  <c r="R138"/>
  <c r="P138"/>
  <c r="BK138"/>
  <c r="J138"/>
  <c r="BE138"/>
  <c r="BI137"/>
  <c r="BH137"/>
  <c r="BG137"/>
  <c r="BF137"/>
  <c r="T137"/>
  <c r="R137"/>
  <c r="P137"/>
  <c r="BK137"/>
  <c r="J137"/>
  <c r="BE137"/>
  <c r="BI131"/>
  <c r="BH131"/>
  <c r="BG131"/>
  <c r="BF131"/>
  <c r="T131"/>
  <c r="R131"/>
  <c r="P131"/>
  <c r="BK131"/>
  <c r="J131"/>
  <c r="BE131"/>
  <c r="BI130"/>
  <c r="BH130"/>
  <c r="BG130"/>
  <c r="BF130"/>
  <c r="T130"/>
  <c r="R130"/>
  <c r="P130"/>
  <c r="BK130"/>
  <c r="J130"/>
  <c r="BE130"/>
  <c r="BI123"/>
  <c r="BH123"/>
  <c r="BG123"/>
  <c r="BF123"/>
  <c r="T123"/>
  <c r="R123"/>
  <c r="P123"/>
  <c r="BK123"/>
  <c r="J123"/>
  <c r="BE123"/>
  <c r="BI121"/>
  <c r="BH121"/>
  <c r="BG121"/>
  <c r="BF121"/>
  <c r="T121"/>
  <c r="R121"/>
  <c r="P121"/>
  <c r="BK121"/>
  <c r="J121"/>
  <c r="BE121"/>
  <c r="BI114"/>
  <c r="BH114"/>
  <c r="BG114"/>
  <c r="BF114"/>
  <c r="T114"/>
  <c r="R114"/>
  <c r="P114"/>
  <c r="BK114"/>
  <c r="J114"/>
  <c r="BE114"/>
  <c r="BI108"/>
  <c r="BH108"/>
  <c r="BG108"/>
  <c r="BF108"/>
  <c r="T108"/>
  <c r="R108"/>
  <c r="P108"/>
  <c r="BK108"/>
  <c r="J108"/>
  <c r="BE108"/>
  <c r="BI106"/>
  <c r="BH106"/>
  <c r="BG106"/>
  <c r="BF106"/>
  <c r="T106"/>
  <c r="R106"/>
  <c r="P106"/>
  <c r="BK106"/>
  <c r="J106"/>
  <c r="BE106"/>
  <c r="BI101"/>
  <c r="BH101"/>
  <c r="BG101"/>
  <c r="BF101"/>
  <c r="T101"/>
  <c r="R101"/>
  <c r="P101"/>
  <c r="BK101"/>
  <c r="J101"/>
  <c r="BE101"/>
  <c r="BI99"/>
  <c r="BH99"/>
  <c r="BG99"/>
  <c r="BF99"/>
  <c r="T99"/>
  <c r="R99"/>
  <c r="P99"/>
  <c r="BK99"/>
  <c r="J99"/>
  <c r="BE99"/>
  <c r="BI97"/>
  <c r="BH97"/>
  <c r="BG97"/>
  <c r="BF97"/>
  <c r="T97"/>
  <c r="R97"/>
  <c r="P97"/>
  <c r="BK97"/>
  <c r="J97"/>
  <c r="BE97"/>
  <c r="BI95"/>
  <c r="BH95"/>
  <c r="BG95"/>
  <c r="BF95"/>
  <c r="T95"/>
  <c r="R95"/>
  <c r="P95"/>
  <c r="BK95"/>
  <c r="J95"/>
  <c r="BE95"/>
  <c r="BI93"/>
  <c r="BH93"/>
  <c r="BG93"/>
  <c r="BF93"/>
  <c r="T93"/>
  <c r="R93"/>
  <c r="P93"/>
  <c r="BK93"/>
  <c r="J93"/>
  <c r="BE93"/>
  <c r="BI91"/>
  <c r="BH91"/>
  <c r="BG91"/>
  <c r="BF91"/>
  <c r="T91"/>
  <c r="R91"/>
  <c r="P91"/>
  <c r="BK91"/>
  <c r="J91"/>
  <c r="BE91"/>
  <c r="BI89"/>
  <c r="F34"/>
  <c i="1" r="BD53"/>
  <c i="3" r="BH89"/>
  <c r="F33"/>
  <c i="1" r="BC53"/>
  <c i="3" r="BG89"/>
  <c r="F32"/>
  <c i="1" r="BB53"/>
  <c i="3" r="BF89"/>
  <c r="J31"/>
  <c i="1" r="AW53"/>
  <c i="3" r="F31"/>
  <c i="1" r="BA53"/>
  <c i="3" r="T89"/>
  <c r="T88"/>
  <c r="T87"/>
  <c r="T86"/>
  <c r="R89"/>
  <c r="R88"/>
  <c r="R87"/>
  <c r="R86"/>
  <c r="P89"/>
  <c r="P88"/>
  <c r="P87"/>
  <c r="P86"/>
  <c i="1" r="AU53"/>
  <c i="3" r="BK89"/>
  <c r="BK88"/>
  <c r="J88"/>
  <c r="BK87"/>
  <c r="J87"/>
  <c r="BK86"/>
  <c r="J86"/>
  <c r="J56"/>
  <c r="J27"/>
  <c i="1" r="AG53"/>
  <c i="3" r="J89"/>
  <c r="BE89"/>
  <c r="J30"/>
  <c i="1" r="AV53"/>
  <c i="3" r="F30"/>
  <c i="1" r="AZ53"/>
  <c i="3" r="J58"/>
  <c r="J57"/>
  <c r="J82"/>
  <c r="F82"/>
  <c r="F80"/>
  <c r="E78"/>
  <c r="J51"/>
  <c r="F51"/>
  <c r="F49"/>
  <c r="E47"/>
  <c r="J36"/>
  <c r="J18"/>
  <c r="E18"/>
  <c r="F83"/>
  <c r="F52"/>
  <c r="J17"/>
  <c r="J12"/>
  <c r="J80"/>
  <c r="J49"/>
  <c r="E7"/>
  <c r="E76"/>
  <c r="E45"/>
  <c i="1" r="AY52"/>
  <c r="AX52"/>
  <c i="2" r="BI96"/>
  <c r="BH96"/>
  <c r="BG96"/>
  <c r="BF96"/>
  <c r="T96"/>
  <c r="R96"/>
  <c r="P96"/>
  <c r="BK96"/>
  <c r="J96"/>
  <c r="BE96"/>
  <c r="BI95"/>
  <c r="BH95"/>
  <c r="BG95"/>
  <c r="BF95"/>
  <c r="T95"/>
  <c r="R95"/>
  <c r="P95"/>
  <c r="BK95"/>
  <c r="J95"/>
  <c r="BE95"/>
  <c r="BI94"/>
  <c r="BH94"/>
  <c r="BG94"/>
  <c r="BF94"/>
  <c r="T94"/>
  <c r="R94"/>
  <c r="P94"/>
  <c r="BK94"/>
  <c r="J94"/>
  <c r="BE94"/>
  <c r="BI93"/>
  <c r="BH93"/>
  <c r="BG93"/>
  <c r="BF93"/>
  <c r="T93"/>
  <c r="R93"/>
  <c r="P93"/>
  <c r="BK93"/>
  <c r="J93"/>
  <c r="BE93"/>
  <c r="BI92"/>
  <c r="BH92"/>
  <c r="BG92"/>
  <c r="BF92"/>
  <c r="T92"/>
  <c r="R92"/>
  <c r="P92"/>
  <c r="BK92"/>
  <c r="J92"/>
  <c r="BE92"/>
  <c r="BI91"/>
  <c r="BH91"/>
  <c r="BG91"/>
  <c r="BF91"/>
  <c r="T91"/>
  <c r="R91"/>
  <c r="P91"/>
  <c r="BK91"/>
  <c r="J91"/>
  <c r="BE91"/>
  <c r="BI90"/>
  <c r="BH90"/>
  <c r="BG90"/>
  <c r="BF90"/>
  <c r="T90"/>
  <c r="R90"/>
  <c r="P90"/>
  <c r="BK90"/>
  <c r="J90"/>
  <c r="BE90"/>
  <c r="BI89"/>
  <c r="BH89"/>
  <c r="BG89"/>
  <c r="BF89"/>
  <c r="T89"/>
  <c r="R89"/>
  <c r="P89"/>
  <c r="BK89"/>
  <c r="J89"/>
  <c r="BE89"/>
  <c r="BI88"/>
  <c r="BH88"/>
  <c r="BG88"/>
  <c r="BF88"/>
  <c r="T88"/>
  <c r="R88"/>
  <c r="P88"/>
  <c r="BK88"/>
  <c r="J88"/>
  <c r="BE88"/>
  <c r="BI87"/>
  <c r="BH87"/>
  <c r="BG87"/>
  <c r="BF87"/>
  <c r="T87"/>
  <c r="R87"/>
  <c r="P87"/>
  <c r="BK87"/>
  <c r="J87"/>
  <c r="BE87"/>
  <c r="BI86"/>
  <c r="BH86"/>
  <c r="BG86"/>
  <c r="BF86"/>
  <c r="T86"/>
  <c r="R86"/>
  <c r="P86"/>
  <c r="BK86"/>
  <c r="J86"/>
  <c r="BE86"/>
  <c r="BI85"/>
  <c r="BH85"/>
  <c r="BG85"/>
  <c r="BF85"/>
  <c r="T85"/>
  <c r="R85"/>
  <c r="P85"/>
  <c r="BK85"/>
  <c r="J85"/>
  <c r="BE85"/>
  <c r="BI84"/>
  <c r="BH84"/>
  <c r="BG84"/>
  <c r="BF84"/>
  <c r="T84"/>
  <c r="R84"/>
  <c r="P84"/>
  <c r="BK84"/>
  <c r="J84"/>
  <c r="BE84"/>
  <c r="BI83"/>
  <c r="BH83"/>
  <c r="BG83"/>
  <c r="BF83"/>
  <c r="T83"/>
  <c r="R83"/>
  <c r="P83"/>
  <c r="BK83"/>
  <c r="J83"/>
  <c r="BE83"/>
  <c r="BI82"/>
  <c r="BH82"/>
  <c r="BG82"/>
  <c r="BF82"/>
  <c r="T82"/>
  <c r="R82"/>
  <c r="P82"/>
  <c r="BK82"/>
  <c r="J82"/>
  <c r="BE82"/>
  <c r="BI81"/>
  <c r="BH81"/>
  <c r="BG81"/>
  <c r="BF81"/>
  <c r="T81"/>
  <c r="R81"/>
  <c r="P81"/>
  <c r="BK81"/>
  <c r="J81"/>
  <c r="BE81"/>
  <c r="BI80"/>
  <c r="BH80"/>
  <c r="BG80"/>
  <c r="BF80"/>
  <c r="T80"/>
  <c r="R80"/>
  <c r="P80"/>
  <c r="BK80"/>
  <c r="J80"/>
  <c r="BE80"/>
  <c r="BI79"/>
  <c r="BH79"/>
  <c r="BG79"/>
  <c r="BF79"/>
  <c r="T79"/>
  <c r="R79"/>
  <c r="P79"/>
  <c r="BK79"/>
  <c r="J79"/>
  <c r="BE79"/>
  <c r="BI78"/>
  <c r="BH78"/>
  <c r="BG78"/>
  <c r="BF78"/>
  <c r="T78"/>
  <c r="R78"/>
  <c r="P78"/>
  <c r="BK78"/>
  <c r="J78"/>
  <c r="BE78"/>
  <c r="BI77"/>
  <c r="F34"/>
  <c i="1" r="BD52"/>
  <c i="2" r="BH77"/>
  <c r="F33"/>
  <c i="1" r="BC52"/>
  <c i="2" r="BG77"/>
  <c r="F32"/>
  <c i="1" r="BB52"/>
  <c i="2" r="BF77"/>
  <c r="J31"/>
  <c i="1" r="AW52"/>
  <c i="2" r="F31"/>
  <c i="1" r="BA52"/>
  <c i="2" r="T77"/>
  <c r="T76"/>
  <c r="R77"/>
  <c r="R76"/>
  <c r="P77"/>
  <c r="P76"/>
  <c i="1" r="AU52"/>
  <c i="2" r="BK77"/>
  <c r="BK76"/>
  <c r="J76"/>
  <c r="J56"/>
  <c r="J27"/>
  <c i="1" r="AG52"/>
  <c i="2" r="J77"/>
  <c r="BE77"/>
  <c r="J30"/>
  <c i="1" r="AV52"/>
  <c i="2" r="F30"/>
  <c i="1" r="AZ52"/>
  <c i="2" r="J72"/>
  <c r="F72"/>
  <c r="F70"/>
  <c r="E68"/>
  <c r="J51"/>
  <c r="F51"/>
  <c r="F49"/>
  <c r="E47"/>
  <c r="J36"/>
  <c r="J18"/>
  <c r="E18"/>
  <c r="F73"/>
  <c r="F52"/>
  <c r="J17"/>
  <c r="J12"/>
  <c r="J70"/>
  <c r="J49"/>
  <c r="E7"/>
  <c r="E66"/>
  <c r="E45"/>
  <c i="1" r="BD51"/>
  <c r="W30"/>
  <c r="BC51"/>
  <c r="W29"/>
  <c r="BB51"/>
  <c r="W28"/>
  <c r="BA51"/>
  <c r="W27"/>
  <c r="AZ51"/>
  <c r="W26"/>
  <c r="AY51"/>
  <c r="AX51"/>
  <c r="AW51"/>
  <c r="AK27"/>
  <c r="AV51"/>
  <c r="AK26"/>
  <c r="AU51"/>
  <c r="AT51"/>
  <c r="AS51"/>
  <c r="AG51"/>
  <c r="AK23"/>
  <c r="AT55"/>
  <c r="AN55"/>
  <c r="AT54"/>
  <c r="AN54"/>
  <c r="AT53"/>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<sst xmlns="http://schemas.openxmlformats.org/spreadsheetml/2006/main">
  <si>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</si>
  <si>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</si>
  <si>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</si>
  <si>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</si>
  <si>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</si>
  <si>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</si>
  <si>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</si>
  <si>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{3cc3c4d7-a27e-4b77-8a19-00dc9a08c00a}</t>
  </si>
  <si>
    <t>0,01</t>
  </si>
  <si>
    <t>21</t>
  </si>
  <si>
    <t>15</t>
  </si>
  <si>
    <t>REKAPITULACE STAVBY</t>
  </si>
  <si>
    <t xml:space="preserve">v ---  níže se nacházejí doplnkové a pomocné údaje k sestavám  --- v</t>
  </si>
  <si>
    <t>Návod na vyplnění</t>
  </si>
  <si>
    <t>0,001</t>
  </si>
  <si>
    <t>Kód:</t>
  </si>
  <si>
    <t>6/034/020/2017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</si>
  <si>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</si>
  <si>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</si>
  <si>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Vybudování parkovacích stání na ul. Čujkovova 54-56, p.p.č. 654/54, k.ú. Zábřeh nad Odrou</t>
  </si>
  <si>
    <t>KSO:</t>
  </si>
  <si>
    <t/>
  </si>
  <si>
    <t>CC-CZ:</t>
  </si>
  <si>
    <t>Místo:</t>
  </si>
  <si>
    <t>Ostrava, ul. Čujkovova 54-56</t>
  </si>
  <si>
    <t>Datum:</t>
  </si>
  <si>
    <t>19. 1. 2019</t>
  </si>
  <si>
    <t>Zadavatel:</t>
  </si>
  <si>
    <t>IČ:</t>
  </si>
  <si>
    <t>Městský obvod Ostrava – Jih</t>
  </si>
  <si>
    <t>DIČ:</t>
  </si>
  <si>
    <t>Uchazeč:</t>
  </si>
  <si>
    <t>Vyplň údaj</t>
  </si>
  <si>
    <t>Projektant:</t>
  </si>
  <si>
    <t>Ing. Pavol Lipták</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</si>
  <si>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</si>
  <si>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</si>
  <si>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</si>
  <si>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</si>
  <si>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</si>
  <si>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</si>
  <si>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</si>
  <si>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</si>
  <si>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</si>
  <si>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</si>
  <si>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</si>
  <si>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</si>
  <si>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</si>
  <si>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</si>
  <si>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</si>
  <si>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</si>
  <si>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</si>
  <si>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</si>
  <si>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</si>
  <si>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</si>
  <si>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</si>
  <si>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</si>
  <si>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</si>
  <si>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</si>
  <si>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</si>
  <si>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</si>
  <si>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</si>
  <si>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</si>
  <si>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</si>
  <si>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</si>
  <si>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</si>
  <si>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</si>
  <si>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</si>
  <si>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</si>
  <si>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</si>
  <si>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</si>
  <si>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</si>
  <si>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</si>
  <si>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</si>
  <si>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</si>
  <si>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</si>
  <si>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000</t>
  </si>
  <si>
    <t>Vedlejší rozpočtové náklady</t>
  </si>
  <si>
    <t>STA</t>
  </si>
  <si>
    <t>1</t>
  </si>
  <si>
    <t>{20e6a76a-56e3-484c-98b4-e05cc6fe2ded}</t>
  </si>
  <si>
    <t>2</t>
  </si>
  <si>
    <t>SO 01</t>
  </si>
  <si>
    <t>Parkoviště a zpevněné plochy</t>
  </si>
  <si>
    <t>{39398fba-1203-44d7-b10c-7afc57231c7a}</t>
  </si>
  <si>
    <t>SO 02</t>
  </si>
  <si>
    <t>Veřejné osvětlení</t>
  </si>
  <si>
    <t>{ea5ff8ad-e57f-456c-893a-0d5c0b0db351}</t>
  </si>
  <si>
    <t>SO 03</t>
  </si>
  <si>
    <t>Vegetační úpravy</t>
  </si>
  <si>
    <t>{65d6a453-73da-48e5-b07f-3f1d3d81132f}</t>
  </si>
  <si>
    <t>1) Krycí list soupisu</t>
  </si>
  <si>
    <t>2) Rekapitulace</t>
  </si>
  <si>
    <t>3) Soupis prací</t>
  </si>
  <si>
    <t>Zpět na list:</t>
  </si>
  <si>
    <t>Rekapitulace stavby</t>
  </si>
  <si>
    <t>KRYCÍ LIST SOUPISU</t>
  </si>
  <si>
    <t>Objekt:</t>
  </si>
  <si>
    <t>000 - Vedlejší rozpočtové náklady</t>
  </si>
  <si>
    <t>REKAPITULACE ČLENĚNÍ SOUPISU PRACÍ</t>
  </si>
  <si>
    <t>Kód dílu - Popis</t>
  </si>
  <si>
    <t>Cena celkem [CZK]</t>
  </si>
  <si>
    <t>Náklady soupisu celkem</t>
  </si>
  <si>
    <t>-1</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</si>
  <si>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</si>
  <si>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</si>
  <si>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</si>
  <si>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</si>
  <si>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</si>
  <si>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</si>
  <si>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</si>
  <si>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</si>
  <si>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</si>
  <si>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</si>
  <si>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</si>
  <si>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</si>
  <si>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</si>
  <si>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</si>
  <si>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M</t>
  </si>
  <si>
    <t>001</t>
  </si>
  <si>
    <t>Vytýčení stávajících inženýrských sítí.</t>
  </si>
  <si>
    <t>kpl</t>
  </si>
  <si>
    <t>8</t>
  </si>
  <si>
    <t>ROZPOCET</t>
  </si>
  <si>
    <t>4</t>
  </si>
  <si>
    <t>-2039828659</t>
  </si>
  <si>
    <t>002</t>
  </si>
  <si>
    <t>Administrativní činnost pro zajištění záborů pozemků, uzavírek komunikací a dopravních opatření</t>
  </si>
  <si>
    <t>-1785751421</t>
  </si>
  <si>
    <t>3</t>
  </si>
  <si>
    <t>003</t>
  </si>
  <si>
    <t xml:space="preserve">aktualizace dokladových částí  projektové  dokumentace</t>
  </si>
  <si>
    <t>10047253</t>
  </si>
  <si>
    <t>004</t>
  </si>
  <si>
    <t>Koordinační a kompletační činnost dodavatele</t>
  </si>
  <si>
    <t>-656081203</t>
  </si>
  <si>
    <t>5</t>
  </si>
  <si>
    <t>005</t>
  </si>
  <si>
    <t>Náklady na veškeré energie související s realizací akce</t>
  </si>
  <si>
    <t>-1311388063</t>
  </si>
  <si>
    <t>6</t>
  </si>
  <si>
    <t>006</t>
  </si>
  <si>
    <t>Zábory cizích pozemků (veřejných i soukromých)</t>
  </si>
  <si>
    <t>-1782105281</t>
  </si>
  <si>
    <t>7</t>
  </si>
  <si>
    <t>007</t>
  </si>
  <si>
    <t>Geodetické zaměření realizovaných objektů</t>
  </si>
  <si>
    <t>-1658975791</t>
  </si>
  <si>
    <t>008</t>
  </si>
  <si>
    <t xml:space="preserve">Zpracování dokumentace skutečného provedení stavby včetně zpracování podkladů pro vklad novostavby do katastru nemovitostí </t>
  </si>
  <si>
    <t>-2017690647</t>
  </si>
  <si>
    <t>9</t>
  </si>
  <si>
    <t>009</t>
  </si>
  <si>
    <t>Vyhotovení geometrických plánů pro vklad do KN</t>
  </si>
  <si>
    <t>1766298777</t>
  </si>
  <si>
    <t>10</t>
  </si>
  <si>
    <t>010</t>
  </si>
  <si>
    <t>Statické zatěžovací zkoušky zhutnění</t>
  </si>
  <si>
    <t>1162969461</t>
  </si>
  <si>
    <t>11</t>
  </si>
  <si>
    <t>011</t>
  </si>
  <si>
    <t>Dočasné dopravní značení a čištění tohoto značení po dobu realizace akce</t>
  </si>
  <si>
    <t>-21540778</t>
  </si>
  <si>
    <t>12</t>
  </si>
  <si>
    <t>012</t>
  </si>
  <si>
    <t>Opatření k zajištění bezpečnosti účastníků realizace akce a veřejnosti (zejména zajištění staveniště, Náklady na zajištění bezpečnosti silničního provozu, Provizorní ohrazení výkopu, bezpečnostní tabulky)</t>
  </si>
  <si>
    <t>62856642</t>
  </si>
  <si>
    <t>13</t>
  </si>
  <si>
    <t>013</t>
  </si>
  <si>
    <t>Informační tabule s údaji o stavbě (velikost cca 1,5 x 1 m – dle grafického návrhu investora) - 1ks</t>
  </si>
  <si>
    <t>648189874</t>
  </si>
  <si>
    <t>14</t>
  </si>
  <si>
    <t>014</t>
  </si>
  <si>
    <t>zařízení staveniště zhotovitele - chemické WC+kancelář+sklady</t>
  </si>
  <si>
    <t>1082341732</t>
  </si>
  <si>
    <t>015</t>
  </si>
  <si>
    <t>Náklady za vypouštění čerpané podzemní vody do veřejné kanalizace</t>
  </si>
  <si>
    <t>-2025242290</t>
  </si>
  <si>
    <t>16</t>
  </si>
  <si>
    <t>016</t>
  </si>
  <si>
    <t xml:space="preserve">Dočasné zajištění podzemních sítí  proti poškození</t>
  </si>
  <si>
    <t>-316618826</t>
  </si>
  <si>
    <t>17</t>
  </si>
  <si>
    <t>017</t>
  </si>
  <si>
    <t>Čistění komunikací</t>
  </si>
  <si>
    <t>-1275713342</t>
  </si>
  <si>
    <t>18</t>
  </si>
  <si>
    <t>018</t>
  </si>
  <si>
    <t xml:space="preserve">Náklady na vytýčení stavby </t>
  </si>
  <si>
    <t>-93910224</t>
  </si>
  <si>
    <t>19</t>
  </si>
  <si>
    <t>019</t>
  </si>
  <si>
    <t>Náklady na projektovou (dílenskou) dokumentaci zhotovitele</t>
  </si>
  <si>
    <t>-416203534</t>
  </si>
  <si>
    <t>20</t>
  </si>
  <si>
    <t>020</t>
  </si>
  <si>
    <t xml:space="preserve">Pasportizace území před zahájením stavby  dle požadavku odboru dopravy</t>
  </si>
  <si>
    <t>-725298421</t>
  </si>
  <si>
    <t>dem_chodníček</t>
  </si>
  <si>
    <t>dem_kontejnery</t>
  </si>
  <si>
    <t>13,6</t>
  </si>
  <si>
    <t>dem_ložná</t>
  </si>
  <si>
    <t>49,5</t>
  </si>
  <si>
    <t>dem_zaklady</t>
  </si>
  <si>
    <t>dem_chodnik</t>
  </si>
  <si>
    <t>74</t>
  </si>
  <si>
    <t>dem_podklad</t>
  </si>
  <si>
    <t>137,1</t>
  </si>
  <si>
    <t>dem_obrusna</t>
  </si>
  <si>
    <t>416,36</t>
  </si>
  <si>
    <t>SO 01 - Parkoviště a zpevněné plochy</t>
  </si>
  <si>
    <t>dem_obruby</t>
  </si>
  <si>
    <t>207</t>
  </si>
  <si>
    <t>odkopavky</t>
  </si>
  <si>
    <t>345,94</t>
  </si>
  <si>
    <t>ryhy</t>
  </si>
  <si>
    <t>20,73</t>
  </si>
  <si>
    <t>ryhy_prekop</t>
  </si>
  <si>
    <t>9,9</t>
  </si>
  <si>
    <t>hloub_šachet</t>
  </si>
  <si>
    <t>19,4</t>
  </si>
  <si>
    <t>asfalt</t>
  </si>
  <si>
    <t>71,436</t>
  </si>
  <si>
    <t>dem_vpuste</t>
  </si>
  <si>
    <t>beton</t>
  </si>
  <si>
    <t>62,336</t>
  </si>
  <si>
    <t>obrusna_nova</t>
  </si>
  <si>
    <t>438</t>
  </si>
  <si>
    <t>OKS_rozšíření</t>
  </si>
  <si>
    <t>64</t>
  </si>
  <si>
    <t>chodník</t>
  </si>
  <si>
    <t>132,5</t>
  </si>
  <si>
    <t>dlážděná_vozovka</t>
  </si>
  <si>
    <t>267,3</t>
  </si>
  <si>
    <t>drenáž</t>
  </si>
  <si>
    <t>47,5</t>
  </si>
  <si>
    <t>zásyp_štěrkopísek</t>
  </si>
  <si>
    <t>26,727</t>
  </si>
  <si>
    <t>pruh_kostek</t>
  </si>
  <si>
    <t>109,3</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</si>
  <si>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</si>
  <si>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</si>
  <si>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</si>
  <si>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</si>
  <si>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</si>
  <si>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</si>
  <si>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</si>
  <si>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</si>
  <si>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997 - Přesun sutě</t>
  </si>
  <si>
    <t xml:space="preserve">    998 - Přesun hmot</t>
  </si>
  <si>
    <t>HSV</t>
  </si>
  <si>
    <t>Práce a dodávky HSV</t>
  </si>
  <si>
    <t>Zemní práce</t>
  </si>
  <si>
    <t>K</t>
  </si>
  <si>
    <t>111151121</t>
  </si>
  <si>
    <t>Pokosení trávníku parkového plochy do 1000 m2 s odvozem do 20 km v rovině a svahu do 1:5</t>
  </si>
  <si>
    <t>m2</t>
  </si>
  <si>
    <t>CS ÚRS 2018 01</t>
  </si>
  <si>
    <t>2077541243</t>
  </si>
  <si>
    <t>VV</t>
  </si>
  <si>
    <t>170*3</t>
  </si>
  <si>
    <t>113106121</t>
  </si>
  <si>
    <t>Rozebrání dlažeb z betonových nebo kamenných dlaždic komunikací pro pěší ručně</t>
  </si>
  <si>
    <t>1755666461</t>
  </si>
  <si>
    <t>"dle B.1.02 - úzký chodníček vpravo"5</t>
  </si>
  <si>
    <t>113106171</t>
  </si>
  <si>
    <t>Rozebrání dlažeb vozovek ze zámkové dlažby s ložem z kameniva ručně</t>
  </si>
  <si>
    <t>1206462935</t>
  </si>
  <si>
    <t>"plocha pro kontejnery" 13,6</t>
  </si>
  <si>
    <t>113107042</t>
  </si>
  <si>
    <t>Odstranění podkladu živičných tl 100 mm při překopech ručně</t>
  </si>
  <si>
    <t>81818975</t>
  </si>
  <si>
    <t xml:space="preserve">"ložná vrstva MK" 10,5 + 22,5 + 1,0 + 2,5 + 3,0 + 4,0 + 6,0 </t>
  </si>
  <si>
    <t>113107137</t>
  </si>
  <si>
    <t>Odstranění podkladu z betonu vyztuženého sítěmi tl 300 mm ručně</t>
  </si>
  <si>
    <t>631142393</t>
  </si>
  <si>
    <t>"vybourání základů zbytků objektů" 2*7,5</t>
  </si>
  <si>
    <t>113107141</t>
  </si>
  <si>
    <t>Odstranění podkladu živičného tl 50 mm ručně</t>
  </si>
  <si>
    <t>-1930985540</t>
  </si>
  <si>
    <t>"dle B.1.02 - stávající chodník" 17,5 + 56,5</t>
  </si>
  <si>
    <t>113107322</t>
  </si>
  <si>
    <t>Odstranění podkladu z kameniva drceného tl 200 mm strojně pl do 50 m2</t>
  </si>
  <si>
    <t>1983061894</t>
  </si>
  <si>
    <t>"stávající chodníky" 17,5 + 56,5</t>
  </si>
  <si>
    <t>"rozšíření pruhu stáv. komunikace + překopy" 49,5</t>
  </si>
  <si>
    <t>Součet</t>
  </si>
  <si>
    <t>113154263</t>
  </si>
  <si>
    <t>Frézování živičného krytu tl 50 mm pruh š 2 m pl do 1000 m2 s překážkami v trase</t>
  </si>
  <si>
    <t>-1283657908</t>
  </si>
  <si>
    <t>"B.1.02"416,36</t>
  </si>
  <si>
    <t>113202111</t>
  </si>
  <si>
    <t>Vytrhání obrub krajníků obrubníků stojatých</t>
  </si>
  <si>
    <t>m</t>
  </si>
  <si>
    <t>1063644867</t>
  </si>
  <si>
    <t>"dle B.1.02 - obrubníky MK vlevo" 44 + 3</t>
  </si>
  <si>
    <t>"dle B.1.02 - obrubníky MK vpravo" 28 + 54</t>
  </si>
  <si>
    <t>"dle B.1.02 - obruby chodníku" 16 + 49</t>
  </si>
  <si>
    <t>"dle B.1.02 - obruby pro kontejnery" 13</t>
  </si>
  <si>
    <t>120001101</t>
  </si>
  <si>
    <t>Příplatek za ztížení odkopávky nebo prokkopávky v blízkosti inženýrských sítí</t>
  </si>
  <si>
    <t>m3</t>
  </si>
  <si>
    <t>-454819219</t>
  </si>
  <si>
    <t xml:space="preserve">"ruční výkop chodníku  v ochranném pásmu vodovodu"(7+4)* 0,45 </t>
  </si>
  <si>
    <t xml:space="preserve">"ruční výkop zpevněných ploch  v ochranném pásmu NN" 7,5*0,5</t>
  </si>
  <si>
    <t>"ruční výkop chodníku v ochranném pásmu VN" (8+21) *0,5</t>
  </si>
  <si>
    <t>"ruční výkop v ochranném pásmu UPC a Cetin " 13* 0,5</t>
  </si>
  <si>
    <t>"ruční výkop zpev. ploch v ochranném pásmu teplovodního zařízení"(47+15)*0,6</t>
  </si>
  <si>
    <t>121101102</t>
  </si>
  <si>
    <t>Sejmutí ornice s přemístěním na vzdálenost do 100 m</t>
  </si>
  <si>
    <t>-1425365038</t>
  </si>
  <si>
    <t>"dle B.1.02" 424*0,1</t>
  </si>
  <si>
    <t>122202202</t>
  </si>
  <si>
    <t>Odkopávky a prokopávky nezapažené pro silnice objemu do 1000 m3 v hornině tř. 3</t>
  </si>
  <si>
    <t>-1976399750</t>
  </si>
  <si>
    <t>"pruh podélných stání" 87*0,47 + "výkop pro výměnnou vrstvu" 87*0,3</t>
  </si>
  <si>
    <t>"rozšíření vozovky MK" (24+52)*0,4 + "výkop pro výměnnou vrstvu" (24+52)*0,3</t>
  </si>
  <si>
    <t>"pás kolmých stání " (68 + 125)*0,5 + "výkop pro výměnnou vrstvu" (68 + 125)*0,3</t>
  </si>
  <si>
    <t>"plocha pro kontejnery" 20*0,4 + "výkop pro výměnnou vrstvu" 20*0,3</t>
  </si>
  <si>
    <t>"chodníky" (39 + 103)*0,2 + "výkop pro výměnnou vrstvu" (68 + 125)*0,15</t>
  </si>
  <si>
    <t>122202209</t>
  </si>
  <si>
    <t>Příplatek k odkopávkám a prokopávkám pro silnice v hornině tř. 3 za lepivost</t>
  </si>
  <si>
    <t>795311401</t>
  </si>
  <si>
    <t>131201101</t>
  </si>
  <si>
    <t>Hloubení jam nezapažených v hornině tř. 3 objemu do 100 m3</t>
  </si>
  <si>
    <t>-2047797983</t>
  </si>
  <si>
    <t>"rýha pod plání pro potrubí DN200 mezi V3 a V4, z podel. profilu" 3,5*0,7</t>
  </si>
  <si>
    <t xml:space="preserve">"rýha pod plání pro potrubí DN200 mezi V4 a KK 200/87,  z podel. profilu°" 9,6*0,7</t>
  </si>
  <si>
    <t>"drenáž pod plání vlevo z podel. profilu" 10,8 * 0,4</t>
  </si>
  <si>
    <t>"drenáž pod plání vpravo z podel. profilu" 3,1*0,4 + 15,0*0,4</t>
  </si>
  <si>
    <t>131201109</t>
  </si>
  <si>
    <t>Příplatek za lepivost u hloubení jam nezapažených v hornině tř. 3</t>
  </si>
  <si>
    <t>427496520</t>
  </si>
  <si>
    <t>132251009</t>
  </si>
  <si>
    <t>Příplatek za lepivost, hloubení rýh do 15 m3 šířky do 2 m v hornině tř. 3 při překopech inž sítí</t>
  </si>
  <si>
    <t>-466006012</t>
  </si>
  <si>
    <t>132251011</t>
  </si>
  <si>
    <t>Hloubení rýh do 15 m3 šířky do 2 m v hornině tř. 3 při překopech inženýrských sítí</t>
  </si>
  <si>
    <t>46729100</t>
  </si>
  <si>
    <t>"překop pro přípojku DN200" 6*1*1,2</t>
  </si>
  <si>
    <t>"překop pro chráničku DN150" 4,5*1*0,6</t>
  </si>
  <si>
    <t>133201101</t>
  </si>
  <si>
    <t>Hloubení šachet v hornině tř. 3 objemu do 100 m3</t>
  </si>
  <si>
    <t>488683337</t>
  </si>
  <si>
    <t>"pro UV1" 7,5</t>
  </si>
  <si>
    <t>"pro UV3" 2,8</t>
  </si>
  <si>
    <t>"pro UV4" 4,1</t>
  </si>
  <si>
    <t>"připojení DN200 na kanalizaci" 5</t>
  </si>
  <si>
    <t>133201109</t>
  </si>
  <si>
    <t>Příplatek za lepivost u hloubení šachet v hornině tř. 3</t>
  </si>
  <si>
    <t>2079749006</t>
  </si>
  <si>
    <t>162701105</t>
  </si>
  <si>
    <t>Vodorovné přemístění do 10000 m výkopku/sypaniny z horniny tř. 1 až 4</t>
  </si>
  <si>
    <t>2002832051</t>
  </si>
  <si>
    <t>167101101</t>
  </si>
  <si>
    <t>Nakládání výkopku z hornin tř. 1 až 4 do 100 m3</t>
  </si>
  <si>
    <t>2142961026</t>
  </si>
  <si>
    <t>dem_podklad + hloub_šachet + odkopavky + ryhy + ryhy_prekop</t>
  </si>
  <si>
    <t>22</t>
  </si>
  <si>
    <t>171201211</t>
  </si>
  <si>
    <t>Poplatek za uložení stavebního odpadu - zeminy a kameniva na skládce</t>
  </si>
  <si>
    <t>t</t>
  </si>
  <si>
    <t>831408473</t>
  </si>
  <si>
    <t>(dem_podklad + hloub_šachet + odkopavky + ryhy + ryhy_prekop)*2</t>
  </si>
  <si>
    <t>23</t>
  </si>
  <si>
    <t>174101101</t>
  </si>
  <si>
    <t>Zásyp jam, šachet rýh nebo kolem objektů sypaninou se zhutněním</t>
  </si>
  <si>
    <t>-1591295015</t>
  </si>
  <si>
    <t>"zásyp potrubí 100mm nad okrajem " 4,5*0,2 + 11,0*0,2 + 21,1*0,27</t>
  </si>
  <si>
    <t>"zásyp V1" 2,5 + "zásyp V3" 1,8 + "zásyp V4" 1,8</t>
  </si>
  <si>
    <t>"roznášecí vrstva" 11,0*0,5 + 21,1*0,3</t>
  </si>
  <si>
    <t>24</t>
  </si>
  <si>
    <t>58331200</t>
  </si>
  <si>
    <t>štěrkopísek netříděný zásypový materiál</t>
  </si>
  <si>
    <t>-1975463045</t>
  </si>
  <si>
    <t>zásyp_štěrkopísek*1,92</t>
  </si>
  <si>
    <t>25</t>
  </si>
  <si>
    <t>181301102</t>
  </si>
  <si>
    <t>Rozprostření ornice tl vrstvy do 150 mm pl do 500 m2 v rovině nebo ve svahu do 1:5</t>
  </si>
  <si>
    <t>-1565859059</t>
  </si>
  <si>
    <t>26</t>
  </si>
  <si>
    <t>181411131</t>
  </si>
  <si>
    <t>Založení parkového trávníku výsevem plochy do 1000 m2 v rovině a ve svahu do 1:5</t>
  </si>
  <si>
    <t>798527279</t>
  </si>
  <si>
    <t>27</t>
  </si>
  <si>
    <t>00572410</t>
  </si>
  <si>
    <t>osivo směs travní parková</t>
  </si>
  <si>
    <t>kg</t>
  </si>
  <si>
    <t>-370007137</t>
  </si>
  <si>
    <t>170*0,025</t>
  </si>
  <si>
    <t>28</t>
  </si>
  <si>
    <t>181951102</t>
  </si>
  <si>
    <t>Úprava pláně v hornině tř. 1 až 4 se zhutněním</t>
  </si>
  <si>
    <t>-802326472</t>
  </si>
  <si>
    <t>dlážděná_vozovka + chodník + OKS_rozšíření</t>
  </si>
  <si>
    <t>Zakládání</t>
  </si>
  <si>
    <t>29</t>
  </si>
  <si>
    <t>211561111</t>
  </si>
  <si>
    <t>Výplň odvodňovacích žeber nebo trativodů kamenivem hrubým drceným frakce 4 až 16 mm</t>
  </si>
  <si>
    <t>-1424996477</t>
  </si>
  <si>
    <t>drenáž*0,185</t>
  </si>
  <si>
    <t>30</t>
  </si>
  <si>
    <t>212572111</t>
  </si>
  <si>
    <t>Lože pro trativody ze štěrkopísku tříděného</t>
  </si>
  <si>
    <t>328429940</t>
  </si>
  <si>
    <t>drenáž * 0,3 *0,05</t>
  </si>
  <si>
    <t>31</t>
  </si>
  <si>
    <t>212755214</t>
  </si>
  <si>
    <t xml:space="preserve">Trativody z drenážních trubek plastových flexibilních D 100 mm SN8 bez lože </t>
  </si>
  <si>
    <t>-914533044</t>
  </si>
  <si>
    <t>"vpravo z trubek SN8" 10 + 18,2 + 18,9 + 0,4</t>
  </si>
  <si>
    <t>32</t>
  </si>
  <si>
    <t>28613290</t>
  </si>
  <si>
    <t>tvarovka T-kus drenážního systému DN 100</t>
  </si>
  <si>
    <t>kus</t>
  </si>
  <si>
    <t>-1121147797</t>
  </si>
  <si>
    <t>33</t>
  </si>
  <si>
    <t>212755214R01</t>
  </si>
  <si>
    <t>Trativody z drenážních trubek plastových flexibilních D 100 mm SN16 bez lože</t>
  </si>
  <si>
    <t>1019680631</t>
  </si>
  <si>
    <t>"vlevo z trubek SN16" 41</t>
  </si>
  <si>
    <t>Svislé a kompletní konstrukce</t>
  </si>
  <si>
    <t>34</t>
  </si>
  <si>
    <t>359901211</t>
  </si>
  <si>
    <t>Monitoring stoky jakékoli výšky na nové kanalizaci</t>
  </si>
  <si>
    <t>1803227685</t>
  </si>
  <si>
    <t>Vodorovné konstrukce</t>
  </si>
  <si>
    <t>35</t>
  </si>
  <si>
    <t>451573111</t>
  </si>
  <si>
    <t>Lože pod potrubí otevřený výkop ze štěrkopísku</t>
  </si>
  <si>
    <t>-2034938534</t>
  </si>
  <si>
    <t>"lože uličních vpustí" 3*0,1 + 2,4*0,1 + 2,4*0,1</t>
  </si>
  <si>
    <t>"lože sběrného potrubí" 11*0,7*0,1 + 13,8*0,7*0,1 + 7,3*1,0*0,1 + 4,5*1,0*0,1</t>
  </si>
  <si>
    <t>Komunikace pozemní</t>
  </si>
  <si>
    <t>36</t>
  </si>
  <si>
    <t>564851111</t>
  </si>
  <si>
    <t>Podklad ze štěrkodrtě ŠD tl 150 mm</t>
  </si>
  <si>
    <t>38834826</t>
  </si>
  <si>
    <t>"výměnná vrstva pod chodníkem" chodník</t>
  </si>
  <si>
    <t>37</t>
  </si>
  <si>
    <t>564861111</t>
  </si>
  <si>
    <t>Podklad ze štěrkodrtě ŠD tl 200 mm</t>
  </si>
  <si>
    <t>-384118887</t>
  </si>
  <si>
    <t>38</t>
  </si>
  <si>
    <t>564871111</t>
  </si>
  <si>
    <t>Podklad ze štěrkodrtě ŠD tl 250 mm</t>
  </si>
  <si>
    <t>1890512715</t>
  </si>
  <si>
    <t>OKS_rozšíření + 10*0,9 + 38*0,45</t>
  </si>
  <si>
    <t>39</t>
  </si>
  <si>
    <t>564871116</t>
  </si>
  <si>
    <t>Podklad ze štěrkodrtě ŠD tl. 300 mm</t>
  </si>
  <si>
    <t>-2099978994</t>
  </si>
  <si>
    <t>"výměnná vrstva plochy pod parkovací stání a kontejnery" dlážděná_vozovka</t>
  </si>
  <si>
    <t>40</t>
  </si>
  <si>
    <t>565131111</t>
  </si>
  <si>
    <t>Vyrovnání povrchu dosavadních podkladů obalovaným kamenivem ACP (OK) tl 50 mm_x000d_
Výrobek musí mít stálou kvalitu po celou dobu produkce v souladu s platnou evropskou legislativou, zejména REACH a dále nařízením č. 305/2011 ze dne 9.3.2011, kterým se stanoví harmonizované podmínky pro uvádění stavebních výrobků na trh a českou legislativou, zákonem č. 22/1997 Sb., o technických požadavcích na výrobky a o změně a doplnění některých zákonů a nařízení. Výrobce musí doložit prohlášení o vlastnostech podle REACH.</t>
  </si>
  <si>
    <t>1035230151</t>
  </si>
  <si>
    <t>obrusna_nova-OKS_rozšíření</t>
  </si>
  <si>
    <t>41</t>
  </si>
  <si>
    <t>565155111</t>
  </si>
  <si>
    <t>Asfaltový beton vrstva podkladní ACP 16 (obalované kamenivo OKS) tl 70 mm š do 3 m_x000d_
Výrobek musí mít stálou kvalitu po celou dobu produkce v souladu s platnou evropskou legislativou, zejména REACH a dále nařízením č. 305/2011 ze dne 9.3.2011, kterým se stanoví harmonizované podmínky pro uvádění stavebních výrobků na trh a českou legislativou, zákonem č. 22/1997 Sb., o technických požadavcích na výrobky a o změně a doplnění některých zákonů a nařízení. Výrobce musí doložit prohlášení o vlastnostech podle REACH.</t>
  </si>
  <si>
    <t>-1696488565</t>
  </si>
  <si>
    <t>"rozšíření vozovky km 0,000 - km 0,017" 18,2</t>
  </si>
  <si>
    <t>"rozšííření vozovky km 0,027 - konec" 45,8</t>
  </si>
  <si>
    <t>42</t>
  </si>
  <si>
    <t>573211106</t>
  </si>
  <si>
    <t>Postřik živičný spojovací z asfaltu v množství 0,20 kg/m2</t>
  </si>
  <si>
    <t>623187457</t>
  </si>
  <si>
    <t>43</t>
  </si>
  <si>
    <t>577144111</t>
  </si>
  <si>
    <t>Asfaltový beton vrstva obrusná ACO 11 (ABS) tř. I tl 50 mm š do 3 m z nemodifikovaného asfaltu_x000d_
Výrobek musí mít stálou kvalitu po celou dobu produkce v souladu s platnou evropskou legislativou, zejména REACH a dále nařízením č. 305/2011 ze dne 9.3.2011, kterým se stanoví harmonizované podmínky pro uvádění stavebních výrobků na trh a českou legislativou, zákonem č. 22/1997 Sb., o technických požadavcích na výrobky a o změně a doplnění některých zákonů a nařízení. Výrobce musí doložit prohlášení o vlastnostech podle REACH.</t>
  </si>
  <si>
    <t>188583969</t>
  </si>
  <si>
    <t xml:space="preserve">"obrusná vrstva dle B.1.02 - rozšíření +  oprava krytu" 438</t>
  </si>
  <si>
    <t>44</t>
  </si>
  <si>
    <t>584121111</t>
  </si>
  <si>
    <t>Osazení silničních dílců z ŽB do lože z kameniva těženého tl 40 mm</t>
  </si>
  <si>
    <t>-1355815211</t>
  </si>
  <si>
    <t>"ochranné pásmo veolia" 4*3,0*2,0</t>
  </si>
  <si>
    <t>45</t>
  </si>
  <si>
    <t>59381004</t>
  </si>
  <si>
    <t>panel silniční 300x200x15 cm</t>
  </si>
  <si>
    <t>-1672975375</t>
  </si>
  <si>
    <t>46</t>
  </si>
  <si>
    <t>596211112</t>
  </si>
  <si>
    <t>Kladení zámkové dlažby komunikací pro pěší tl 60 mm skupiny A pl do 300 m2</t>
  </si>
  <si>
    <t>-1600421781</t>
  </si>
  <si>
    <t>"chodník dle B.1.02" 132,5</t>
  </si>
  <si>
    <t>47</t>
  </si>
  <si>
    <t>59245212</t>
  </si>
  <si>
    <t xml:space="preserve">dlažba zámková H-PROFIL HBB 20x16,5x6 cm přírodní   </t>
  </si>
  <si>
    <t>1641190374</t>
  </si>
  <si>
    <t>"přírodní dle B.1.02, stratné 2%" 125,9*1,02</t>
  </si>
  <si>
    <t>48</t>
  </si>
  <si>
    <t>59245202R01</t>
  </si>
  <si>
    <t>dlažba zámková H-PROFIL HBB 20x16,5x6 cm, slepecká</t>
  </si>
  <si>
    <t>-1995002015</t>
  </si>
  <si>
    <t>"slepecká dle B.1.02, stratné 5%" 6,70*1,05</t>
  </si>
  <si>
    <t>49</t>
  </si>
  <si>
    <t>596212212</t>
  </si>
  <si>
    <t>Kladení zámkové dlažby pozemních komunikací tl 80 mm skupiny A pl do 300 m2</t>
  </si>
  <si>
    <t>1670176206</t>
  </si>
  <si>
    <t>"plocha_podélného stání" 71,0</t>
  </si>
  <si>
    <t>"plocha_kolmých stání" 63,1 + 115,2</t>
  </si>
  <si>
    <t>"plocha pro kontejnery" 18,0</t>
  </si>
  <si>
    <t>50</t>
  </si>
  <si>
    <t>59245213</t>
  </si>
  <si>
    <t xml:space="preserve">dlažba zámková H-PROFIL HBB 20x16,5x8 cm přírodní   </t>
  </si>
  <si>
    <t>-1284392394</t>
  </si>
  <si>
    <t>267,3*1,02 'Přepočtené koeficientem množství</t>
  </si>
  <si>
    <t>51</t>
  </si>
  <si>
    <t>599142111</t>
  </si>
  <si>
    <t>Úprava zálivky dilatačních nebo pracovních spár v cementobetonovém krytu hl do 40 mm š do 40 mm</t>
  </si>
  <si>
    <t>1289377418</t>
  </si>
  <si>
    <t>"dle B.1.02" 3,5 + 14,0 + 5,0"</t>
  </si>
  <si>
    <t>Trubní vedení</t>
  </si>
  <si>
    <t>52</t>
  </si>
  <si>
    <t>871310430</t>
  </si>
  <si>
    <t>Montáž kanalizačního potrubí korugovaného SN 16 z polypropylenu DN 160</t>
  </si>
  <si>
    <t>134176241</t>
  </si>
  <si>
    <t>"chránička" 4,5</t>
  </si>
  <si>
    <t>53</t>
  </si>
  <si>
    <t>28617275</t>
  </si>
  <si>
    <t>trubka kanalizační PP korugovaná DN 150x6000 mm SN 16</t>
  </si>
  <si>
    <t>-786900956</t>
  </si>
  <si>
    <t>54</t>
  </si>
  <si>
    <t>871350420</t>
  </si>
  <si>
    <t>Montáž kanalizačního potrubí korugovaného SN 12 z polypropylenu DN 200</t>
  </si>
  <si>
    <t>-1258810238</t>
  </si>
  <si>
    <t>"přípojka od V4" 13,8+7,3</t>
  </si>
  <si>
    <t>55</t>
  </si>
  <si>
    <t>28617267</t>
  </si>
  <si>
    <t>trubka kanalizační PP korugovaná DN 200x6000 mm SN 12</t>
  </si>
  <si>
    <t>1987141015</t>
  </si>
  <si>
    <t>56</t>
  </si>
  <si>
    <t>28611367</t>
  </si>
  <si>
    <t>koleno kanalizace PVC KG 200x67°</t>
  </si>
  <si>
    <t>-255259652</t>
  </si>
  <si>
    <t>57</t>
  </si>
  <si>
    <t>871350430</t>
  </si>
  <si>
    <t>Montáž kanalizačního potrubí korugovaného SN 16 z polypropylenu DN 200</t>
  </si>
  <si>
    <t>1717265072</t>
  </si>
  <si>
    <t>"úsek V3-V4" 11</t>
  </si>
  <si>
    <t>58</t>
  </si>
  <si>
    <t>28617276</t>
  </si>
  <si>
    <t>trubka kanalizační PP korugovaná DN 200x6000 mm SN 16</t>
  </si>
  <si>
    <t>-995033793</t>
  </si>
  <si>
    <t>59</t>
  </si>
  <si>
    <t>892351111</t>
  </si>
  <si>
    <t>Tlaková zkouška vodou potrubí DN 150 nebo 200</t>
  </si>
  <si>
    <t>-1931791109</t>
  </si>
  <si>
    <t>60</t>
  </si>
  <si>
    <t>895941111</t>
  </si>
  <si>
    <t>Zřízení vpusti kanalizační uliční z betonových dílců typ UV-50 normální</t>
  </si>
  <si>
    <t>387477475</t>
  </si>
  <si>
    <t>61</t>
  </si>
  <si>
    <t>59223852</t>
  </si>
  <si>
    <t>TBV-Q 450/300/2a - v pusti V1, V3 a V4</t>
  </si>
  <si>
    <t>598417902</t>
  </si>
  <si>
    <t>62</t>
  </si>
  <si>
    <t>59223857</t>
  </si>
  <si>
    <t>TBV-Q 450/295/5b - vpust V1, V3 a V4</t>
  </si>
  <si>
    <t>-1231017788</t>
  </si>
  <si>
    <t>63</t>
  </si>
  <si>
    <t>59223854</t>
  </si>
  <si>
    <t>TBV-Q 450/350/3a PVC - vpust V1</t>
  </si>
  <si>
    <t>1944783716</t>
  </si>
  <si>
    <t>59223854R01</t>
  </si>
  <si>
    <t>TBV-Q 450/450/3d PVC - vpust V1 a V3</t>
  </si>
  <si>
    <t>-2045514568</t>
  </si>
  <si>
    <t>65</t>
  </si>
  <si>
    <t>59223822R01</t>
  </si>
  <si>
    <t>TBV-Q 450/570/3z - vpust V4</t>
  </si>
  <si>
    <t>536724273</t>
  </si>
  <si>
    <t>66</t>
  </si>
  <si>
    <t>59223860</t>
  </si>
  <si>
    <t>TBV-Q 450/195/6b - vpust V4</t>
  </si>
  <si>
    <t>-948915292</t>
  </si>
  <si>
    <t>67</t>
  </si>
  <si>
    <t>59223864</t>
  </si>
  <si>
    <t>prstenec betonový pro uliční vpusť vyrovnávací 39 x 6 x 13 cm</t>
  </si>
  <si>
    <t>921537703</t>
  </si>
  <si>
    <t>68</t>
  </si>
  <si>
    <t>89594R01</t>
  </si>
  <si>
    <t>sestavení sifon + zaústění do stávajícího potrubí: - sestava KK 200/45°, KK 200/87°, trouba KG 200 dl. cca 0,7m, KK 200/45°, přesuvka KG200 (upřesněno na místě), včetně podbetonování prostým betonem</t>
  </si>
  <si>
    <t>1381408136</t>
  </si>
  <si>
    <t>69</t>
  </si>
  <si>
    <t>28611366</t>
  </si>
  <si>
    <t>koleno kanalizační PVC 200x45°</t>
  </si>
  <si>
    <t>-1422332855</t>
  </si>
  <si>
    <t>70</t>
  </si>
  <si>
    <t>28611972</t>
  </si>
  <si>
    <t>přesuvka kanalizační PVC KG DN 200</t>
  </si>
  <si>
    <t>528962883</t>
  </si>
  <si>
    <t>71</t>
  </si>
  <si>
    <t>28611368</t>
  </si>
  <si>
    <t>koleno kanalizace PVC KG 200x87°</t>
  </si>
  <si>
    <t>1862999867</t>
  </si>
  <si>
    <t>72</t>
  </si>
  <si>
    <t>28611136</t>
  </si>
  <si>
    <t>trubka kanalizační PVC DN 200x1000 mm SN4</t>
  </si>
  <si>
    <t>-1940431973</t>
  </si>
  <si>
    <t>73</t>
  </si>
  <si>
    <t>89594R02</t>
  </si>
  <si>
    <t>jádrové vrtání, napojení, vložení a dodávka šachtové vložky, utěsnění</t>
  </si>
  <si>
    <t>1941364996</t>
  </si>
  <si>
    <t>89594R03</t>
  </si>
  <si>
    <t>-335737792</t>
  </si>
  <si>
    <t>75</t>
  </si>
  <si>
    <t>89594R04</t>
  </si>
  <si>
    <t>napojení do V4, jádrové vrtání, napojení, vložení a dodávka šachtové vložky, utěsnění</t>
  </si>
  <si>
    <t>-489077188</t>
  </si>
  <si>
    <t>76</t>
  </si>
  <si>
    <t>899204112</t>
  </si>
  <si>
    <t>Osazení mříží litinových včetně rámů a košů na bahno pro třídu zatížení D400, E600</t>
  </si>
  <si>
    <t>186959089</t>
  </si>
  <si>
    <t>77</t>
  </si>
  <si>
    <t>55242320</t>
  </si>
  <si>
    <t>mříž vtoková litinová plochá 500x500mm</t>
  </si>
  <si>
    <t>957869672</t>
  </si>
  <si>
    <t>78</t>
  </si>
  <si>
    <t>59223875</t>
  </si>
  <si>
    <t>koš nízký pro uliční vpusti, žárově zinkovaný plech,pro rám 500/500</t>
  </si>
  <si>
    <t>-98371861</t>
  </si>
  <si>
    <t>79</t>
  </si>
  <si>
    <t>899231111</t>
  </si>
  <si>
    <t>Rozebráním a zpětným složením vyrovnávajících prstenců a mříže vpusti V2</t>
  </si>
  <si>
    <t>-543610856</t>
  </si>
  <si>
    <t>Ostatní konstrukce a práce, bourání</t>
  </si>
  <si>
    <t>80</t>
  </si>
  <si>
    <t>9R01</t>
  </si>
  <si>
    <t xml:space="preserve">Úprava IS - stávající kabelová vedení_x000d_
"kompletní provedení dle specifikace PD a TZ vč. všech souvisejících prací a dodávek"_x000d_
Specifikace : "Veškerá vedení stávajících inženýrských sítí budou před zahájením stavebních prací vytyčena a to do vzdálenosti min. 5 m za hranici stavby (vytyčeny budou nejen dotčené sítě, ale i ty které záměrem fyzicky dotčeny nejsou)
Veškerá vedení pod nově zřízenými zpevněnými plochami budou opatřena Půlenými (dělenými) chráničkami DN 90, 110 mm  (dle počtu kabelů a požadavků správců). VŽDY MIN. 0,5 m přesah na obě strany.
Montáž - Chráničky se dodávají v rozloženém stavu. Při pokládce se do spodního dílu vkládá vedení a horní díl je tlakem zaklapnut do spodního dílu. Při pokládce je třeba dbát na to, aby jednotlivé díly byly překládány přes sebe. Dle místních podmínek je vhodné, aby spodní díl byl uložen do pískového lože.
Vedení bude odhaleno ručním kopáním, nebude použito strojní mechanizace. Pískový obsyp, signalizační vedení apd. bude uvedeno do původního stavu nebo doplněno dle ČSN.
"</t>
  </si>
  <si>
    <t>1355492369</t>
  </si>
  <si>
    <t>"vedení UPC" 3</t>
  </si>
  <si>
    <t>"vedení CETIN" 3</t>
  </si>
  <si>
    <t>"vedení nn ČEZ" 4</t>
  </si>
  <si>
    <t>"vedení vn ČEZ" 18</t>
  </si>
  <si>
    <t>81</t>
  </si>
  <si>
    <t>914111111</t>
  </si>
  <si>
    <t>Montáž svislé dopravní značky do velikosti 1 m2 objímkami na sloupek nebo konzolu</t>
  </si>
  <si>
    <t>-1650343142</t>
  </si>
  <si>
    <t>82</t>
  </si>
  <si>
    <t>40445434</t>
  </si>
  <si>
    <t>značka dopravní svislá nereflexní FeZn-Al rám 500x700mm</t>
  </si>
  <si>
    <t>50974508</t>
  </si>
  <si>
    <t xml:space="preserve">"IP11b" 1 </t>
  </si>
  <si>
    <t>"IP12+O1" 1</t>
  </si>
  <si>
    <t>"IP11c" 1</t>
  </si>
  <si>
    <t>83</t>
  </si>
  <si>
    <t>40445450</t>
  </si>
  <si>
    <t>značka dopravní svislá nereflexní FeZn-Al rám 500x150mm</t>
  </si>
  <si>
    <t>-1600342326</t>
  </si>
  <si>
    <t>"E8d" 1</t>
  </si>
  <si>
    <t>84</t>
  </si>
  <si>
    <t>914511111</t>
  </si>
  <si>
    <t>Montáž sloupku dopravních značek délky do 3,5 m s betonovým základem</t>
  </si>
  <si>
    <t>-1398627740</t>
  </si>
  <si>
    <t>85</t>
  </si>
  <si>
    <t>40445225</t>
  </si>
  <si>
    <t>sloupek Zn pro dopravní značku D 60mm v 350mm</t>
  </si>
  <si>
    <t>806618761</t>
  </si>
  <si>
    <t>86</t>
  </si>
  <si>
    <t>914511112</t>
  </si>
  <si>
    <t>Montáž sloupku dopravních značek délky do 3,5 m s betonovým základem a patkou</t>
  </si>
  <si>
    <t>658061614</t>
  </si>
  <si>
    <t>87</t>
  </si>
  <si>
    <t>40445240</t>
  </si>
  <si>
    <t>patka hliníková pro sloupek D 60 mm</t>
  </si>
  <si>
    <t>-1571720400</t>
  </si>
  <si>
    <t>88</t>
  </si>
  <si>
    <t>915111111</t>
  </si>
  <si>
    <t>Vodorovné dopravní značení dělící čáry souvislé š 125 mm základní bílá barva</t>
  </si>
  <si>
    <t>754841074</t>
  </si>
  <si>
    <t>"V10b" 12*5</t>
  </si>
  <si>
    <t>"V10a" 5*2</t>
  </si>
  <si>
    <t>89</t>
  </si>
  <si>
    <t>915131111</t>
  </si>
  <si>
    <t>Vodorovné dopravní značení přechody pro chodce, šipky, symboly základní bílá barva</t>
  </si>
  <si>
    <t>33608482</t>
  </si>
  <si>
    <t>"symbol V10f" 0,65</t>
  </si>
  <si>
    <t>90</t>
  </si>
  <si>
    <t>915611111</t>
  </si>
  <si>
    <t>Předznačení vodorovného liniového značení</t>
  </si>
  <si>
    <t>-680720726</t>
  </si>
  <si>
    <t>91</t>
  </si>
  <si>
    <t>915621111</t>
  </si>
  <si>
    <t>Předznačení vodorovného plošného značení</t>
  </si>
  <si>
    <t>-792773284</t>
  </si>
  <si>
    <t>92</t>
  </si>
  <si>
    <t>916111123</t>
  </si>
  <si>
    <t>Osazení obruby z drobných kostek s boční opěrou do lože z betonu prostého</t>
  </si>
  <si>
    <t>689166616</t>
  </si>
  <si>
    <t>"podél snížené obruby pruhu podélných stání" 38,1</t>
  </si>
  <si>
    <t>"vpravo komunikace v rámci 1.etapy po konec nároží" 22,5</t>
  </si>
  <si>
    <t>"vpravo komunikace v rámci 2. etapy od nároží po konec snížené obruby pruhu kolmých stání" 48,7</t>
  </si>
  <si>
    <t>93</t>
  </si>
  <si>
    <t>58380124</t>
  </si>
  <si>
    <t>kostka dlažební žula drobná</t>
  </si>
  <si>
    <t>1179577349</t>
  </si>
  <si>
    <t xml:space="preserve">"1t=5,2m2  - kostka dlažební drobná, žula, I.jakost, velikost 10 cm  " pruh_kostek*0,1/5,2</t>
  </si>
  <si>
    <t>94</t>
  </si>
  <si>
    <t>916131213</t>
  </si>
  <si>
    <t>Osazení silničního obrubníku betonového stojatého s boční opěrou do lože z betonu prostého</t>
  </si>
  <si>
    <t>2012781852</t>
  </si>
  <si>
    <t>"obrubník +12cm vně pruhu podélného stání" 46</t>
  </si>
  <si>
    <t>"obrubník +12cm vpravo v rámci etapy 1" 19</t>
  </si>
  <si>
    <t>"obrubník +12cm vpravo v rámci etapy 2" 68,2</t>
  </si>
  <si>
    <t>"oprava obrubníku při zaústění potrubí do kanalizace" 3</t>
  </si>
  <si>
    <t>"obrubník zapuštěný (nájezdový) podél pruhu podélných stání" 36,8</t>
  </si>
  <si>
    <t>"obrubník zapuštěný (nájezdový) podél pruhu kolmých stání" 13,3 + 24,0</t>
  </si>
  <si>
    <t>"obrubník zapuštěný (nájezdový) u stání pro invalidy" 3,7</t>
  </si>
  <si>
    <t>"obrubník zapuštěný (nájezdový) místa pro přecházení+plohchy kontejenrů" 7,7 + 2,6</t>
  </si>
  <si>
    <t>"obrubník přechodový" 5</t>
  </si>
  <si>
    <t>95</t>
  </si>
  <si>
    <t>59217031</t>
  </si>
  <si>
    <t>obrubník betonový silniční 100 x 15 x 25 cm</t>
  </si>
  <si>
    <t>691216369</t>
  </si>
  <si>
    <t>96</t>
  </si>
  <si>
    <t>59217026</t>
  </si>
  <si>
    <t>obrubník betonový silniční 50x15x25 cm</t>
  </si>
  <si>
    <t>-688276539</t>
  </si>
  <si>
    <t>97</t>
  </si>
  <si>
    <t>59217025</t>
  </si>
  <si>
    <t>obrubník betonový silniční 25x15x25 cm</t>
  </si>
  <si>
    <t>-125167797</t>
  </si>
  <si>
    <t>98</t>
  </si>
  <si>
    <t>59217030</t>
  </si>
  <si>
    <t>obrubník betonový silniční přechodový 100x15x15-25 cm</t>
  </si>
  <si>
    <t>59148954</t>
  </si>
  <si>
    <t>99</t>
  </si>
  <si>
    <t>59217028</t>
  </si>
  <si>
    <t>obrubník betonový silniční nájezdový 50x15x15 cm</t>
  </si>
  <si>
    <t>-491109163</t>
  </si>
  <si>
    <t>100</t>
  </si>
  <si>
    <t>59217029</t>
  </si>
  <si>
    <t>obrubník betonový silniční nájezdový 100x15x15 cm</t>
  </si>
  <si>
    <t>89326604</t>
  </si>
  <si>
    <t>101</t>
  </si>
  <si>
    <t>916231213</t>
  </si>
  <si>
    <t>Osazení chodníkového obrubníku betonového stojatého s boční opěrou do lože z betonu prostého</t>
  </si>
  <si>
    <t>-681668383</t>
  </si>
  <si>
    <t>"vně chodníku zapuštěný +0cm" 23,4</t>
  </si>
  <si>
    <t>"vně chodníku převýšený +6cm" 74,5</t>
  </si>
  <si>
    <t>"vně plochy pro kontejnery převýšený +6 cm" 12,9</t>
  </si>
  <si>
    <t>102</t>
  </si>
  <si>
    <t>59217016</t>
  </si>
  <si>
    <t>obrubník betonový chodníkový 100x8x25 cm</t>
  </si>
  <si>
    <t>-1657062692</t>
  </si>
  <si>
    <t>103</t>
  </si>
  <si>
    <t>919724131.GMT</t>
  </si>
  <si>
    <t>Drenážní geosyntetikum laminované geotextilií a fólií INTERDRAN GMFL</t>
  </si>
  <si>
    <t>1332113616</t>
  </si>
  <si>
    <t>"pod pruh podélného stání, rozvinutá šířka 2,8m" 36*2,8*</t>
  </si>
  <si>
    <t>"pod pruh kolmých stání, rozvinutá šířka 7m" (13+24)*7</t>
  </si>
  <si>
    <t>104</t>
  </si>
  <si>
    <t>919735111</t>
  </si>
  <si>
    <t>Řezání stávajícího živičného krytu hl do 50 mm</t>
  </si>
  <si>
    <t>1852132947</t>
  </si>
  <si>
    <t>"pracovní spára při frézování krytu" 3,5 + 14 + 5</t>
  </si>
  <si>
    <t>"pracovní spára bouráni podkladu MK etapa 1" 30</t>
  </si>
  <si>
    <t xml:space="preserve">"pracovní spára bouráni podkladu MK etapa 2" 59 </t>
  </si>
  <si>
    <t>"spára při překopech" 2*4 + 2*6</t>
  </si>
  <si>
    <t>105</t>
  </si>
  <si>
    <t>935111111</t>
  </si>
  <si>
    <t>Obnova v místě překopu pro zaústění potrubí do stávjaící kanalizace DN800</t>
  </si>
  <si>
    <t>-1137617357</t>
  </si>
  <si>
    <t>106</t>
  </si>
  <si>
    <t>59227035</t>
  </si>
  <si>
    <t>žlab betonový odvodňovací 51 x 65 x 15,7 cm</t>
  </si>
  <si>
    <t>-1530496391</t>
  </si>
  <si>
    <t>107</t>
  </si>
  <si>
    <t>966006132</t>
  </si>
  <si>
    <t>Odstranění značek dopravních nebo orientačních se sloupky s betonovými patkami</t>
  </si>
  <si>
    <t>535444799</t>
  </si>
  <si>
    <t>108</t>
  </si>
  <si>
    <t>966008R01</t>
  </si>
  <si>
    <t>Bourání uliční vpusti žb konstrukce</t>
  </si>
  <si>
    <t>133626403</t>
  </si>
  <si>
    <t>"stávající vpusti, 1m3/vpust" 2*1</t>
  </si>
  <si>
    <t>997</t>
  </si>
  <si>
    <t>Přesun sutě</t>
  </si>
  <si>
    <t>109</t>
  </si>
  <si>
    <t>997221551</t>
  </si>
  <si>
    <t>Vodorovná doprava suti ze sypkých materiálů do 1 km</t>
  </si>
  <si>
    <t>334621913</t>
  </si>
  <si>
    <t>dem_ložná*0,22 + dem_obrusna*0,128 + dem_chodnik*0,098</t>
  </si>
  <si>
    <t>110</t>
  </si>
  <si>
    <t>997221559</t>
  </si>
  <si>
    <t>Příplatek ZKD 1 km u vodorovné dopravy suti ze sypkých materiálů</t>
  </si>
  <si>
    <t>-171558647</t>
  </si>
  <si>
    <t>"uvažováno celkem 10 km" asfalt*9</t>
  </si>
  <si>
    <t>111</t>
  </si>
  <si>
    <t>997221571</t>
  </si>
  <si>
    <t>Vodorovná doprava vybouraných hmot do 1 km</t>
  </si>
  <si>
    <t>1825896183</t>
  </si>
  <si>
    <t>112</t>
  </si>
  <si>
    <t>997221579</t>
  </si>
  <si>
    <t>Příplatek ZKD 1 km u vodorovné dopravy vybouraných hmot</t>
  </si>
  <si>
    <t>2007369372</t>
  </si>
  <si>
    <t>"uvažováno celkem 10 km" beton*9</t>
  </si>
  <si>
    <t>113</t>
  </si>
  <si>
    <t>997221612</t>
  </si>
  <si>
    <t>Nakládání vybouraných hmot na dopravní prostředky pro vodorovnou dopravu</t>
  </si>
  <si>
    <t>269156641</t>
  </si>
  <si>
    <t>dem_chodníček*0,255 + dem_kontejnery*0,295 + dem_obruby*0,205 + dem_zaklady*0,63 + dem_vpuste*2,50 + "zakl. značek" 0,164</t>
  </si>
  <si>
    <t>114</t>
  </si>
  <si>
    <t>997221815</t>
  </si>
  <si>
    <t>Poplatek za uložení na skládce (skládkovné) stavebního odpadu betonového kód odpadu 170 101</t>
  </si>
  <si>
    <t>-688760371</t>
  </si>
  <si>
    <t>115</t>
  </si>
  <si>
    <t>997221845</t>
  </si>
  <si>
    <t>Poplatek za uložení na skládce (skládkovné) odpadu asfaltového bez dehtu kód odpadu 170 302</t>
  </si>
  <si>
    <t>450649035</t>
  </si>
  <si>
    <t>998</t>
  </si>
  <si>
    <t>Přesun hmot</t>
  </si>
  <si>
    <t>116</t>
  </si>
  <si>
    <t>998223011</t>
  </si>
  <si>
    <t>Přesun hmot pro pozemní komunikace s krytem dlážděným</t>
  </si>
  <si>
    <t>178501998</t>
  </si>
  <si>
    <t>117</t>
  </si>
  <si>
    <t>998223094</t>
  </si>
  <si>
    <t>Příplatek k přesunu hmot pro pozemní komunikace s krytem dlážděným za zvětšený přesun do 5000 m</t>
  </si>
  <si>
    <t>63718654</t>
  </si>
  <si>
    <t>118</t>
  </si>
  <si>
    <t>998223095</t>
  </si>
  <si>
    <t>uvažováno celkem 10 km</t>
  </si>
  <si>
    <t>-2137095636</t>
  </si>
  <si>
    <t>zemnič</t>
  </si>
  <si>
    <t>AYKY</t>
  </si>
  <si>
    <t>162,5</t>
  </si>
  <si>
    <t>kabel_trasy</t>
  </si>
  <si>
    <t>74,5</t>
  </si>
  <si>
    <t>SO 02 - Veřejné osvětlení</t>
  </si>
  <si>
    <t>ing. Pavol Lipták</t>
  </si>
  <si>
    <t>PSV - Práce a dodávky PSV</t>
  </si>
  <si>
    <t xml:space="preserve">    741 - Elektroinstalace - silnoproud</t>
  </si>
  <si>
    <t>M - Práce a dodávky M</t>
  </si>
  <si>
    <t xml:space="preserve">    21-M - Elektromontáže</t>
  </si>
  <si>
    <t xml:space="preserve">    46-M - Zemní práce při extr.mont.pracích</t>
  </si>
  <si>
    <t>PSV</t>
  </si>
  <si>
    <t>Práce a dodávky PSV</t>
  </si>
  <si>
    <t>741</t>
  </si>
  <si>
    <t>Elektroinstalace - silnoproud</t>
  </si>
  <si>
    <t>741128021</t>
  </si>
  <si>
    <t>Ostatní práce při montáži vodičů a kabelů, Příplatek k cenám montáže vodičů a kabelů za zatahování vodičů a kabelů do tvárnicových tras s komorami nebo do kolektorů, hmotnosti do 0,75 kg</t>
  </si>
  <si>
    <t>1753259074</t>
  </si>
  <si>
    <t>"připoložení pod chodníkem 3 kříží á 3m + navinutí á 1m" 3*4</t>
  </si>
  <si>
    <t>741128022</t>
  </si>
  <si>
    <t>Ostatní práce při montáži vodičů a kabelů, Příplatek k cenám montáže vodičů a kabelů za zatahování vodičů a kabelů do tvárnicových tras s komorami nebo do kolektorů, Příplatek k montáži kabelů za zatažení vodiče a kabelu do 2,00 kg</t>
  </si>
  <si>
    <t>1996919957</t>
  </si>
  <si>
    <t xml:space="preserve">"protažení 2 x AYKY-J  4x25 do stávající chráničky pod komunikací" 4</t>
  </si>
  <si>
    <t>741130025</t>
  </si>
  <si>
    <t>Ukončení vodič izolovaný do 16 mm2 na svorkovnici</t>
  </si>
  <si>
    <t>-601385881</t>
  </si>
  <si>
    <t>741136002</t>
  </si>
  <si>
    <t xml:space="preserve">Propojení kabel celoplastový spojkou venkovní smršťovací do 1 kV  4x25-35 mm2</t>
  </si>
  <si>
    <t>346298721</t>
  </si>
  <si>
    <t>35436024</t>
  </si>
  <si>
    <t>spojka kabelová smršťovaná přímé do 1kV 91ah-23s 4x25-95mm</t>
  </si>
  <si>
    <t>128</t>
  </si>
  <si>
    <t>1925255324</t>
  </si>
  <si>
    <t>74137R01</t>
  </si>
  <si>
    <t>Montáž svítidlo výbojkové průmyslové stropní na výložník</t>
  </si>
  <si>
    <t>-1863599514</t>
  </si>
  <si>
    <t>3477420R01</t>
  </si>
  <si>
    <t>specifikace LED svítidla dle technické zprávy, odst. Specifikace LED svítidel</t>
  </si>
  <si>
    <t>671425686</t>
  </si>
  <si>
    <t>347R02</t>
  </si>
  <si>
    <t>stožárová elektrovýzbroj pro 2 jištěné okruhy (min. IP2X) se 2 pojistk. odpínači pro válcové pojistky velikosti 10 x 38 mm, upevnění elektrovýzbroje na šroub uvnitř stožáru, velikost elektrovýzbroje přizpůsobená vnitřnímu prostoru uvnitř stožáru a velikosti dvířek, nosná konstrukce a svorky v povrchové úpravě odolávající korozi, čtyřsvorková, připojení až 3 kabelů s žílami Al průřezu do 4x35 mm2 včetně</t>
  </si>
  <si>
    <t>1843972726</t>
  </si>
  <si>
    <t>741375821</t>
  </si>
  <si>
    <t>Demontáž svítidla průmyslového výbojkového venkovního na výložníku do 3 m se zachováním funkčnosti</t>
  </si>
  <si>
    <t>361639987</t>
  </si>
  <si>
    <t>741420021</t>
  </si>
  <si>
    <t>Montáž svorka hromosvodná se 2 šrouby</t>
  </si>
  <si>
    <t>629552950</t>
  </si>
  <si>
    <t>35442013</t>
  </si>
  <si>
    <t>svorka uzemnění Cu spojovací</t>
  </si>
  <si>
    <t>218648873</t>
  </si>
  <si>
    <t>35442016</t>
  </si>
  <si>
    <t>svorka uzemnění Cu připojovací</t>
  </si>
  <si>
    <t>239844269</t>
  </si>
  <si>
    <t>741810002</t>
  </si>
  <si>
    <t>Celková prohlídka elektrického rozvodu a zařízení do 500 000,- Kč</t>
  </si>
  <si>
    <t>-1711930613</t>
  </si>
  <si>
    <t>Práce a dodávky M</t>
  </si>
  <si>
    <t>21-M</t>
  </si>
  <si>
    <t>Elektromontáže</t>
  </si>
  <si>
    <t>210021063</t>
  </si>
  <si>
    <t>Osazení výstražné fólie z PVC</t>
  </si>
  <si>
    <t>-415287896</t>
  </si>
  <si>
    <t>69311311</t>
  </si>
  <si>
    <t xml:space="preserve">Přepočteno koeficientem 1,1 (pro prořez 10%)_x000d_
</t>
  </si>
  <si>
    <t>-1190199637</t>
  </si>
  <si>
    <t>74,5*1,1 'Přepočtené koeficientem množství</t>
  </si>
  <si>
    <t>210204103-D</t>
  </si>
  <si>
    <t>Demontáž výložníků osvětlení jednoramenných sloupových hmotnosti do 35 kg</t>
  </si>
  <si>
    <t>-1880749537</t>
  </si>
  <si>
    <t>210204105</t>
  </si>
  <si>
    <t xml:space="preserve">Montáž  dvouramenného přímého výložníku (vyložení 1 m), 2 LED svítidel, 2 svod. kabelů, elektrovýzbroje pro 2 okruhy (min. IP2X) s jištěním, zatažení kabelů (2 ks do 4x35 mm2) do stožáru, zapojení kabelů - včetně montážní plošiny a potřebného nářadí a nástrojů. Výložník bude montován na stávající dvoustupňový ocelový osvětlovací stožár jmenovité výšky 6 m.</t>
  </si>
  <si>
    <t>1781892349</t>
  </si>
  <si>
    <t>34844463</t>
  </si>
  <si>
    <t>výložník osvětlovacích stožárů dvojitý přímý</t>
  </si>
  <si>
    <t>-421924942</t>
  </si>
  <si>
    <t>210220002</t>
  </si>
  <si>
    <t xml:space="preserve">Do výměr položky zahrnuto pro každé pole 4 m zemniče navíc (výstup 2 konců zemniče s rezervou pro připojení do zemnící svorky - 2 x 1 m, prodloužení potřebné délky vlivem zvlnění zemniče ve výkopu - 2 m) </t>
  </si>
  <si>
    <t>1780911343</t>
  </si>
  <si>
    <t>"od sloupu 1 po sloup 2" 40+4</t>
  </si>
  <si>
    <t>"od sloupu 2 po sloup 3" 40+4</t>
  </si>
  <si>
    <t>"od loupu ke sloupu 45/4 po spojku" 12+4</t>
  </si>
  <si>
    <t>35441073</t>
  </si>
  <si>
    <t>drát D 10mm FeZn</t>
  </si>
  <si>
    <t>-2107454404</t>
  </si>
  <si>
    <t>0,62*zemnič*1,05 "prořez 5%"</t>
  </si>
  <si>
    <t>210280211</t>
  </si>
  <si>
    <t>Měření zemních odporů zemniče prvního nebo samostatného</t>
  </si>
  <si>
    <t>-636979847</t>
  </si>
  <si>
    <t>210280215</t>
  </si>
  <si>
    <t>Připlatek k měření zemních odporů prvního zemniče za každý další zemnič v síti</t>
  </si>
  <si>
    <t>-1189705128</t>
  </si>
  <si>
    <t>210280351</t>
  </si>
  <si>
    <t>Zkoušky kabelů silových do 1 kV, počtu a průřezu žil do 4x25 mm2</t>
  </si>
  <si>
    <t>383518212</t>
  </si>
  <si>
    <t>210290891</t>
  </si>
  <si>
    <t>Doplnění orientačních štítků na kabel (při revizi)</t>
  </si>
  <si>
    <t>-1517225253</t>
  </si>
  <si>
    <t>73534511</t>
  </si>
  <si>
    <t>tabulka bezpečnostní s tiskem 2 barvy A4 210x297mm samolepící</t>
  </si>
  <si>
    <t>-883008157</t>
  </si>
  <si>
    <t>210902012</t>
  </si>
  <si>
    <t>Do výměr položky zahrnuto pro každé pole 5 m kabelu navíc (výstup 2 konců kabelu do elektrovýzbroje s rezervou pro zapojení do elektrovýzbroje - 2*1,5 m, prodloužení rozvodu vlivem zvlnění chráničky ve výkopu - 2 m)</t>
  </si>
  <si>
    <t>-480979869</t>
  </si>
  <si>
    <t>"stožár 2 → stožár 1" 40+5</t>
  </si>
  <si>
    <t>"stožár 1 → stožár 45/3" 14+5</t>
  </si>
  <si>
    <t>"stožár 45/3 → spojka" 50+3,5</t>
  </si>
  <si>
    <t>"stožár 3 → stožár 2" 40+5</t>
  </si>
  <si>
    <t>34113120</t>
  </si>
  <si>
    <t xml:space="preserve">kabel silový s Al jádrem 1 kV  4x25mm2</t>
  </si>
  <si>
    <t>-1772298864</t>
  </si>
  <si>
    <t>AYKY*1,05 "stratné pro prořez 5%"</t>
  </si>
  <si>
    <t>M001</t>
  </si>
  <si>
    <t xml:space="preserve">demontáž kabelu rozvodu VO (do průřezu 4 x 35 mm2 včetně)  v zemi  vč. potřebného nářadí, naložení, odvozu,likvidace a uložení odpadu vč. poplatku za skládku či jinou likvidaci, do výměr započítány kabely rozsahu okopání při demontážích vč. nadzemních částí kabelů zaústěných do elektrovýzbrojí </t>
  </si>
  <si>
    <t>1309673378</t>
  </si>
  <si>
    <t>"od sloupu 3 po sloup 1" 72</t>
  </si>
  <si>
    <t>"od sloupu 45/3 ke sloupu 45/4 po místo naspojkováni" 47</t>
  </si>
  <si>
    <t>"od sloupu 1 po sloup 45/3" 19</t>
  </si>
  <si>
    <t>46-M</t>
  </si>
  <si>
    <t>Zemní práce při extr.mont.pracích</t>
  </si>
  <si>
    <t>460010024</t>
  </si>
  <si>
    <t>Vytyčení trasy vedení kabelového podzemního v zastavěném prostoru</t>
  </si>
  <si>
    <t>km</t>
  </si>
  <si>
    <t>-543430139</t>
  </si>
  <si>
    <t>kabel_trasy*0,001</t>
  </si>
  <si>
    <t>460150133</t>
  </si>
  <si>
    <t>Hloubení kabelových zapažených i nezapažených rýh ručně š 35 cm, hl 50 cm, v hornině tř 3</t>
  </si>
  <si>
    <t>250414386</t>
  </si>
  <si>
    <t>"stožár 1 → stožár 45/3 mimo úsek v protlaku HDPE ∅110 dl. 4m" 10</t>
  </si>
  <si>
    <t>"stožár 45/3 → spojka" 50</t>
  </si>
  <si>
    <t>"rýha ke stožáru 2" 6,5</t>
  </si>
  <si>
    <t>"rýha ke stořáru 3" 8</t>
  </si>
  <si>
    <t>460421101</t>
  </si>
  <si>
    <t>Lože kabelů z písku nebo štěrkopísku tl 10 cm nad kabel, bez zakrytí, šířky lože do 65 cm</t>
  </si>
  <si>
    <t>-177043110</t>
  </si>
  <si>
    <t>460470011</t>
  </si>
  <si>
    <t>Provizorní zajištění kabelů ve výkopech při jejich křížení</t>
  </si>
  <si>
    <t>1449001847</t>
  </si>
  <si>
    <t>460470012</t>
  </si>
  <si>
    <t>Provizorní zajištění kabelů ve výkopech při jejich souběhu</t>
  </si>
  <si>
    <t>-1873541009</t>
  </si>
  <si>
    <t>460520173</t>
  </si>
  <si>
    <t>Montáž trubek ochranných plastových ohebných do 90 mm uložených do rýhy</t>
  </si>
  <si>
    <t>-1965455657</t>
  </si>
  <si>
    <t>34571353</t>
  </si>
  <si>
    <t xml:space="preserve">Přepočteno koeficientem 1,05 (pro prořez 5%)_x000d_
</t>
  </si>
  <si>
    <t>-2060382761</t>
  </si>
  <si>
    <t>162,5*1,05 'Přepočtené koeficientem množství</t>
  </si>
  <si>
    <t>460560133</t>
  </si>
  <si>
    <t>Zásyp rýh ručně šířky 35 cm, hloubky 50 cm, z horniny třídy 3</t>
  </si>
  <si>
    <t>1646602022</t>
  </si>
  <si>
    <t>460620013</t>
  </si>
  <si>
    <t>Provizorní úprava terénu se zhutněním, v hornině tř 3</t>
  </si>
  <si>
    <t>20571633</t>
  </si>
  <si>
    <t>kabel_trasy*1</t>
  </si>
  <si>
    <t>SO 03 - Vegetační úpravy</t>
  </si>
  <si>
    <t>111212351</t>
  </si>
  <si>
    <t>Odstranění nevhodných dřevin do 100 m2 výšky nad 1m s odstraněním pařezů v rovině nebo svahu 1:5</t>
  </si>
  <si>
    <t>695703474</t>
  </si>
  <si>
    <t xml:space="preserve">"3 x pustoryl věncový" 3 +  3 + 4 + "bez černý" 4</t>
  </si>
  <si>
    <t>112151354</t>
  </si>
  <si>
    <t>Kácení stromu s postupným spouštěním koruny a kmene D do 0,5 m</t>
  </si>
  <si>
    <t>172305151</t>
  </si>
  <si>
    <t>"lípa srdčitá (Tilia cordata) o obvodu kmene 153 cm ve výšce 130 cm nad zemí" 1</t>
  </si>
  <si>
    <t>112201114</t>
  </si>
  <si>
    <t>Odstranění pařezů D do 0,5 m v rovině a svahu 1:5 s odklizením do 20 m a zasypáním jámy</t>
  </si>
  <si>
    <t>1681384017</t>
  </si>
  <si>
    <t>162301402</t>
  </si>
  <si>
    <t>Vodorovné přemístění větví stromů listnatých do 5 km D kmene do 500 mm</t>
  </si>
  <si>
    <t>1482777223</t>
  </si>
  <si>
    <t>162301412</t>
  </si>
  <si>
    <t>Vodorovné přemístění kmenů stromů listnatých do 5 km D kmene do 500 mm</t>
  </si>
  <si>
    <t>-540712352</t>
  </si>
  <si>
    <t>162301422</t>
  </si>
  <si>
    <t>Vodorovné přemístění pařezů do 5 km D do 500 mm</t>
  </si>
  <si>
    <t>-1454156003</t>
  </si>
  <si>
    <t>162301501</t>
  </si>
  <si>
    <t>Vodorovné přemístění křovin do 5 km D kmene do 100 mm</t>
  </si>
  <si>
    <t>-1556725441</t>
  </si>
  <si>
    <t>"uvažováno celkem 10 km" 2*14</t>
  </si>
  <si>
    <t>162301902</t>
  </si>
  <si>
    <t>Příplatek k vodorovnému přemístění větví stromů listnatých D kmene do 500 mm ZKD 5 km</t>
  </si>
  <si>
    <t>1916491416</t>
  </si>
  <si>
    <t>162301912</t>
  </si>
  <si>
    <t>Příplatek k vodorovnému přemístění kmenů stromů listnatých D kmene do 500 mm ZKD 5 km</t>
  </si>
  <si>
    <t>-602910956</t>
  </si>
  <si>
    <t>183101215</t>
  </si>
  <si>
    <t>Jamky pro výsadbu s výměnou 50 % půdy zeminy tř 1 až 4 objem do 0,4 m3 v rovině a svahu do 1:5</t>
  </si>
  <si>
    <t>-640428093</t>
  </si>
  <si>
    <t>10321100</t>
  </si>
  <si>
    <t>zahradní substrát pro výsadbu VL</t>
  </si>
  <si>
    <t>-1454622507</t>
  </si>
  <si>
    <t xml:space="preserve">" 1/3 objemu jamky"  3*0,13</t>
  </si>
  <si>
    <t>0,39*0,2 'Přepočtené koeficientem množství</t>
  </si>
  <si>
    <t>184102111</t>
  </si>
  <si>
    <t xml:space="preserve">3 ks sadovnicky zapěstovaných dřevin s balem o vel. 14-16 cm ve výšce 1 m nad zemí druh: Crataegus x lavallei ‚Carrierei‘._x000d_
Dřeviny budou vysazeny mimo ochranná pásma zařízení technické infrastruktury, po dohodě se správcem veřejné zeleně ÚMOb Ostrava-Jih. V místě, kde nebude možné těchto vzdáleností dosáhnout, bude předěl mezi sítěmi a kořenovým prostorem stromů vymezen netkanou textilií Rootcontrol. Vysazované dřeviny musí být prvotřídní kvality, tzn. s kvalitně zapěstovanou korunou, rovným průběžným kmenem a kvalitně zapěstovaným balem. Velikost dřevin bude odpovídat stanoveným požadavkům. Při realizaci náhradní výsadby bude přihlédnuto k ČSN 839021 –Technologie vegetačních úprav v krajině – Rostliny a jejich výsadba. _x000d_
</t>
  </si>
  <si>
    <t>1324172936</t>
  </si>
  <si>
    <t>026R01</t>
  </si>
  <si>
    <t xml:space="preserve">Crataegus x lavallei ‚Carrierei‘ s balem o vel. 14-16 cm ve výšce 1 m nad zemí </t>
  </si>
  <si>
    <t>1325003142</t>
  </si>
  <si>
    <t>184215133</t>
  </si>
  <si>
    <t>Ukotvení dřeviny kůly třemi kůly, délky přes 2 do 3 m</t>
  </si>
  <si>
    <t>-2012099770</t>
  </si>
  <si>
    <t>184R01</t>
  </si>
  <si>
    <t>Kůl d 2,5m</t>
  </si>
  <si>
    <t>-1942705329</t>
  </si>
  <si>
    <t>"3 stromy á 3ks" 3*3</t>
  </si>
  <si>
    <t>184R02</t>
  </si>
  <si>
    <t>673544359</t>
  </si>
  <si>
    <t>184R03</t>
  </si>
  <si>
    <t>-1247942111</t>
  </si>
  <si>
    <t xml:space="preserve">"3 stromy á  1,5m" 3*1,5</t>
  </si>
  <si>
    <t>184215412</t>
  </si>
  <si>
    <t>Zhotovení závlahové mísy dřevin D do 1,0 m v rovině nebo na svahu do 1:5</t>
  </si>
  <si>
    <t>6665007</t>
  </si>
  <si>
    <t>184806111</t>
  </si>
  <si>
    <t>Řez stromů netrnitých průklestem D koruny do 2 m</t>
  </si>
  <si>
    <t>562882835</t>
  </si>
  <si>
    <t>184911431</t>
  </si>
  <si>
    <t>Mulčování rostlin kůrou tl. do 0,15 m v rovině a svahu do 1:5</t>
  </si>
  <si>
    <t>413252785</t>
  </si>
  <si>
    <t>"3 stromy á 1 m2 á 0,15 m" 3*1</t>
  </si>
  <si>
    <t>10391100</t>
  </si>
  <si>
    <t>kůra mulčovací VL</t>
  </si>
  <si>
    <t>1380751777</t>
  </si>
  <si>
    <t>"3 stromy á 1 m2 á 0,15 m" 3*1*0,15</t>
  </si>
  <si>
    <t>0,45*0,153 'Přepočtené koeficientem množství</t>
  </si>
  <si>
    <t>185802114</t>
  </si>
  <si>
    <t>Hnojení půdy umělým hnojivem k jednotlivým rostlinám v rovině a svahu do 1:5</t>
  </si>
  <si>
    <t>-1691362721</t>
  </si>
  <si>
    <t>3*0,01*5</t>
  </si>
  <si>
    <t>25191155R01</t>
  </si>
  <si>
    <t>Hnojivé tablety á 10g</t>
  </si>
  <si>
    <t>571786968</t>
  </si>
  <si>
    <t xml:space="preserve">"3 stromy á  5 tbl/strom" 3*5</t>
  </si>
  <si>
    <t>185804311</t>
  </si>
  <si>
    <t>Zalití rostlin vodou plocha do 20 m2</t>
  </si>
  <si>
    <t>354258832</t>
  </si>
  <si>
    <t>"3 stromy á 100 l" 3*0,1</t>
  </si>
  <si>
    <t>185851121</t>
  </si>
  <si>
    <t>Dovoz vody pro zálivku rostlin za vzdálenost do 1000 m</t>
  </si>
  <si>
    <t>2050878070</t>
  </si>
  <si>
    <t>185851129</t>
  </si>
  <si>
    <t>Příplatek k dovozu vody pro zálivku rostlin do 1000 m ZKD 1000 m</t>
  </si>
  <si>
    <t>-1459129863</t>
  </si>
  <si>
    <t>"uvažováno celkem 10 km" 9*0,3</t>
  </si>
  <si>
    <t>184R04</t>
  </si>
  <si>
    <t>-536155496</t>
  </si>
  <si>
    <t xml:space="preserve">"3 stromy á  0,1m3" 3*0,1</t>
  </si>
  <si>
    <t>18R06</t>
  </si>
  <si>
    <t>Bude spočívat v zajištění kmenů stromů proti mechanickému poškození (ochrana pat kmene chráničkou, bandáž kmene apod.), v zálivce (minimálně 5 x ročně), odplevelování, výchovném řezu, opravě úvazků, případně výměně kůlů a sledování zdravotního stavu dřevin včetně výměny uhynulého jedince v nejbližším vhodném období.</t>
  </si>
  <si>
    <t>-933641036</t>
  </si>
  <si>
    <t>998231311</t>
  </si>
  <si>
    <t>Přesun hmot pro sadovnické a krajinářské úpravy vodorovně do 5000 m</t>
  </si>
  <si>
    <t>-1307187753</t>
  </si>
  <si>
    <t>998231311R01</t>
  </si>
  <si>
    <t>Přesun hmot pro sadovnické a krajinářské úpravy vodorovně dalších 5000 m</t>
  </si>
  <si>
    <t>1022016832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</si>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</sst>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i/>
      <sz val="8"/>
      <color rgb="FF0000FF"/>
      <name val="Trebuchet MS"/>
    </font>
    <font>
      <sz val="8"/>
      <color rgb="FF000000"/>
      <name val="Trebuchet MS"/>
    </font>
    <font>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6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5" fillId="0" borderId="0" xfId="0" applyFont="1" applyAlignment="1">
      <alignment vertical="center"/>
    </xf>
    <xf numFmtId="0" fontId="6" fillId="0" borderId="0" xfId="0" applyFont="1" applyAlignment="1">
      <alignment vertical="center"/>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35" fillId="0" borderId="28" xfId="0" applyFont="1" applyBorder="1" applyAlignment="1" applyProtection="1">
      <alignment horizontal="center" vertical="center"/>
    </xf>
    <xf numFmtId="49" fontId="35" fillId="0" borderId="28" xfId="0" applyNumberFormat="1" applyFont="1" applyBorder="1" applyAlignment="1" applyProtection="1">
      <alignment horizontal="left" vertical="center" wrapText="1"/>
    </xf>
    <xf numFmtId="0" fontId="35" fillId="0" borderId="28" xfId="0" applyFont="1" applyBorder="1" applyAlignment="1" applyProtection="1">
      <alignment horizontal="left" vertical="center" wrapText="1"/>
    </xf>
    <xf numFmtId="0" fontId="35" fillId="0" borderId="28" xfId="0" applyFont="1" applyBorder="1" applyAlignment="1" applyProtection="1">
      <alignment horizontal="center" vertical="center" wrapText="1"/>
    </xf>
    <xf numFmtId="167" fontId="35" fillId="0" borderId="28" xfId="0" applyNumberFormat="1" applyFont="1" applyBorder="1" applyAlignment="1" applyProtection="1">
      <alignment vertical="center"/>
    </xf>
    <xf numFmtId="4" fontId="35" fillId="3" borderId="28" xfId="0" applyNumberFormat="1" applyFont="1" applyFill="1" applyBorder="1" applyAlignment="1" applyProtection="1">
      <alignment vertical="center"/>
      <protection locked="0"/>
    </xf>
    <xf numFmtId="4" fontId="35" fillId="0" borderId="28" xfId="0" applyNumberFormat="1" applyFont="1" applyBorder="1" applyAlignment="1" applyProtection="1">
      <alignment vertical="center"/>
    </xf>
    <xf numFmtId="0" fontId="35" fillId="0" borderId="5" xfId="0" applyFont="1" applyBorder="1" applyAlignment="1">
      <alignment vertical="center"/>
    </xf>
    <xf numFmtId="0" fontId="35" fillId="3" borderId="28"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36" fillId="0" borderId="0" xfId="0" applyFont="1" applyAlignment="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7"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 fillId="0" borderId="24" xfId="0" applyFont="1" applyBorder="1" applyAlignment="1" applyProtection="1">
      <alignment horizontal="center"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16.5" customHeight="1">
      <c r="B20" s="27"/>
      <c r="C20" s="28"/>
      <c r="D20" s="28"/>
      <c r="E20" s="43" t="s">
        <v>21</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37</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38</v>
      </c>
      <c r="M25" s="51"/>
      <c r="N25" s="51"/>
      <c r="O25" s="51"/>
      <c r="P25" s="46"/>
      <c r="Q25" s="46"/>
      <c r="R25" s="46"/>
      <c r="S25" s="46"/>
      <c r="T25" s="46"/>
      <c r="U25" s="46"/>
      <c r="V25" s="46"/>
      <c r="W25" s="51" t="s">
        <v>39</v>
      </c>
      <c r="X25" s="51"/>
      <c r="Y25" s="51"/>
      <c r="Z25" s="51"/>
      <c r="AA25" s="51"/>
      <c r="AB25" s="51"/>
      <c r="AC25" s="51"/>
      <c r="AD25" s="51"/>
      <c r="AE25" s="51"/>
      <c r="AF25" s="46"/>
      <c r="AG25" s="46"/>
      <c r="AH25" s="46"/>
      <c r="AI25" s="46"/>
      <c r="AJ25" s="46"/>
      <c r="AK25" s="51" t="s">
        <v>40</v>
      </c>
      <c r="AL25" s="51"/>
      <c r="AM25" s="51"/>
      <c r="AN25" s="51"/>
      <c r="AO25" s="51"/>
      <c r="AP25" s="46"/>
      <c r="AQ25" s="50"/>
      <c r="BE25" s="38"/>
    </row>
    <row r="26" s="2" customFormat="1" ht="14.4" customHeight="1">
      <c r="B26" s="52"/>
      <c r="C26" s="53"/>
      <c r="D26" s="54" t="s">
        <v>41</v>
      </c>
      <c r="E26" s="53"/>
      <c r="F26" s="54" t="s">
        <v>42</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43</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44</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45</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46</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47</v>
      </c>
      <c r="E32" s="60"/>
      <c r="F32" s="60"/>
      <c r="G32" s="60"/>
      <c r="H32" s="60"/>
      <c r="I32" s="60"/>
      <c r="J32" s="60"/>
      <c r="K32" s="60"/>
      <c r="L32" s="60"/>
      <c r="M32" s="60"/>
      <c r="N32" s="60"/>
      <c r="O32" s="60"/>
      <c r="P32" s="60"/>
      <c r="Q32" s="60"/>
      <c r="R32" s="60"/>
      <c r="S32" s="60"/>
      <c r="T32" s="61" t="s">
        <v>48</v>
      </c>
      <c r="U32" s="60"/>
      <c r="V32" s="60"/>
      <c r="W32" s="60"/>
      <c r="X32" s="62" t="s">
        <v>49</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50</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6/034/020/2017</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Vybudování parkovacích stání na ul. Čujkovova 54-56, p.p.č. 654/54, k.ú. Zábřeh nad Odrou</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Ostrava, ul. Čujkovova 54-56</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19. 1. 2019</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Městský obvod Ostrava – Jih</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Ing. Pavol Lipták</v>
      </c>
      <c r="AN46" s="76"/>
      <c r="AO46" s="76"/>
      <c r="AP46" s="76"/>
      <c r="AQ46" s="73"/>
      <c r="AR46" s="71"/>
      <c r="AS46" s="85" t="s">
        <v>51</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52</v>
      </c>
      <c r="D49" s="96"/>
      <c r="E49" s="96"/>
      <c r="F49" s="96"/>
      <c r="G49" s="96"/>
      <c r="H49" s="97"/>
      <c r="I49" s="98" t="s">
        <v>53</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54</v>
      </c>
      <c r="AH49" s="96"/>
      <c r="AI49" s="96"/>
      <c r="AJ49" s="96"/>
      <c r="AK49" s="96"/>
      <c r="AL49" s="96"/>
      <c r="AM49" s="96"/>
      <c r="AN49" s="98" t="s">
        <v>55</v>
      </c>
      <c r="AO49" s="96"/>
      <c r="AP49" s="96"/>
      <c r="AQ49" s="100" t="s">
        <v>56</v>
      </c>
      <c r="AR49" s="71"/>
      <c r="AS49" s="101" t="s">
        <v>57</v>
      </c>
      <c r="AT49" s="102" t="s">
        <v>58</v>
      </c>
      <c r="AU49" s="102" t="s">
        <v>59</v>
      </c>
      <c r="AV49" s="102" t="s">
        <v>60</v>
      </c>
      <c r="AW49" s="102" t="s">
        <v>61</v>
      </c>
      <c r="AX49" s="102" t="s">
        <v>62</v>
      </c>
      <c r="AY49" s="102" t="s">
        <v>63</v>
      </c>
      <c r="AZ49" s="102" t="s">
        <v>64</v>
      </c>
      <c r="BA49" s="102" t="s">
        <v>65</v>
      </c>
      <c r="BB49" s="102" t="s">
        <v>66</v>
      </c>
      <c r="BC49" s="102" t="s">
        <v>67</v>
      </c>
      <c r="BD49" s="103" t="s">
        <v>68</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69</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ROUND(SUM(AG52:AG55),2)</f>
        <v>0</v>
      </c>
      <c r="AH51" s="109"/>
      <c r="AI51" s="109"/>
      <c r="AJ51" s="109"/>
      <c r="AK51" s="109"/>
      <c r="AL51" s="109"/>
      <c r="AM51" s="109"/>
      <c r="AN51" s="110">
        <f>SUM(AG51,AT51)</f>
        <v>0</v>
      </c>
      <c r="AO51" s="110"/>
      <c r="AP51" s="110"/>
      <c r="AQ51" s="111" t="s">
        <v>21</v>
      </c>
      <c r="AR51" s="82"/>
      <c r="AS51" s="112">
        <f>ROUND(SUM(AS52:AS55),2)</f>
        <v>0</v>
      </c>
      <c r="AT51" s="113">
        <f>ROUND(SUM(AV51:AW51),2)</f>
        <v>0</v>
      </c>
      <c r="AU51" s="114">
        <f>ROUND(SUM(AU52:AU55),5)</f>
        <v>0</v>
      </c>
      <c r="AV51" s="113">
        <f>ROUND(AZ51*L26,2)</f>
        <v>0</v>
      </c>
      <c r="AW51" s="113">
        <f>ROUND(BA51*L27,2)</f>
        <v>0</v>
      </c>
      <c r="AX51" s="113">
        <f>ROUND(BB51*L26,2)</f>
        <v>0</v>
      </c>
      <c r="AY51" s="113">
        <f>ROUND(BC51*L27,2)</f>
        <v>0</v>
      </c>
      <c r="AZ51" s="113">
        <f>ROUND(SUM(AZ52:AZ55),2)</f>
        <v>0</v>
      </c>
      <c r="BA51" s="113">
        <f>ROUND(SUM(BA52:BA55),2)</f>
        <v>0</v>
      </c>
      <c r="BB51" s="113">
        <f>ROUND(SUM(BB52:BB55),2)</f>
        <v>0</v>
      </c>
      <c r="BC51" s="113">
        <f>ROUND(SUM(BC52:BC55),2)</f>
        <v>0</v>
      </c>
      <c r="BD51" s="115">
        <f>ROUND(SUM(BD52:BD55),2)</f>
        <v>0</v>
      </c>
      <c r="BS51" s="116" t="s">
        <v>70</v>
      </c>
      <c r="BT51" s="116" t="s">
        <v>71</v>
      </c>
      <c r="BU51" s="117" t="s">
        <v>72</v>
      </c>
      <c r="BV51" s="116" t="s">
        <v>73</v>
      </c>
      <c r="BW51" s="116" t="s">
        <v>7</v>
      </c>
      <c r="BX51" s="116" t="s">
        <v>74</v>
      </c>
      <c r="CL51" s="116" t="s">
        <v>21</v>
      </c>
    </row>
    <row r="52" s="5" customFormat="1" ht="16.5" customHeight="1">
      <c r="A52" s="118" t="s">
        <v>75</v>
      </c>
      <c r="B52" s="119"/>
      <c r="C52" s="120"/>
      <c r="D52" s="121" t="s">
        <v>76</v>
      </c>
      <c r="E52" s="121"/>
      <c r="F52" s="121"/>
      <c r="G52" s="121"/>
      <c r="H52" s="121"/>
      <c r="I52" s="122"/>
      <c r="J52" s="121" t="s">
        <v>77</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'000 - Vedlejší rozpočtové...'!J27</f>
        <v>0</v>
      </c>
      <c r="AH52" s="122"/>
      <c r="AI52" s="122"/>
      <c r="AJ52" s="122"/>
      <c r="AK52" s="122"/>
      <c r="AL52" s="122"/>
      <c r="AM52" s="122"/>
      <c r="AN52" s="123">
        <f>SUM(AG52,AT52)</f>
        <v>0</v>
      </c>
      <c r="AO52" s="122"/>
      <c r="AP52" s="122"/>
      <c r="AQ52" s="124" t="s">
        <v>78</v>
      </c>
      <c r="AR52" s="125"/>
      <c r="AS52" s="126">
        <v>0</v>
      </c>
      <c r="AT52" s="127">
        <f>ROUND(SUM(AV52:AW52),2)</f>
        <v>0</v>
      </c>
      <c r="AU52" s="128">
        <f>'000 - Vedlejší rozpočtové...'!P76</f>
        <v>0</v>
      </c>
      <c r="AV52" s="127">
        <f>'000 - Vedlejší rozpočtové...'!J30</f>
        <v>0</v>
      </c>
      <c r="AW52" s="127">
        <f>'000 - Vedlejší rozpočtové...'!J31</f>
        <v>0</v>
      </c>
      <c r="AX52" s="127">
        <f>'000 - Vedlejší rozpočtové...'!J32</f>
        <v>0</v>
      </c>
      <c r="AY52" s="127">
        <f>'000 - Vedlejší rozpočtové...'!J33</f>
        <v>0</v>
      </c>
      <c r="AZ52" s="127">
        <f>'000 - Vedlejší rozpočtové...'!F30</f>
        <v>0</v>
      </c>
      <c r="BA52" s="127">
        <f>'000 - Vedlejší rozpočtové...'!F31</f>
        <v>0</v>
      </c>
      <c r="BB52" s="127">
        <f>'000 - Vedlejší rozpočtové...'!F32</f>
        <v>0</v>
      </c>
      <c r="BC52" s="127">
        <f>'000 - Vedlejší rozpočtové...'!F33</f>
        <v>0</v>
      </c>
      <c r="BD52" s="129">
        <f>'000 - Vedlejší rozpočtové...'!F34</f>
        <v>0</v>
      </c>
      <c r="BT52" s="130" t="s">
        <v>79</v>
      </c>
      <c r="BV52" s="130" t="s">
        <v>73</v>
      </c>
      <c r="BW52" s="130" t="s">
        <v>80</v>
      </c>
      <c r="BX52" s="130" t="s">
        <v>7</v>
      </c>
      <c r="CL52" s="130" t="s">
        <v>21</v>
      </c>
      <c r="CM52" s="130" t="s">
        <v>81</v>
      </c>
    </row>
    <row r="53" s="5" customFormat="1" ht="16.5" customHeight="1">
      <c r="A53" s="118" t="s">
        <v>75</v>
      </c>
      <c r="B53" s="119"/>
      <c r="C53" s="120"/>
      <c r="D53" s="121" t="s">
        <v>82</v>
      </c>
      <c r="E53" s="121"/>
      <c r="F53" s="121"/>
      <c r="G53" s="121"/>
      <c r="H53" s="121"/>
      <c r="I53" s="122"/>
      <c r="J53" s="121" t="s">
        <v>83</v>
      </c>
      <c r="K53" s="121"/>
      <c r="L53" s="121"/>
      <c r="M53" s="121"/>
      <c r="N53" s="121"/>
      <c r="O53" s="121"/>
      <c r="P53" s="121"/>
      <c r="Q53" s="121"/>
      <c r="R53" s="121"/>
      <c r="S53" s="121"/>
      <c r="T53" s="121"/>
      <c r="U53" s="121"/>
      <c r="V53" s="121"/>
      <c r="W53" s="121"/>
      <c r="X53" s="121"/>
      <c r="Y53" s="121"/>
      <c r="Z53" s="121"/>
      <c r="AA53" s="121"/>
      <c r="AB53" s="121"/>
      <c r="AC53" s="121"/>
      <c r="AD53" s="121"/>
      <c r="AE53" s="121"/>
      <c r="AF53" s="121"/>
      <c r="AG53" s="123">
        <f>'SO 01 - Parkoviště a zpev...'!J27</f>
        <v>0</v>
      </c>
      <c r="AH53" s="122"/>
      <c r="AI53" s="122"/>
      <c r="AJ53" s="122"/>
      <c r="AK53" s="122"/>
      <c r="AL53" s="122"/>
      <c r="AM53" s="122"/>
      <c r="AN53" s="123">
        <f>SUM(AG53,AT53)</f>
        <v>0</v>
      </c>
      <c r="AO53" s="122"/>
      <c r="AP53" s="122"/>
      <c r="AQ53" s="124" t="s">
        <v>78</v>
      </c>
      <c r="AR53" s="125"/>
      <c r="AS53" s="126">
        <v>0</v>
      </c>
      <c r="AT53" s="127">
        <f>ROUND(SUM(AV53:AW53),2)</f>
        <v>0</v>
      </c>
      <c r="AU53" s="128">
        <f>'SO 01 - Parkoviště a zpev...'!P86</f>
        <v>0</v>
      </c>
      <c r="AV53" s="127">
        <f>'SO 01 - Parkoviště a zpev...'!J30</f>
        <v>0</v>
      </c>
      <c r="AW53" s="127">
        <f>'SO 01 - Parkoviště a zpev...'!J31</f>
        <v>0</v>
      </c>
      <c r="AX53" s="127">
        <f>'SO 01 - Parkoviště a zpev...'!J32</f>
        <v>0</v>
      </c>
      <c r="AY53" s="127">
        <f>'SO 01 - Parkoviště a zpev...'!J33</f>
        <v>0</v>
      </c>
      <c r="AZ53" s="127">
        <f>'SO 01 - Parkoviště a zpev...'!F30</f>
        <v>0</v>
      </c>
      <c r="BA53" s="127">
        <f>'SO 01 - Parkoviště a zpev...'!F31</f>
        <v>0</v>
      </c>
      <c r="BB53" s="127">
        <f>'SO 01 - Parkoviště a zpev...'!F32</f>
        <v>0</v>
      </c>
      <c r="BC53" s="127">
        <f>'SO 01 - Parkoviště a zpev...'!F33</f>
        <v>0</v>
      </c>
      <c r="BD53" s="129">
        <f>'SO 01 - Parkoviště a zpev...'!F34</f>
        <v>0</v>
      </c>
      <c r="BT53" s="130" t="s">
        <v>79</v>
      </c>
      <c r="BV53" s="130" t="s">
        <v>73</v>
      </c>
      <c r="BW53" s="130" t="s">
        <v>84</v>
      </c>
      <c r="BX53" s="130" t="s">
        <v>7</v>
      </c>
      <c r="CL53" s="130" t="s">
        <v>21</v>
      </c>
      <c r="CM53" s="130" t="s">
        <v>81</v>
      </c>
    </row>
    <row r="54" s="5" customFormat="1" ht="16.5" customHeight="1">
      <c r="A54" s="118" t="s">
        <v>75</v>
      </c>
      <c r="B54" s="119"/>
      <c r="C54" s="120"/>
      <c r="D54" s="121" t="s">
        <v>85</v>
      </c>
      <c r="E54" s="121"/>
      <c r="F54" s="121"/>
      <c r="G54" s="121"/>
      <c r="H54" s="121"/>
      <c r="I54" s="122"/>
      <c r="J54" s="121" t="s">
        <v>86</v>
      </c>
      <c r="K54" s="121"/>
      <c r="L54" s="121"/>
      <c r="M54" s="121"/>
      <c r="N54" s="121"/>
      <c r="O54" s="121"/>
      <c r="P54" s="121"/>
      <c r="Q54" s="121"/>
      <c r="R54" s="121"/>
      <c r="S54" s="121"/>
      <c r="T54" s="121"/>
      <c r="U54" s="121"/>
      <c r="V54" s="121"/>
      <c r="W54" s="121"/>
      <c r="X54" s="121"/>
      <c r="Y54" s="121"/>
      <c r="Z54" s="121"/>
      <c r="AA54" s="121"/>
      <c r="AB54" s="121"/>
      <c r="AC54" s="121"/>
      <c r="AD54" s="121"/>
      <c r="AE54" s="121"/>
      <c r="AF54" s="121"/>
      <c r="AG54" s="123">
        <f>'SO 02 - Veřejné osvětlení'!J27</f>
        <v>0</v>
      </c>
      <c r="AH54" s="122"/>
      <c r="AI54" s="122"/>
      <c r="AJ54" s="122"/>
      <c r="AK54" s="122"/>
      <c r="AL54" s="122"/>
      <c r="AM54" s="122"/>
      <c r="AN54" s="123">
        <f>SUM(AG54,AT54)</f>
        <v>0</v>
      </c>
      <c r="AO54" s="122"/>
      <c r="AP54" s="122"/>
      <c r="AQ54" s="124" t="s">
        <v>78</v>
      </c>
      <c r="AR54" s="125"/>
      <c r="AS54" s="126">
        <v>0</v>
      </c>
      <c r="AT54" s="127">
        <f>ROUND(SUM(AV54:AW54),2)</f>
        <v>0</v>
      </c>
      <c r="AU54" s="128">
        <f>'SO 02 - Veřejné osvětlení'!P81</f>
        <v>0</v>
      </c>
      <c r="AV54" s="127">
        <f>'SO 02 - Veřejné osvětlení'!J30</f>
        <v>0</v>
      </c>
      <c r="AW54" s="127">
        <f>'SO 02 - Veřejné osvětlení'!J31</f>
        <v>0</v>
      </c>
      <c r="AX54" s="127">
        <f>'SO 02 - Veřejné osvětlení'!J32</f>
        <v>0</v>
      </c>
      <c r="AY54" s="127">
        <f>'SO 02 - Veřejné osvětlení'!J33</f>
        <v>0</v>
      </c>
      <c r="AZ54" s="127">
        <f>'SO 02 - Veřejné osvětlení'!F30</f>
        <v>0</v>
      </c>
      <c r="BA54" s="127">
        <f>'SO 02 - Veřejné osvětlení'!F31</f>
        <v>0</v>
      </c>
      <c r="BB54" s="127">
        <f>'SO 02 - Veřejné osvětlení'!F32</f>
        <v>0</v>
      </c>
      <c r="BC54" s="127">
        <f>'SO 02 - Veřejné osvětlení'!F33</f>
        <v>0</v>
      </c>
      <c r="BD54" s="129">
        <f>'SO 02 - Veřejné osvětlení'!F34</f>
        <v>0</v>
      </c>
      <c r="BT54" s="130" t="s">
        <v>79</v>
      </c>
      <c r="BV54" s="130" t="s">
        <v>73</v>
      </c>
      <c r="BW54" s="130" t="s">
        <v>87</v>
      </c>
      <c r="BX54" s="130" t="s">
        <v>7</v>
      </c>
      <c r="CL54" s="130" t="s">
        <v>21</v>
      </c>
      <c r="CM54" s="130" t="s">
        <v>81</v>
      </c>
    </row>
    <row r="55" s="5" customFormat="1" ht="16.5" customHeight="1">
      <c r="A55" s="118" t="s">
        <v>75</v>
      </c>
      <c r="B55" s="119"/>
      <c r="C55" s="120"/>
      <c r="D55" s="121" t="s">
        <v>88</v>
      </c>
      <c r="E55" s="121"/>
      <c r="F55" s="121"/>
      <c r="G55" s="121"/>
      <c r="H55" s="121"/>
      <c r="I55" s="122"/>
      <c r="J55" s="121" t="s">
        <v>89</v>
      </c>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3">
        <f>'SO 03 - Vegetační úpravy'!J27</f>
        <v>0</v>
      </c>
      <c r="AH55" s="122"/>
      <c r="AI55" s="122"/>
      <c r="AJ55" s="122"/>
      <c r="AK55" s="122"/>
      <c r="AL55" s="122"/>
      <c r="AM55" s="122"/>
      <c r="AN55" s="123">
        <f>SUM(AG55,AT55)</f>
        <v>0</v>
      </c>
      <c r="AO55" s="122"/>
      <c r="AP55" s="122"/>
      <c r="AQ55" s="124" t="s">
        <v>78</v>
      </c>
      <c r="AR55" s="125"/>
      <c r="AS55" s="131">
        <v>0</v>
      </c>
      <c r="AT55" s="132">
        <f>ROUND(SUM(AV55:AW55),2)</f>
        <v>0</v>
      </c>
      <c r="AU55" s="133">
        <f>'SO 03 - Vegetační úpravy'!P79</f>
        <v>0</v>
      </c>
      <c r="AV55" s="132">
        <f>'SO 03 - Vegetační úpravy'!J30</f>
        <v>0</v>
      </c>
      <c r="AW55" s="132">
        <f>'SO 03 - Vegetační úpravy'!J31</f>
        <v>0</v>
      </c>
      <c r="AX55" s="132">
        <f>'SO 03 - Vegetační úpravy'!J32</f>
        <v>0</v>
      </c>
      <c r="AY55" s="132">
        <f>'SO 03 - Vegetační úpravy'!J33</f>
        <v>0</v>
      </c>
      <c r="AZ55" s="132">
        <f>'SO 03 - Vegetační úpravy'!F30</f>
        <v>0</v>
      </c>
      <c r="BA55" s="132">
        <f>'SO 03 - Vegetační úpravy'!F31</f>
        <v>0</v>
      </c>
      <c r="BB55" s="132">
        <f>'SO 03 - Vegetační úpravy'!F32</f>
        <v>0</v>
      </c>
      <c r="BC55" s="132">
        <f>'SO 03 - Vegetační úpravy'!F33</f>
        <v>0</v>
      </c>
      <c r="BD55" s="134">
        <f>'SO 03 - Vegetační úpravy'!F34</f>
        <v>0</v>
      </c>
      <c r="BT55" s="130" t="s">
        <v>79</v>
      </c>
      <c r="BV55" s="130" t="s">
        <v>73</v>
      </c>
      <c r="BW55" s="130" t="s">
        <v>90</v>
      </c>
      <c r="BX55" s="130" t="s">
        <v>7</v>
      </c>
      <c r="CL55" s="130" t="s">
        <v>21</v>
      </c>
      <c r="CM55" s="130" t="s">
        <v>81</v>
      </c>
    </row>
    <row r="56" s="1" customFormat="1" ht="30" customHeight="1">
      <c r="B56" s="45"/>
      <c r="C56" s="73"/>
      <c r="D56" s="73"/>
      <c r="E56" s="73"/>
      <c r="F56" s="73"/>
      <c r="G56" s="73"/>
      <c r="H56" s="73"/>
      <c r="I56" s="73"/>
      <c r="J56" s="73"/>
      <c r="K56" s="73"/>
      <c r="L56" s="73"/>
      <c r="M56" s="73"/>
      <c r="N56" s="73"/>
      <c r="O56" s="73"/>
      <c r="P56" s="73"/>
      <c r="Q56" s="73"/>
      <c r="R56" s="73"/>
      <c r="S56" s="73"/>
      <c r="T56" s="73"/>
      <c r="U56" s="73"/>
      <c r="V56" s="73"/>
      <c r="W56" s="73"/>
      <c r="X56" s="73"/>
      <c r="Y56" s="73"/>
      <c r="Z56" s="73"/>
      <c r="AA56" s="73"/>
      <c r="AB56" s="73"/>
      <c r="AC56" s="73"/>
      <c r="AD56" s="73"/>
      <c r="AE56" s="73"/>
      <c r="AF56" s="73"/>
      <c r="AG56" s="73"/>
      <c r="AH56" s="73"/>
      <c r="AI56" s="73"/>
      <c r="AJ56" s="73"/>
      <c r="AK56" s="73"/>
      <c r="AL56" s="73"/>
      <c r="AM56" s="73"/>
      <c r="AN56" s="73"/>
      <c r="AO56" s="73"/>
      <c r="AP56" s="73"/>
      <c r="AQ56" s="73"/>
      <c r="AR56" s="71"/>
    </row>
    <row r="57" s="1" customFormat="1" ht="6.96" customHeight="1">
      <c r="B57" s="66"/>
      <c r="C57" s="67"/>
      <c r="D57" s="67"/>
      <c r="E57" s="67"/>
      <c r="F57" s="67"/>
      <c r="G57" s="67"/>
      <c r="H57" s="67"/>
      <c r="I57" s="67"/>
      <c r="J57" s="67"/>
      <c r="K57" s="67"/>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71"/>
    </row>
  </sheetData>
  <sheetProtection sheet="1" formatColumns="0" formatRows="0" objects="1" scenarios="1" spinCount="100000" saltValue="TtI9t+s+LG2OqThOHqlMgX6MJM0SUfPxOyEBD+vKFIVMNQQVUbTwui+iWVA7lA7RZtkx3GSWTNcHUxjFH0RBiw==" hashValue="Lx5nT6pPum1S9oEMaWT3Px/eTETlkyfbdM9AYKr5swrNwGps9wn0iFtC6jdUq4Svzw2yYgyJVFMJMBPVW/pW0Q==" algorithmName="SHA-512" password="CC35"/>
  <mergeCells count="53">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D53:H53"/>
    <mergeCell ref="J53:AF53"/>
    <mergeCell ref="AN54:AP54"/>
    <mergeCell ref="AG54:AM54"/>
    <mergeCell ref="D54:H54"/>
    <mergeCell ref="J54:AF54"/>
    <mergeCell ref="AN55:AP55"/>
    <mergeCell ref="AG55:AM55"/>
    <mergeCell ref="D55:H55"/>
    <mergeCell ref="J55:AF55"/>
    <mergeCell ref="AG51:AM51"/>
    <mergeCell ref="AN51:AP51"/>
    <mergeCell ref="AR2:BE2"/>
  </mergeCells>
  <hyperlinks>
    <hyperlink ref="K1:S1" location="C2" display="1) Rekapitulace stavby"/>
    <hyperlink ref="W1:AI1" location="C51" display="2) Rekapitulace objektů stavby a soupisů prací"/>
    <hyperlink ref="A52" location="'000 - Vedlejší rozpočtové...'!C2" display="/"/>
    <hyperlink ref="A53" location="'SO 01 - Parkoviště a zpev...'!C2" display="/"/>
    <hyperlink ref="A54" location="'SO 02 - Veřejné osvětlení'!C2" display="/"/>
    <hyperlink ref="A55" location="'SO 03 - Vegetační úpravy'!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80</v>
      </c>
    </row>
    <row r="3" ht="6.96" customHeight="1">
      <c r="B3" s="24"/>
      <c r="C3" s="25"/>
      <c r="D3" s="25"/>
      <c r="E3" s="25"/>
      <c r="F3" s="25"/>
      <c r="G3" s="25"/>
      <c r="H3" s="25"/>
      <c r="I3" s="140"/>
      <c r="J3" s="25"/>
      <c r="K3" s="26"/>
      <c r="AT3" s="23" t="s">
        <v>81</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Vybudování parkovacích stání na ul. Čujkovova 54-56, p.p.č. 654/54, k.ú. Zábřeh nad Odrou</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98</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19. 1. 2019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34</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ROUND(J76,2)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ROUND(SUM(BE76:BE96), 2)</f>
        <v>0</v>
      </c>
      <c r="G30" s="46"/>
      <c r="H30" s="46"/>
      <c r="I30" s="157">
        <v>0.20999999999999999</v>
      </c>
      <c r="J30" s="156">
        <f>ROUND(ROUND((SUM(BE76:BE96)), 2)*I30, 2)</f>
        <v>0</v>
      </c>
      <c r="K30" s="50"/>
    </row>
    <row r="31" s="1" customFormat="1" ht="14.4" customHeight="1">
      <c r="B31" s="45"/>
      <c r="C31" s="46"/>
      <c r="D31" s="46"/>
      <c r="E31" s="54" t="s">
        <v>43</v>
      </c>
      <c r="F31" s="156">
        <f>ROUND(SUM(BF76:BF96), 2)</f>
        <v>0</v>
      </c>
      <c r="G31" s="46"/>
      <c r="H31" s="46"/>
      <c r="I31" s="157">
        <v>0.14999999999999999</v>
      </c>
      <c r="J31" s="156">
        <f>ROUND(ROUND((SUM(BF76:BF96)), 2)*I31, 2)</f>
        <v>0</v>
      </c>
      <c r="K31" s="50"/>
    </row>
    <row r="32" hidden="1" s="1" customFormat="1" ht="14.4" customHeight="1">
      <c r="B32" s="45"/>
      <c r="C32" s="46"/>
      <c r="D32" s="46"/>
      <c r="E32" s="54" t="s">
        <v>44</v>
      </c>
      <c r="F32" s="156">
        <f>ROUND(SUM(BG76:BG96), 2)</f>
        <v>0</v>
      </c>
      <c r="G32" s="46"/>
      <c r="H32" s="46"/>
      <c r="I32" s="157">
        <v>0.20999999999999999</v>
      </c>
      <c r="J32" s="156">
        <v>0</v>
      </c>
      <c r="K32" s="50"/>
    </row>
    <row r="33" hidden="1" s="1" customFormat="1" ht="14.4" customHeight="1">
      <c r="B33" s="45"/>
      <c r="C33" s="46"/>
      <c r="D33" s="46"/>
      <c r="E33" s="54" t="s">
        <v>45</v>
      </c>
      <c r="F33" s="156">
        <f>ROUND(SUM(BH76:BH96), 2)</f>
        <v>0</v>
      </c>
      <c r="G33" s="46"/>
      <c r="H33" s="46"/>
      <c r="I33" s="157">
        <v>0.14999999999999999</v>
      </c>
      <c r="J33" s="156">
        <v>0</v>
      </c>
      <c r="K33" s="50"/>
    </row>
    <row r="34" hidden="1" s="1" customFormat="1" ht="14.4" customHeight="1">
      <c r="B34" s="45"/>
      <c r="C34" s="46"/>
      <c r="D34" s="46"/>
      <c r="E34" s="54" t="s">
        <v>46</v>
      </c>
      <c r="F34" s="156">
        <f>ROUND(SUM(BI76:BI96),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Vybudování parkovacích stání na ul. Čujkovova 54-56, p.p.č. 654/54, k.ú. Zábřeh nad Odrou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000 - Vedlejší rozpočtové náklady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ul. Čujkovova 54-56</v>
      </c>
      <c r="G49" s="46"/>
      <c r="H49" s="46"/>
      <c r="I49" s="145" t="s">
        <v>25</v>
      </c>
      <c r="J49" s="146" t="str">
        <f>IF(J12="","",J12)</f>
        <v>19. 1. 2019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Městský obvod Ostrava – Jih</v>
      </c>
      <c r="G51" s="46"/>
      <c r="H51" s="46"/>
      <c r="I51" s="145" t="s">
        <v>33</v>
      </c>
      <c r="J51" s="43" t="str">
        <f>E21</f>
        <v>Ing. Pavol Lipták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J76</f>
        <v>0</v>
      </c>
      <c r="K56" s="50"/>
      <c r="AU56" s="23" t="s">
        <v>103</v>
      </c>
    </row>
    <row r="57" s="1" customFormat="1" ht="21.84" customHeight="1">
      <c r="B57" s="45"/>
      <c r="C57" s="46"/>
      <c r="D57" s="46"/>
      <c r="E57" s="46"/>
      <c r="F57" s="46"/>
      <c r="G57" s="46"/>
      <c r="H57" s="46"/>
      <c r="I57" s="143"/>
      <c r="J57" s="46"/>
      <c r="K57" s="50"/>
    </row>
    <row r="58" s="1" customFormat="1" ht="6.96" customHeight="1">
      <c r="B58" s="66"/>
      <c r="C58" s="67"/>
      <c r="D58" s="67"/>
      <c r="E58" s="67"/>
      <c r="F58" s="67"/>
      <c r="G58" s="67"/>
      <c r="H58" s="67"/>
      <c r="I58" s="165"/>
      <c r="J58" s="67"/>
      <c r="K58" s="68"/>
    </row>
    <row r="62" s="1" customFormat="1" ht="6.96" customHeight="1">
      <c r="B62" s="69"/>
      <c r="C62" s="70"/>
      <c r="D62" s="70"/>
      <c r="E62" s="70"/>
      <c r="F62" s="70"/>
      <c r="G62" s="70"/>
      <c r="H62" s="70"/>
      <c r="I62" s="168"/>
      <c r="J62" s="70"/>
      <c r="K62" s="70"/>
      <c r="L62" s="71"/>
    </row>
    <row r="63" s="1" customFormat="1" ht="36.96" customHeight="1">
      <c r="B63" s="45"/>
      <c r="C63" s="72" t="s">
        <v>104</v>
      </c>
      <c r="D63" s="73"/>
      <c r="E63" s="73"/>
      <c r="F63" s="73"/>
      <c r="G63" s="73"/>
      <c r="H63" s="73"/>
      <c r="I63" s="176"/>
      <c r="J63" s="73"/>
      <c r="K63" s="73"/>
      <c r="L63" s="71"/>
    </row>
    <row r="64" s="1" customFormat="1" ht="6.96" customHeight="1">
      <c r="B64" s="45"/>
      <c r="C64" s="73"/>
      <c r="D64" s="73"/>
      <c r="E64" s="73"/>
      <c r="F64" s="73"/>
      <c r="G64" s="73"/>
      <c r="H64" s="73"/>
      <c r="I64" s="176"/>
      <c r="J64" s="73"/>
      <c r="K64" s="73"/>
      <c r="L64" s="71"/>
    </row>
    <row r="65" s="1" customFormat="1" ht="14.4" customHeight="1">
      <c r="B65" s="45"/>
      <c r="C65" s="75" t="s">
        <v>18</v>
      </c>
      <c r="D65" s="73"/>
      <c r="E65" s="73"/>
      <c r="F65" s="73"/>
      <c r="G65" s="73"/>
      <c r="H65" s="73"/>
      <c r="I65" s="176"/>
      <c r="J65" s="73"/>
      <c r="K65" s="73"/>
      <c r="L65" s="71"/>
    </row>
    <row r="66" s="1" customFormat="1" ht="16.5" customHeight="1">
      <c r="B66" s="45"/>
      <c r="C66" s="73"/>
      <c r="D66" s="73"/>
      <c r="E66" s="177" t="str">
        <f>E7</f>
        <v>Vybudování parkovacích stání na ul. Čujkovova 54-56, p.p.č. 654/54, k.ú. Zábřeh nad Odrou</v>
      </c>
      <c r="F66" s="75"/>
      <c r="G66" s="75"/>
      <c r="H66" s="75"/>
      <c r="I66" s="176"/>
      <c r="J66" s="73"/>
      <c r="K66" s="73"/>
      <c r="L66" s="71"/>
    </row>
    <row r="67" s="1" customFormat="1" ht="14.4" customHeight="1">
      <c r="B67" s="45"/>
      <c r="C67" s="75" t="s">
        <v>97</v>
      </c>
      <c r="D67" s="73"/>
      <c r="E67" s="73"/>
      <c r="F67" s="73"/>
      <c r="G67" s="73"/>
      <c r="H67" s="73"/>
      <c r="I67" s="176"/>
      <c r="J67" s="73"/>
      <c r="K67" s="73"/>
      <c r="L67" s="71"/>
    </row>
    <row r="68" s="1" customFormat="1" ht="17.25" customHeight="1">
      <c r="B68" s="45"/>
      <c r="C68" s="73"/>
      <c r="D68" s="73"/>
      <c r="E68" s="81" t="str">
        <f>E9</f>
        <v>000 - Vedlejší rozpočtové náklady</v>
      </c>
      <c r="F68" s="73"/>
      <c r="G68" s="73"/>
      <c r="H68" s="73"/>
      <c r="I68" s="176"/>
      <c r="J68" s="73"/>
      <c r="K68" s="73"/>
      <c r="L68" s="71"/>
    </row>
    <row r="69" s="1" customFormat="1" ht="6.96" customHeight="1">
      <c r="B69" s="45"/>
      <c r="C69" s="73"/>
      <c r="D69" s="73"/>
      <c r="E69" s="73"/>
      <c r="F69" s="73"/>
      <c r="G69" s="73"/>
      <c r="H69" s="73"/>
      <c r="I69" s="176"/>
      <c r="J69" s="73"/>
      <c r="K69" s="73"/>
      <c r="L69" s="71"/>
    </row>
    <row r="70" s="1" customFormat="1" ht="18" customHeight="1">
      <c r="B70" s="45"/>
      <c r="C70" s="75" t="s">
        <v>23</v>
      </c>
      <c r="D70" s="73"/>
      <c r="E70" s="73"/>
      <c r="F70" s="178" t="str">
        <f>F12</f>
        <v>Ostrava, ul. Čujkovova 54-56</v>
      </c>
      <c r="G70" s="73"/>
      <c r="H70" s="73"/>
      <c r="I70" s="179" t="s">
        <v>25</v>
      </c>
      <c r="J70" s="84" t="str">
        <f>IF(J12="","",J12)</f>
        <v>19. 1. 2019</v>
      </c>
      <c r="K70" s="73"/>
      <c r="L70" s="71"/>
    </row>
    <row r="71" s="1" customFormat="1" ht="6.96" customHeight="1">
      <c r="B71" s="45"/>
      <c r="C71" s="73"/>
      <c r="D71" s="73"/>
      <c r="E71" s="73"/>
      <c r="F71" s="73"/>
      <c r="G71" s="73"/>
      <c r="H71" s="73"/>
      <c r="I71" s="176"/>
      <c r="J71" s="73"/>
      <c r="K71" s="73"/>
      <c r="L71" s="71"/>
    </row>
    <row r="72" s="1" customFormat="1">
      <c r="B72" s="45"/>
      <c r="C72" s="75" t="s">
        <v>27</v>
      </c>
      <c r="D72" s="73"/>
      <c r="E72" s="73"/>
      <c r="F72" s="178" t="str">
        <f>E15</f>
        <v>Městský obvod Ostrava – Jih</v>
      </c>
      <c r="G72" s="73"/>
      <c r="H72" s="73"/>
      <c r="I72" s="179" t="s">
        <v>33</v>
      </c>
      <c r="J72" s="178" t="str">
        <f>E21</f>
        <v>Ing. Pavol Lipták</v>
      </c>
      <c r="K72" s="73"/>
      <c r="L72" s="71"/>
    </row>
    <row r="73" s="1" customFormat="1" ht="14.4" customHeight="1">
      <c r="B73" s="45"/>
      <c r="C73" s="75" t="s">
        <v>31</v>
      </c>
      <c r="D73" s="73"/>
      <c r="E73" s="73"/>
      <c r="F73" s="178" t="str">
        <f>IF(E18="","",E18)</f>
        <v/>
      </c>
      <c r="G73" s="73"/>
      <c r="H73" s="73"/>
      <c r="I73" s="176"/>
      <c r="J73" s="73"/>
      <c r="K73" s="73"/>
      <c r="L73" s="71"/>
    </row>
    <row r="74" s="1" customFormat="1" ht="10.32" customHeight="1">
      <c r="B74" s="45"/>
      <c r="C74" s="73"/>
      <c r="D74" s="73"/>
      <c r="E74" s="73"/>
      <c r="F74" s="73"/>
      <c r="G74" s="73"/>
      <c r="H74" s="73"/>
      <c r="I74" s="176"/>
      <c r="J74" s="73"/>
      <c r="K74" s="73"/>
      <c r="L74" s="71"/>
    </row>
    <row r="75" s="7" customFormat="1" ht="29.28" customHeight="1">
      <c r="B75" s="180"/>
      <c r="C75" s="181" t="s">
        <v>105</v>
      </c>
      <c r="D75" s="182" t="s">
        <v>56</v>
      </c>
      <c r="E75" s="182" t="s">
        <v>52</v>
      </c>
      <c r="F75" s="182" t="s">
        <v>106</v>
      </c>
      <c r="G75" s="182" t="s">
        <v>107</v>
      </c>
      <c r="H75" s="182" t="s">
        <v>108</v>
      </c>
      <c r="I75" s="183" t="s">
        <v>109</v>
      </c>
      <c r="J75" s="182" t="s">
        <v>101</v>
      </c>
      <c r="K75" s="184" t="s">
        <v>110</v>
      </c>
      <c r="L75" s="185"/>
      <c r="M75" s="101" t="s">
        <v>111</v>
      </c>
      <c r="N75" s="102" t="s">
        <v>41</v>
      </c>
      <c r="O75" s="102" t="s">
        <v>112</v>
      </c>
      <c r="P75" s="102" t="s">
        <v>113</v>
      </c>
      <c r="Q75" s="102" t="s">
        <v>114</v>
      </c>
      <c r="R75" s="102" t="s">
        <v>115</v>
      </c>
      <c r="S75" s="102" t="s">
        <v>116</v>
      </c>
      <c r="T75" s="103" t="s">
        <v>117</v>
      </c>
    </row>
    <row r="76" s="1" customFormat="1" ht="29.28" customHeight="1">
      <c r="B76" s="45"/>
      <c r="C76" s="107" t="s">
        <v>102</v>
      </c>
      <c r="D76" s="73"/>
      <c r="E76" s="73"/>
      <c r="F76" s="73"/>
      <c r="G76" s="73"/>
      <c r="H76" s="73"/>
      <c r="I76" s="176"/>
      <c r="J76" s="186">
        <f>BK76</f>
        <v>0</v>
      </c>
      <c r="K76" s="73"/>
      <c r="L76" s="71"/>
      <c r="M76" s="104"/>
      <c r="N76" s="105"/>
      <c r="O76" s="105"/>
      <c r="P76" s="187">
        <f>SUM(P77:P96)</f>
        <v>0</v>
      </c>
      <c r="Q76" s="105"/>
      <c r="R76" s="187">
        <f>SUM(R77:R96)</f>
        <v>0</v>
      </c>
      <c r="S76" s="105"/>
      <c r="T76" s="188">
        <f>SUM(T77:T96)</f>
        <v>0</v>
      </c>
      <c r="AT76" s="23" t="s">
        <v>70</v>
      </c>
      <c r="AU76" s="23" t="s">
        <v>103</v>
      </c>
      <c r="BK76" s="189">
        <f>SUM(BK77:BK96)</f>
        <v>0</v>
      </c>
    </row>
    <row r="77" s="1" customFormat="1" ht="16.5" customHeight="1">
      <c r="B77" s="45"/>
      <c r="C77" s="190" t="s">
        <v>79</v>
      </c>
      <c r="D77" s="190" t="s">
        <v>118</v>
      </c>
      <c r="E77" s="191" t="s">
        <v>119</v>
      </c>
      <c r="F77" s="192" t="s">
        <v>120</v>
      </c>
      <c r="G77" s="193" t="s">
        <v>121</v>
      </c>
      <c r="H77" s="194">
        <v>1</v>
      </c>
      <c r="I77" s="195"/>
      <c r="J77" s="196">
        <f>ROUND(I77*H77,2)</f>
        <v>0</v>
      </c>
      <c r="K77" s="192" t="s">
        <v>21</v>
      </c>
      <c r="L77" s="197"/>
      <c r="M77" s="198" t="s">
        <v>21</v>
      </c>
      <c r="N77" s="199" t="s">
        <v>42</v>
      </c>
      <c r="O77" s="46"/>
      <c r="P77" s="200">
        <f>O77*H77</f>
        <v>0</v>
      </c>
      <c r="Q77" s="200">
        <v>0</v>
      </c>
      <c r="R77" s="200">
        <f>Q77*H77</f>
        <v>0</v>
      </c>
      <c r="S77" s="200">
        <v>0</v>
      </c>
      <c r="T77" s="201">
        <f>S77*H77</f>
        <v>0</v>
      </c>
      <c r="AR77" s="23" t="s">
        <v>122</v>
      </c>
      <c r="AT77" s="23" t="s">
        <v>118</v>
      </c>
      <c r="AU77" s="23" t="s">
        <v>71</v>
      </c>
      <c r="AY77" s="23" t="s">
        <v>123</v>
      </c>
      <c r="BE77" s="202">
        <f>IF(N77="základní",J77,0)</f>
        <v>0</v>
      </c>
      <c r="BF77" s="202">
        <f>IF(N77="snížená",J77,0)</f>
        <v>0</v>
      </c>
      <c r="BG77" s="202">
        <f>IF(N77="zákl. přenesená",J77,0)</f>
        <v>0</v>
      </c>
      <c r="BH77" s="202">
        <f>IF(N77="sníž. přenesená",J77,0)</f>
        <v>0</v>
      </c>
      <c r="BI77" s="202">
        <f>IF(N77="nulová",J77,0)</f>
        <v>0</v>
      </c>
      <c r="BJ77" s="23" t="s">
        <v>79</v>
      </c>
      <c r="BK77" s="202">
        <f>ROUND(I77*H77,2)</f>
        <v>0</v>
      </c>
      <c r="BL77" s="23" t="s">
        <v>124</v>
      </c>
      <c r="BM77" s="23" t="s">
        <v>125</v>
      </c>
    </row>
    <row r="78" s="1" customFormat="1" ht="25.5" customHeight="1">
      <c r="B78" s="45"/>
      <c r="C78" s="190" t="s">
        <v>81</v>
      </c>
      <c r="D78" s="190" t="s">
        <v>118</v>
      </c>
      <c r="E78" s="191" t="s">
        <v>126</v>
      </c>
      <c r="F78" s="192" t="s">
        <v>127</v>
      </c>
      <c r="G78" s="193" t="s">
        <v>121</v>
      </c>
      <c r="H78" s="194">
        <v>1</v>
      </c>
      <c r="I78" s="195"/>
      <c r="J78" s="196">
        <f>ROUND(I78*H78,2)</f>
        <v>0</v>
      </c>
      <c r="K78" s="192" t="s">
        <v>21</v>
      </c>
      <c r="L78" s="197"/>
      <c r="M78" s="198" t="s">
        <v>21</v>
      </c>
      <c r="N78" s="199" t="s">
        <v>42</v>
      </c>
      <c r="O78" s="46"/>
      <c r="P78" s="200">
        <f>O78*H78</f>
        <v>0</v>
      </c>
      <c r="Q78" s="200">
        <v>0</v>
      </c>
      <c r="R78" s="200">
        <f>Q78*H78</f>
        <v>0</v>
      </c>
      <c r="S78" s="200">
        <v>0</v>
      </c>
      <c r="T78" s="201">
        <f>S78*H78</f>
        <v>0</v>
      </c>
      <c r="AR78" s="23" t="s">
        <v>122</v>
      </c>
      <c r="AT78" s="23" t="s">
        <v>118</v>
      </c>
      <c r="AU78" s="23" t="s">
        <v>71</v>
      </c>
      <c r="AY78" s="23" t="s">
        <v>123</v>
      </c>
      <c r="BE78" s="202">
        <f>IF(N78="základní",J78,0)</f>
        <v>0</v>
      </c>
      <c r="BF78" s="202">
        <f>IF(N78="snížená",J78,0)</f>
        <v>0</v>
      </c>
      <c r="BG78" s="202">
        <f>IF(N78="zákl. přenesená",J78,0)</f>
        <v>0</v>
      </c>
      <c r="BH78" s="202">
        <f>IF(N78="sníž. přenesená",J78,0)</f>
        <v>0</v>
      </c>
      <c r="BI78" s="202">
        <f>IF(N78="nulová",J78,0)</f>
        <v>0</v>
      </c>
      <c r="BJ78" s="23" t="s">
        <v>79</v>
      </c>
      <c r="BK78" s="202">
        <f>ROUND(I78*H78,2)</f>
        <v>0</v>
      </c>
      <c r="BL78" s="23" t="s">
        <v>124</v>
      </c>
      <c r="BM78" s="23" t="s">
        <v>128</v>
      </c>
    </row>
    <row r="79" s="1" customFormat="1" ht="16.5" customHeight="1">
      <c r="B79" s="45"/>
      <c r="C79" s="190" t="s">
        <v>129</v>
      </c>
      <c r="D79" s="190" t="s">
        <v>118</v>
      </c>
      <c r="E79" s="191" t="s">
        <v>130</v>
      </c>
      <c r="F79" s="192" t="s">
        <v>131</v>
      </c>
      <c r="G79" s="193" t="s">
        <v>121</v>
      </c>
      <c r="H79" s="194">
        <v>1</v>
      </c>
      <c r="I79" s="195"/>
      <c r="J79" s="196">
        <f>ROUND(I79*H79,2)</f>
        <v>0</v>
      </c>
      <c r="K79" s="192" t="s">
        <v>21</v>
      </c>
      <c r="L79" s="197"/>
      <c r="M79" s="198" t="s">
        <v>21</v>
      </c>
      <c r="N79" s="199" t="s">
        <v>42</v>
      </c>
      <c r="O79" s="46"/>
      <c r="P79" s="200">
        <f>O79*H79</f>
        <v>0</v>
      </c>
      <c r="Q79" s="200">
        <v>0</v>
      </c>
      <c r="R79" s="200">
        <f>Q79*H79</f>
        <v>0</v>
      </c>
      <c r="S79" s="200">
        <v>0</v>
      </c>
      <c r="T79" s="201">
        <f>S79*H79</f>
        <v>0</v>
      </c>
      <c r="AR79" s="23" t="s">
        <v>122</v>
      </c>
      <c r="AT79" s="23" t="s">
        <v>118</v>
      </c>
      <c r="AU79" s="23" t="s">
        <v>71</v>
      </c>
      <c r="AY79" s="23" t="s">
        <v>123</v>
      </c>
      <c r="BE79" s="202">
        <f>IF(N79="základní",J79,0)</f>
        <v>0</v>
      </c>
      <c r="BF79" s="202">
        <f>IF(N79="snížená",J79,0)</f>
        <v>0</v>
      </c>
      <c r="BG79" s="202">
        <f>IF(N79="zákl. přenesená",J79,0)</f>
        <v>0</v>
      </c>
      <c r="BH79" s="202">
        <f>IF(N79="sníž. přenesená",J79,0)</f>
        <v>0</v>
      </c>
      <c r="BI79" s="202">
        <f>IF(N79="nulová",J79,0)</f>
        <v>0</v>
      </c>
      <c r="BJ79" s="23" t="s">
        <v>79</v>
      </c>
      <c r="BK79" s="202">
        <f>ROUND(I79*H79,2)</f>
        <v>0</v>
      </c>
      <c r="BL79" s="23" t="s">
        <v>124</v>
      </c>
      <c r="BM79" s="23" t="s">
        <v>132</v>
      </c>
    </row>
    <row r="80" s="1" customFormat="1" ht="16.5" customHeight="1">
      <c r="B80" s="45"/>
      <c r="C80" s="190" t="s">
        <v>124</v>
      </c>
      <c r="D80" s="190" t="s">
        <v>118</v>
      </c>
      <c r="E80" s="191" t="s">
        <v>133</v>
      </c>
      <c r="F80" s="192" t="s">
        <v>134</v>
      </c>
      <c r="G80" s="193" t="s">
        <v>121</v>
      </c>
      <c r="H80" s="194">
        <v>1</v>
      </c>
      <c r="I80" s="195"/>
      <c r="J80" s="196">
        <f>ROUND(I80*H80,2)</f>
        <v>0</v>
      </c>
      <c r="K80" s="192" t="s">
        <v>21</v>
      </c>
      <c r="L80" s="197"/>
      <c r="M80" s="198" t="s">
        <v>21</v>
      </c>
      <c r="N80" s="199" t="s">
        <v>42</v>
      </c>
      <c r="O80" s="46"/>
      <c r="P80" s="200">
        <f>O80*H80</f>
        <v>0</v>
      </c>
      <c r="Q80" s="200">
        <v>0</v>
      </c>
      <c r="R80" s="200">
        <f>Q80*H80</f>
        <v>0</v>
      </c>
      <c r="S80" s="200">
        <v>0</v>
      </c>
      <c r="T80" s="201">
        <f>S80*H80</f>
        <v>0</v>
      </c>
      <c r="AR80" s="23" t="s">
        <v>122</v>
      </c>
      <c r="AT80" s="23" t="s">
        <v>118</v>
      </c>
      <c r="AU80" s="23" t="s">
        <v>71</v>
      </c>
      <c r="AY80" s="23" t="s">
        <v>123</v>
      </c>
      <c r="BE80" s="202">
        <f>IF(N80="základní",J80,0)</f>
        <v>0</v>
      </c>
      <c r="BF80" s="202">
        <f>IF(N80="snížená",J80,0)</f>
        <v>0</v>
      </c>
      <c r="BG80" s="202">
        <f>IF(N80="zákl. přenesená",J80,0)</f>
        <v>0</v>
      </c>
      <c r="BH80" s="202">
        <f>IF(N80="sníž. přenesená",J80,0)</f>
        <v>0</v>
      </c>
      <c r="BI80" s="202">
        <f>IF(N80="nulová",J80,0)</f>
        <v>0</v>
      </c>
      <c r="BJ80" s="23" t="s">
        <v>79</v>
      </c>
      <c r="BK80" s="202">
        <f>ROUND(I80*H80,2)</f>
        <v>0</v>
      </c>
      <c r="BL80" s="23" t="s">
        <v>124</v>
      </c>
      <c r="BM80" s="23" t="s">
        <v>135</v>
      </c>
    </row>
    <row r="81" s="1" customFormat="1" ht="16.5" customHeight="1">
      <c r="B81" s="45"/>
      <c r="C81" s="190" t="s">
        <v>136</v>
      </c>
      <c r="D81" s="190" t="s">
        <v>118</v>
      </c>
      <c r="E81" s="191" t="s">
        <v>137</v>
      </c>
      <c r="F81" s="192" t="s">
        <v>138</v>
      </c>
      <c r="G81" s="193" t="s">
        <v>121</v>
      </c>
      <c r="H81" s="194">
        <v>1</v>
      </c>
      <c r="I81" s="195"/>
      <c r="J81" s="196">
        <f>ROUND(I81*H81,2)</f>
        <v>0</v>
      </c>
      <c r="K81" s="192" t="s">
        <v>21</v>
      </c>
      <c r="L81" s="197"/>
      <c r="M81" s="198" t="s">
        <v>21</v>
      </c>
      <c r="N81" s="199" t="s">
        <v>42</v>
      </c>
      <c r="O81" s="46"/>
      <c r="P81" s="200">
        <f>O81*H81</f>
        <v>0</v>
      </c>
      <c r="Q81" s="200">
        <v>0</v>
      </c>
      <c r="R81" s="200">
        <f>Q81*H81</f>
        <v>0</v>
      </c>
      <c r="S81" s="200">
        <v>0</v>
      </c>
      <c r="T81" s="201">
        <f>S81*H81</f>
        <v>0</v>
      </c>
      <c r="AR81" s="23" t="s">
        <v>122</v>
      </c>
      <c r="AT81" s="23" t="s">
        <v>118</v>
      </c>
      <c r="AU81" s="23" t="s">
        <v>71</v>
      </c>
      <c r="AY81" s="23" t="s">
        <v>123</v>
      </c>
      <c r="BE81" s="202">
        <f>IF(N81="základní",J81,0)</f>
        <v>0</v>
      </c>
      <c r="BF81" s="202">
        <f>IF(N81="snížená",J81,0)</f>
        <v>0</v>
      </c>
      <c r="BG81" s="202">
        <f>IF(N81="zákl. přenesená",J81,0)</f>
        <v>0</v>
      </c>
      <c r="BH81" s="202">
        <f>IF(N81="sníž. přenesená",J81,0)</f>
        <v>0</v>
      </c>
      <c r="BI81" s="202">
        <f>IF(N81="nulová",J81,0)</f>
        <v>0</v>
      </c>
      <c r="BJ81" s="23" t="s">
        <v>79</v>
      </c>
      <c r="BK81" s="202">
        <f>ROUND(I81*H81,2)</f>
        <v>0</v>
      </c>
      <c r="BL81" s="23" t="s">
        <v>124</v>
      </c>
      <c r="BM81" s="23" t="s">
        <v>139</v>
      </c>
    </row>
    <row r="82" s="1" customFormat="1" ht="16.5" customHeight="1">
      <c r="B82" s="45"/>
      <c r="C82" s="190" t="s">
        <v>140</v>
      </c>
      <c r="D82" s="190" t="s">
        <v>118</v>
      </c>
      <c r="E82" s="191" t="s">
        <v>141</v>
      </c>
      <c r="F82" s="192" t="s">
        <v>142</v>
      </c>
      <c r="G82" s="193" t="s">
        <v>121</v>
      </c>
      <c r="H82" s="194">
        <v>1</v>
      </c>
      <c r="I82" s="195"/>
      <c r="J82" s="196">
        <f>ROUND(I82*H82,2)</f>
        <v>0</v>
      </c>
      <c r="K82" s="192" t="s">
        <v>21</v>
      </c>
      <c r="L82" s="197"/>
      <c r="M82" s="198" t="s">
        <v>21</v>
      </c>
      <c r="N82" s="199" t="s">
        <v>42</v>
      </c>
      <c r="O82" s="46"/>
      <c r="P82" s="200">
        <f>O82*H82</f>
        <v>0</v>
      </c>
      <c r="Q82" s="200">
        <v>0</v>
      </c>
      <c r="R82" s="200">
        <f>Q82*H82</f>
        <v>0</v>
      </c>
      <c r="S82" s="200">
        <v>0</v>
      </c>
      <c r="T82" s="201">
        <f>S82*H82</f>
        <v>0</v>
      </c>
      <c r="AR82" s="23" t="s">
        <v>122</v>
      </c>
      <c r="AT82" s="23" t="s">
        <v>118</v>
      </c>
      <c r="AU82" s="23" t="s">
        <v>71</v>
      </c>
      <c r="AY82" s="23" t="s">
        <v>123</v>
      </c>
      <c r="BE82" s="202">
        <f>IF(N82="základní",J82,0)</f>
        <v>0</v>
      </c>
      <c r="BF82" s="202">
        <f>IF(N82="snížená",J82,0)</f>
        <v>0</v>
      </c>
      <c r="BG82" s="202">
        <f>IF(N82="zákl. přenesená",J82,0)</f>
        <v>0</v>
      </c>
      <c r="BH82" s="202">
        <f>IF(N82="sníž. přenesená",J82,0)</f>
        <v>0</v>
      </c>
      <c r="BI82" s="202">
        <f>IF(N82="nulová",J82,0)</f>
        <v>0</v>
      </c>
      <c r="BJ82" s="23" t="s">
        <v>79</v>
      </c>
      <c r="BK82" s="202">
        <f>ROUND(I82*H82,2)</f>
        <v>0</v>
      </c>
      <c r="BL82" s="23" t="s">
        <v>124</v>
      </c>
      <c r="BM82" s="23" t="s">
        <v>143</v>
      </c>
    </row>
    <row r="83" s="1" customFormat="1" ht="16.5" customHeight="1">
      <c r="B83" s="45"/>
      <c r="C83" s="190" t="s">
        <v>144</v>
      </c>
      <c r="D83" s="190" t="s">
        <v>118</v>
      </c>
      <c r="E83" s="191" t="s">
        <v>145</v>
      </c>
      <c r="F83" s="192" t="s">
        <v>146</v>
      </c>
      <c r="G83" s="193" t="s">
        <v>121</v>
      </c>
      <c r="H83" s="194">
        <v>1</v>
      </c>
      <c r="I83" s="195"/>
      <c r="J83" s="196">
        <f>ROUND(I83*H83,2)</f>
        <v>0</v>
      </c>
      <c r="K83" s="192" t="s">
        <v>21</v>
      </c>
      <c r="L83" s="197"/>
      <c r="M83" s="198" t="s">
        <v>21</v>
      </c>
      <c r="N83" s="199" t="s">
        <v>42</v>
      </c>
      <c r="O83" s="46"/>
      <c r="P83" s="200">
        <f>O83*H83</f>
        <v>0</v>
      </c>
      <c r="Q83" s="200">
        <v>0</v>
      </c>
      <c r="R83" s="200">
        <f>Q83*H83</f>
        <v>0</v>
      </c>
      <c r="S83" s="200">
        <v>0</v>
      </c>
      <c r="T83" s="201">
        <f>S83*H83</f>
        <v>0</v>
      </c>
      <c r="AR83" s="23" t="s">
        <v>122</v>
      </c>
      <c r="AT83" s="23" t="s">
        <v>118</v>
      </c>
      <c r="AU83" s="23" t="s">
        <v>71</v>
      </c>
      <c r="AY83" s="23" t="s">
        <v>123</v>
      </c>
      <c r="BE83" s="202">
        <f>IF(N83="základní",J83,0)</f>
        <v>0</v>
      </c>
      <c r="BF83" s="202">
        <f>IF(N83="snížená",J83,0)</f>
        <v>0</v>
      </c>
      <c r="BG83" s="202">
        <f>IF(N83="zákl. přenesená",J83,0)</f>
        <v>0</v>
      </c>
      <c r="BH83" s="202">
        <f>IF(N83="sníž. přenesená",J83,0)</f>
        <v>0</v>
      </c>
      <c r="BI83" s="202">
        <f>IF(N83="nulová",J83,0)</f>
        <v>0</v>
      </c>
      <c r="BJ83" s="23" t="s">
        <v>79</v>
      </c>
      <c r="BK83" s="202">
        <f>ROUND(I83*H83,2)</f>
        <v>0</v>
      </c>
      <c r="BL83" s="23" t="s">
        <v>124</v>
      </c>
      <c r="BM83" s="23" t="s">
        <v>147</v>
      </c>
    </row>
    <row r="84" s="1" customFormat="1" ht="25.5" customHeight="1">
      <c r="B84" s="45"/>
      <c r="C84" s="190" t="s">
        <v>122</v>
      </c>
      <c r="D84" s="190" t="s">
        <v>118</v>
      </c>
      <c r="E84" s="191" t="s">
        <v>148</v>
      </c>
      <c r="F84" s="192" t="s">
        <v>149</v>
      </c>
      <c r="G84" s="193" t="s">
        <v>121</v>
      </c>
      <c r="H84" s="194">
        <v>1</v>
      </c>
      <c r="I84" s="195"/>
      <c r="J84" s="196">
        <f>ROUND(I84*H84,2)</f>
        <v>0</v>
      </c>
      <c r="K84" s="192" t="s">
        <v>21</v>
      </c>
      <c r="L84" s="197"/>
      <c r="M84" s="198" t="s">
        <v>21</v>
      </c>
      <c r="N84" s="199" t="s">
        <v>42</v>
      </c>
      <c r="O84" s="46"/>
      <c r="P84" s="200">
        <f>O84*H84</f>
        <v>0</v>
      </c>
      <c r="Q84" s="200">
        <v>0</v>
      </c>
      <c r="R84" s="200">
        <f>Q84*H84</f>
        <v>0</v>
      </c>
      <c r="S84" s="200">
        <v>0</v>
      </c>
      <c r="T84" s="201">
        <f>S84*H84</f>
        <v>0</v>
      </c>
      <c r="AR84" s="23" t="s">
        <v>122</v>
      </c>
      <c r="AT84" s="23" t="s">
        <v>118</v>
      </c>
      <c r="AU84" s="23" t="s">
        <v>71</v>
      </c>
      <c r="AY84" s="23" t="s">
        <v>123</v>
      </c>
      <c r="BE84" s="202">
        <f>IF(N84="základní",J84,0)</f>
        <v>0</v>
      </c>
      <c r="BF84" s="202">
        <f>IF(N84="snížená",J84,0)</f>
        <v>0</v>
      </c>
      <c r="BG84" s="202">
        <f>IF(N84="zákl. přenesená",J84,0)</f>
        <v>0</v>
      </c>
      <c r="BH84" s="202">
        <f>IF(N84="sníž. přenesená",J84,0)</f>
        <v>0</v>
      </c>
      <c r="BI84" s="202">
        <f>IF(N84="nulová",J84,0)</f>
        <v>0</v>
      </c>
      <c r="BJ84" s="23" t="s">
        <v>79</v>
      </c>
      <c r="BK84" s="202">
        <f>ROUND(I84*H84,2)</f>
        <v>0</v>
      </c>
      <c r="BL84" s="23" t="s">
        <v>124</v>
      </c>
      <c r="BM84" s="23" t="s">
        <v>150</v>
      </c>
    </row>
    <row r="85" s="1" customFormat="1" ht="16.5" customHeight="1">
      <c r="B85" s="45"/>
      <c r="C85" s="190" t="s">
        <v>151</v>
      </c>
      <c r="D85" s="190" t="s">
        <v>118</v>
      </c>
      <c r="E85" s="191" t="s">
        <v>152</v>
      </c>
      <c r="F85" s="192" t="s">
        <v>153</v>
      </c>
      <c r="G85" s="193" t="s">
        <v>121</v>
      </c>
      <c r="H85" s="194">
        <v>1</v>
      </c>
      <c r="I85" s="195"/>
      <c r="J85" s="196">
        <f>ROUND(I85*H85,2)</f>
        <v>0</v>
      </c>
      <c r="K85" s="192" t="s">
        <v>21</v>
      </c>
      <c r="L85" s="197"/>
      <c r="M85" s="198" t="s">
        <v>21</v>
      </c>
      <c r="N85" s="199" t="s">
        <v>42</v>
      </c>
      <c r="O85" s="46"/>
      <c r="P85" s="200">
        <f>O85*H85</f>
        <v>0</v>
      </c>
      <c r="Q85" s="200">
        <v>0</v>
      </c>
      <c r="R85" s="200">
        <f>Q85*H85</f>
        <v>0</v>
      </c>
      <c r="S85" s="200">
        <v>0</v>
      </c>
      <c r="T85" s="201">
        <f>S85*H85</f>
        <v>0</v>
      </c>
      <c r="AR85" s="23" t="s">
        <v>122</v>
      </c>
      <c r="AT85" s="23" t="s">
        <v>118</v>
      </c>
      <c r="AU85" s="23" t="s">
        <v>71</v>
      </c>
      <c r="AY85" s="23" t="s">
        <v>123</v>
      </c>
      <c r="BE85" s="202">
        <f>IF(N85="základní",J85,0)</f>
        <v>0</v>
      </c>
      <c r="BF85" s="202">
        <f>IF(N85="snížená",J85,0)</f>
        <v>0</v>
      </c>
      <c r="BG85" s="202">
        <f>IF(N85="zákl. přenesená",J85,0)</f>
        <v>0</v>
      </c>
      <c r="BH85" s="202">
        <f>IF(N85="sníž. přenesená",J85,0)</f>
        <v>0</v>
      </c>
      <c r="BI85" s="202">
        <f>IF(N85="nulová",J85,0)</f>
        <v>0</v>
      </c>
      <c r="BJ85" s="23" t="s">
        <v>79</v>
      </c>
      <c r="BK85" s="202">
        <f>ROUND(I85*H85,2)</f>
        <v>0</v>
      </c>
      <c r="BL85" s="23" t="s">
        <v>124</v>
      </c>
      <c r="BM85" s="23" t="s">
        <v>154</v>
      </c>
    </row>
    <row r="86" s="1" customFormat="1" ht="16.5" customHeight="1">
      <c r="B86" s="45"/>
      <c r="C86" s="190" t="s">
        <v>155</v>
      </c>
      <c r="D86" s="190" t="s">
        <v>118</v>
      </c>
      <c r="E86" s="191" t="s">
        <v>156</v>
      </c>
      <c r="F86" s="192" t="s">
        <v>157</v>
      </c>
      <c r="G86" s="193" t="s">
        <v>121</v>
      </c>
      <c r="H86" s="194">
        <v>4</v>
      </c>
      <c r="I86" s="195"/>
      <c r="J86" s="196">
        <f>ROUND(I86*H86,2)</f>
        <v>0</v>
      </c>
      <c r="K86" s="192" t="s">
        <v>21</v>
      </c>
      <c r="L86" s="197"/>
      <c r="M86" s="198" t="s">
        <v>21</v>
      </c>
      <c r="N86" s="199" t="s">
        <v>42</v>
      </c>
      <c r="O86" s="46"/>
      <c r="P86" s="200">
        <f>O86*H86</f>
        <v>0</v>
      </c>
      <c r="Q86" s="200">
        <v>0</v>
      </c>
      <c r="R86" s="200">
        <f>Q86*H86</f>
        <v>0</v>
      </c>
      <c r="S86" s="200">
        <v>0</v>
      </c>
      <c r="T86" s="201">
        <f>S86*H86</f>
        <v>0</v>
      </c>
      <c r="AR86" s="23" t="s">
        <v>122</v>
      </c>
      <c r="AT86" s="23" t="s">
        <v>118</v>
      </c>
      <c r="AU86" s="23" t="s">
        <v>71</v>
      </c>
      <c r="AY86" s="23" t="s">
        <v>123</v>
      </c>
      <c r="BE86" s="202">
        <f>IF(N86="základní",J86,0)</f>
        <v>0</v>
      </c>
      <c r="BF86" s="202">
        <f>IF(N86="snížená",J86,0)</f>
        <v>0</v>
      </c>
      <c r="BG86" s="202">
        <f>IF(N86="zákl. přenesená",J86,0)</f>
        <v>0</v>
      </c>
      <c r="BH86" s="202">
        <f>IF(N86="sníž. přenesená",J86,0)</f>
        <v>0</v>
      </c>
      <c r="BI86" s="202">
        <f>IF(N86="nulová",J86,0)</f>
        <v>0</v>
      </c>
      <c r="BJ86" s="23" t="s">
        <v>79</v>
      </c>
      <c r="BK86" s="202">
        <f>ROUND(I86*H86,2)</f>
        <v>0</v>
      </c>
      <c r="BL86" s="23" t="s">
        <v>124</v>
      </c>
      <c r="BM86" s="23" t="s">
        <v>158</v>
      </c>
    </row>
    <row r="87" s="1" customFormat="1" ht="16.5" customHeight="1">
      <c r="B87" s="45"/>
      <c r="C87" s="190" t="s">
        <v>159</v>
      </c>
      <c r="D87" s="190" t="s">
        <v>118</v>
      </c>
      <c r="E87" s="191" t="s">
        <v>160</v>
      </c>
      <c r="F87" s="192" t="s">
        <v>161</v>
      </c>
      <c r="G87" s="193" t="s">
        <v>121</v>
      </c>
      <c r="H87" s="194">
        <v>1</v>
      </c>
      <c r="I87" s="195"/>
      <c r="J87" s="196">
        <f>ROUND(I87*H87,2)</f>
        <v>0</v>
      </c>
      <c r="K87" s="192" t="s">
        <v>21</v>
      </c>
      <c r="L87" s="197"/>
      <c r="M87" s="198" t="s">
        <v>21</v>
      </c>
      <c r="N87" s="199" t="s">
        <v>42</v>
      </c>
      <c r="O87" s="46"/>
      <c r="P87" s="200">
        <f>O87*H87</f>
        <v>0</v>
      </c>
      <c r="Q87" s="200">
        <v>0</v>
      </c>
      <c r="R87" s="200">
        <f>Q87*H87</f>
        <v>0</v>
      </c>
      <c r="S87" s="200">
        <v>0</v>
      </c>
      <c r="T87" s="201">
        <f>S87*H87</f>
        <v>0</v>
      </c>
      <c r="AR87" s="23" t="s">
        <v>122</v>
      </c>
      <c r="AT87" s="23" t="s">
        <v>118</v>
      </c>
      <c r="AU87" s="23" t="s">
        <v>71</v>
      </c>
      <c r="AY87" s="23" t="s">
        <v>123</v>
      </c>
      <c r="BE87" s="202">
        <f>IF(N87="základní",J87,0)</f>
        <v>0</v>
      </c>
      <c r="BF87" s="202">
        <f>IF(N87="snížená",J87,0)</f>
        <v>0</v>
      </c>
      <c r="BG87" s="202">
        <f>IF(N87="zákl. přenesená",J87,0)</f>
        <v>0</v>
      </c>
      <c r="BH87" s="202">
        <f>IF(N87="sníž. přenesená",J87,0)</f>
        <v>0</v>
      </c>
      <c r="BI87" s="202">
        <f>IF(N87="nulová",J87,0)</f>
        <v>0</v>
      </c>
      <c r="BJ87" s="23" t="s">
        <v>79</v>
      </c>
      <c r="BK87" s="202">
        <f>ROUND(I87*H87,2)</f>
        <v>0</v>
      </c>
      <c r="BL87" s="23" t="s">
        <v>124</v>
      </c>
      <c r="BM87" s="23" t="s">
        <v>162</v>
      </c>
    </row>
    <row r="88" s="1" customFormat="1" ht="38.25" customHeight="1">
      <c r="B88" s="45"/>
      <c r="C88" s="190" t="s">
        <v>163</v>
      </c>
      <c r="D88" s="190" t="s">
        <v>118</v>
      </c>
      <c r="E88" s="191" t="s">
        <v>164</v>
      </c>
      <c r="F88" s="192" t="s">
        <v>165</v>
      </c>
      <c r="G88" s="193" t="s">
        <v>121</v>
      </c>
      <c r="H88" s="194">
        <v>1</v>
      </c>
      <c r="I88" s="195"/>
      <c r="J88" s="196">
        <f>ROUND(I88*H88,2)</f>
        <v>0</v>
      </c>
      <c r="K88" s="192" t="s">
        <v>21</v>
      </c>
      <c r="L88" s="197"/>
      <c r="M88" s="198" t="s">
        <v>21</v>
      </c>
      <c r="N88" s="199" t="s">
        <v>42</v>
      </c>
      <c r="O88" s="46"/>
      <c r="P88" s="200">
        <f>O88*H88</f>
        <v>0</v>
      </c>
      <c r="Q88" s="200">
        <v>0</v>
      </c>
      <c r="R88" s="200">
        <f>Q88*H88</f>
        <v>0</v>
      </c>
      <c r="S88" s="200">
        <v>0</v>
      </c>
      <c r="T88" s="201">
        <f>S88*H88</f>
        <v>0</v>
      </c>
      <c r="AR88" s="23" t="s">
        <v>122</v>
      </c>
      <c r="AT88" s="23" t="s">
        <v>118</v>
      </c>
      <c r="AU88" s="23" t="s">
        <v>71</v>
      </c>
      <c r="AY88" s="23" t="s">
        <v>123</v>
      </c>
      <c r="BE88" s="202">
        <f>IF(N88="základní",J88,0)</f>
        <v>0</v>
      </c>
      <c r="BF88" s="202">
        <f>IF(N88="snížená",J88,0)</f>
        <v>0</v>
      </c>
      <c r="BG88" s="202">
        <f>IF(N88="zákl. přenesená",J88,0)</f>
        <v>0</v>
      </c>
      <c r="BH88" s="202">
        <f>IF(N88="sníž. přenesená",J88,0)</f>
        <v>0</v>
      </c>
      <c r="BI88" s="202">
        <f>IF(N88="nulová",J88,0)</f>
        <v>0</v>
      </c>
      <c r="BJ88" s="23" t="s">
        <v>79</v>
      </c>
      <c r="BK88" s="202">
        <f>ROUND(I88*H88,2)</f>
        <v>0</v>
      </c>
      <c r="BL88" s="23" t="s">
        <v>124</v>
      </c>
      <c r="BM88" s="23" t="s">
        <v>166</v>
      </c>
    </row>
    <row r="89" s="1" customFormat="1" ht="25.5" customHeight="1">
      <c r="B89" s="45"/>
      <c r="C89" s="190" t="s">
        <v>167</v>
      </c>
      <c r="D89" s="190" t="s">
        <v>118</v>
      </c>
      <c r="E89" s="191" t="s">
        <v>168</v>
      </c>
      <c r="F89" s="192" t="s">
        <v>169</v>
      </c>
      <c r="G89" s="193" t="s">
        <v>121</v>
      </c>
      <c r="H89" s="194">
        <v>1</v>
      </c>
      <c r="I89" s="195"/>
      <c r="J89" s="196">
        <f>ROUND(I89*H89,2)</f>
        <v>0</v>
      </c>
      <c r="K89" s="192" t="s">
        <v>21</v>
      </c>
      <c r="L89" s="197"/>
      <c r="M89" s="198" t="s">
        <v>21</v>
      </c>
      <c r="N89" s="199" t="s">
        <v>42</v>
      </c>
      <c r="O89" s="46"/>
      <c r="P89" s="200">
        <f>O89*H89</f>
        <v>0</v>
      </c>
      <c r="Q89" s="200">
        <v>0</v>
      </c>
      <c r="R89" s="200">
        <f>Q89*H89</f>
        <v>0</v>
      </c>
      <c r="S89" s="200">
        <v>0</v>
      </c>
      <c r="T89" s="201">
        <f>S89*H89</f>
        <v>0</v>
      </c>
      <c r="AR89" s="23" t="s">
        <v>122</v>
      </c>
      <c r="AT89" s="23" t="s">
        <v>118</v>
      </c>
      <c r="AU89" s="23" t="s">
        <v>71</v>
      </c>
      <c r="AY89" s="23" t="s">
        <v>123</v>
      </c>
      <c r="BE89" s="202">
        <f>IF(N89="základní",J89,0)</f>
        <v>0</v>
      </c>
      <c r="BF89" s="202">
        <f>IF(N89="snížená",J89,0)</f>
        <v>0</v>
      </c>
      <c r="BG89" s="202">
        <f>IF(N89="zákl. přenesená",J89,0)</f>
        <v>0</v>
      </c>
      <c r="BH89" s="202">
        <f>IF(N89="sníž. přenesená",J89,0)</f>
        <v>0</v>
      </c>
      <c r="BI89" s="202">
        <f>IF(N89="nulová",J89,0)</f>
        <v>0</v>
      </c>
      <c r="BJ89" s="23" t="s">
        <v>79</v>
      </c>
      <c r="BK89" s="202">
        <f>ROUND(I89*H89,2)</f>
        <v>0</v>
      </c>
      <c r="BL89" s="23" t="s">
        <v>124</v>
      </c>
      <c r="BM89" s="23" t="s">
        <v>170</v>
      </c>
    </row>
    <row r="90" s="1" customFormat="1" ht="16.5" customHeight="1">
      <c r="B90" s="45"/>
      <c r="C90" s="190" t="s">
        <v>171</v>
      </c>
      <c r="D90" s="190" t="s">
        <v>118</v>
      </c>
      <c r="E90" s="191" t="s">
        <v>172</v>
      </c>
      <c r="F90" s="192" t="s">
        <v>173</v>
      </c>
      <c r="G90" s="193" t="s">
        <v>121</v>
      </c>
      <c r="H90" s="194">
        <v>1</v>
      </c>
      <c r="I90" s="195"/>
      <c r="J90" s="196">
        <f>ROUND(I90*H90,2)</f>
        <v>0</v>
      </c>
      <c r="K90" s="192" t="s">
        <v>21</v>
      </c>
      <c r="L90" s="197"/>
      <c r="M90" s="198" t="s">
        <v>21</v>
      </c>
      <c r="N90" s="199" t="s">
        <v>42</v>
      </c>
      <c r="O90" s="46"/>
      <c r="P90" s="200">
        <f>O90*H90</f>
        <v>0</v>
      </c>
      <c r="Q90" s="200">
        <v>0</v>
      </c>
      <c r="R90" s="200">
        <f>Q90*H90</f>
        <v>0</v>
      </c>
      <c r="S90" s="200">
        <v>0</v>
      </c>
      <c r="T90" s="201">
        <f>S90*H90</f>
        <v>0</v>
      </c>
      <c r="AR90" s="23" t="s">
        <v>122</v>
      </c>
      <c r="AT90" s="23" t="s">
        <v>118</v>
      </c>
      <c r="AU90" s="23" t="s">
        <v>71</v>
      </c>
      <c r="AY90" s="23" t="s">
        <v>123</v>
      </c>
      <c r="BE90" s="202">
        <f>IF(N90="základní",J90,0)</f>
        <v>0</v>
      </c>
      <c r="BF90" s="202">
        <f>IF(N90="snížená",J90,0)</f>
        <v>0</v>
      </c>
      <c r="BG90" s="202">
        <f>IF(N90="zákl. přenesená",J90,0)</f>
        <v>0</v>
      </c>
      <c r="BH90" s="202">
        <f>IF(N90="sníž. přenesená",J90,0)</f>
        <v>0</v>
      </c>
      <c r="BI90" s="202">
        <f>IF(N90="nulová",J90,0)</f>
        <v>0</v>
      </c>
      <c r="BJ90" s="23" t="s">
        <v>79</v>
      </c>
      <c r="BK90" s="202">
        <f>ROUND(I90*H90,2)</f>
        <v>0</v>
      </c>
      <c r="BL90" s="23" t="s">
        <v>124</v>
      </c>
      <c r="BM90" s="23" t="s">
        <v>174</v>
      </c>
    </row>
    <row r="91" s="1" customFormat="1" ht="16.5" customHeight="1">
      <c r="B91" s="45"/>
      <c r="C91" s="190" t="s">
        <v>10</v>
      </c>
      <c r="D91" s="190" t="s">
        <v>118</v>
      </c>
      <c r="E91" s="191" t="s">
        <v>175</v>
      </c>
      <c r="F91" s="192" t="s">
        <v>176</v>
      </c>
      <c r="G91" s="193" t="s">
        <v>121</v>
      </c>
      <c r="H91" s="194">
        <v>1</v>
      </c>
      <c r="I91" s="195"/>
      <c r="J91" s="196">
        <f>ROUND(I91*H91,2)</f>
        <v>0</v>
      </c>
      <c r="K91" s="192" t="s">
        <v>21</v>
      </c>
      <c r="L91" s="197"/>
      <c r="M91" s="198" t="s">
        <v>21</v>
      </c>
      <c r="N91" s="199" t="s">
        <v>42</v>
      </c>
      <c r="O91" s="46"/>
      <c r="P91" s="200">
        <f>O91*H91</f>
        <v>0</v>
      </c>
      <c r="Q91" s="200">
        <v>0</v>
      </c>
      <c r="R91" s="200">
        <f>Q91*H91</f>
        <v>0</v>
      </c>
      <c r="S91" s="200">
        <v>0</v>
      </c>
      <c r="T91" s="201">
        <f>S91*H91</f>
        <v>0</v>
      </c>
      <c r="AR91" s="23" t="s">
        <v>122</v>
      </c>
      <c r="AT91" s="23" t="s">
        <v>118</v>
      </c>
      <c r="AU91" s="23" t="s">
        <v>71</v>
      </c>
      <c r="AY91" s="23" t="s">
        <v>123</v>
      </c>
      <c r="BE91" s="202">
        <f>IF(N91="základní",J91,0)</f>
        <v>0</v>
      </c>
      <c r="BF91" s="202">
        <f>IF(N91="snížená",J91,0)</f>
        <v>0</v>
      </c>
      <c r="BG91" s="202">
        <f>IF(N91="zákl. přenesená",J91,0)</f>
        <v>0</v>
      </c>
      <c r="BH91" s="202">
        <f>IF(N91="sníž. přenesená",J91,0)</f>
        <v>0</v>
      </c>
      <c r="BI91" s="202">
        <f>IF(N91="nulová",J91,0)</f>
        <v>0</v>
      </c>
      <c r="BJ91" s="23" t="s">
        <v>79</v>
      </c>
      <c r="BK91" s="202">
        <f>ROUND(I91*H91,2)</f>
        <v>0</v>
      </c>
      <c r="BL91" s="23" t="s">
        <v>124</v>
      </c>
      <c r="BM91" s="23" t="s">
        <v>177</v>
      </c>
    </row>
    <row r="92" s="1" customFormat="1" ht="16.5" customHeight="1">
      <c r="B92" s="45"/>
      <c r="C92" s="190" t="s">
        <v>178</v>
      </c>
      <c r="D92" s="190" t="s">
        <v>118</v>
      </c>
      <c r="E92" s="191" t="s">
        <v>179</v>
      </c>
      <c r="F92" s="192" t="s">
        <v>180</v>
      </c>
      <c r="G92" s="193" t="s">
        <v>121</v>
      </c>
      <c r="H92" s="194">
        <v>1</v>
      </c>
      <c r="I92" s="195"/>
      <c r="J92" s="196">
        <f>ROUND(I92*H92,2)</f>
        <v>0</v>
      </c>
      <c r="K92" s="192" t="s">
        <v>21</v>
      </c>
      <c r="L92" s="197"/>
      <c r="M92" s="198" t="s">
        <v>21</v>
      </c>
      <c r="N92" s="199" t="s">
        <v>42</v>
      </c>
      <c r="O92" s="46"/>
      <c r="P92" s="200">
        <f>O92*H92</f>
        <v>0</v>
      </c>
      <c r="Q92" s="200">
        <v>0</v>
      </c>
      <c r="R92" s="200">
        <f>Q92*H92</f>
        <v>0</v>
      </c>
      <c r="S92" s="200">
        <v>0</v>
      </c>
      <c r="T92" s="201">
        <f>S92*H92</f>
        <v>0</v>
      </c>
      <c r="AR92" s="23" t="s">
        <v>122</v>
      </c>
      <c r="AT92" s="23" t="s">
        <v>118</v>
      </c>
      <c r="AU92" s="23" t="s">
        <v>71</v>
      </c>
      <c r="AY92" s="23" t="s">
        <v>123</v>
      </c>
      <c r="BE92" s="202">
        <f>IF(N92="základní",J92,0)</f>
        <v>0</v>
      </c>
      <c r="BF92" s="202">
        <f>IF(N92="snížená",J92,0)</f>
        <v>0</v>
      </c>
      <c r="BG92" s="202">
        <f>IF(N92="zákl. přenesená",J92,0)</f>
        <v>0</v>
      </c>
      <c r="BH92" s="202">
        <f>IF(N92="sníž. přenesená",J92,0)</f>
        <v>0</v>
      </c>
      <c r="BI92" s="202">
        <f>IF(N92="nulová",J92,0)</f>
        <v>0</v>
      </c>
      <c r="BJ92" s="23" t="s">
        <v>79</v>
      </c>
      <c r="BK92" s="202">
        <f>ROUND(I92*H92,2)</f>
        <v>0</v>
      </c>
      <c r="BL92" s="23" t="s">
        <v>124</v>
      </c>
      <c r="BM92" s="23" t="s">
        <v>181</v>
      </c>
    </row>
    <row r="93" s="1" customFormat="1" ht="16.5" customHeight="1">
      <c r="B93" s="45"/>
      <c r="C93" s="190" t="s">
        <v>182</v>
      </c>
      <c r="D93" s="190" t="s">
        <v>118</v>
      </c>
      <c r="E93" s="191" t="s">
        <v>183</v>
      </c>
      <c r="F93" s="192" t="s">
        <v>184</v>
      </c>
      <c r="G93" s="193" t="s">
        <v>121</v>
      </c>
      <c r="H93" s="194">
        <v>1</v>
      </c>
      <c r="I93" s="195"/>
      <c r="J93" s="196">
        <f>ROUND(I93*H93,2)</f>
        <v>0</v>
      </c>
      <c r="K93" s="192" t="s">
        <v>21</v>
      </c>
      <c r="L93" s="197"/>
      <c r="M93" s="198" t="s">
        <v>21</v>
      </c>
      <c r="N93" s="199" t="s">
        <v>42</v>
      </c>
      <c r="O93" s="46"/>
      <c r="P93" s="200">
        <f>O93*H93</f>
        <v>0</v>
      </c>
      <c r="Q93" s="200">
        <v>0</v>
      </c>
      <c r="R93" s="200">
        <f>Q93*H93</f>
        <v>0</v>
      </c>
      <c r="S93" s="200">
        <v>0</v>
      </c>
      <c r="T93" s="201">
        <f>S93*H93</f>
        <v>0</v>
      </c>
      <c r="AR93" s="23" t="s">
        <v>122</v>
      </c>
      <c r="AT93" s="23" t="s">
        <v>118</v>
      </c>
      <c r="AU93" s="23" t="s">
        <v>71</v>
      </c>
      <c r="AY93" s="23" t="s">
        <v>123</v>
      </c>
      <c r="BE93" s="202">
        <f>IF(N93="základní",J93,0)</f>
        <v>0</v>
      </c>
      <c r="BF93" s="202">
        <f>IF(N93="snížená",J93,0)</f>
        <v>0</v>
      </c>
      <c r="BG93" s="202">
        <f>IF(N93="zákl. přenesená",J93,0)</f>
        <v>0</v>
      </c>
      <c r="BH93" s="202">
        <f>IF(N93="sníž. přenesená",J93,0)</f>
        <v>0</v>
      </c>
      <c r="BI93" s="202">
        <f>IF(N93="nulová",J93,0)</f>
        <v>0</v>
      </c>
      <c r="BJ93" s="23" t="s">
        <v>79</v>
      </c>
      <c r="BK93" s="202">
        <f>ROUND(I93*H93,2)</f>
        <v>0</v>
      </c>
      <c r="BL93" s="23" t="s">
        <v>124</v>
      </c>
      <c r="BM93" s="23" t="s">
        <v>185</v>
      </c>
    </row>
    <row r="94" s="1" customFormat="1" ht="16.5" customHeight="1">
      <c r="B94" s="45"/>
      <c r="C94" s="190" t="s">
        <v>186</v>
      </c>
      <c r="D94" s="190" t="s">
        <v>118</v>
      </c>
      <c r="E94" s="191" t="s">
        <v>187</v>
      </c>
      <c r="F94" s="192" t="s">
        <v>188</v>
      </c>
      <c r="G94" s="193" t="s">
        <v>121</v>
      </c>
      <c r="H94" s="194">
        <v>1</v>
      </c>
      <c r="I94" s="195"/>
      <c r="J94" s="196">
        <f>ROUND(I94*H94,2)</f>
        <v>0</v>
      </c>
      <c r="K94" s="192" t="s">
        <v>21</v>
      </c>
      <c r="L94" s="197"/>
      <c r="M94" s="198" t="s">
        <v>21</v>
      </c>
      <c r="N94" s="199" t="s">
        <v>42</v>
      </c>
      <c r="O94" s="46"/>
      <c r="P94" s="200">
        <f>O94*H94</f>
        <v>0</v>
      </c>
      <c r="Q94" s="200">
        <v>0</v>
      </c>
      <c r="R94" s="200">
        <f>Q94*H94</f>
        <v>0</v>
      </c>
      <c r="S94" s="200">
        <v>0</v>
      </c>
      <c r="T94" s="201">
        <f>S94*H94</f>
        <v>0</v>
      </c>
      <c r="AR94" s="23" t="s">
        <v>122</v>
      </c>
      <c r="AT94" s="23" t="s">
        <v>118</v>
      </c>
      <c r="AU94" s="23" t="s">
        <v>71</v>
      </c>
      <c r="AY94" s="23" t="s">
        <v>123</v>
      </c>
      <c r="BE94" s="202">
        <f>IF(N94="základní",J94,0)</f>
        <v>0</v>
      </c>
      <c r="BF94" s="202">
        <f>IF(N94="snížená",J94,0)</f>
        <v>0</v>
      </c>
      <c r="BG94" s="202">
        <f>IF(N94="zákl. přenesená",J94,0)</f>
        <v>0</v>
      </c>
      <c r="BH94" s="202">
        <f>IF(N94="sníž. přenesená",J94,0)</f>
        <v>0</v>
      </c>
      <c r="BI94" s="202">
        <f>IF(N94="nulová",J94,0)</f>
        <v>0</v>
      </c>
      <c r="BJ94" s="23" t="s">
        <v>79</v>
      </c>
      <c r="BK94" s="202">
        <f>ROUND(I94*H94,2)</f>
        <v>0</v>
      </c>
      <c r="BL94" s="23" t="s">
        <v>124</v>
      </c>
      <c r="BM94" s="23" t="s">
        <v>189</v>
      </c>
    </row>
    <row r="95" s="1" customFormat="1" ht="16.5" customHeight="1">
      <c r="B95" s="45"/>
      <c r="C95" s="190" t="s">
        <v>190</v>
      </c>
      <c r="D95" s="190" t="s">
        <v>118</v>
      </c>
      <c r="E95" s="191" t="s">
        <v>191</v>
      </c>
      <c r="F95" s="192" t="s">
        <v>192</v>
      </c>
      <c r="G95" s="193" t="s">
        <v>121</v>
      </c>
      <c r="H95" s="194">
        <v>1</v>
      </c>
      <c r="I95" s="195"/>
      <c r="J95" s="196">
        <f>ROUND(I95*H95,2)</f>
        <v>0</v>
      </c>
      <c r="K95" s="192" t="s">
        <v>21</v>
      </c>
      <c r="L95" s="197"/>
      <c r="M95" s="198" t="s">
        <v>21</v>
      </c>
      <c r="N95" s="199" t="s">
        <v>42</v>
      </c>
      <c r="O95" s="46"/>
      <c r="P95" s="200">
        <f>O95*H95</f>
        <v>0</v>
      </c>
      <c r="Q95" s="200">
        <v>0</v>
      </c>
      <c r="R95" s="200">
        <f>Q95*H95</f>
        <v>0</v>
      </c>
      <c r="S95" s="200">
        <v>0</v>
      </c>
      <c r="T95" s="201">
        <f>S95*H95</f>
        <v>0</v>
      </c>
      <c r="AR95" s="23" t="s">
        <v>122</v>
      </c>
      <c r="AT95" s="23" t="s">
        <v>118</v>
      </c>
      <c r="AU95" s="23" t="s">
        <v>71</v>
      </c>
      <c r="AY95" s="23" t="s">
        <v>123</v>
      </c>
      <c r="BE95" s="202">
        <f>IF(N95="základní",J95,0)</f>
        <v>0</v>
      </c>
      <c r="BF95" s="202">
        <f>IF(N95="snížená",J95,0)</f>
        <v>0</v>
      </c>
      <c r="BG95" s="202">
        <f>IF(N95="zákl. přenesená",J95,0)</f>
        <v>0</v>
      </c>
      <c r="BH95" s="202">
        <f>IF(N95="sníž. přenesená",J95,0)</f>
        <v>0</v>
      </c>
      <c r="BI95" s="202">
        <f>IF(N95="nulová",J95,0)</f>
        <v>0</v>
      </c>
      <c r="BJ95" s="23" t="s">
        <v>79</v>
      </c>
      <c r="BK95" s="202">
        <f>ROUND(I95*H95,2)</f>
        <v>0</v>
      </c>
      <c r="BL95" s="23" t="s">
        <v>124</v>
      </c>
      <c r="BM95" s="23" t="s">
        <v>193</v>
      </c>
    </row>
    <row r="96" s="1" customFormat="1" ht="16.5" customHeight="1">
      <c r="B96" s="45"/>
      <c r="C96" s="190" t="s">
        <v>194</v>
      </c>
      <c r="D96" s="190" t="s">
        <v>118</v>
      </c>
      <c r="E96" s="191" t="s">
        <v>195</v>
      </c>
      <c r="F96" s="192" t="s">
        <v>196</v>
      </c>
      <c r="G96" s="193" t="s">
        <v>121</v>
      </c>
      <c r="H96" s="194">
        <v>1</v>
      </c>
      <c r="I96" s="195"/>
      <c r="J96" s="196">
        <f>ROUND(I96*H96,2)</f>
        <v>0</v>
      </c>
      <c r="K96" s="192" t="s">
        <v>21</v>
      </c>
      <c r="L96" s="197"/>
      <c r="M96" s="198" t="s">
        <v>21</v>
      </c>
      <c r="N96" s="203" t="s">
        <v>42</v>
      </c>
      <c r="O96" s="204"/>
      <c r="P96" s="205">
        <f>O96*H96</f>
        <v>0</v>
      </c>
      <c r="Q96" s="205">
        <v>0</v>
      </c>
      <c r="R96" s="205">
        <f>Q96*H96</f>
        <v>0</v>
      </c>
      <c r="S96" s="205">
        <v>0</v>
      </c>
      <c r="T96" s="206">
        <f>S96*H96</f>
        <v>0</v>
      </c>
      <c r="AR96" s="23" t="s">
        <v>122</v>
      </c>
      <c r="AT96" s="23" t="s">
        <v>118</v>
      </c>
      <c r="AU96" s="23" t="s">
        <v>71</v>
      </c>
      <c r="AY96" s="23" t="s">
        <v>123</v>
      </c>
      <c r="BE96" s="202">
        <f>IF(N96="základní",J96,0)</f>
        <v>0</v>
      </c>
      <c r="BF96" s="202">
        <f>IF(N96="snížená",J96,0)</f>
        <v>0</v>
      </c>
      <c r="BG96" s="202">
        <f>IF(N96="zákl. přenesená",J96,0)</f>
        <v>0</v>
      </c>
      <c r="BH96" s="202">
        <f>IF(N96="sníž. přenesená",J96,0)</f>
        <v>0</v>
      </c>
      <c r="BI96" s="202">
        <f>IF(N96="nulová",J96,0)</f>
        <v>0</v>
      </c>
      <c r="BJ96" s="23" t="s">
        <v>79</v>
      </c>
      <c r="BK96" s="202">
        <f>ROUND(I96*H96,2)</f>
        <v>0</v>
      </c>
      <c r="BL96" s="23" t="s">
        <v>124</v>
      </c>
      <c r="BM96" s="23" t="s">
        <v>197</v>
      </c>
    </row>
    <row r="97" s="1" customFormat="1" ht="6.96" customHeight="1">
      <c r="B97" s="66"/>
      <c r="C97" s="67"/>
      <c r="D97" s="67"/>
      <c r="E97" s="67"/>
      <c r="F97" s="67"/>
      <c r="G97" s="67"/>
      <c r="H97" s="67"/>
      <c r="I97" s="165"/>
      <c r="J97" s="67"/>
      <c r="K97" s="67"/>
      <c r="L97" s="71"/>
    </row>
  </sheetData>
  <sheetProtection sheet="1" autoFilter="0" formatColumns="0" formatRows="0" objects="1" scenarios="1" spinCount="100000" saltValue="cKkS6puSQN7ANfqjpEiZQp5iUrpkIFO80+BypL5sVFyVz61bKrslT8nZNegkF8XMSITe6FE56o/dPR3c4T1bbQ==" hashValue="ytbuPnUyQ3ZHfARfmzusT7VxDpZKEbryoV2eVqwz3fTgjUiXvRljvvZZK5LNfp2tO5+yFK6VcWoJYu69r+1dng==" algorithmName="SHA-512" password="CC35"/>
  <autoFilter ref="C75:K96"/>
  <mergeCells count="10">
    <mergeCell ref="E7:H7"/>
    <mergeCell ref="E9:H9"/>
    <mergeCell ref="E24:H24"/>
    <mergeCell ref="E45:H45"/>
    <mergeCell ref="E47:H47"/>
    <mergeCell ref="J51:J52"/>
    <mergeCell ref="E66:H66"/>
    <mergeCell ref="E68:H68"/>
    <mergeCell ref="G1:H1"/>
    <mergeCell ref="L2:V2"/>
  </mergeCells>
  <hyperlinks>
    <hyperlink ref="F1:G1" location="C2" display="1) Krycí list soupisu"/>
    <hyperlink ref="G1:H1" location="C54" display="2) Rekapitulace"/>
    <hyperlink ref="J1" location="C7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84</v>
      </c>
      <c r="AZ2" s="207" t="s">
        <v>198</v>
      </c>
      <c r="BA2" s="207" t="s">
        <v>21</v>
      </c>
      <c r="BB2" s="207" t="s">
        <v>21</v>
      </c>
      <c r="BC2" s="207" t="s">
        <v>136</v>
      </c>
      <c r="BD2" s="207" t="s">
        <v>81</v>
      </c>
    </row>
    <row r="3" ht="6.96" customHeight="1">
      <c r="B3" s="24"/>
      <c r="C3" s="25"/>
      <c r="D3" s="25"/>
      <c r="E3" s="25"/>
      <c r="F3" s="25"/>
      <c r="G3" s="25"/>
      <c r="H3" s="25"/>
      <c r="I3" s="140"/>
      <c r="J3" s="25"/>
      <c r="K3" s="26"/>
      <c r="AT3" s="23" t="s">
        <v>81</v>
      </c>
      <c r="AZ3" s="207" t="s">
        <v>199</v>
      </c>
      <c r="BA3" s="207" t="s">
        <v>21</v>
      </c>
      <c r="BB3" s="207" t="s">
        <v>21</v>
      </c>
      <c r="BC3" s="207" t="s">
        <v>200</v>
      </c>
      <c r="BD3" s="207" t="s">
        <v>81</v>
      </c>
    </row>
    <row r="4" ht="36.96" customHeight="1">
      <c r="B4" s="27"/>
      <c r="C4" s="28"/>
      <c r="D4" s="29" t="s">
        <v>96</v>
      </c>
      <c r="E4" s="28"/>
      <c r="F4" s="28"/>
      <c r="G4" s="28"/>
      <c r="H4" s="28"/>
      <c r="I4" s="141"/>
      <c r="J4" s="28"/>
      <c r="K4" s="30"/>
      <c r="M4" s="31" t="s">
        <v>12</v>
      </c>
      <c r="AT4" s="23" t="s">
        <v>6</v>
      </c>
      <c r="AZ4" s="207" t="s">
        <v>201</v>
      </c>
      <c r="BA4" s="207" t="s">
        <v>21</v>
      </c>
      <c r="BB4" s="207" t="s">
        <v>21</v>
      </c>
      <c r="BC4" s="207" t="s">
        <v>202</v>
      </c>
      <c r="BD4" s="207" t="s">
        <v>81</v>
      </c>
    </row>
    <row r="5" ht="6.96" customHeight="1">
      <c r="B5" s="27"/>
      <c r="C5" s="28"/>
      <c r="D5" s="28"/>
      <c r="E5" s="28"/>
      <c r="F5" s="28"/>
      <c r="G5" s="28"/>
      <c r="H5" s="28"/>
      <c r="I5" s="141"/>
      <c r="J5" s="28"/>
      <c r="K5" s="30"/>
      <c r="AZ5" s="207" t="s">
        <v>203</v>
      </c>
      <c r="BA5" s="207" t="s">
        <v>21</v>
      </c>
      <c r="BB5" s="207" t="s">
        <v>21</v>
      </c>
      <c r="BC5" s="207" t="s">
        <v>10</v>
      </c>
      <c r="BD5" s="207" t="s">
        <v>81</v>
      </c>
    </row>
    <row r="6">
      <c r="B6" s="27"/>
      <c r="C6" s="28"/>
      <c r="D6" s="39" t="s">
        <v>18</v>
      </c>
      <c r="E6" s="28"/>
      <c r="F6" s="28"/>
      <c r="G6" s="28"/>
      <c r="H6" s="28"/>
      <c r="I6" s="141"/>
      <c r="J6" s="28"/>
      <c r="K6" s="30"/>
      <c r="AZ6" s="207" t="s">
        <v>204</v>
      </c>
      <c r="BA6" s="207" t="s">
        <v>21</v>
      </c>
      <c r="BB6" s="207" t="s">
        <v>21</v>
      </c>
      <c r="BC6" s="207" t="s">
        <v>205</v>
      </c>
      <c r="BD6" s="207" t="s">
        <v>81</v>
      </c>
    </row>
    <row r="7" ht="16.5" customHeight="1">
      <c r="B7" s="27"/>
      <c r="C7" s="28"/>
      <c r="D7" s="28"/>
      <c r="E7" s="142" t="str">
        <f>'Rekapitulace stavby'!K6</f>
        <v>Vybudování parkovacích stání na ul. Čujkovova 54-56, p.p.č. 654/54, k.ú. Zábřeh nad Odrou</v>
      </c>
      <c r="F7" s="39"/>
      <c r="G7" s="39"/>
      <c r="H7" s="39"/>
      <c r="I7" s="141"/>
      <c r="J7" s="28"/>
      <c r="K7" s="30"/>
      <c r="AZ7" s="207" t="s">
        <v>206</v>
      </c>
      <c r="BA7" s="207" t="s">
        <v>21</v>
      </c>
      <c r="BB7" s="207" t="s">
        <v>21</v>
      </c>
      <c r="BC7" s="207" t="s">
        <v>207</v>
      </c>
      <c r="BD7" s="207" t="s">
        <v>81</v>
      </c>
    </row>
    <row r="8" s="1" customFormat="1">
      <c r="B8" s="45"/>
      <c r="C8" s="46"/>
      <c r="D8" s="39" t="s">
        <v>97</v>
      </c>
      <c r="E8" s="46"/>
      <c r="F8" s="46"/>
      <c r="G8" s="46"/>
      <c r="H8" s="46"/>
      <c r="I8" s="143"/>
      <c r="J8" s="46"/>
      <c r="K8" s="50"/>
      <c r="AZ8" s="207" t="s">
        <v>208</v>
      </c>
      <c r="BA8" s="207" t="s">
        <v>21</v>
      </c>
      <c r="BB8" s="207" t="s">
        <v>21</v>
      </c>
      <c r="BC8" s="207" t="s">
        <v>209</v>
      </c>
      <c r="BD8" s="207" t="s">
        <v>81</v>
      </c>
    </row>
    <row r="9" s="1" customFormat="1" ht="36.96" customHeight="1">
      <c r="B9" s="45"/>
      <c r="C9" s="46"/>
      <c r="D9" s="46"/>
      <c r="E9" s="144" t="s">
        <v>210</v>
      </c>
      <c r="F9" s="46"/>
      <c r="G9" s="46"/>
      <c r="H9" s="46"/>
      <c r="I9" s="143"/>
      <c r="J9" s="46"/>
      <c r="K9" s="50"/>
      <c r="AZ9" s="207" t="s">
        <v>211</v>
      </c>
      <c r="BA9" s="207" t="s">
        <v>21</v>
      </c>
      <c r="BB9" s="207" t="s">
        <v>21</v>
      </c>
      <c r="BC9" s="207" t="s">
        <v>212</v>
      </c>
      <c r="BD9" s="207" t="s">
        <v>81</v>
      </c>
    </row>
    <row r="10" s="1" customFormat="1">
      <c r="B10" s="45"/>
      <c r="C10" s="46"/>
      <c r="D10" s="46"/>
      <c r="E10" s="46"/>
      <c r="F10" s="46"/>
      <c r="G10" s="46"/>
      <c r="H10" s="46"/>
      <c r="I10" s="143"/>
      <c r="J10" s="46"/>
      <c r="K10" s="50"/>
      <c r="AZ10" s="207" t="s">
        <v>213</v>
      </c>
      <c r="BA10" s="207" t="s">
        <v>21</v>
      </c>
      <c r="BB10" s="207" t="s">
        <v>21</v>
      </c>
      <c r="BC10" s="207" t="s">
        <v>214</v>
      </c>
      <c r="BD10" s="207" t="s">
        <v>81</v>
      </c>
    </row>
    <row r="11" s="1" customFormat="1" ht="14.4" customHeight="1">
      <c r="B11" s="45"/>
      <c r="C11" s="46"/>
      <c r="D11" s="39" t="s">
        <v>20</v>
      </c>
      <c r="E11" s="46"/>
      <c r="F11" s="34" t="s">
        <v>21</v>
      </c>
      <c r="G11" s="46"/>
      <c r="H11" s="46"/>
      <c r="I11" s="145" t="s">
        <v>22</v>
      </c>
      <c r="J11" s="34" t="s">
        <v>21</v>
      </c>
      <c r="K11" s="50"/>
      <c r="AZ11" s="207" t="s">
        <v>215</v>
      </c>
      <c r="BA11" s="207" t="s">
        <v>21</v>
      </c>
      <c r="BB11" s="207" t="s">
        <v>21</v>
      </c>
      <c r="BC11" s="207" t="s">
        <v>216</v>
      </c>
      <c r="BD11" s="207" t="s">
        <v>81</v>
      </c>
    </row>
    <row r="12" s="1" customFormat="1" ht="14.4" customHeight="1">
      <c r="B12" s="45"/>
      <c r="C12" s="46"/>
      <c r="D12" s="39" t="s">
        <v>23</v>
      </c>
      <c r="E12" s="46"/>
      <c r="F12" s="34" t="s">
        <v>24</v>
      </c>
      <c r="G12" s="46"/>
      <c r="H12" s="46"/>
      <c r="I12" s="145" t="s">
        <v>25</v>
      </c>
      <c r="J12" s="146" t="str">
        <f>'Rekapitulace stavby'!AN8</f>
        <v>19. 1. 2019</v>
      </c>
      <c r="K12" s="50"/>
      <c r="AZ12" s="207" t="s">
        <v>217</v>
      </c>
      <c r="BA12" s="207" t="s">
        <v>21</v>
      </c>
      <c r="BB12" s="207" t="s">
        <v>21</v>
      </c>
      <c r="BC12" s="207" t="s">
        <v>218</v>
      </c>
      <c r="BD12" s="207" t="s">
        <v>81</v>
      </c>
    </row>
    <row r="13" s="1" customFormat="1" ht="10.8" customHeight="1">
      <c r="B13" s="45"/>
      <c r="C13" s="46"/>
      <c r="D13" s="46"/>
      <c r="E13" s="46"/>
      <c r="F13" s="46"/>
      <c r="G13" s="46"/>
      <c r="H13" s="46"/>
      <c r="I13" s="143"/>
      <c r="J13" s="46"/>
      <c r="K13" s="50"/>
      <c r="AZ13" s="207" t="s">
        <v>219</v>
      </c>
      <c r="BA13" s="207" t="s">
        <v>21</v>
      </c>
      <c r="BB13" s="207" t="s">
        <v>21</v>
      </c>
      <c r="BC13" s="207" t="s">
        <v>220</v>
      </c>
      <c r="BD13" s="207" t="s">
        <v>81</v>
      </c>
    </row>
    <row r="14" s="1" customFormat="1" ht="14.4" customHeight="1">
      <c r="B14" s="45"/>
      <c r="C14" s="46"/>
      <c r="D14" s="39" t="s">
        <v>27</v>
      </c>
      <c r="E14" s="46"/>
      <c r="F14" s="46"/>
      <c r="G14" s="46"/>
      <c r="H14" s="46"/>
      <c r="I14" s="145" t="s">
        <v>28</v>
      </c>
      <c r="J14" s="34" t="s">
        <v>21</v>
      </c>
      <c r="K14" s="50"/>
      <c r="AZ14" s="207" t="s">
        <v>221</v>
      </c>
      <c r="BA14" s="207" t="s">
        <v>21</v>
      </c>
      <c r="BB14" s="207" t="s">
        <v>21</v>
      </c>
      <c r="BC14" s="207" t="s">
        <v>222</v>
      </c>
      <c r="BD14" s="207" t="s">
        <v>81</v>
      </c>
    </row>
    <row r="15" s="1" customFormat="1" ht="18" customHeight="1">
      <c r="B15" s="45"/>
      <c r="C15" s="46"/>
      <c r="D15" s="46"/>
      <c r="E15" s="34" t="s">
        <v>29</v>
      </c>
      <c r="F15" s="46"/>
      <c r="G15" s="46"/>
      <c r="H15" s="46"/>
      <c r="I15" s="145" t="s">
        <v>30</v>
      </c>
      <c r="J15" s="34" t="s">
        <v>21</v>
      </c>
      <c r="K15" s="50"/>
      <c r="AZ15" s="207" t="s">
        <v>223</v>
      </c>
      <c r="BA15" s="207" t="s">
        <v>21</v>
      </c>
      <c r="BB15" s="207" t="s">
        <v>21</v>
      </c>
      <c r="BC15" s="207" t="s">
        <v>81</v>
      </c>
      <c r="BD15" s="207" t="s">
        <v>81</v>
      </c>
    </row>
    <row r="16" s="1" customFormat="1" ht="6.96" customHeight="1">
      <c r="B16" s="45"/>
      <c r="C16" s="46"/>
      <c r="D16" s="46"/>
      <c r="E16" s="46"/>
      <c r="F16" s="46"/>
      <c r="G16" s="46"/>
      <c r="H16" s="46"/>
      <c r="I16" s="143"/>
      <c r="J16" s="46"/>
      <c r="K16" s="50"/>
      <c r="AZ16" s="207" t="s">
        <v>224</v>
      </c>
      <c r="BA16" s="207" t="s">
        <v>21</v>
      </c>
      <c r="BB16" s="207" t="s">
        <v>21</v>
      </c>
      <c r="BC16" s="207" t="s">
        <v>225</v>
      </c>
      <c r="BD16" s="207" t="s">
        <v>81</v>
      </c>
    </row>
    <row r="17" s="1" customFormat="1" ht="14.4" customHeight="1">
      <c r="B17" s="45"/>
      <c r="C17" s="46"/>
      <c r="D17" s="39" t="s">
        <v>31</v>
      </c>
      <c r="E17" s="46"/>
      <c r="F17" s="46"/>
      <c r="G17" s="46"/>
      <c r="H17" s="46"/>
      <c r="I17" s="145" t="s">
        <v>28</v>
      </c>
      <c r="J17" s="34" t="str">
        <f>IF('Rekapitulace stavby'!AN13="Vyplň údaj","",IF('Rekapitulace stavby'!AN13="","",'Rekapitulace stavby'!AN13))</f>
        <v/>
      </c>
      <c r="K17" s="50"/>
      <c r="AZ17" s="207" t="s">
        <v>226</v>
      </c>
      <c r="BA17" s="207" t="s">
        <v>21</v>
      </c>
      <c r="BB17" s="207" t="s">
        <v>21</v>
      </c>
      <c r="BC17" s="207" t="s">
        <v>227</v>
      </c>
      <c r="BD17" s="207" t="s">
        <v>81</v>
      </c>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c r="AZ18" s="207" t="s">
        <v>228</v>
      </c>
      <c r="BA18" s="207" t="s">
        <v>21</v>
      </c>
      <c r="BB18" s="207" t="s">
        <v>21</v>
      </c>
      <c r="BC18" s="207" t="s">
        <v>229</v>
      </c>
      <c r="BD18" s="207" t="s">
        <v>81</v>
      </c>
    </row>
    <row r="19" s="1" customFormat="1" ht="6.96" customHeight="1">
      <c r="B19" s="45"/>
      <c r="C19" s="46"/>
      <c r="D19" s="46"/>
      <c r="E19" s="46"/>
      <c r="F19" s="46"/>
      <c r="G19" s="46"/>
      <c r="H19" s="46"/>
      <c r="I19" s="143"/>
      <c r="J19" s="46"/>
      <c r="K19" s="50"/>
      <c r="AZ19" s="207" t="s">
        <v>230</v>
      </c>
      <c r="BA19" s="207" t="s">
        <v>21</v>
      </c>
      <c r="BB19" s="207" t="s">
        <v>21</v>
      </c>
      <c r="BC19" s="207" t="s">
        <v>231</v>
      </c>
      <c r="BD19" s="207" t="s">
        <v>81</v>
      </c>
    </row>
    <row r="20" s="1" customFormat="1" ht="14.4" customHeight="1">
      <c r="B20" s="45"/>
      <c r="C20" s="46"/>
      <c r="D20" s="39" t="s">
        <v>33</v>
      </c>
      <c r="E20" s="46"/>
      <c r="F20" s="46"/>
      <c r="G20" s="46"/>
      <c r="H20" s="46"/>
      <c r="I20" s="145" t="s">
        <v>28</v>
      </c>
      <c r="J20" s="34" t="s">
        <v>21</v>
      </c>
      <c r="K20" s="50"/>
      <c r="AZ20" s="207" t="s">
        <v>232</v>
      </c>
      <c r="BA20" s="207" t="s">
        <v>21</v>
      </c>
      <c r="BB20" s="207" t="s">
        <v>21</v>
      </c>
      <c r="BC20" s="207" t="s">
        <v>233</v>
      </c>
      <c r="BD20" s="207" t="s">
        <v>81</v>
      </c>
    </row>
    <row r="21" s="1" customFormat="1" ht="18" customHeight="1">
      <c r="B21" s="45"/>
      <c r="C21" s="46"/>
      <c r="D21" s="46"/>
      <c r="E21" s="34" t="s">
        <v>34</v>
      </c>
      <c r="F21" s="46"/>
      <c r="G21" s="46"/>
      <c r="H21" s="46"/>
      <c r="I21" s="145" t="s">
        <v>30</v>
      </c>
      <c r="J21" s="34" t="s">
        <v>21</v>
      </c>
      <c r="K21" s="50"/>
      <c r="AZ21" s="207" t="s">
        <v>234</v>
      </c>
      <c r="BA21" s="207" t="s">
        <v>21</v>
      </c>
      <c r="BB21" s="207" t="s">
        <v>21</v>
      </c>
      <c r="BC21" s="207" t="s">
        <v>235</v>
      </c>
      <c r="BD21" s="207" t="s">
        <v>81</v>
      </c>
    </row>
    <row r="22" s="1" customFormat="1" ht="6.96" customHeight="1">
      <c r="B22" s="45"/>
      <c r="C22" s="46"/>
      <c r="D22" s="46"/>
      <c r="E22" s="46"/>
      <c r="F22" s="46"/>
      <c r="G22" s="46"/>
      <c r="H22" s="46"/>
      <c r="I22" s="143"/>
      <c r="J22" s="46"/>
      <c r="K22" s="50"/>
      <c r="AZ22" s="207" t="s">
        <v>236</v>
      </c>
      <c r="BA22" s="207" t="s">
        <v>21</v>
      </c>
      <c r="BB22" s="207" t="s">
        <v>21</v>
      </c>
      <c r="BC22" s="207" t="s">
        <v>237</v>
      </c>
      <c r="BD22" s="207" t="s">
        <v>81</v>
      </c>
    </row>
    <row r="23" s="1" customFormat="1" ht="14.4" customHeight="1">
      <c r="B23" s="45"/>
      <c r="C23" s="46"/>
      <c r="D23" s="39" t="s">
        <v>36</v>
      </c>
      <c r="E23" s="46"/>
      <c r="F23" s="46"/>
      <c r="G23" s="46"/>
      <c r="H23" s="46"/>
      <c r="I23" s="143"/>
      <c r="J23" s="46"/>
      <c r="K23" s="50"/>
      <c r="AZ23" s="207" t="s">
        <v>238</v>
      </c>
      <c r="BA23" s="207" t="s">
        <v>21</v>
      </c>
      <c r="BB23" s="207" t="s">
        <v>21</v>
      </c>
      <c r="BC23" s="207" t="s">
        <v>239</v>
      </c>
      <c r="BD23" s="207" t="s">
        <v>81</v>
      </c>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ROUND(J86,2)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ROUND(SUM(BE86:BE351), 2)</f>
        <v>0</v>
      </c>
      <c r="G30" s="46"/>
      <c r="H30" s="46"/>
      <c r="I30" s="157">
        <v>0.20999999999999999</v>
      </c>
      <c r="J30" s="156">
        <f>ROUND(ROUND((SUM(BE86:BE351)), 2)*I30, 2)</f>
        <v>0</v>
      </c>
      <c r="K30" s="50"/>
    </row>
    <row r="31" s="1" customFormat="1" ht="14.4" customHeight="1">
      <c r="B31" s="45"/>
      <c r="C31" s="46"/>
      <c r="D31" s="46"/>
      <c r="E31" s="54" t="s">
        <v>43</v>
      </c>
      <c r="F31" s="156">
        <f>ROUND(SUM(BF86:BF351), 2)</f>
        <v>0</v>
      </c>
      <c r="G31" s="46"/>
      <c r="H31" s="46"/>
      <c r="I31" s="157">
        <v>0.14999999999999999</v>
      </c>
      <c r="J31" s="156">
        <f>ROUND(ROUND((SUM(BF86:BF351)), 2)*I31, 2)</f>
        <v>0</v>
      </c>
      <c r="K31" s="50"/>
    </row>
    <row r="32" hidden="1" s="1" customFormat="1" ht="14.4" customHeight="1">
      <c r="B32" s="45"/>
      <c r="C32" s="46"/>
      <c r="D32" s="46"/>
      <c r="E32" s="54" t="s">
        <v>44</v>
      </c>
      <c r="F32" s="156">
        <f>ROUND(SUM(BG86:BG351), 2)</f>
        <v>0</v>
      </c>
      <c r="G32" s="46"/>
      <c r="H32" s="46"/>
      <c r="I32" s="157">
        <v>0.20999999999999999</v>
      </c>
      <c r="J32" s="156">
        <v>0</v>
      </c>
      <c r="K32" s="50"/>
    </row>
    <row r="33" hidden="1" s="1" customFormat="1" ht="14.4" customHeight="1">
      <c r="B33" s="45"/>
      <c r="C33" s="46"/>
      <c r="D33" s="46"/>
      <c r="E33" s="54" t="s">
        <v>45</v>
      </c>
      <c r="F33" s="156">
        <f>ROUND(SUM(BH86:BH351), 2)</f>
        <v>0</v>
      </c>
      <c r="G33" s="46"/>
      <c r="H33" s="46"/>
      <c r="I33" s="157">
        <v>0.14999999999999999</v>
      </c>
      <c r="J33" s="156">
        <v>0</v>
      </c>
      <c r="K33" s="50"/>
    </row>
    <row r="34" hidden="1" s="1" customFormat="1" ht="14.4" customHeight="1">
      <c r="B34" s="45"/>
      <c r="C34" s="46"/>
      <c r="D34" s="46"/>
      <c r="E34" s="54" t="s">
        <v>46</v>
      </c>
      <c r="F34" s="156">
        <f>ROUND(SUM(BI86:BI351),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Vybudování parkovacích stání na ul. Čujkovova 54-56, p.p.č. 654/54, k.ú. Zábřeh nad Odrou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SO 01 - Parkoviště a zpevněné plochy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ul. Čujkovova 54-56</v>
      </c>
      <c r="G49" s="46"/>
      <c r="H49" s="46"/>
      <c r="I49" s="145" t="s">
        <v>25</v>
      </c>
      <c r="J49" s="146" t="str">
        <f>IF(J12="","",J12)</f>
        <v>19. 1. 2019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Městský obvod Ostrava – Jih</v>
      </c>
      <c r="G51" s="46"/>
      <c r="H51" s="46"/>
      <c r="I51" s="145" t="s">
        <v>33</v>
      </c>
      <c r="J51" s="43" t="str">
        <f>E21</f>
        <v>Ing. Pavol Lipták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J86</f>
        <v>0</v>
      </c>
      <c r="K56" s="50"/>
      <c r="AU56" s="23" t="s">
        <v>103</v>
      </c>
    </row>
    <row r="57" s="8" customFormat="1" ht="24.96" customHeight="1">
      <c r="B57" s="208"/>
      <c r="C57" s="209"/>
      <c r="D57" s="210" t="s">
        <v>240</v>
      </c>
      <c r="E57" s="211"/>
      <c r="F57" s="211"/>
      <c r="G57" s="211"/>
      <c r="H57" s="211"/>
      <c r="I57" s="212"/>
      <c r="J57" s="213">
        <f>J87</f>
        <v>0</v>
      </c>
      <c r="K57" s="214"/>
    </row>
    <row r="58" s="9" customFormat="1" ht="19.92" customHeight="1">
      <c r="B58" s="215"/>
      <c r="C58" s="216"/>
      <c r="D58" s="217" t="s">
        <v>241</v>
      </c>
      <c r="E58" s="218"/>
      <c r="F58" s="218"/>
      <c r="G58" s="218"/>
      <c r="H58" s="218"/>
      <c r="I58" s="219"/>
      <c r="J58" s="220">
        <f>J88</f>
        <v>0</v>
      </c>
      <c r="K58" s="221"/>
    </row>
    <row r="59" s="9" customFormat="1" ht="19.92" customHeight="1">
      <c r="B59" s="215"/>
      <c r="C59" s="216"/>
      <c r="D59" s="217" t="s">
        <v>242</v>
      </c>
      <c r="E59" s="218"/>
      <c r="F59" s="218"/>
      <c r="G59" s="218"/>
      <c r="H59" s="218"/>
      <c r="I59" s="219"/>
      <c r="J59" s="220">
        <f>J168</f>
        <v>0</v>
      </c>
      <c r="K59" s="221"/>
    </row>
    <row r="60" s="9" customFormat="1" ht="19.92" customHeight="1">
      <c r="B60" s="215"/>
      <c r="C60" s="216"/>
      <c r="D60" s="217" t="s">
        <v>243</v>
      </c>
      <c r="E60" s="218"/>
      <c r="F60" s="218"/>
      <c r="G60" s="218"/>
      <c r="H60" s="218"/>
      <c r="I60" s="219"/>
      <c r="J60" s="220">
        <f>J180</f>
        <v>0</v>
      </c>
      <c r="K60" s="221"/>
    </row>
    <row r="61" s="9" customFormat="1" ht="19.92" customHeight="1">
      <c r="B61" s="215"/>
      <c r="C61" s="216"/>
      <c r="D61" s="217" t="s">
        <v>244</v>
      </c>
      <c r="E61" s="218"/>
      <c r="F61" s="218"/>
      <c r="G61" s="218"/>
      <c r="H61" s="218"/>
      <c r="I61" s="219"/>
      <c r="J61" s="220">
        <f>J182</f>
        <v>0</v>
      </c>
      <c r="K61" s="221"/>
    </row>
    <row r="62" s="9" customFormat="1" ht="19.92" customHeight="1">
      <c r="B62" s="215"/>
      <c r="C62" s="216"/>
      <c r="D62" s="217" t="s">
        <v>245</v>
      </c>
      <c r="E62" s="218"/>
      <c r="F62" s="218"/>
      <c r="G62" s="218"/>
      <c r="H62" s="218"/>
      <c r="I62" s="219"/>
      <c r="J62" s="220">
        <f>J187</f>
        <v>0</v>
      </c>
      <c r="K62" s="221"/>
    </row>
    <row r="63" s="9" customFormat="1" ht="19.92" customHeight="1">
      <c r="B63" s="215"/>
      <c r="C63" s="216"/>
      <c r="D63" s="217" t="s">
        <v>246</v>
      </c>
      <c r="E63" s="218"/>
      <c r="F63" s="218"/>
      <c r="G63" s="218"/>
      <c r="H63" s="218"/>
      <c r="I63" s="219"/>
      <c r="J63" s="220">
        <f>J229</f>
        <v>0</v>
      </c>
      <c r="K63" s="221"/>
    </row>
    <row r="64" s="9" customFormat="1" ht="19.92" customHeight="1">
      <c r="B64" s="215"/>
      <c r="C64" s="216"/>
      <c r="D64" s="217" t="s">
        <v>247</v>
      </c>
      <c r="E64" s="218"/>
      <c r="F64" s="218"/>
      <c r="G64" s="218"/>
      <c r="H64" s="218"/>
      <c r="I64" s="219"/>
      <c r="J64" s="220">
        <f>J261</f>
        <v>0</v>
      </c>
      <c r="K64" s="221"/>
    </row>
    <row r="65" s="9" customFormat="1" ht="19.92" customHeight="1">
      <c r="B65" s="215"/>
      <c r="C65" s="216"/>
      <c r="D65" s="217" t="s">
        <v>248</v>
      </c>
      <c r="E65" s="218"/>
      <c r="F65" s="218"/>
      <c r="G65" s="218"/>
      <c r="H65" s="218"/>
      <c r="I65" s="219"/>
      <c r="J65" s="220">
        <f>J333</f>
        <v>0</v>
      </c>
      <c r="K65" s="221"/>
    </row>
    <row r="66" s="9" customFormat="1" ht="19.92" customHeight="1">
      <c r="B66" s="215"/>
      <c r="C66" s="216"/>
      <c r="D66" s="217" t="s">
        <v>249</v>
      </c>
      <c r="E66" s="218"/>
      <c r="F66" s="218"/>
      <c r="G66" s="218"/>
      <c r="H66" s="218"/>
      <c r="I66" s="219"/>
      <c r="J66" s="220">
        <f>J348</f>
        <v>0</v>
      </c>
      <c r="K66" s="221"/>
    </row>
    <row r="67" s="1" customFormat="1" ht="21.84" customHeight="1">
      <c r="B67" s="45"/>
      <c r="C67" s="46"/>
      <c r="D67" s="46"/>
      <c r="E67" s="46"/>
      <c r="F67" s="46"/>
      <c r="G67" s="46"/>
      <c r="H67" s="46"/>
      <c r="I67" s="143"/>
      <c r="J67" s="46"/>
      <c r="K67" s="50"/>
    </row>
    <row r="68" s="1" customFormat="1" ht="6.96" customHeight="1">
      <c r="B68" s="66"/>
      <c r="C68" s="67"/>
      <c r="D68" s="67"/>
      <c r="E68" s="67"/>
      <c r="F68" s="67"/>
      <c r="G68" s="67"/>
      <c r="H68" s="67"/>
      <c r="I68" s="165"/>
      <c r="J68" s="67"/>
      <c r="K68" s="68"/>
    </row>
    <row r="72" s="1" customFormat="1" ht="6.96" customHeight="1">
      <c r="B72" s="69"/>
      <c r="C72" s="70"/>
      <c r="D72" s="70"/>
      <c r="E72" s="70"/>
      <c r="F72" s="70"/>
      <c r="G72" s="70"/>
      <c r="H72" s="70"/>
      <c r="I72" s="168"/>
      <c r="J72" s="70"/>
      <c r="K72" s="70"/>
      <c r="L72" s="71"/>
    </row>
    <row r="73" s="1" customFormat="1" ht="36.96" customHeight="1">
      <c r="B73" s="45"/>
      <c r="C73" s="72" t="s">
        <v>104</v>
      </c>
      <c r="D73" s="73"/>
      <c r="E73" s="73"/>
      <c r="F73" s="73"/>
      <c r="G73" s="73"/>
      <c r="H73" s="73"/>
      <c r="I73" s="176"/>
      <c r="J73" s="73"/>
      <c r="K73" s="73"/>
      <c r="L73" s="71"/>
    </row>
    <row r="74" s="1" customFormat="1" ht="6.96" customHeight="1">
      <c r="B74" s="45"/>
      <c r="C74" s="73"/>
      <c r="D74" s="73"/>
      <c r="E74" s="73"/>
      <c r="F74" s="73"/>
      <c r="G74" s="73"/>
      <c r="H74" s="73"/>
      <c r="I74" s="176"/>
      <c r="J74" s="73"/>
      <c r="K74" s="73"/>
      <c r="L74" s="71"/>
    </row>
    <row r="75" s="1" customFormat="1" ht="14.4" customHeight="1">
      <c r="B75" s="45"/>
      <c r="C75" s="75" t="s">
        <v>18</v>
      </c>
      <c r="D75" s="73"/>
      <c r="E75" s="73"/>
      <c r="F75" s="73"/>
      <c r="G75" s="73"/>
      <c r="H75" s="73"/>
      <c r="I75" s="176"/>
      <c r="J75" s="73"/>
      <c r="K75" s="73"/>
      <c r="L75" s="71"/>
    </row>
    <row r="76" s="1" customFormat="1" ht="16.5" customHeight="1">
      <c r="B76" s="45"/>
      <c r="C76" s="73"/>
      <c r="D76" s="73"/>
      <c r="E76" s="177" t="str">
        <f>E7</f>
        <v>Vybudování parkovacích stání na ul. Čujkovova 54-56, p.p.č. 654/54, k.ú. Zábřeh nad Odrou</v>
      </c>
      <c r="F76" s="75"/>
      <c r="G76" s="75"/>
      <c r="H76" s="75"/>
      <c r="I76" s="176"/>
      <c r="J76" s="73"/>
      <c r="K76" s="73"/>
      <c r="L76" s="71"/>
    </row>
    <row r="77" s="1" customFormat="1" ht="14.4" customHeight="1">
      <c r="B77" s="45"/>
      <c r="C77" s="75" t="s">
        <v>97</v>
      </c>
      <c r="D77" s="73"/>
      <c r="E77" s="73"/>
      <c r="F77" s="73"/>
      <c r="G77" s="73"/>
      <c r="H77" s="73"/>
      <c r="I77" s="176"/>
      <c r="J77" s="73"/>
      <c r="K77" s="73"/>
      <c r="L77" s="71"/>
    </row>
    <row r="78" s="1" customFormat="1" ht="17.25" customHeight="1">
      <c r="B78" s="45"/>
      <c r="C78" s="73"/>
      <c r="D78" s="73"/>
      <c r="E78" s="81" t="str">
        <f>E9</f>
        <v>SO 01 - Parkoviště a zpevněné plochy</v>
      </c>
      <c r="F78" s="73"/>
      <c r="G78" s="73"/>
      <c r="H78" s="73"/>
      <c r="I78" s="176"/>
      <c r="J78" s="73"/>
      <c r="K78" s="73"/>
      <c r="L78" s="71"/>
    </row>
    <row r="79" s="1" customFormat="1" ht="6.96" customHeight="1">
      <c r="B79" s="45"/>
      <c r="C79" s="73"/>
      <c r="D79" s="73"/>
      <c r="E79" s="73"/>
      <c r="F79" s="73"/>
      <c r="G79" s="73"/>
      <c r="H79" s="73"/>
      <c r="I79" s="176"/>
      <c r="J79" s="73"/>
      <c r="K79" s="73"/>
      <c r="L79" s="71"/>
    </row>
    <row r="80" s="1" customFormat="1" ht="18" customHeight="1">
      <c r="B80" s="45"/>
      <c r="C80" s="75" t="s">
        <v>23</v>
      </c>
      <c r="D80" s="73"/>
      <c r="E80" s="73"/>
      <c r="F80" s="178" t="str">
        <f>F12</f>
        <v>Ostrava, ul. Čujkovova 54-56</v>
      </c>
      <c r="G80" s="73"/>
      <c r="H80" s="73"/>
      <c r="I80" s="179" t="s">
        <v>25</v>
      </c>
      <c r="J80" s="84" t="str">
        <f>IF(J12="","",J12)</f>
        <v>19. 1. 2019</v>
      </c>
      <c r="K80" s="73"/>
      <c r="L80" s="71"/>
    </row>
    <row r="81" s="1" customFormat="1" ht="6.96" customHeight="1">
      <c r="B81" s="45"/>
      <c r="C81" s="73"/>
      <c r="D81" s="73"/>
      <c r="E81" s="73"/>
      <c r="F81" s="73"/>
      <c r="G81" s="73"/>
      <c r="H81" s="73"/>
      <c r="I81" s="176"/>
      <c r="J81" s="73"/>
      <c r="K81" s="73"/>
      <c r="L81" s="71"/>
    </row>
    <row r="82" s="1" customFormat="1">
      <c r="B82" s="45"/>
      <c r="C82" s="75" t="s">
        <v>27</v>
      </c>
      <c r="D82" s="73"/>
      <c r="E82" s="73"/>
      <c r="F82" s="178" t="str">
        <f>E15</f>
        <v>Městský obvod Ostrava – Jih</v>
      </c>
      <c r="G82" s="73"/>
      <c r="H82" s="73"/>
      <c r="I82" s="179" t="s">
        <v>33</v>
      </c>
      <c r="J82" s="178" t="str">
        <f>E21</f>
        <v>Ing. Pavol Lipták</v>
      </c>
      <c r="K82" s="73"/>
      <c r="L82" s="71"/>
    </row>
    <row r="83" s="1" customFormat="1" ht="14.4" customHeight="1">
      <c r="B83" s="45"/>
      <c r="C83" s="75" t="s">
        <v>31</v>
      </c>
      <c r="D83" s="73"/>
      <c r="E83" s="73"/>
      <c r="F83" s="178" t="str">
        <f>IF(E18="","",E18)</f>
        <v/>
      </c>
      <c r="G83" s="73"/>
      <c r="H83" s="73"/>
      <c r="I83" s="176"/>
      <c r="J83" s="73"/>
      <c r="K83" s="73"/>
      <c r="L83" s="71"/>
    </row>
    <row r="84" s="1" customFormat="1" ht="10.32" customHeight="1">
      <c r="B84" s="45"/>
      <c r="C84" s="73"/>
      <c r="D84" s="73"/>
      <c r="E84" s="73"/>
      <c r="F84" s="73"/>
      <c r="G84" s="73"/>
      <c r="H84" s="73"/>
      <c r="I84" s="176"/>
      <c r="J84" s="73"/>
      <c r="K84" s="73"/>
      <c r="L84" s="71"/>
    </row>
    <row r="85" s="7" customFormat="1" ht="29.28" customHeight="1">
      <c r="B85" s="180"/>
      <c r="C85" s="181" t="s">
        <v>105</v>
      </c>
      <c r="D85" s="182" t="s">
        <v>56</v>
      </c>
      <c r="E85" s="182" t="s">
        <v>52</v>
      </c>
      <c r="F85" s="182" t="s">
        <v>106</v>
      </c>
      <c r="G85" s="182" t="s">
        <v>107</v>
      </c>
      <c r="H85" s="182" t="s">
        <v>108</v>
      </c>
      <c r="I85" s="183" t="s">
        <v>109</v>
      </c>
      <c r="J85" s="182" t="s">
        <v>101</v>
      </c>
      <c r="K85" s="184" t="s">
        <v>110</v>
      </c>
      <c r="L85" s="185"/>
      <c r="M85" s="101" t="s">
        <v>111</v>
      </c>
      <c r="N85" s="102" t="s">
        <v>41</v>
      </c>
      <c r="O85" s="102" t="s">
        <v>112</v>
      </c>
      <c r="P85" s="102" t="s">
        <v>113</v>
      </c>
      <c r="Q85" s="102" t="s">
        <v>114</v>
      </c>
      <c r="R85" s="102" t="s">
        <v>115</v>
      </c>
      <c r="S85" s="102" t="s">
        <v>116</v>
      </c>
      <c r="T85" s="103" t="s">
        <v>117</v>
      </c>
    </row>
    <row r="86" s="1" customFormat="1" ht="29.28" customHeight="1">
      <c r="B86" s="45"/>
      <c r="C86" s="107" t="s">
        <v>102</v>
      </c>
      <c r="D86" s="73"/>
      <c r="E86" s="73"/>
      <c r="F86" s="73"/>
      <c r="G86" s="73"/>
      <c r="H86" s="73"/>
      <c r="I86" s="176"/>
      <c r="J86" s="186">
        <f>BK86</f>
        <v>0</v>
      </c>
      <c r="K86" s="73"/>
      <c r="L86" s="71"/>
      <c r="M86" s="104"/>
      <c r="N86" s="105"/>
      <c r="O86" s="105"/>
      <c r="P86" s="187">
        <f>P87</f>
        <v>0</v>
      </c>
      <c r="Q86" s="105"/>
      <c r="R86" s="187">
        <f>R87</f>
        <v>305.06688889999998</v>
      </c>
      <c r="S86" s="105"/>
      <c r="T86" s="188">
        <f>T87</f>
        <v>173.53107999999997</v>
      </c>
      <c r="AT86" s="23" t="s">
        <v>70</v>
      </c>
      <c r="AU86" s="23" t="s">
        <v>103</v>
      </c>
      <c r="BK86" s="189">
        <f>BK87</f>
        <v>0</v>
      </c>
    </row>
    <row r="87" s="10" customFormat="1" ht="37.44" customHeight="1">
      <c r="B87" s="222"/>
      <c r="C87" s="223"/>
      <c r="D87" s="224" t="s">
        <v>70</v>
      </c>
      <c r="E87" s="225" t="s">
        <v>250</v>
      </c>
      <c r="F87" s="225" t="s">
        <v>251</v>
      </c>
      <c r="G87" s="223"/>
      <c r="H87" s="223"/>
      <c r="I87" s="226"/>
      <c r="J87" s="227">
        <f>BK87</f>
        <v>0</v>
      </c>
      <c r="K87" s="223"/>
      <c r="L87" s="228"/>
      <c r="M87" s="229"/>
      <c r="N87" s="230"/>
      <c r="O87" s="230"/>
      <c r="P87" s="231">
        <f>P88+P168+P180+P182+P187+P229+P261+P333+P348</f>
        <v>0</v>
      </c>
      <c r="Q87" s="230"/>
      <c r="R87" s="231">
        <f>R88+R168+R180+R182+R187+R229+R261+R333+R348</f>
        <v>305.06688889999998</v>
      </c>
      <c r="S87" s="230"/>
      <c r="T87" s="232">
        <f>T88+T168+T180+T182+T187+T229+T261+T333+T348</f>
        <v>173.53107999999997</v>
      </c>
      <c r="AR87" s="233" t="s">
        <v>79</v>
      </c>
      <c r="AT87" s="234" t="s">
        <v>70</v>
      </c>
      <c r="AU87" s="234" t="s">
        <v>71</v>
      </c>
      <c r="AY87" s="233" t="s">
        <v>123</v>
      </c>
      <c r="BK87" s="235">
        <f>BK88+BK168+BK180+BK182+BK187+BK229+BK261+BK333+BK348</f>
        <v>0</v>
      </c>
    </row>
    <row r="88" s="10" customFormat="1" ht="19.92" customHeight="1">
      <c r="B88" s="222"/>
      <c r="C88" s="223"/>
      <c r="D88" s="224" t="s">
        <v>70</v>
      </c>
      <c r="E88" s="236" t="s">
        <v>79</v>
      </c>
      <c r="F88" s="236" t="s">
        <v>252</v>
      </c>
      <c r="G88" s="223"/>
      <c r="H88" s="223"/>
      <c r="I88" s="226"/>
      <c r="J88" s="237">
        <f>BK88</f>
        <v>0</v>
      </c>
      <c r="K88" s="223"/>
      <c r="L88" s="228"/>
      <c r="M88" s="229"/>
      <c r="N88" s="230"/>
      <c r="O88" s="230"/>
      <c r="P88" s="231">
        <f>SUM(P89:P167)</f>
        <v>0</v>
      </c>
      <c r="Q88" s="230"/>
      <c r="R88" s="231">
        <f>SUM(R89:R167)</f>
        <v>51.3577224</v>
      </c>
      <c r="S88" s="230"/>
      <c r="T88" s="232">
        <f>SUM(T89:T167)</f>
        <v>168.36707999999999</v>
      </c>
      <c r="AR88" s="233" t="s">
        <v>79</v>
      </c>
      <c r="AT88" s="234" t="s">
        <v>70</v>
      </c>
      <c r="AU88" s="234" t="s">
        <v>79</v>
      </c>
      <c r="AY88" s="233" t="s">
        <v>123</v>
      </c>
      <c r="BK88" s="235">
        <f>SUM(BK89:BK167)</f>
        <v>0</v>
      </c>
    </row>
    <row r="89" s="1" customFormat="1" ht="25.5" customHeight="1">
      <c r="B89" s="45"/>
      <c r="C89" s="238" t="s">
        <v>79</v>
      </c>
      <c r="D89" s="238" t="s">
        <v>253</v>
      </c>
      <c r="E89" s="239" t="s">
        <v>254</v>
      </c>
      <c r="F89" s="240" t="s">
        <v>255</v>
      </c>
      <c r="G89" s="241" t="s">
        <v>256</v>
      </c>
      <c r="H89" s="242">
        <v>510</v>
      </c>
      <c r="I89" s="243"/>
      <c r="J89" s="244">
        <f>ROUND(I89*H89,2)</f>
        <v>0</v>
      </c>
      <c r="K89" s="240" t="s">
        <v>257</v>
      </c>
      <c r="L89" s="71"/>
      <c r="M89" s="245" t="s">
        <v>21</v>
      </c>
      <c r="N89" s="246" t="s">
        <v>42</v>
      </c>
      <c r="O89" s="46"/>
      <c r="P89" s="200">
        <f>O89*H89</f>
        <v>0</v>
      </c>
      <c r="Q89" s="200">
        <v>0</v>
      </c>
      <c r="R89" s="200">
        <f>Q89*H89</f>
        <v>0</v>
      </c>
      <c r="S89" s="200">
        <v>0</v>
      </c>
      <c r="T89" s="201">
        <f>S89*H89</f>
        <v>0</v>
      </c>
      <c r="AR89" s="23" t="s">
        <v>124</v>
      </c>
      <c r="AT89" s="23" t="s">
        <v>253</v>
      </c>
      <c r="AU89" s="23" t="s">
        <v>81</v>
      </c>
      <c r="AY89" s="23" t="s">
        <v>123</v>
      </c>
      <c r="BE89" s="202">
        <f>IF(N89="základní",J89,0)</f>
        <v>0</v>
      </c>
      <c r="BF89" s="202">
        <f>IF(N89="snížená",J89,0)</f>
        <v>0</v>
      </c>
      <c r="BG89" s="202">
        <f>IF(N89="zákl. přenesená",J89,0)</f>
        <v>0</v>
      </c>
      <c r="BH89" s="202">
        <f>IF(N89="sníž. přenesená",J89,0)</f>
        <v>0</v>
      </c>
      <c r="BI89" s="202">
        <f>IF(N89="nulová",J89,0)</f>
        <v>0</v>
      </c>
      <c r="BJ89" s="23" t="s">
        <v>79</v>
      </c>
      <c r="BK89" s="202">
        <f>ROUND(I89*H89,2)</f>
        <v>0</v>
      </c>
      <c r="BL89" s="23" t="s">
        <v>124</v>
      </c>
      <c r="BM89" s="23" t="s">
        <v>258</v>
      </c>
    </row>
    <row r="90" s="11" customFormat="1">
      <c r="B90" s="247"/>
      <c r="C90" s="248"/>
      <c r="D90" s="249" t="s">
        <v>259</v>
      </c>
      <c r="E90" s="250" t="s">
        <v>21</v>
      </c>
      <c r="F90" s="251" t="s">
        <v>260</v>
      </c>
      <c r="G90" s="248"/>
      <c r="H90" s="252">
        <v>510</v>
      </c>
      <c r="I90" s="253"/>
      <c r="J90" s="248"/>
      <c r="K90" s="248"/>
      <c r="L90" s="254"/>
      <c r="M90" s="255"/>
      <c r="N90" s="256"/>
      <c r="O90" s="256"/>
      <c r="P90" s="256"/>
      <c r="Q90" s="256"/>
      <c r="R90" s="256"/>
      <c r="S90" s="256"/>
      <c r="T90" s="257"/>
      <c r="AT90" s="258" t="s">
        <v>259</v>
      </c>
      <c r="AU90" s="258" t="s">
        <v>81</v>
      </c>
      <c r="AV90" s="11" t="s">
        <v>81</v>
      </c>
      <c r="AW90" s="11" t="s">
        <v>35</v>
      </c>
      <c r="AX90" s="11" t="s">
        <v>79</v>
      </c>
      <c r="AY90" s="258" t="s">
        <v>123</v>
      </c>
    </row>
    <row r="91" s="1" customFormat="1" ht="25.5" customHeight="1">
      <c r="B91" s="45"/>
      <c r="C91" s="238" t="s">
        <v>81</v>
      </c>
      <c r="D91" s="238" t="s">
        <v>253</v>
      </c>
      <c r="E91" s="239" t="s">
        <v>261</v>
      </c>
      <c r="F91" s="240" t="s">
        <v>262</v>
      </c>
      <c r="G91" s="241" t="s">
        <v>256</v>
      </c>
      <c r="H91" s="242">
        <v>5</v>
      </c>
      <c r="I91" s="243"/>
      <c r="J91" s="244">
        <f>ROUND(I91*H91,2)</f>
        <v>0</v>
      </c>
      <c r="K91" s="240" t="s">
        <v>257</v>
      </c>
      <c r="L91" s="71"/>
      <c r="M91" s="245" t="s">
        <v>21</v>
      </c>
      <c r="N91" s="246" t="s">
        <v>42</v>
      </c>
      <c r="O91" s="46"/>
      <c r="P91" s="200">
        <f>O91*H91</f>
        <v>0</v>
      </c>
      <c r="Q91" s="200">
        <v>0</v>
      </c>
      <c r="R91" s="200">
        <f>Q91*H91</f>
        <v>0</v>
      </c>
      <c r="S91" s="200">
        <v>0.255</v>
      </c>
      <c r="T91" s="201">
        <f>S91*H91</f>
        <v>1.2749999999999999</v>
      </c>
      <c r="AR91" s="23" t="s">
        <v>124</v>
      </c>
      <c r="AT91" s="23" t="s">
        <v>253</v>
      </c>
      <c r="AU91" s="23" t="s">
        <v>81</v>
      </c>
      <c r="AY91" s="23" t="s">
        <v>123</v>
      </c>
      <c r="BE91" s="202">
        <f>IF(N91="základní",J91,0)</f>
        <v>0</v>
      </c>
      <c r="BF91" s="202">
        <f>IF(N91="snížená",J91,0)</f>
        <v>0</v>
      </c>
      <c r="BG91" s="202">
        <f>IF(N91="zákl. přenesená",J91,0)</f>
        <v>0</v>
      </c>
      <c r="BH91" s="202">
        <f>IF(N91="sníž. přenesená",J91,0)</f>
        <v>0</v>
      </c>
      <c r="BI91" s="202">
        <f>IF(N91="nulová",J91,0)</f>
        <v>0</v>
      </c>
      <c r="BJ91" s="23" t="s">
        <v>79</v>
      </c>
      <c r="BK91" s="202">
        <f>ROUND(I91*H91,2)</f>
        <v>0</v>
      </c>
      <c r="BL91" s="23" t="s">
        <v>124</v>
      </c>
      <c r="BM91" s="23" t="s">
        <v>263</v>
      </c>
    </row>
    <row r="92" s="11" customFormat="1">
      <c r="B92" s="247"/>
      <c r="C92" s="248"/>
      <c r="D92" s="249" t="s">
        <v>259</v>
      </c>
      <c r="E92" s="250" t="s">
        <v>198</v>
      </c>
      <c r="F92" s="251" t="s">
        <v>264</v>
      </c>
      <c r="G92" s="248"/>
      <c r="H92" s="252">
        <v>5</v>
      </c>
      <c r="I92" s="253"/>
      <c r="J92" s="248"/>
      <c r="K92" s="248"/>
      <c r="L92" s="254"/>
      <c r="M92" s="255"/>
      <c r="N92" s="256"/>
      <c r="O92" s="256"/>
      <c r="P92" s="256"/>
      <c r="Q92" s="256"/>
      <c r="R92" s="256"/>
      <c r="S92" s="256"/>
      <c r="T92" s="257"/>
      <c r="AT92" s="258" t="s">
        <v>259</v>
      </c>
      <c r="AU92" s="258" t="s">
        <v>81</v>
      </c>
      <c r="AV92" s="11" t="s">
        <v>81</v>
      </c>
      <c r="AW92" s="11" t="s">
        <v>35</v>
      </c>
      <c r="AX92" s="11" t="s">
        <v>79</v>
      </c>
      <c r="AY92" s="258" t="s">
        <v>123</v>
      </c>
    </row>
    <row r="93" s="1" customFormat="1" ht="16.5" customHeight="1">
      <c r="B93" s="45"/>
      <c r="C93" s="238" t="s">
        <v>129</v>
      </c>
      <c r="D93" s="238" t="s">
        <v>253</v>
      </c>
      <c r="E93" s="239" t="s">
        <v>265</v>
      </c>
      <c r="F93" s="240" t="s">
        <v>266</v>
      </c>
      <c r="G93" s="241" t="s">
        <v>256</v>
      </c>
      <c r="H93" s="242">
        <v>13.6</v>
      </c>
      <c r="I93" s="243"/>
      <c r="J93" s="244">
        <f>ROUND(I93*H93,2)</f>
        <v>0</v>
      </c>
      <c r="K93" s="240" t="s">
        <v>257</v>
      </c>
      <c r="L93" s="71"/>
      <c r="M93" s="245" t="s">
        <v>21</v>
      </c>
      <c r="N93" s="246" t="s">
        <v>42</v>
      </c>
      <c r="O93" s="46"/>
      <c r="P93" s="200">
        <f>O93*H93</f>
        <v>0</v>
      </c>
      <c r="Q93" s="200">
        <v>0</v>
      </c>
      <c r="R93" s="200">
        <f>Q93*H93</f>
        <v>0</v>
      </c>
      <c r="S93" s="200">
        <v>0.29499999999999998</v>
      </c>
      <c r="T93" s="201">
        <f>S93*H93</f>
        <v>4.0119999999999996</v>
      </c>
      <c r="AR93" s="23" t="s">
        <v>124</v>
      </c>
      <c r="AT93" s="23" t="s">
        <v>253</v>
      </c>
      <c r="AU93" s="23" t="s">
        <v>81</v>
      </c>
      <c r="AY93" s="23" t="s">
        <v>123</v>
      </c>
      <c r="BE93" s="202">
        <f>IF(N93="základní",J93,0)</f>
        <v>0</v>
      </c>
      <c r="BF93" s="202">
        <f>IF(N93="snížená",J93,0)</f>
        <v>0</v>
      </c>
      <c r="BG93" s="202">
        <f>IF(N93="zákl. přenesená",J93,0)</f>
        <v>0</v>
      </c>
      <c r="BH93" s="202">
        <f>IF(N93="sníž. přenesená",J93,0)</f>
        <v>0</v>
      </c>
      <c r="BI93" s="202">
        <f>IF(N93="nulová",J93,0)</f>
        <v>0</v>
      </c>
      <c r="BJ93" s="23" t="s">
        <v>79</v>
      </c>
      <c r="BK93" s="202">
        <f>ROUND(I93*H93,2)</f>
        <v>0</v>
      </c>
      <c r="BL93" s="23" t="s">
        <v>124</v>
      </c>
      <c r="BM93" s="23" t="s">
        <v>267</v>
      </c>
    </row>
    <row r="94" s="11" customFormat="1">
      <c r="B94" s="247"/>
      <c r="C94" s="248"/>
      <c r="D94" s="249" t="s">
        <v>259</v>
      </c>
      <c r="E94" s="250" t="s">
        <v>199</v>
      </c>
      <c r="F94" s="251" t="s">
        <v>268</v>
      </c>
      <c r="G94" s="248"/>
      <c r="H94" s="252">
        <v>13.6</v>
      </c>
      <c r="I94" s="253"/>
      <c r="J94" s="248"/>
      <c r="K94" s="248"/>
      <c r="L94" s="254"/>
      <c r="M94" s="255"/>
      <c r="N94" s="256"/>
      <c r="O94" s="256"/>
      <c r="P94" s="256"/>
      <c r="Q94" s="256"/>
      <c r="R94" s="256"/>
      <c r="S94" s="256"/>
      <c r="T94" s="257"/>
      <c r="AT94" s="258" t="s">
        <v>259</v>
      </c>
      <c r="AU94" s="258" t="s">
        <v>81</v>
      </c>
      <c r="AV94" s="11" t="s">
        <v>81</v>
      </c>
      <c r="AW94" s="11" t="s">
        <v>35</v>
      </c>
      <c r="AX94" s="11" t="s">
        <v>79</v>
      </c>
      <c r="AY94" s="258" t="s">
        <v>123</v>
      </c>
    </row>
    <row r="95" s="1" customFormat="1" ht="16.5" customHeight="1">
      <c r="B95" s="45"/>
      <c r="C95" s="238" t="s">
        <v>124</v>
      </c>
      <c r="D95" s="238" t="s">
        <v>253</v>
      </c>
      <c r="E95" s="239" t="s">
        <v>269</v>
      </c>
      <c r="F95" s="240" t="s">
        <v>270</v>
      </c>
      <c r="G95" s="241" t="s">
        <v>256</v>
      </c>
      <c r="H95" s="242">
        <v>49.5</v>
      </c>
      <c r="I95" s="243"/>
      <c r="J95" s="244">
        <f>ROUND(I95*H95,2)</f>
        <v>0</v>
      </c>
      <c r="K95" s="240" t="s">
        <v>257</v>
      </c>
      <c r="L95" s="71"/>
      <c r="M95" s="245" t="s">
        <v>21</v>
      </c>
      <c r="N95" s="246" t="s">
        <v>42</v>
      </c>
      <c r="O95" s="46"/>
      <c r="P95" s="200">
        <f>O95*H95</f>
        <v>0</v>
      </c>
      <c r="Q95" s="200">
        <v>0</v>
      </c>
      <c r="R95" s="200">
        <f>Q95*H95</f>
        <v>0</v>
      </c>
      <c r="S95" s="200">
        <v>0.22</v>
      </c>
      <c r="T95" s="201">
        <f>S95*H95</f>
        <v>10.890000000000001</v>
      </c>
      <c r="AR95" s="23" t="s">
        <v>124</v>
      </c>
      <c r="AT95" s="23" t="s">
        <v>253</v>
      </c>
      <c r="AU95" s="23" t="s">
        <v>81</v>
      </c>
      <c r="AY95" s="23" t="s">
        <v>123</v>
      </c>
      <c r="BE95" s="202">
        <f>IF(N95="základní",J95,0)</f>
        <v>0</v>
      </c>
      <c r="BF95" s="202">
        <f>IF(N95="snížená",J95,0)</f>
        <v>0</v>
      </c>
      <c r="BG95" s="202">
        <f>IF(N95="zákl. přenesená",J95,0)</f>
        <v>0</v>
      </c>
      <c r="BH95" s="202">
        <f>IF(N95="sníž. přenesená",J95,0)</f>
        <v>0</v>
      </c>
      <c r="BI95" s="202">
        <f>IF(N95="nulová",J95,0)</f>
        <v>0</v>
      </c>
      <c r="BJ95" s="23" t="s">
        <v>79</v>
      </c>
      <c r="BK95" s="202">
        <f>ROUND(I95*H95,2)</f>
        <v>0</v>
      </c>
      <c r="BL95" s="23" t="s">
        <v>124</v>
      </c>
      <c r="BM95" s="23" t="s">
        <v>271</v>
      </c>
    </row>
    <row r="96" s="11" customFormat="1">
      <c r="B96" s="247"/>
      <c r="C96" s="248"/>
      <c r="D96" s="249" t="s">
        <v>259</v>
      </c>
      <c r="E96" s="250" t="s">
        <v>21</v>
      </c>
      <c r="F96" s="251" t="s">
        <v>272</v>
      </c>
      <c r="G96" s="248"/>
      <c r="H96" s="252">
        <v>49.5</v>
      </c>
      <c r="I96" s="253"/>
      <c r="J96" s="248"/>
      <c r="K96" s="248"/>
      <c r="L96" s="254"/>
      <c r="M96" s="255"/>
      <c r="N96" s="256"/>
      <c r="O96" s="256"/>
      <c r="P96" s="256"/>
      <c r="Q96" s="256"/>
      <c r="R96" s="256"/>
      <c r="S96" s="256"/>
      <c r="T96" s="257"/>
      <c r="AT96" s="258" t="s">
        <v>259</v>
      </c>
      <c r="AU96" s="258" t="s">
        <v>81</v>
      </c>
      <c r="AV96" s="11" t="s">
        <v>81</v>
      </c>
      <c r="AW96" s="11" t="s">
        <v>35</v>
      </c>
      <c r="AX96" s="11" t="s">
        <v>79</v>
      </c>
      <c r="AY96" s="258" t="s">
        <v>123</v>
      </c>
    </row>
    <row r="97" s="1" customFormat="1" ht="16.5" customHeight="1">
      <c r="B97" s="45"/>
      <c r="C97" s="238" t="s">
        <v>136</v>
      </c>
      <c r="D97" s="238" t="s">
        <v>253</v>
      </c>
      <c r="E97" s="239" t="s">
        <v>273</v>
      </c>
      <c r="F97" s="240" t="s">
        <v>274</v>
      </c>
      <c r="G97" s="241" t="s">
        <v>256</v>
      </c>
      <c r="H97" s="242">
        <v>15</v>
      </c>
      <c r="I97" s="243"/>
      <c r="J97" s="244">
        <f>ROUND(I97*H97,2)</f>
        <v>0</v>
      </c>
      <c r="K97" s="240" t="s">
        <v>257</v>
      </c>
      <c r="L97" s="71"/>
      <c r="M97" s="245" t="s">
        <v>21</v>
      </c>
      <c r="N97" s="246" t="s">
        <v>42</v>
      </c>
      <c r="O97" s="46"/>
      <c r="P97" s="200">
        <f>O97*H97</f>
        <v>0</v>
      </c>
      <c r="Q97" s="200">
        <v>0</v>
      </c>
      <c r="R97" s="200">
        <f>Q97*H97</f>
        <v>0</v>
      </c>
      <c r="S97" s="200">
        <v>0.63</v>
      </c>
      <c r="T97" s="201">
        <f>S97*H97</f>
        <v>9.4499999999999993</v>
      </c>
      <c r="AR97" s="23" t="s">
        <v>124</v>
      </c>
      <c r="AT97" s="23" t="s">
        <v>253</v>
      </c>
      <c r="AU97" s="23" t="s">
        <v>81</v>
      </c>
      <c r="AY97" s="23" t="s">
        <v>123</v>
      </c>
      <c r="BE97" s="202">
        <f>IF(N97="základní",J97,0)</f>
        <v>0</v>
      </c>
      <c r="BF97" s="202">
        <f>IF(N97="snížená",J97,0)</f>
        <v>0</v>
      </c>
      <c r="BG97" s="202">
        <f>IF(N97="zákl. přenesená",J97,0)</f>
        <v>0</v>
      </c>
      <c r="BH97" s="202">
        <f>IF(N97="sníž. přenesená",J97,0)</f>
        <v>0</v>
      </c>
      <c r="BI97" s="202">
        <f>IF(N97="nulová",J97,0)</f>
        <v>0</v>
      </c>
      <c r="BJ97" s="23" t="s">
        <v>79</v>
      </c>
      <c r="BK97" s="202">
        <f>ROUND(I97*H97,2)</f>
        <v>0</v>
      </c>
      <c r="BL97" s="23" t="s">
        <v>124</v>
      </c>
      <c r="BM97" s="23" t="s">
        <v>275</v>
      </c>
    </row>
    <row r="98" s="11" customFormat="1">
      <c r="B98" s="247"/>
      <c r="C98" s="248"/>
      <c r="D98" s="249" t="s">
        <v>259</v>
      </c>
      <c r="E98" s="250" t="s">
        <v>203</v>
      </c>
      <c r="F98" s="251" t="s">
        <v>276</v>
      </c>
      <c r="G98" s="248"/>
      <c r="H98" s="252">
        <v>15</v>
      </c>
      <c r="I98" s="253"/>
      <c r="J98" s="248"/>
      <c r="K98" s="248"/>
      <c r="L98" s="254"/>
      <c r="M98" s="255"/>
      <c r="N98" s="256"/>
      <c r="O98" s="256"/>
      <c r="P98" s="256"/>
      <c r="Q98" s="256"/>
      <c r="R98" s="256"/>
      <c r="S98" s="256"/>
      <c r="T98" s="257"/>
      <c r="AT98" s="258" t="s">
        <v>259</v>
      </c>
      <c r="AU98" s="258" t="s">
        <v>81</v>
      </c>
      <c r="AV98" s="11" t="s">
        <v>81</v>
      </c>
      <c r="AW98" s="11" t="s">
        <v>35</v>
      </c>
      <c r="AX98" s="11" t="s">
        <v>79</v>
      </c>
      <c r="AY98" s="258" t="s">
        <v>123</v>
      </c>
    </row>
    <row r="99" s="1" customFormat="1" ht="16.5" customHeight="1">
      <c r="B99" s="45"/>
      <c r="C99" s="238" t="s">
        <v>140</v>
      </c>
      <c r="D99" s="238" t="s">
        <v>253</v>
      </c>
      <c r="E99" s="239" t="s">
        <v>277</v>
      </c>
      <c r="F99" s="240" t="s">
        <v>278</v>
      </c>
      <c r="G99" s="241" t="s">
        <v>256</v>
      </c>
      <c r="H99" s="242">
        <v>74</v>
      </c>
      <c r="I99" s="243"/>
      <c r="J99" s="244">
        <f>ROUND(I99*H99,2)</f>
        <v>0</v>
      </c>
      <c r="K99" s="240" t="s">
        <v>257</v>
      </c>
      <c r="L99" s="71"/>
      <c r="M99" s="245" t="s">
        <v>21</v>
      </c>
      <c r="N99" s="246" t="s">
        <v>42</v>
      </c>
      <c r="O99" s="46"/>
      <c r="P99" s="200">
        <f>O99*H99</f>
        <v>0</v>
      </c>
      <c r="Q99" s="200">
        <v>0</v>
      </c>
      <c r="R99" s="200">
        <f>Q99*H99</f>
        <v>0</v>
      </c>
      <c r="S99" s="200">
        <v>0.098000000000000004</v>
      </c>
      <c r="T99" s="201">
        <f>S99*H99</f>
        <v>7.2520000000000007</v>
      </c>
      <c r="AR99" s="23" t="s">
        <v>124</v>
      </c>
      <c r="AT99" s="23" t="s">
        <v>253</v>
      </c>
      <c r="AU99" s="23" t="s">
        <v>81</v>
      </c>
      <c r="AY99" s="23" t="s">
        <v>123</v>
      </c>
      <c r="BE99" s="202">
        <f>IF(N99="základní",J99,0)</f>
        <v>0</v>
      </c>
      <c r="BF99" s="202">
        <f>IF(N99="snížená",J99,0)</f>
        <v>0</v>
      </c>
      <c r="BG99" s="202">
        <f>IF(N99="zákl. přenesená",J99,0)</f>
        <v>0</v>
      </c>
      <c r="BH99" s="202">
        <f>IF(N99="sníž. přenesená",J99,0)</f>
        <v>0</v>
      </c>
      <c r="BI99" s="202">
        <f>IF(N99="nulová",J99,0)</f>
        <v>0</v>
      </c>
      <c r="BJ99" s="23" t="s">
        <v>79</v>
      </c>
      <c r="BK99" s="202">
        <f>ROUND(I99*H99,2)</f>
        <v>0</v>
      </c>
      <c r="BL99" s="23" t="s">
        <v>124</v>
      </c>
      <c r="BM99" s="23" t="s">
        <v>279</v>
      </c>
    </row>
    <row r="100" s="11" customFormat="1">
      <c r="B100" s="247"/>
      <c r="C100" s="248"/>
      <c r="D100" s="249" t="s">
        <v>259</v>
      </c>
      <c r="E100" s="250" t="s">
        <v>204</v>
      </c>
      <c r="F100" s="251" t="s">
        <v>280</v>
      </c>
      <c r="G100" s="248"/>
      <c r="H100" s="252">
        <v>74</v>
      </c>
      <c r="I100" s="253"/>
      <c r="J100" s="248"/>
      <c r="K100" s="248"/>
      <c r="L100" s="254"/>
      <c r="M100" s="255"/>
      <c r="N100" s="256"/>
      <c r="O100" s="256"/>
      <c r="P100" s="256"/>
      <c r="Q100" s="256"/>
      <c r="R100" s="256"/>
      <c r="S100" s="256"/>
      <c r="T100" s="257"/>
      <c r="AT100" s="258" t="s">
        <v>259</v>
      </c>
      <c r="AU100" s="258" t="s">
        <v>81</v>
      </c>
      <c r="AV100" s="11" t="s">
        <v>81</v>
      </c>
      <c r="AW100" s="11" t="s">
        <v>35</v>
      </c>
      <c r="AX100" s="11" t="s">
        <v>79</v>
      </c>
      <c r="AY100" s="258" t="s">
        <v>123</v>
      </c>
    </row>
    <row r="101" s="1" customFormat="1" ht="16.5" customHeight="1">
      <c r="B101" s="45"/>
      <c r="C101" s="238" t="s">
        <v>144</v>
      </c>
      <c r="D101" s="238" t="s">
        <v>253</v>
      </c>
      <c r="E101" s="239" t="s">
        <v>281</v>
      </c>
      <c r="F101" s="240" t="s">
        <v>282</v>
      </c>
      <c r="G101" s="241" t="s">
        <v>256</v>
      </c>
      <c r="H101" s="242">
        <v>137.09999999999999</v>
      </c>
      <c r="I101" s="243"/>
      <c r="J101" s="244">
        <f>ROUND(I101*H101,2)</f>
        <v>0</v>
      </c>
      <c r="K101" s="240" t="s">
        <v>257</v>
      </c>
      <c r="L101" s="71"/>
      <c r="M101" s="245" t="s">
        <v>21</v>
      </c>
      <c r="N101" s="246" t="s">
        <v>42</v>
      </c>
      <c r="O101" s="46"/>
      <c r="P101" s="200">
        <f>O101*H101</f>
        <v>0</v>
      </c>
      <c r="Q101" s="200">
        <v>0</v>
      </c>
      <c r="R101" s="200">
        <f>Q101*H101</f>
        <v>0</v>
      </c>
      <c r="S101" s="200">
        <v>0.28999999999999998</v>
      </c>
      <c r="T101" s="201">
        <f>S101*H101</f>
        <v>39.758999999999993</v>
      </c>
      <c r="AR101" s="23" t="s">
        <v>124</v>
      </c>
      <c r="AT101" s="23" t="s">
        <v>253</v>
      </c>
      <c r="AU101" s="23" t="s">
        <v>81</v>
      </c>
      <c r="AY101" s="23" t="s">
        <v>123</v>
      </c>
      <c r="BE101" s="202">
        <f>IF(N101="základní",J101,0)</f>
        <v>0</v>
      </c>
      <c r="BF101" s="202">
        <f>IF(N101="snížená",J101,0)</f>
        <v>0</v>
      </c>
      <c r="BG101" s="202">
        <f>IF(N101="zákl. přenesená",J101,0)</f>
        <v>0</v>
      </c>
      <c r="BH101" s="202">
        <f>IF(N101="sníž. přenesená",J101,0)</f>
        <v>0</v>
      </c>
      <c r="BI101" s="202">
        <f>IF(N101="nulová",J101,0)</f>
        <v>0</v>
      </c>
      <c r="BJ101" s="23" t="s">
        <v>79</v>
      </c>
      <c r="BK101" s="202">
        <f>ROUND(I101*H101,2)</f>
        <v>0</v>
      </c>
      <c r="BL101" s="23" t="s">
        <v>124</v>
      </c>
      <c r="BM101" s="23" t="s">
        <v>283</v>
      </c>
    </row>
    <row r="102" s="11" customFormat="1">
      <c r="B102" s="247"/>
      <c r="C102" s="248"/>
      <c r="D102" s="249" t="s">
        <v>259</v>
      </c>
      <c r="E102" s="250" t="s">
        <v>21</v>
      </c>
      <c r="F102" s="251" t="s">
        <v>284</v>
      </c>
      <c r="G102" s="248"/>
      <c r="H102" s="252">
        <v>74</v>
      </c>
      <c r="I102" s="253"/>
      <c r="J102" s="248"/>
      <c r="K102" s="248"/>
      <c r="L102" s="254"/>
      <c r="M102" s="255"/>
      <c r="N102" s="256"/>
      <c r="O102" s="256"/>
      <c r="P102" s="256"/>
      <c r="Q102" s="256"/>
      <c r="R102" s="256"/>
      <c r="S102" s="256"/>
      <c r="T102" s="257"/>
      <c r="AT102" s="258" t="s">
        <v>259</v>
      </c>
      <c r="AU102" s="258" t="s">
        <v>81</v>
      </c>
      <c r="AV102" s="11" t="s">
        <v>81</v>
      </c>
      <c r="AW102" s="11" t="s">
        <v>35</v>
      </c>
      <c r="AX102" s="11" t="s">
        <v>71</v>
      </c>
      <c r="AY102" s="258" t="s">
        <v>123</v>
      </c>
    </row>
    <row r="103" s="11" customFormat="1">
      <c r="B103" s="247"/>
      <c r="C103" s="248"/>
      <c r="D103" s="249" t="s">
        <v>259</v>
      </c>
      <c r="E103" s="250" t="s">
        <v>21</v>
      </c>
      <c r="F103" s="251" t="s">
        <v>285</v>
      </c>
      <c r="G103" s="248"/>
      <c r="H103" s="252">
        <v>49.5</v>
      </c>
      <c r="I103" s="253"/>
      <c r="J103" s="248"/>
      <c r="K103" s="248"/>
      <c r="L103" s="254"/>
      <c r="M103" s="255"/>
      <c r="N103" s="256"/>
      <c r="O103" s="256"/>
      <c r="P103" s="256"/>
      <c r="Q103" s="256"/>
      <c r="R103" s="256"/>
      <c r="S103" s="256"/>
      <c r="T103" s="257"/>
      <c r="AT103" s="258" t="s">
        <v>259</v>
      </c>
      <c r="AU103" s="258" t="s">
        <v>81</v>
      </c>
      <c r="AV103" s="11" t="s">
        <v>81</v>
      </c>
      <c r="AW103" s="11" t="s">
        <v>35</v>
      </c>
      <c r="AX103" s="11" t="s">
        <v>71</v>
      </c>
      <c r="AY103" s="258" t="s">
        <v>123</v>
      </c>
    </row>
    <row r="104" s="11" customFormat="1">
      <c r="B104" s="247"/>
      <c r="C104" s="248"/>
      <c r="D104" s="249" t="s">
        <v>259</v>
      </c>
      <c r="E104" s="250" t="s">
        <v>21</v>
      </c>
      <c r="F104" s="251" t="s">
        <v>268</v>
      </c>
      <c r="G104" s="248"/>
      <c r="H104" s="252">
        <v>13.6</v>
      </c>
      <c r="I104" s="253"/>
      <c r="J104" s="248"/>
      <c r="K104" s="248"/>
      <c r="L104" s="254"/>
      <c r="M104" s="255"/>
      <c r="N104" s="256"/>
      <c r="O104" s="256"/>
      <c r="P104" s="256"/>
      <c r="Q104" s="256"/>
      <c r="R104" s="256"/>
      <c r="S104" s="256"/>
      <c r="T104" s="257"/>
      <c r="AT104" s="258" t="s">
        <v>259</v>
      </c>
      <c r="AU104" s="258" t="s">
        <v>81</v>
      </c>
      <c r="AV104" s="11" t="s">
        <v>81</v>
      </c>
      <c r="AW104" s="11" t="s">
        <v>35</v>
      </c>
      <c r="AX104" s="11" t="s">
        <v>71</v>
      </c>
      <c r="AY104" s="258" t="s">
        <v>123</v>
      </c>
    </row>
    <row r="105" s="12" customFormat="1">
      <c r="B105" s="259"/>
      <c r="C105" s="260"/>
      <c r="D105" s="249" t="s">
        <v>259</v>
      </c>
      <c r="E105" s="261" t="s">
        <v>206</v>
      </c>
      <c r="F105" s="262" t="s">
        <v>286</v>
      </c>
      <c r="G105" s="260"/>
      <c r="H105" s="263">
        <v>137.09999999999999</v>
      </c>
      <c r="I105" s="264"/>
      <c r="J105" s="260"/>
      <c r="K105" s="260"/>
      <c r="L105" s="265"/>
      <c r="M105" s="266"/>
      <c r="N105" s="267"/>
      <c r="O105" s="267"/>
      <c r="P105" s="267"/>
      <c r="Q105" s="267"/>
      <c r="R105" s="267"/>
      <c r="S105" s="267"/>
      <c r="T105" s="268"/>
      <c r="AT105" s="269" t="s">
        <v>259</v>
      </c>
      <c r="AU105" s="269" t="s">
        <v>81</v>
      </c>
      <c r="AV105" s="12" t="s">
        <v>124</v>
      </c>
      <c r="AW105" s="12" t="s">
        <v>35</v>
      </c>
      <c r="AX105" s="12" t="s">
        <v>79</v>
      </c>
      <c r="AY105" s="269" t="s">
        <v>123</v>
      </c>
    </row>
    <row r="106" s="1" customFormat="1" ht="25.5" customHeight="1">
      <c r="B106" s="45"/>
      <c r="C106" s="238" t="s">
        <v>122</v>
      </c>
      <c r="D106" s="238" t="s">
        <v>253</v>
      </c>
      <c r="E106" s="239" t="s">
        <v>287</v>
      </c>
      <c r="F106" s="240" t="s">
        <v>288</v>
      </c>
      <c r="G106" s="241" t="s">
        <v>256</v>
      </c>
      <c r="H106" s="242">
        <v>416.36000000000001</v>
      </c>
      <c r="I106" s="243"/>
      <c r="J106" s="244">
        <f>ROUND(I106*H106,2)</f>
        <v>0</v>
      </c>
      <c r="K106" s="240" t="s">
        <v>257</v>
      </c>
      <c r="L106" s="71"/>
      <c r="M106" s="245" t="s">
        <v>21</v>
      </c>
      <c r="N106" s="246" t="s">
        <v>42</v>
      </c>
      <c r="O106" s="46"/>
      <c r="P106" s="200">
        <f>O106*H106</f>
        <v>0</v>
      </c>
      <c r="Q106" s="200">
        <v>9.0000000000000006E-05</v>
      </c>
      <c r="R106" s="200">
        <f>Q106*H106</f>
        <v>0.037472400000000003</v>
      </c>
      <c r="S106" s="200">
        <v>0.128</v>
      </c>
      <c r="T106" s="201">
        <f>S106*H106</f>
        <v>53.294080000000001</v>
      </c>
      <c r="AR106" s="23" t="s">
        <v>124</v>
      </c>
      <c r="AT106" s="23" t="s">
        <v>253</v>
      </c>
      <c r="AU106" s="23" t="s">
        <v>81</v>
      </c>
      <c r="AY106" s="23" t="s">
        <v>123</v>
      </c>
      <c r="BE106" s="202">
        <f>IF(N106="základní",J106,0)</f>
        <v>0</v>
      </c>
      <c r="BF106" s="202">
        <f>IF(N106="snížená",J106,0)</f>
        <v>0</v>
      </c>
      <c r="BG106" s="202">
        <f>IF(N106="zákl. přenesená",J106,0)</f>
        <v>0</v>
      </c>
      <c r="BH106" s="202">
        <f>IF(N106="sníž. přenesená",J106,0)</f>
        <v>0</v>
      </c>
      <c r="BI106" s="202">
        <f>IF(N106="nulová",J106,0)</f>
        <v>0</v>
      </c>
      <c r="BJ106" s="23" t="s">
        <v>79</v>
      </c>
      <c r="BK106" s="202">
        <f>ROUND(I106*H106,2)</f>
        <v>0</v>
      </c>
      <c r="BL106" s="23" t="s">
        <v>124</v>
      </c>
      <c r="BM106" s="23" t="s">
        <v>289</v>
      </c>
    </row>
    <row r="107" s="11" customFormat="1">
      <c r="B107" s="247"/>
      <c r="C107" s="248"/>
      <c r="D107" s="249" t="s">
        <v>259</v>
      </c>
      <c r="E107" s="250" t="s">
        <v>208</v>
      </c>
      <c r="F107" s="251" t="s">
        <v>290</v>
      </c>
      <c r="G107" s="248"/>
      <c r="H107" s="252">
        <v>416.36000000000001</v>
      </c>
      <c r="I107" s="253"/>
      <c r="J107" s="248"/>
      <c r="K107" s="248"/>
      <c r="L107" s="254"/>
      <c r="M107" s="255"/>
      <c r="N107" s="256"/>
      <c r="O107" s="256"/>
      <c r="P107" s="256"/>
      <c r="Q107" s="256"/>
      <c r="R107" s="256"/>
      <c r="S107" s="256"/>
      <c r="T107" s="257"/>
      <c r="AT107" s="258" t="s">
        <v>259</v>
      </c>
      <c r="AU107" s="258" t="s">
        <v>81</v>
      </c>
      <c r="AV107" s="11" t="s">
        <v>81</v>
      </c>
      <c r="AW107" s="11" t="s">
        <v>35</v>
      </c>
      <c r="AX107" s="11" t="s">
        <v>79</v>
      </c>
      <c r="AY107" s="258" t="s">
        <v>123</v>
      </c>
    </row>
    <row r="108" s="1" customFormat="1" ht="16.5" customHeight="1">
      <c r="B108" s="45"/>
      <c r="C108" s="238" t="s">
        <v>151</v>
      </c>
      <c r="D108" s="238" t="s">
        <v>253</v>
      </c>
      <c r="E108" s="239" t="s">
        <v>291</v>
      </c>
      <c r="F108" s="240" t="s">
        <v>292</v>
      </c>
      <c r="G108" s="241" t="s">
        <v>293</v>
      </c>
      <c r="H108" s="242">
        <v>207</v>
      </c>
      <c r="I108" s="243"/>
      <c r="J108" s="244">
        <f>ROUND(I108*H108,2)</f>
        <v>0</v>
      </c>
      <c r="K108" s="240" t="s">
        <v>257</v>
      </c>
      <c r="L108" s="71"/>
      <c r="M108" s="245" t="s">
        <v>21</v>
      </c>
      <c r="N108" s="246" t="s">
        <v>42</v>
      </c>
      <c r="O108" s="46"/>
      <c r="P108" s="200">
        <f>O108*H108</f>
        <v>0</v>
      </c>
      <c r="Q108" s="200">
        <v>0</v>
      </c>
      <c r="R108" s="200">
        <f>Q108*H108</f>
        <v>0</v>
      </c>
      <c r="S108" s="200">
        <v>0.20499999999999999</v>
      </c>
      <c r="T108" s="201">
        <f>S108*H108</f>
        <v>42.434999999999995</v>
      </c>
      <c r="AR108" s="23" t="s">
        <v>124</v>
      </c>
      <c r="AT108" s="23" t="s">
        <v>253</v>
      </c>
      <c r="AU108" s="23" t="s">
        <v>81</v>
      </c>
      <c r="AY108" s="23" t="s">
        <v>123</v>
      </c>
      <c r="BE108" s="202">
        <f>IF(N108="základní",J108,0)</f>
        <v>0</v>
      </c>
      <c r="BF108" s="202">
        <f>IF(N108="snížená",J108,0)</f>
        <v>0</v>
      </c>
      <c r="BG108" s="202">
        <f>IF(N108="zákl. přenesená",J108,0)</f>
        <v>0</v>
      </c>
      <c r="BH108" s="202">
        <f>IF(N108="sníž. přenesená",J108,0)</f>
        <v>0</v>
      </c>
      <c r="BI108" s="202">
        <f>IF(N108="nulová",J108,0)</f>
        <v>0</v>
      </c>
      <c r="BJ108" s="23" t="s">
        <v>79</v>
      </c>
      <c r="BK108" s="202">
        <f>ROUND(I108*H108,2)</f>
        <v>0</v>
      </c>
      <c r="BL108" s="23" t="s">
        <v>124</v>
      </c>
      <c r="BM108" s="23" t="s">
        <v>294</v>
      </c>
    </row>
    <row r="109" s="11" customFormat="1">
      <c r="B109" s="247"/>
      <c r="C109" s="248"/>
      <c r="D109" s="249" t="s">
        <v>259</v>
      </c>
      <c r="E109" s="250" t="s">
        <v>21</v>
      </c>
      <c r="F109" s="251" t="s">
        <v>295</v>
      </c>
      <c r="G109" s="248"/>
      <c r="H109" s="252">
        <v>47</v>
      </c>
      <c r="I109" s="253"/>
      <c r="J109" s="248"/>
      <c r="K109" s="248"/>
      <c r="L109" s="254"/>
      <c r="M109" s="255"/>
      <c r="N109" s="256"/>
      <c r="O109" s="256"/>
      <c r="P109" s="256"/>
      <c r="Q109" s="256"/>
      <c r="R109" s="256"/>
      <c r="S109" s="256"/>
      <c r="T109" s="257"/>
      <c r="AT109" s="258" t="s">
        <v>259</v>
      </c>
      <c r="AU109" s="258" t="s">
        <v>81</v>
      </c>
      <c r="AV109" s="11" t="s">
        <v>81</v>
      </c>
      <c r="AW109" s="11" t="s">
        <v>35</v>
      </c>
      <c r="AX109" s="11" t="s">
        <v>71</v>
      </c>
      <c r="AY109" s="258" t="s">
        <v>123</v>
      </c>
    </row>
    <row r="110" s="11" customFormat="1">
      <c r="B110" s="247"/>
      <c r="C110" s="248"/>
      <c r="D110" s="249" t="s">
        <v>259</v>
      </c>
      <c r="E110" s="250" t="s">
        <v>21</v>
      </c>
      <c r="F110" s="251" t="s">
        <v>296</v>
      </c>
      <c r="G110" s="248"/>
      <c r="H110" s="252">
        <v>82</v>
      </c>
      <c r="I110" s="253"/>
      <c r="J110" s="248"/>
      <c r="K110" s="248"/>
      <c r="L110" s="254"/>
      <c r="M110" s="255"/>
      <c r="N110" s="256"/>
      <c r="O110" s="256"/>
      <c r="P110" s="256"/>
      <c r="Q110" s="256"/>
      <c r="R110" s="256"/>
      <c r="S110" s="256"/>
      <c r="T110" s="257"/>
      <c r="AT110" s="258" t="s">
        <v>259</v>
      </c>
      <c r="AU110" s="258" t="s">
        <v>81</v>
      </c>
      <c r="AV110" s="11" t="s">
        <v>81</v>
      </c>
      <c r="AW110" s="11" t="s">
        <v>35</v>
      </c>
      <c r="AX110" s="11" t="s">
        <v>71</v>
      </c>
      <c r="AY110" s="258" t="s">
        <v>123</v>
      </c>
    </row>
    <row r="111" s="11" customFormat="1">
      <c r="B111" s="247"/>
      <c r="C111" s="248"/>
      <c r="D111" s="249" t="s">
        <v>259</v>
      </c>
      <c r="E111" s="250" t="s">
        <v>21</v>
      </c>
      <c r="F111" s="251" t="s">
        <v>297</v>
      </c>
      <c r="G111" s="248"/>
      <c r="H111" s="252">
        <v>65</v>
      </c>
      <c r="I111" s="253"/>
      <c r="J111" s="248"/>
      <c r="K111" s="248"/>
      <c r="L111" s="254"/>
      <c r="M111" s="255"/>
      <c r="N111" s="256"/>
      <c r="O111" s="256"/>
      <c r="P111" s="256"/>
      <c r="Q111" s="256"/>
      <c r="R111" s="256"/>
      <c r="S111" s="256"/>
      <c r="T111" s="257"/>
      <c r="AT111" s="258" t="s">
        <v>259</v>
      </c>
      <c r="AU111" s="258" t="s">
        <v>81</v>
      </c>
      <c r="AV111" s="11" t="s">
        <v>81</v>
      </c>
      <c r="AW111" s="11" t="s">
        <v>35</v>
      </c>
      <c r="AX111" s="11" t="s">
        <v>71</v>
      </c>
      <c r="AY111" s="258" t="s">
        <v>123</v>
      </c>
    </row>
    <row r="112" s="11" customFormat="1">
      <c r="B112" s="247"/>
      <c r="C112" s="248"/>
      <c r="D112" s="249" t="s">
        <v>259</v>
      </c>
      <c r="E112" s="250" t="s">
        <v>21</v>
      </c>
      <c r="F112" s="251" t="s">
        <v>298</v>
      </c>
      <c r="G112" s="248"/>
      <c r="H112" s="252">
        <v>13</v>
      </c>
      <c r="I112" s="253"/>
      <c r="J112" s="248"/>
      <c r="K112" s="248"/>
      <c r="L112" s="254"/>
      <c r="M112" s="255"/>
      <c r="N112" s="256"/>
      <c r="O112" s="256"/>
      <c r="P112" s="256"/>
      <c r="Q112" s="256"/>
      <c r="R112" s="256"/>
      <c r="S112" s="256"/>
      <c r="T112" s="257"/>
      <c r="AT112" s="258" t="s">
        <v>259</v>
      </c>
      <c r="AU112" s="258" t="s">
        <v>81</v>
      </c>
      <c r="AV112" s="11" t="s">
        <v>81</v>
      </c>
      <c r="AW112" s="11" t="s">
        <v>35</v>
      </c>
      <c r="AX112" s="11" t="s">
        <v>71</v>
      </c>
      <c r="AY112" s="258" t="s">
        <v>123</v>
      </c>
    </row>
    <row r="113" s="12" customFormat="1">
      <c r="B113" s="259"/>
      <c r="C113" s="260"/>
      <c r="D113" s="249" t="s">
        <v>259</v>
      </c>
      <c r="E113" s="261" t="s">
        <v>211</v>
      </c>
      <c r="F113" s="262" t="s">
        <v>286</v>
      </c>
      <c r="G113" s="260"/>
      <c r="H113" s="263">
        <v>207</v>
      </c>
      <c r="I113" s="264"/>
      <c r="J113" s="260"/>
      <c r="K113" s="260"/>
      <c r="L113" s="265"/>
      <c r="M113" s="266"/>
      <c r="N113" s="267"/>
      <c r="O113" s="267"/>
      <c r="P113" s="267"/>
      <c r="Q113" s="267"/>
      <c r="R113" s="267"/>
      <c r="S113" s="267"/>
      <c r="T113" s="268"/>
      <c r="AT113" s="269" t="s">
        <v>259</v>
      </c>
      <c r="AU113" s="269" t="s">
        <v>81</v>
      </c>
      <c r="AV113" s="12" t="s">
        <v>124</v>
      </c>
      <c r="AW113" s="12" t="s">
        <v>35</v>
      </c>
      <c r="AX113" s="12" t="s">
        <v>79</v>
      </c>
      <c r="AY113" s="269" t="s">
        <v>123</v>
      </c>
    </row>
    <row r="114" s="1" customFormat="1" ht="25.5" customHeight="1">
      <c r="B114" s="45"/>
      <c r="C114" s="238" t="s">
        <v>155</v>
      </c>
      <c r="D114" s="238" t="s">
        <v>253</v>
      </c>
      <c r="E114" s="239" t="s">
        <v>299</v>
      </c>
      <c r="F114" s="240" t="s">
        <v>300</v>
      </c>
      <c r="G114" s="241" t="s">
        <v>301</v>
      </c>
      <c r="H114" s="242">
        <v>66.900000000000006</v>
      </c>
      <c r="I114" s="243"/>
      <c r="J114" s="244">
        <f>ROUND(I114*H114,2)</f>
        <v>0</v>
      </c>
      <c r="K114" s="240" t="s">
        <v>257</v>
      </c>
      <c r="L114" s="71"/>
      <c r="M114" s="245" t="s">
        <v>21</v>
      </c>
      <c r="N114" s="246" t="s">
        <v>42</v>
      </c>
      <c r="O114" s="46"/>
      <c r="P114" s="200">
        <f>O114*H114</f>
        <v>0</v>
      </c>
      <c r="Q114" s="200">
        <v>0</v>
      </c>
      <c r="R114" s="200">
        <f>Q114*H114</f>
        <v>0</v>
      </c>
      <c r="S114" s="200">
        <v>0</v>
      </c>
      <c r="T114" s="201">
        <f>S114*H114</f>
        <v>0</v>
      </c>
      <c r="AR114" s="23" t="s">
        <v>124</v>
      </c>
      <c r="AT114" s="23" t="s">
        <v>253</v>
      </c>
      <c r="AU114" s="23" t="s">
        <v>81</v>
      </c>
      <c r="AY114" s="23" t="s">
        <v>123</v>
      </c>
      <c r="BE114" s="202">
        <f>IF(N114="základní",J114,0)</f>
        <v>0</v>
      </c>
      <c r="BF114" s="202">
        <f>IF(N114="snížená",J114,0)</f>
        <v>0</v>
      </c>
      <c r="BG114" s="202">
        <f>IF(N114="zákl. přenesená",J114,0)</f>
        <v>0</v>
      </c>
      <c r="BH114" s="202">
        <f>IF(N114="sníž. přenesená",J114,0)</f>
        <v>0</v>
      </c>
      <c r="BI114" s="202">
        <f>IF(N114="nulová",J114,0)</f>
        <v>0</v>
      </c>
      <c r="BJ114" s="23" t="s">
        <v>79</v>
      </c>
      <c r="BK114" s="202">
        <f>ROUND(I114*H114,2)</f>
        <v>0</v>
      </c>
      <c r="BL114" s="23" t="s">
        <v>124</v>
      </c>
      <c r="BM114" s="23" t="s">
        <v>302</v>
      </c>
    </row>
    <row r="115" s="11" customFormat="1">
      <c r="B115" s="247"/>
      <c r="C115" s="248"/>
      <c r="D115" s="249" t="s">
        <v>259</v>
      </c>
      <c r="E115" s="250" t="s">
        <v>21</v>
      </c>
      <c r="F115" s="251" t="s">
        <v>303</v>
      </c>
      <c r="G115" s="248"/>
      <c r="H115" s="252">
        <v>4.9500000000000002</v>
      </c>
      <c r="I115" s="253"/>
      <c r="J115" s="248"/>
      <c r="K115" s="248"/>
      <c r="L115" s="254"/>
      <c r="M115" s="255"/>
      <c r="N115" s="256"/>
      <c r="O115" s="256"/>
      <c r="P115" s="256"/>
      <c r="Q115" s="256"/>
      <c r="R115" s="256"/>
      <c r="S115" s="256"/>
      <c r="T115" s="257"/>
      <c r="AT115" s="258" t="s">
        <v>259</v>
      </c>
      <c r="AU115" s="258" t="s">
        <v>81</v>
      </c>
      <c r="AV115" s="11" t="s">
        <v>81</v>
      </c>
      <c r="AW115" s="11" t="s">
        <v>35</v>
      </c>
      <c r="AX115" s="11" t="s">
        <v>71</v>
      </c>
      <c r="AY115" s="258" t="s">
        <v>123</v>
      </c>
    </row>
    <row r="116" s="11" customFormat="1">
      <c r="B116" s="247"/>
      <c r="C116" s="248"/>
      <c r="D116" s="249" t="s">
        <v>259</v>
      </c>
      <c r="E116" s="250" t="s">
        <v>21</v>
      </c>
      <c r="F116" s="251" t="s">
        <v>304</v>
      </c>
      <c r="G116" s="248"/>
      <c r="H116" s="252">
        <v>3.75</v>
      </c>
      <c r="I116" s="253"/>
      <c r="J116" s="248"/>
      <c r="K116" s="248"/>
      <c r="L116" s="254"/>
      <c r="M116" s="255"/>
      <c r="N116" s="256"/>
      <c r="O116" s="256"/>
      <c r="P116" s="256"/>
      <c r="Q116" s="256"/>
      <c r="R116" s="256"/>
      <c r="S116" s="256"/>
      <c r="T116" s="257"/>
      <c r="AT116" s="258" t="s">
        <v>259</v>
      </c>
      <c r="AU116" s="258" t="s">
        <v>81</v>
      </c>
      <c r="AV116" s="11" t="s">
        <v>81</v>
      </c>
      <c r="AW116" s="11" t="s">
        <v>35</v>
      </c>
      <c r="AX116" s="11" t="s">
        <v>71</v>
      </c>
      <c r="AY116" s="258" t="s">
        <v>123</v>
      </c>
    </row>
    <row r="117" s="11" customFormat="1">
      <c r="B117" s="247"/>
      <c r="C117" s="248"/>
      <c r="D117" s="249" t="s">
        <v>259</v>
      </c>
      <c r="E117" s="250" t="s">
        <v>21</v>
      </c>
      <c r="F117" s="251" t="s">
        <v>305</v>
      </c>
      <c r="G117" s="248"/>
      <c r="H117" s="252">
        <v>14.5</v>
      </c>
      <c r="I117" s="253"/>
      <c r="J117" s="248"/>
      <c r="K117" s="248"/>
      <c r="L117" s="254"/>
      <c r="M117" s="255"/>
      <c r="N117" s="256"/>
      <c r="O117" s="256"/>
      <c r="P117" s="256"/>
      <c r="Q117" s="256"/>
      <c r="R117" s="256"/>
      <c r="S117" s="256"/>
      <c r="T117" s="257"/>
      <c r="AT117" s="258" t="s">
        <v>259</v>
      </c>
      <c r="AU117" s="258" t="s">
        <v>81</v>
      </c>
      <c r="AV117" s="11" t="s">
        <v>81</v>
      </c>
      <c r="AW117" s="11" t="s">
        <v>35</v>
      </c>
      <c r="AX117" s="11" t="s">
        <v>71</v>
      </c>
      <c r="AY117" s="258" t="s">
        <v>123</v>
      </c>
    </row>
    <row r="118" s="11" customFormat="1">
      <c r="B118" s="247"/>
      <c r="C118" s="248"/>
      <c r="D118" s="249" t="s">
        <v>259</v>
      </c>
      <c r="E118" s="250" t="s">
        <v>21</v>
      </c>
      <c r="F118" s="251" t="s">
        <v>306</v>
      </c>
      <c r="G118" s="248"/>
      <c r="H118" s="252">
        <v>6.5</v>
      </c>
      <c r="I118" s="253"/>
      <c r="J118" s="248"/>
      <c r="K118" s="248"/>
      <c r="L118" s="254"/>
      <c r="M118" s="255"/>
      <c r="N118" s="256"/>
      <c r="O118" s="256"/>
      <c r="P118" s="256"/>
      <c r="Q118" s="256"/>
      <c r="R118" s="256"/>
      <c r="S118" s="256"/>
      <c r="T118" s="257"/>
      <c r="AT118" s="258" t="s">
        <v>259</v>
      </c>
      <c r="AU118" s="258" t="s">
        <v>81</v>
      </c>
      <c r="AV118" s="11" t="s">
        <v>81</v>
      </c>
      <c r="AW118" s="11" t="s">
        <v>35</v>
      </c>
      <c r="AX118" s="11" t="s">
        <v>71</v>
      </c>
      <c r="AY118" s="258" t="s">
        <v>123</v>
      </c>
    </row>
    <row r="119" s="11" customFormat="1">
      <c r="B119" s="247"/>
      <c r="C119" s="248"/>
      <c r="D119" s="249" t="s">
        <v>259</v>
      </c>
      <c r="E119" s="250" t="s">
        <v>21</v>
      </c>
      <c r="F119" s="251" t="s">
        <v>307</v>
      </c>
      <c r="G119" s="248"/>
      <c r="H119" s="252">
        <v>37.200000000000003</v>
      </c>
      <c r="I119" s="253"/>
      <c r="J119" s="248"/>
      <c r="K119" s="248"/>
      <c r="L119" s="254"/>
      <c r="M119" s="255"/>
      <c r="N119" s="256"/>
      <c r="O119" s="256"/>
      <c r="P119" s="256"/>
      <c r="Q119" s="256"/>
      <c r="R119" s="256"/>
      <c r="S119" s="256"/>
      <c r="T119" s="257"/>
      <c r="AT119" s="258" t="s">
        <v>259</v>
      </c>
      <c r="AU119" s="258" t="s">
        <v>81</v>
      </c>
      <c r="AV119" s="11" t="s">
        <v>81</v>
      </c>
      <c r="AW119" s="11" t="s">
        <v>35</v>
      </c>
      <c r="AX119" s="11" t="s">
        <v>71</v>
      </c>
      <c r="AY119" s="258" t="s">
        <v>123</v>
      </c>
    </row>
    <row r="120" s="12" customFormat="1">
      <c r="B120" s="259"/>
      <c r="C120" s="260"/>
      <c r="D120" s="249" t="s">
        <v>259</v>
      </c>
      <c r="E120" s="261" t="s">
        <v>21</v>
      </c>
      <c r="F120" s="262" t="s">
        <v>286</v>
      </c>
      <c r="G120" s="260"/>
      <c r="H120" s="263">
        <v>66.900000000000006</v>
      </c>
      <c r="I120" s="264"/>
      <c r="J120" s="260"/>
      <c r="K120" s="260"/>
      <c r="L120" s="265"/>
      <c r="M120" s="266"/>
      <c r="N120" s="267"/>
      <c r="O120" s="267"/>
      <c r="P120" s="267"/>
      <c r="Q120" s="267"/>
      <c r="R120" s="267"/>
      <c r="S120" s="267"/>
      <c r="T120" s="268"/>
      <c r="AT120" s="269" t="s">
        <v>259</v>
      </c>
      <c r="AU120" s="269" t="s">
        <v>81</v>
      </c>
      <c r="AV120" s="12" t="s">
        <v>124</v>
      </c>
      <c r="AW120" s="12" t="s">
        <v>35</v>
      </c>
      <c r="AX120" s="12" t="s">
        <v>79</v>
      </c>
      <c r="AY120" s="269" t="s">
        <v>123</v>
      </c>
    </row>
    <row r="121" s="1" customFormat="1" ht="16.5" customHeight="1">
      <c r="B121" s="45"/>
      <c r="C121" s="238" t="s">
        <v>159</v>
      </c>
      <c r="D121" s="238" t="s">
        <v>253</v>
      </c>
      <c r="E121" s="239" t="s">
        <v>308</v>
      </c>
      <c r="F121" s="240" t="s">
        <v>309</v>
      </c>
      <c r="G121" s="241" t="s">
        <v>301</v>
      </c>
      <c r="H121" s="242">
        <v>42.399999999999999</v>
      </c>
      <c r="I121" s="243"/>
      <c r="J121" s="244">
        <f>ROUND(I121*H121,2)</f>
        <v>0</v>
      </c>
      <c r="K121" s="240" t="s">
        <v>257</v>
      </c>
      <c r="L121" s="71"/>
      <c r="M121" s="245" t="s">
        <v>21</v>
      </c>
      <c r="N121" s="246" t="s">
        <v>42</v>
      </c>
      <c r="O121" s="46"/>
      <c r="P121" s="200">
        <f>O121*H121</f>
        <v>0</v>
      </c>
      <c r="Q121" s="200">
        <v>0</v>
      </c>
      <c r="R121" s="200">
        <f>Q121*H121</f>
        <v>0</v>
      </c>
      <c r="S121" s="200">
        <v>0</v>
      </c>
      <c r="T121" s="201">
        <f>S121*H121</f>
        <v>0</v>
      </c>
      <c r="AR121" s="23" t="s">
        <v>124</v>
      </c>
      <c r="AT121" s="23" t="s">
        <v>253</v>
      </c>
      <c r="AU121" s="23" t="s">
        <v>81</v>
      </c>
      <c r="AY121" s="23" t="s">
        <v>123</v>
      </c>
      <c r="BE121" s="202">
        <f>IF(N121="základní",J121,0)</f>
        <v>0</v>
      </c>
      <c r="BF121" s="202">
        <f>IF(N121="snížená",J121,0)</f>
        <v>0</v>
      </c>
      <c r="BG121" s="202">
        <f>IF(N121="zákl. přenesená",J121,0)</f>
        <v>0</v>
      </c>
      <c r="BH121" s="202">
        <f>IF(N121="sníž. přenesená",J121,0)</f>
        <v>0</v>
      </c>
      <c r="BI121" s="202">
        <f>IF(N121="nulová",J121,0)</f>
        <v>0</v>
      </c>
      <c r="BJ121" s="23" t="s">
        <v>79</v>
      </c>
      <c r="BK121" s="202">
        <f>ROUND(I121*H121,2)</f>
        <v>0</v>
      </c>
      <c r="BL121" s="23" t="s">
        <v>124</v>
      </c>
      <c r="BM121" s="23" t="s">
        <v>310</v>
      </c>
    </row>
    <row r="122" s="11" customFormat="1">
      <c r="B122" s="247"/>
      <c r="C122" s="248"/>
      <c r="D122" s="249" t="s">
        <v>259</v>
      </c>
      <c r="E122" s="250" t="s">
        <v>21</v>
      </c>
      <c r="F122" s="251" t="s">
        <v>311</v>
      </c>
      <c r="G122" s="248"/>
      <c r="H122" s="252">
        <v>42.399999999999999</v>
      </c>
      <c r="I122" s="253"/>
      <c r="J122" s="248"/>
      <c r="K122" s="248"/>
      <c r="L122" s="254"/>
      <c r="M122" s="255"/>
      <c r="N122" s="256"/>
      <c r="O122" s="256"/>
      <c r="P122" s="256"/>
      <c r="Q122" s="256"/>
      <c r="R122" s="256"/>
      <c r="S122" s="256"/>
      <c r="T122" s="257"/>
      <c r="AT122" s="258" t="s">
        <v>259</v>
      </c>
      <c r="AU122" s="258" t="s">
        <v>81</v>
      </c>
      <c r="AV122" s="11" t="s">
        <v>81</v>
      </c>
      <c r="AW122" s="11" t="s">
        <v>35</v>
      </c>
      <c r="AX122" s="11" t="s">
        <v>79</v>
      </c>
      <c r="AY122" s="258" t="s">
        <v>123</v>
      </c>
    </row>
    <row r="123" s="1" customFormat="1" ht="25.5" customHeight="1">
      <c r="B123" s="45"/>
      <c r="C123" s="238" t="s">
        <v>163</v>
      </c>
      <c r="D123" s="238" t="s">
        <v>253</v>
      </c>
      <c r="E123" s="239" t="s">
        <v>312</v>
      </c>
      <c r="F123" s="240" t="s">
        <v>313</v>
      </c>
      <c r="G123" s="241" t="s">
        <v>301</v>
      </c>
      <c r="H123" s="242">
        <v>345.94</v>
      </c>
      <c r="I123" s="243"/>
      <c r="J123" s="244">
        <f>ROUND(I123*H123,2)</f>
        <v>0</v>
      </c>
      <c r="K123" s="240" t="s">
        <v>257</v>
      </c>
      <c r="L123" s="71"/>
      <c r="M123" s="245" t="s">
        <v>21</v>
      </c>
      <c r="N123" s="246" t="s">
        <v>42</v>
      </c>
      <c r="O123" s="46"/>
      <c r="P123" s="200">
        <f>O123*H123</f>
        <v>0</v>
      </c>
      <c r="Q123" s="200">
        <v>0</v>
      </c>
      <c r="R123" s="200">
        <f>Q123*H123</f>
        <v>0</v>
      </c>
      <c r="S123" s="200">
        <v>0</v>
      </c>
      <c r="T123" s="201">
        <f>S123*H123</f>
        <v>0</v>
      </c>
      <c r="AR123" s="23" t="s">
        <v>124</v>
      </c>
      <c r="AT123" s="23" t="s">
        <v>253</v>
      </c>
      <c r="AU123" s="23" t="s">
        <v>81</v>
      </c>
      <c r="AY123" s="23" t="s">
        <v>123</v>
      </c>
      <c r="BE123" s="202">
        <f>IF(N123="základní",J123,0)</f>
        <v>0</v>
      </c>
      <c r="BF123" s="202">
        <f>IF(N123="snížená",J123,0)</f>
        <v>0</v>
      </c>
      <c r="BG123" s="202">
        <f>IF(N123="zákl. přenesená",J123,0)</f>
        <v>0</v>
      </c>
      <c r="BH123" s="202">
        <f>IF(N123="sníž. přenesená",J123,0)</f>
        <v>0</v>
      </c>
      <c r="BI123" s="202">
        <f>IF(N123="nulová",J123,0)</f>
        <v>0</v>
      </c>
      <c r="BJ123" s="23" t="s">
        <v>79</v>
      </c>
      <c r="BK123" s="202">
        <f>ROUND(I123*H123,2)</f>
        <v>0</v>
      </c>
      <c r="BL123" s="23" t="s">
        <v>124</v>
      </c>
      <c r="BM123" s="23" t="s">
        <v>314</v>
      </c>
    </row>
    <row r="124" s="11" customFormat="1">
      <c r="B124" s="247"/>
      <c r="C124" s="248"/>
      <c r="D124" s="249" t="s">
        <v>259</v>
      </c>
      <c r="E124" s="250" t="s">
        <v>21</v>
      </c>
      <c r="F124" s="251" t="s">
        <v>315</v>
      </c>
      <c r="G124" s="248"/>
      <c r="H124" s="252">
        <v>66.989999999999995</v>
      </c>
      <c r="I124" s="253"/>
      <c r="J124" s="248"/>
      <c r="K124" s="248"/>
      <c r="L124" s="254"/>
      <c r="M124" s="255"/>
      <c r="N124" s="256"/>
      <c r="O124" s="256"/>
      <c r="P124" s="256"/>
      <c r="Q124" s="256"/>
      <c r="R124" s="256"/>
      <c r="S124" s="256"/>
      <c r="T124" s="257"/>
      <c r="AT124" s="258" t="s">
        <v>259</v>
      </c>
      <c r="AU124" s="258" t="s">
        <v>81</v>
      </c>
      <c r="AV124" s="11" t="s">
        <v>81</v>
      </c>
      <c r="AW124" s="11" t="s">
        <v>35</v>
      </c>
      <c r="AX124" s="11" t="s">
        <v>71</v>
      </c>
      <c r="AY124" s="258" t="s">
        <v>123</v>
      </c>
    </row>
    <row r="125" s="11" customFormat="1">
      <c r="B125" s="247"/>
      <c r="C125" s="248"/>
      <c r="D125" s="249" t="s">
        <v>259</v>
      </c>
      <c r="E125" s="250" t="s">
        <v>21</v>
      </c>
      <c r="F125" s="251" t="s">
        <v>316</v>
      </c>
      <c r="G125" s="248"/>
      <c r="H125" s="252">
        <v>53.200000000000003</v>
      </c>
      <c r="I125" s="253"/>
      <c r="J125" s="248"/>
      <c r="K125" s="248"/>
      <c r="L125" s="254"/>
      <c r="M125" s="255"/>
      <c r="N125" s="256"/>
      <c r="O125" s="256"/>
      <c r="P125" s="256"/>
      <c r="Q125" s="256"/>
      <c r="R125" s="256"/>
      <c r="S125" s="256"/>
      <c r="T125" s="257"/>
      <c r="AT125" s="258" t="s">
        <v>259</v>
      </c>
      <c r="AU125" s="258" t="s">
        <v>81</v>
      </c>
      <c r="AV125" s="11" t="s">
        <v>81</v>
      </c>
      <c r="AW125" s="11" t="s">
        <v>35</v>
      </c>
      <c r="AX125" s="11" t="s">
        <v>71</v>
      </c>
      <c r="AY125" s="258" t="s">
        <v>123</v>
      </c>
    </row>
    <row r="126" s="11" customFormat="1">
      <c r="B126" s="247"/>
      <c r="C126" s="248"/>
      <c r="D126" s="249" t="s">
        <v>259</v>
      </c>
      <c r="E126" s="250" t="s">
        <v>21</v>
      </c>
      <c r="F126" s="251" t="s">
        <v>317</v>
      </c>
      <c r="G126" s="248"/>
      <c r="H126" s="252">
        <v>154.40000000000001</v>
      </c>
      <c r="I126" s="253"/>
      <c r="J126" s="248"/>
      <c r="K126" s="248"/>
      <c r="L126" s="254"/>
      <c r="M126" s="255"/>
      <c r="N126" s="256"/>
      <c r="O126" s="256"/>
      <c r="P126" s="256"/>
      <c r="Q126" s="256"/>
      <c r="R126" s="256"/>
      <c r="S126" s="256"/>
      <c r="T126" s="257"/>
      <c r="AT126" s="258" t="s">
        <v>259</v>
      </c>
      <c r="AU126" s="258" t="s">
        <v>81</v>
      </c>
      <c r="AV126" s="11" t="s">
        <v>81</v>
      </c>
      <c r="AW126" s="11" t="s">
        <v>35</v>
      </c>
      <c r="AX126" s="11" t="s">
        <v>71</v>
      </c>
      <c r="AY126" s="258" t="s">
        <v>123</v>
      </c>
    </row>
    <row r="127" s="11" customFormat="1">
      <c r="B127" s="247"/>
      <c r="C127" s="248"/>
      <c r="D127" s="249" t="s">
        <v>259</v>
      </c>
      <c r="E127" s="250" t="s">
        <v>21</v>
      </c>
      <c r="F127" s="251" t="s">
        <v>318</v>
      </c>
      <c r="G127" s="248"/>
      <c r="H127" s="252">
        <v>14</v>
      </c>
      <c r="I127" s="253"/>
      <c r="J127" s="248"/>
      <c r="K127" s="248"/>
      <c r="L127" s="254"/>
      <c r="M127" s="255"/>
      <c r="N127" s="256"/>
      <c r="O127" s="256"/>
      <c r="P127" s="256"/>
      <c r="Q127" s="256"/>
      <c r="R127" s="256"/>
      <c r="S127" s="256"/>
      <c r="T127" s="257"/>
      <c r="AT127" s="258" t="s">
        <v>259</v>
      </c>
      <c r="AU127" s="258" t="s">
        <v>81</v>
      </c>
      <c r="AV127" s="11" t="s">
        <v>81</v>
      </c>
      <c r="AW127" s="11" t="s">
        <v>35</v>
      </c>
      <c r="AX127" s="11" t="s">
        <v>71</v>
      </c>
      <c r="AY127" s="258" t="s">
        <v>123</v>
      </c>
    </row>
    <row r="128" s="11" customFormat="1">
      <c r="B128" s="247"/>
      <c r="C128" s="248"/>
      <c r="D128" s="249" t="s">
        <v>259</v>
      </c>
      <c r="E128" s="250" t="s">
        <v>21</v>
      </c>
      <c r="F128" s="251" t="s">
        <v>319</v>
      </c>
      <c r="G128" s="248"/>
      <c r="H128" s="252">
        <v>57.350000000000001</v>
      </c>
      <c r="I128" s="253"/>
      <c r="J128" s="248"/>
      <c r="K128" s="248"/>
      <c r="L128" s="254"/>
      <c r="M128" s="255"/>
      <c r="N128" s="256"/>
      <c r="O128" s="256"/>
      <c r="P128" s="256"/>
      <c r="Q128" s="256"/>
      <c r="R128" s="256"/>
      <c r="S128" s="256"/>
      <c r="T128" s="257"/>
      <c r="AT128" s="258" t="s">
        <v>259</v>
      </c>
      <c r="AU128" s="258" t="s">
        <v>81</v>
      </c>
      <c r="AV128" s="11" t="s">
        <v>81</v>
      </c>
      <c r="AW128" s="11" t="s">
        <v>35</v>
      </c>
      <c r="AX128" s="11" t="s">
        <v>71</v>
      </c>
      <c r="AY128" s="258" t="s">
        <v>123</v>
      </c>
    </row>
    <row r="129" s="12" customFormat="1">
      <c r="B129" s="259"/>
      <c r="C129" s="260"/>
      <c r="D129" s="249" t="s">
        <v>259</v>
      </c>
      <c r="E129" s="261" t="s">
        <v>213</v>
      </c>
      <c r="F129" s="262" t="s">
        <v>286</v>
      </c>
      <c r="G129" s="260"/>
      <c r="H129" s="263">
        <v>345.94</v>
      </c>
      <c r="I129" s="264"/>
      <c r="J129" s="260"/>
      <c r="K129" s="260"/>
      <c r="L129" s="265"/>
      <c r="M129" s="266"/>
      <c r="N129" s="267"/>
      <c r="O129" s="267"/>
      <c r="P129" s="267"/>
      <c r="Q129" s="267"/>
      <c r="R129" s="267"/>
      <c r="S129" s="267"/>
      <c r="T129" s="268"/>
      <c r="AT129" s="269" t="s">
        <v>259</v>
      </c>
      <c r="AU129" s="269" t="s">
        <v>81</v>
      </c>
      <c r="AV129" s="12" t="s">
        <v>124</v>
      </c>
      <c r="AW129" s="12" t="s">
        <v>35</v>
      </c>
      <c r="AX129" s="12" t="s">
        <v>79</v>
      </c>
      <c r="AY129" s="269" t="s">
        <v>123</v>
      </c>
    </row>
    <row r="130" s="1" customFormat="1" ht="25.5" customHeight="1">
      <c r="B130" s="45"/>
      <c r="C130" s="238" t="s">
        <v>167</v>
      </c>
      <c r="D130" s="238" t="s">
        <v>253</v>
      </c>
      <c r="E130" s="239" t="s">
        <v>320</v>
      </c>
      <c r="F130" s="240" t="s">
        <v>321</v>
      </c>
      <c r="G130" s="241" t="s">
        <v>301</v>
      </c>
      <c r="H130" s="242">
        <v>345.94</v>
      </c>
      <c r="I130" s="243"/>
      <c r="J130" s="244">
        <f>ROUND(I130*H130,2)</f>
        <v>0</v>
      </c>
      <c r="K130" s="240" t="s">
        <v>257</v>
      </c>
      <c r="L130" s="71"/>
      <c r="M130" s="245" t="s">
        <v>21</v>
      </c>
      <c r="N130" s="246" t="s">
        <v>42</v>
      </c>
      <c r="O130" s="46"/>
      <c r="P130" s="200">
        <f>O130*H130</f>
        <v>0</v>
      </c>
      <c r="Q130" s="200">
        <v>0</v>
      </c>
      <c r="R130" s="200">
        <f>Q130*H130</f>
        <v>0</v>
      </c>
      <c r="S130" s="200">
        <v>0</v>
      </c>
      <c r="T130" s="201">
        <f>S130*H130</f>
        <v>0</v>
      </c>
      <c r="AR130" s="23" t="s">
        <v>124</v>
      </c>
      <c r="AT130" s="23" t="s">
        <v>253</v>
      </c>
      <c r="AU130" s="23" t="s">
        <v>81</v>
      </c>
      <c r="AY130" s="23" t="s">
        <v>123</v>
      </c>
      <c r="BE130" s="202">
        <f>IF(N130="základní",J130,0)</f>
        <v>0</v>
      </c>
      <c r="BF130" s="202">
        <f>IF(N130="snížená",J130,0)</f>
        <v>0</v>
      </c>
      <c r="BG130" s="202">
        <f>IF(N130="zákl. přenesená",J130,0)</f>
        <v>0</v>
      </c>
      <c r="BH130" s="202">
        <f>IF(N130="sníž. přenesená",J130,0)</f>
        <v>0</v>
      </c>
      <c r="BI130" s="202">
        <f>IF(N130="nulová",J130,0)</f>
        <v>0</v>
      </c>
      <c r="BJ130" s="23" t="s">
        <v>79</v>
      </c>
      <c r="BK130" s="202">
        <f>ROUND(I130*H130,2)</f>
        <v>0</v>
      </c>
      <c r="BL130" s="23" t="s">
        <v>124</v>
      </c>
      <c r="BM130" s="23" t="s">
        <v>322</v>
      </c>
    </row>
    <row r="131" s="1" customFormat="1" ht="16.5" customHeight="1">
      <c r="B131" s="45"/>
      <c r="C131" s="238" t="s">
        <v>171</v>
      </c>
      <c r="D131" s="238" t="s">
        <v>253</v>
      </c>
      <c r="E131" s="239" t="s">
        <v>323</v>
      </c>
      <c r="F131" s="240" t="s">
        <v>324</v>
      </c>
      <c r="G131" s="241" t="s">
        <v>301</v>
      </c>
      <c r="H131" s="242">
        <v>20.73</v>
      </c>
      <c r="I131" s="243"/>
      <c r="J131" s="244">
        <f>ROUND(I131*H131,2)</f>
        <v>0</v>
      </c>
      <c r="K131" s="240" t="s">
        <v>257</v>
      </c>
      <c r="L131" s="71"/>
      <c r="M131" s="245" t="s">
        <v>21</v>
      </c>
      <c r="N131" s="246" t="s">
        <v>42</v>
      </c>
      <c r="O131" s="46"/>
      <c r="P131" s="200">
        <f>O131*H131</f>
        <v>0</v>
      </c>
      <c r="Q131" s="200">
        <v>0</v>
      </c>
      <c r="R131" s="200">
        <f>Q131*H131</f>
        <v>0</v>
      </c>
      <c r="S131" s="200">
        <v>0</v>
      </c>
      <c r="T131" s="201">
        <f>S131*H131</f>
        <v>0</v>
      </c>
      <c r="AR131" s="23" t="s">
        <v>124</v>
      </c>
      <c r="AT131" s="23" t="s">
        <v>253</v>
      </c>
      <c r="AU131" s="23" t="s">
        <v>81</v>
      </c>
      <c r="AY131" s="23" t="s">
        <v>123</v>
      </c>
      <c r="BE131" s="202">
        <f>IF(N131="základní",J131,0)</f>
        <v>0</v>
      </c>
      <c r="BF131" s="202">
        <f>IF(N131="snížená",J131,0)</f>
        <v>0</v>
      </c>
      <c r="BG131" s="202">
        <f>IF(N131="zákl. přenesená",J131,0)</f>
        <v>0</v>
      </c>
      <c r="BH131" s="202">
        <f>IF(N131="sníž. přenesená",J131,0)</f>
        <v>0</v>
      </c>
      <c r="BI131" s="202">
        <f>IF(N131="nulová",J131,0)</f>
        <v>0</v>
      </c>
      <c r="BJ131" s="23" t="s">
        <v>79</v>
      </c>
      <c r="BK131" s="202">
        <f>ROUND(I131*H131,2)</f>
        <v>0</v>
      </c>
      <c r="BL131" s="23" t="s">
        <v>124</v>
      </c>
      <c r="BM131" s="23" t="s">
        <v>325</v>
      </c>
    </row>
    <row r="132" s="11" customFormat="1">
      <c r="B132" s="247"/>
      <c r="C132" s="248"/>
      <c r="D132" s="249" t="s">
        <v>259</v>
      </c>
      <c r="E132" s="250" t="s">
        <v>21</v>
      </c>
      <c r="F132" s="251" t="s">
        <v>326</v>
      </c>
      <c r="G132" s="248"/>
      <c r="H132" s="252">
        <v>2.4500000000000002</v>
      </c>
      <c r="I132" s="253"/>
      <c r="J132" s="248"/>
      <c r="K132" s="248"/>
      <c r="L132" s="254"/>
      <c r="M132" s="255"/>
      <c r="N132" s="256"/>
      <c r="O132" s="256"/>
      <c r="P132" s="256"/>
      <c r="Q132" s="256"/>
      <c r="R132" s="256"/>
      <c r="S132" s="256"/>
      <c r="T132" s="257"/>
      <c r="AT132" s="258" t="s">
        <v>259</v>
      </c>
      <c r="AU132" s="258" t="s">
        <v>81</v>
      </c>
      <c r="AV132" s="11" t="s">
        <v>81</v>
      </c>
      <c r="AW132" s="11" t="s">
        <v>35</v>
      </c>
      <c r="AX132" s="11" t="s">
        <v>71</v>
      </c>
      <c r="AY132" s="258" t="s">
        <v>123</v>
      </c>
    </row>
    <row r="133" s="11" customFormat="1">
      <c r="B133" s="247"/>
      <c r="C133" s="248"/>
      <c r="D133" s="249" t="s">
        <v>259</v>
      </c>
      <c r="E133" s="250" t="s">
        <v>21</v>
      </c>
      <c r="F133" s="251" t="s">
        <v>327</v>
      </c>
      <c r="G133" s="248"/>
      <c r="H133" s="252">
        <v>6.7199999999999998</v>
      </c>
      <c r="I133" s="253"/>
      <c r="J133" s="248"/>
      <c r="K133" s="248"/>
      <c r="L133" s="254"/>
      <c r="M133" s="255"/>
      <c r="N133" s="256"/>
      <c r="O133" s="256"/>
      <c r="P133" s="256"/>
      <c r="Q133" s="256"/>
      <c r="R133" s="256"/>
      <c r="S133" s="256"/>
      <c r="T133" s="257"/>
      <c r="AT133" s="258" t="s">
        <v>259</v>
      </c>
      <c r="AU133" s="258" t="s">
        <v>81</v>
      </c>
      <c r="AV133" s="11" t="s">
        <v>81</v>
      </c>
      <c r="AW133" s="11" t="s">
        <v>35</v>
      </c>
      <c r="AX133" s="11" t="s">
        <v>71</v>
      </c>
      <c r="AY133" s="258" t="s">
        <v>123</v>
      </c>
    </row>
    <row r="134" s="11" customFormat="1">
      <c r="B134" s="247"/>
      <c r="C134" s="248"/>
      <c r="D134" s="249" t="s">
        <v>259</v>
      </c>
      <c r="E134" s="250" t="s">
        <v>21</v>
      </c>
      <c r="F134" s="251" t="s">
        <v>328</v>
      </c>
      <c r="G134" s="248"/>
      <c r="H134" s="252">
        <v>4.3200000000000003</v>
      </c>
      <c r="I134" s="253"/>
      <c r="J134" s="248"/>
      <c r="K134" s="248"/>
      <c r="L134" s="254"/>
      <c r="M134" s="255"/>
      <c r="N134" s="256"/>
      <c r="O134" s="256"/>
      <c r="P134" s="256"/>
      <c r="Q134" s="256"/>
      <c r="R134" s="256"/>
      <c r="S134" s="256"/>
      <c r="T134" s="257"/>
      <c r="AT134" s="258" t="s">
        <v>259</v>
      </c>
      <c r="AU134" s="258" t="s">
        <v>81</v>
      </c>
      <c r="AV134" s="11" t="s">
        <v>81</v>
      </c>
      <c r="AW134" s="11" t="s">
        <v>35</v>
      </c>
      <c r="AX134" s="11" t="s">
        <v>71</v>
      </c>
      <c r="AY134" s="258" t="s">
        <v>123</v>
      </c>
    </row>
    <row r="135" s="11" customFormat="1">
      <c r="B135" s="247"/>
      <c r="C135" s="248"/>
      <c r="D135" s="249" t="s">
        <v>259</v>
      </c>
      <c r="E135" s="250" t="s">
        <v>21</v>
      </c>
      <c r="F135" s="251" t="s">
        <v>329</v>
      </c>
      <c r="G135" s="248"/>
      <c r="H135" s="252">
        <v>7.2400000000000002</v>
      </c>
      <c r="I135" s="253"/>
      <c r="J135" s="248"/>
      <c r="K135" s="248"/>
      <c r="L135" s="254"/>
      <c r="M135" s="255"/>
      <c r="N135" s="256"/>
      <c r="O135" s="256"/>
      <c r="P135" s="256"/>
      <c r="Q135" s="256"/>
      <c r="R135" s="256"/>
      <c r="S135" s="256"/>
      <c r="T135" s="257"/>
      <c r="AT135" s="258" t="s">
        <v>259</v>
      </c>
      <c r="AU135" s="258" t="s">
        <v>81</v>
      </c>
      <c r="AV135" s="11" t="s">
        <v>81</v>
      </c>
      <c r="AW135" s="11" t="s">
        <v>35</v>
      </c>
      <c r="AX135" s="11" t="s">
        <v>71</v>
      </c>
      <c r="AY135" s="258" t="s">
        <v>123</v>
      </c>
    </row>
    <row r="136" s="12" customFormat="1">
      <c r="B136" s="259"/>
      <c r="C136" s="260"/>
      <c r="D136" s="249" t="s">
        <v>259</v>
      </c>
      <c r="E136" s="261" t="s">
        <v>215</v>
      </c>
      <c r="F136" s="262" t="s">
        <v>286</v>
      </c>
      <c r="G136" s="260"/>
      <c r="H136" s="263">
        <v>20.73</v>
      </c>
      <c r="I136" s="264"/>
      <c r="J136" s="260"/>
      <c r="K136" s="260"/>
      <c r="L136" s="265"/>
      <c r="M136" s="266"/>
      <c r="N136" s="267"/>
      <c r="O136" s="267"/>
      <c r="P136" s="267"/>
      <c r="Q136" s="267"/>
      <c r="R136" s="267"/>
      <c r="S136" s="267"/>
      <c r="T136" s="268"/>
      <c r="AT136" s="269" t="s">
        <v>259</v>
      </c>
      <c r="AU136" s="269" t="s">
        <v>81</v>
      </c>
      <c r="AV136" s="12" t="s">
        <v>124</v>
      </c>
      <c r="AW136" s="12" t="s">
        <v>35</v>
      </c>
      <c r="AX136" s="12" t="s">
        <v>79</v>
      </c>
      <c r="AY136" s="269" t="s">
        <v>123</v>
      </c>
    </row>
    <row r="137" s="1" customFormat="1" ht="16.5" customHeight="1">
      <c r="B137" s="45"/>
      <c r="C137" s="238" t="s">
        <v>10</v>
      </c>
      <c r="D137" s="238" t="s">
        <v>253</v>
      </c>
      <c r="E137" s="239" t="s">
        <v>330</v>
      </c>
      <c r="F137" s="240" t="s">
        <v>331</v>
      </c>
      <c r="G137" s="241" t="s">
        <v>301</v>
      </c>
      <c r="H137" s="242">
        <v>20.73</v>
      </c>
      <c r="I137" s="243"/>
      <c r="J137" s="244">
        <f>ROUND(I137*H137,2)</f>
        <v>0</v>
      </c>
      <c r="K137" s="240" t="s">
        <v>257</v>
      </c>
      <c r="L137" s="71"/>
      <c r="M137" s="245" t="s">
        <v>21</v>
      </c>
      <c r="N137" s="246" t="s">
        <v>42</v>
      </c>
      <c r="O137" s="46"/>
      <c r="P137" s="200">
        <f>O137*H137</f>
        <v>0</v>
      </c>
      <c r="Q137" s="200">
        <v>0</v>
      </c>
      <c r="R137" s="200">
        <f>Q137*H137</f>
        <v>0</v>
      </c>
      <c r="S137" s="200">
        <v>0</v>
      </c>
      <c r="T137" s="201">
        <f>S137*H137</f>
        <v>0</v>
      </c>
      <c r="AR137" s="23" t="s">
        <v>124</v>
      </c>
      <c r="AT137" s="23" t="s">
        <v>253</v>
      </c>
      <c r="AU137" s="23" t="s">
        <v>81</v>
      </c>
      <c r="AY137" s="23" t="s">
        <v>123</v>
      </c>
      <c r="BE137" s="202">
        <f>IF(N137="základní",J137,0)</f>
        <v>0</v>
      </c>
      <c r="BF137" s="202">
        <f>IF(N137="snížená",J137,0)</f>
        <v>0</v>
      </c>
      <c r="BG137" s="202">
        <f>IF(N137="zákl. přenesená",J137,0)</f>
        <v>0</v>
      </c>
      <c r="BH137" s="202">
        <f>IF(N137="sníž. přenesená",J137,0)</f>
        <v>0</v>
      </c>
      <c r="BI137" s="202">
        <f>IF(N137="nulová",J137,0)</f>
        <v>0</v>
      </c>
      <c r="BJ137" s="23" t="s">
        <v>79</v>
      </c>
      <c r="BK137" s="202">
        <f>ROUND(I137*H137,2)</f>
        <v>0</v>
      </c>
      <c r="BL137" s="23" t="s">
        <v>124</v>
      </c>
      <c r="BM137" s="23" t="s">
        <v>332</v>
      </c>
    </row>
    <row r="138" s="1" customFormat="1" ht="25.5" customHeight="1">
      <c r="B138" s="45"/>
      <c r="C138" s="238" t="s">
        <v>178</v>
      </c>
      <c r="D138" s="238" t="s">
        <v>253</v>
      </c>
      <c r="E138" s="239" t="s">
        <v>333</v>
      </c>
      <c r="F138" s="240" t="s">
        <v>334</v>
      </c>
      <c r="G138" s="241" t="s">
        <v>301</v>
      </c>
      <c r="H138" s="242">
        <v>9.9000000000000004</v>
      </c>
      <c r="I138" s="243"/>
      <c r="J138" s="244">
        <f>ROUND(I138*H138,2)</f>
        <v>0</v>
      </c>
      <c r="K138" s="240" t="s">
        <v>257</v>
      </c>
      <c r="L138" s="71"/>
      <c r="M138" s="245" t="s">
        <v>21</v>
      </c>
      <c r="N138" s="246" t="s">
        <v>42</v>
      </c>
      <c r="O138" s="46"/>
      <c r="P138" s="200">
        <f>O138*H138</f>
        <v>0</v>
      </c>
      <c r="Q138" s="200">
        <v>0</v>
      </c>
      <c r="R138" s="200">
        <f>Q138*H138</f>
        <v>0</v>
      </c>
      <c r="S138" s="200">
        <v>0</v>
      </c>
      <c r="T138" s="201">
        <f>S138*H138</f>
        <v>0</v>
      </c>
      <c r="AR138" s="23" t="s">
        <v>124</v>
      </c>
      <c r="AT138" s="23" t="s">
        <v>253</v>
      </c>
      <c r="AU138" s="23" t="s">
        <v>81</v>
      </c>
      <c r="AY138" s="23" t="s">
        <v>123</v>
      </c>
      <c r="BE138" s="202">
        <f>IF(N138="základní",J138,0)</f>
        <v>0</v>
      </c>
      <c r="BF138" s="202">
        <f>IF(N138="snížená",J138,0)</f>
        <v>0</v>
      </c>
      <c r="BG138" s="202">
        <f>IF(N138="zákl. přenesená",J138,0)</f>
        <v>0</v>
      </c>
      <c r="BH138" s="202">
        <f>IF(N138="sníž. přenesená",J138,0)</f>
        <v>0</v>
      </c>
      <c r="BI138" s="202">
        <f>IF(N138="nulová",J138,0)</f>
        <v>0</v>
      </c>
      <c r="BJ138" s="23" t="s">
        <v>79</v>
      </c>
      <c r="BK138" s="202">
        <f>ROUND(I138*H138,2)</f>
        <v>0</v>
      </c>
      <c r="BL138" s="23" t="s">
        <v>124</v>
      </c>
      <c r="BM138" s="23" t="s">
        <v>335</v>
      </c>
    </row>
    <row r="139" s="1" customFormat="1" ht="25.5" customHeight="1">
      <c r="B139" s="45"/>
      <c r="C139" s="238" t="s">
        <v>182</v>
      </c>
      <c r="D139" s="238" t="s">
        <v>253</v>
      </c>
      <c r="E139" s="239" t="s">
        <v>336</v>
      </c>
      <c r="F139" s="240" t="s">
        <v>337</v>
      </c>
      <c r="G139" s="241" t="s">
        <v>301</v>
      </c>
      <c r="H139" s="242">
        <v>9.9000000000000004</v>
      </c>
      <c r="I139" s="243"/>
      <c r="J139" s="244">
        <f>ROUND(I139*H139,2)</f>
        <v>0</v>
      </c>
      <c r="K139" s="240" t="s">
        <v>257</v>
      </c>
      <c r="L139" s="71"/>
      <c r="M139" s="245" t="s">
        <v>21</v>
      </c>
      <c r="N139" s="246" t="s">
        <v>42</v>
      </c>
      <c r="O139" s="46"/>
      <c r="P139" s="200">
        <f>O139*H139</f>
        <v>0</v>
      </c>
      <c r="Q139" s="200">
        <v>0</v>
      </c>
      <c r="R139" s="200">
        <f>Q139*H139</f>
        <v>0</v>
      </c>
      <c r="S139" s="200">
        <v>0</v>
      </c>
      <c r="T139" s="201">
        <f>S139*H139</f>
        <v>0</v>
      </c>
      <c r="AR139" s="23" t="s">
        <v>124</v>
      </c>
      <c r="AT139" s="23" t="s">
        <v>253</v>
      </c>
      <c r="AU139" s="23" t="s">
        <v>81</v>
      </c>
      <c r="AY139" s="23" t="s">
        <v>123</v>
      </c>
      <c r="BE139" s="202">
        <f>IF(N139="základní",J139,0)</f>
        <v>0</v>
      </c>
      <c r="BF139" s="202">
        <f>IF(N139="snížená",J139,0)</f>
        <v>0</v>
      </c>
      <c r="BG139" s="202">
        <f>IF(N139="zákl. přenesená",J139,0)</f>
        <v>0</v>
      </c>
      <c r="BH139" s="202">
        <f>IF(N139="sníž. přenesená",J139,0)</f>
        <v>0</v>
      </c>
      <c r="BI139" s="202">
        <f>IF(N139="nulová",J139,0)</f>
        <v>0</v>
      </c>
      <c r="BJ139" s="23" t="s">
        <v>79</v>
      </c>
      <c r="BK139" s="202">
        <f>ROUND(I139*H139,2)</f>
        <v>0</v>
      </c>
      <c r="BL139" s="23" t="s">
        <v>124</v>
      </c>
      <c r="BM139" s="23" t="s">
        <v>338</v>
      </c>
    </row>
    <row r="140" s="11" customFormat="1">
      <c r="B140" s="247"/>
      <c r="C140" s="248"/>
      <c r="D140" s="249" t="s">
        <v>259</v>
      </c>
      <c r="E140" s="250" t="s">
        <v>21</v>
      </c>
      <c r="F140" s="251" t="s">
        <v>339</v>
      </c>
      <c r="G140" s="248"/>
      <c r="H140" s="252">
        <v>7.2000000000000002</v>
      </c>
      <c r="I140" s="253"/>
      <c r="J140" s="248"/>
      <c r="K140" s="248"/>
      <c r="L140" s="254"/>
      <c r="M140" s="255"/>
      <c r="N140" s="256"/>
      <c r="O140" s="256"/>
      <c r="P140" s="256"/>
      <c r="Q140" s="256"/>
      <c r="R140" s="256"/>
      <c r="S140" s="256"/>
      <c r="T140" s="257"/>
      <c r="AT140" s="258" t="s">
        <v>259</v>
      </c>
      <c r="AU140" s="258" t="s">
        <v>81</v>
      </c>
      <c r="AV140" s="11" t="s">
        <v>81</v>
      </c>
      <c r="AW140" s="11" t="s">
        <v>35</v>
      </c>
      <c r="AX140" s="11" t="s">
        <v>71</v>
      </c>
      <c r="AY140" s="258" t="s">
        <v>123</v>
      </c>
    </row>
    <row r="141" s="11" customFormat="1">
      <c r="B141" s="247"/>
      <c r="C141" s="248"/>
      <c r="D141" s="249" t="s">
        <v>259</v>
      </c>
      <c r="E141" s="250" t="s">
        <v>21</v>
      </c>
      <c r="F141" s="251" t="s">
        <v>340</v>
      </c>
      <c r="G141" s="248"/>
      <c r="H141" s="252">
        <v>2.7000000000000002</v>
      </c>
      <c r="I141" s="253"/>
      <c r="J141" s="248"/>
      <c r="K141" s="248"/>
      <c r="L141" s="254"/>
      <c r="M141" s="255"/>
      <c r="N141" s="256"/>
      <c r="O141" s="256"/>
      <c r="P141" s="256"/>
      <c r="Q141" s="256"/>
      <c r="R141" s="256"/>
      <c r="S141" s="256"/>
      <c r="T141" s="257"/>
      <c r="AT141" s="258" t="s">
        <v>259</v>
      </c>
      <c r="AU141" s="258" t="s">
        <v>81</v>
      </c>
      <c r="AV141" s="11" t="s">
        <v>81</v>
      </c>
      <c r="AW141" s="11" t="s">
        <v>35</v>
      </c>
      <c r="AX141" s="11" t="s">
        <v>71</v>
      </c>
      <c r="AY141" s="258" t="s">
        <v>123</v>
      </c>
    </row>
    <row r="142" s="12" customFormat="1">
      <c r="B142" s="259"/>
      <c r="C142" s="260"/>
      <c r="D142" s="249" t="s">
        <v>259</v>
      </c>
      <c r="E142" s="261" t="s">
        <v>217</v>
      </c>
      <c r="F142" s="262" t="s">
        <v>286</v>
      </c>
      <c r="G142" s="260"/>
      <c r="H142" s="263">
        <v>9.9000000000000004</v>
      </c>
      <c r="I142" s="264"/>
      <c r="J142" s="260"/>
      <c r="K142" s="260"/>
      <c r="L142" s="265"/>
      <c r="M142" s="266"/>
      <c r="N142" s="267"/>
      <c r="O142" s="267"/>
      <c r="P142" s="267"/>
      <c r="Q142" s="267"/>
      <c r="R142" s="267"/>
      <c r="S142" s="267"/>
      <c r="T142" s="268"/>
      <c r="AT142" s="269" t="s">
        <v>259</v>
      </c>
      <c r="AU142" s="269" t="s">
        <v>81</v>
      </c>
      <c r="AV142" s="12" t="s">
        <v>124</v>
      </c>
      <c r="AW142" s="12" t="s">
        <v>35</v>
      </c>
      <c r="AX142" s="12" t="s">
        <v>79</v>
      </c>
      <c r="AY142" s="269" t="s">
        <v>123</v>
      </c>
    </row>
    <row r="143" s="1" customFormat="1" ht="16.5" customHeight="1">
      <c r="B143" s="45"/>
      <c r="C143" s="238" t="s">
        <v>186</v>
      </c>
      <c r="D143" s="238" t="s">
        <v>253</v>
      </c>
      <c r="E143" s="239" t="s">
        <v>341</v>
      </c>
      <c r="F143" s="240" t="s">
        <v>342</v>
      </c>
      <c r="G143" s="241" t="s">
        <v>301</v>
      </c>
      <c r="H143" s="242">
        <v>19.399999999999999</v>
      </c>
      <c r="I143" s="243"/>
      <c r="J143" s="244">
        <f>ROUND(I143*H143,2)</f>
        <v>0</v>
      </c>
      <c r="K143" s="240" t="s">
        <v>257</v>
      </c>
      <c r="L143" s="71"/>
      <c r="M143" s="245" t="s">
        <v>21</v>
      </c>
      <c r="N143" s="246" t="s">
        <v>42</v>
      </c>
      <c r="O143" s="46"/>
      <c r="P143" s="200">
        <f>O143*H143</f>
        <v>0</v>
      </c>
      <c r="Q143" s="200">
        <v>0</v>
      </c>
      <c r="R143" s="200">
        <f>Q143*H143</f>
        <v>0</v>
      </c>
      <c r="S143" s="200">
        <v>0</v>
      </c>
      <c r="T143" s="201">
        <f>S143*H143</f>
        <v>0</v>
      </c>
      <c r="AR143" s="23" t="s">
        <v>124</v>
      </c>
      <c r="AT143" s="23" t="s">
        <v>253</v>
      </c>
      <c r="AU143" s="23" t="s">
        <v>81</v>
      </c>
      <c r="AY143" s="23" t="s">
        <v>123</v>
      </c>
      <c r="BE143" s="202">
        <f>IF(N143="základní",J143,0)</f>
        <v>0</v>
      </c>
      <c r="BF143" s="202">
        <f>IF(N143="snížená",J143,0)</f>
        <v>0</v>
      </c>
      <c r="BG143" s="202">
        <f>IF(N143="zákl. přenesená",J143,0)</f>
        <v>0</v>
      </c>
      <c r="BH143" s="202">
        <f>IF(N143="sníž. přenesená",J143,0)</f>
        <v>0</v>
      </c>
      <c r="BI143" s="202">
        <f>IF(N143="nulová",J143,0)</f>
        <v>0</v>
      </c>
      <c r="BJ143" s="23" t="s">
        <v>79</v>
      </c>
      <c r="BK143" s="202">
        <f>ROUND(I143*H143,2)</f>
        <v>0</v>
      </c>
      <c r="BL143" s="23" t="s">
        <v>124</v>
      </c>
      <c r="BM143" s="23" t="s">
        <v>343</v>
      </c>
    </row>
    <row r="144" s="11" customFormat="1">
      <c r="B144" s="247"/>
      <c r="C144" s="248"/>
      <c r="D144" s="249" t="s">
        <v>259</v>
      </c>
      <c r="E144" s="250" t="s">
        <v>21</v>
      </c>
      <c r="F144" s="251" t="s">
        <v>344</v>
      </c>
      <c r="G144" s="248"/>
      <c r="H144" s="252">
        <v>7.5</v>
      </c>
      <c r="I144" s="253"/>
      <c r="J144" s="248"/>
      <c r="K144" s="248"/>
      <c r="L144" s="254"/>
      <c r="M144" s="255"/>
      <c r="N144" s="256"/>
      <c r="O144" s="256"/>
      <c r="P144" s="256"/>
      <c r="Q144" s="256"/>
      <c r="R144" s="256"/>
      <c r="S144" s="256"/>
      <c r="T144" s="257"/>
      <c r="AT144" s="258" t="s">
        <v>259</v>
      </c>
      <c r="AU144" s="258" t="s">
        <v>81</v>
      </c>
      <c r="AV144" s="11" t="s">
        <v>81</v>
      </c>
      <c r="AW144" s="11" t="s">
        <v>35</v>
      </c>
      <c r="AX144" s="11" t="s">
        <v>71</v>
      </c>
      <c r="AY144" s="258" t="s">
        <v>123</v>
      </c>
    </row>
    <row r="145" s="11" customFormat="1">
      <c r="B145" s="247"/>
      <c r="C145" s="248"/>
      <c r="D145" s="249" t="s">
        <v>259</v>
      </c>
      <c r="E145" s="250" t="s">
        <v>21</v>
      </c>
      <c r="F145" s="251" t="s">
        <v>345</v>
      </c>
      <c r="G145" s="248"/>
      <c r="H145" s="252">
        <v>2.7999999999999998</v>
      </c>
      <c r="I145" s="253"/>
      <c r="J145" s="248"/>
      <c r="K145" s="248"/>
      <c r="L145" s="254"/>
      <c r="M145" s="255"/>
      <c r="N145" s="256"/>
      <c r="O145" s="256"/>
      <c r="P145" s="256"/>
      <c r="Q145" s="256"/>
      <c r="R145" s="256"/>
      <c r="S145" s="256"/>
      <c r="T145" s="257"/>
      <c r="AT145" s="258" t="s">
        <v>259</v>
      </c>
      <c r="AU145" s="258" t="s">
        <v>81</v>
      </c>
      <c r="AV145" s="11" t="s">
        <v>81</v>
      </c>
      <c r="AW145" s="11" t="s">
        <v>35</v>
      </c>
      <c r="AX145" s="11" t="s">
        <v>71</v>
      </c>
      <c r="AY145" s="258" t="s">
        <v>123</v>
      </c>
    </row>
    <row r="146" s="11" customFormat="1">
      <c r="B146" s="247"/>
      <c r="C146" s="248"/>
      <c r="D146" s="249" t="s">
        <v>259</v>
      </c>
      <c r="E146" s="250" t="s">
        <v>21</v>
      </c>
      <c r="F146" s="251" t="s">
        <v>346</v>
      </c>
      <c r="G146" s="248"/>
      <c r="H146" s="252">
        <v>4.0999999999999996</v>
      </c>
      <c r="I146" s="253"/>
      <c r="J146" s="248"/>
      <c r="K146" s="248"/>
      <c r="L146" s="254"/>
      <c r="M146" s="255"/>
      <c r="N146" s="256"/>
      <c r="O146" s="256"/>
      <c r="P146" s="256"/>
      <c r="Q146" s="256"/>
      <c r="R146" s="256"/>
      <c r="S146" s="256"/>
      <c r="T146" s="257"/>
      <c r="AT146" s="258" t="s">
        <v>259</v>
      </c>
      <c r="AU146" s="258" t="s">
        <v>81</v>
      </c>
      <c r="AV146" s="11" t="s">
        <v>81</v>
      </c>
      <c r="AW146" s="11" t="s">
        <v>35</v>
      </c>
      <c r="AX146" s="11" t="s">
        <v>71</v>
      </c>
      <c r="AY146" s="258" t="s">
        <v>123</v>
      </c>
    </row>
    <row r="147" s="11" customFormat="1">
      <c r="B147" s="247"/>
      <c r="C147" s="248"/>
      <c r="D147" s="249" t="s">
        <v>259</v>
      </c>
      <c r="E147" s="250" t="s">
        <v>21</v>
      </c>
      <c r="F147" s="251" t="s">
        <v>347</v>
      </c>
      <c r="G147" s="248"/>
      <c r="H147" s="252">
        <v>5</v>
      </c>
      <c r="I147" s="253"/>
      <c r="J147" s="248"/>
      <c r="K147" s="248"/>
      <c r="L147" s="254"/>
      <c r="M147" s="255"/>
      <c r="N147" s="256"/>
      <c r="O147" s="256"/>
      <c r="P147" s="256"/>
      <c r="Q147" s="256"/>
      <c r="R147" s="256"/>
      <c r="S147" s="256"/>
      <c r="T147" s="257"/>
      <c r="AT147" s="258" t="s">
        <v>259</v>
      </c>
      <c r="AU147" s="258" t="s">
        <v>81</v>
      </c>
      <c r="AV147" s="11" t="s">
        <v>81</v>
      </c>
      <c r="AW147" s="11" t="s">
        <v>35</v>
      </c>
      <c r="AX147" s="11" t="s">
        <v>71</v>
      </c>
      <c r="AY147" s="258" t="s">
        <v>123</v>
      </c>
    </row>
    <row r="148" s="12" customFormat="1">
      <c r="B148" s="259"/>
      <c r="C148" s="260"/>
      <c r="D148" s="249" t="s">
        <v>259</v>
      </c>
      <c r="E148" s="261" t="s">
        <v>219</v>
      </c>
      <c r="F148" s="262" t="s">
        <v>286</v>
      </c>
      <c r="G148" s="260"/>
      <c r="H148" s="263">
        <v>19.399999999999999</v>
      </c>
      <c r="I148" s="264"/>
      <c r="J148" s="260"/>
      <c r="K148" s="260"/>
      <c r="L148" s="265"/>
      <c r="M148" s="266"/>
      <c r="N148" s="267"/>
      <c r="O148" s="267"/>
      <c r="P148" s="267"/>
      <c r="Q148" s="267"/>
      <c r="R148" s="267"/>
      <c r="S148" s="267"/>
      <c r="T148" s="268"/>
      <c r="AT148" s="269" t="s">
        <v>259</v>
      </c>
      <c r="AU148" s="269" t="s">
        <v>81</v>
      </c>
      <c r="AV148" s="12" t="s">
        <v>124</v>
      </c>
      <c r="AW148" s="12" t="s">
        <v>35</v>
      </c>
      <c r="AX148" s="12" t="s">
        <v>79</v>
      </c>
      <c r="AY148" s="269" t="s">
        <v>123</v>
      </c>
    </row>
    <row r="149" s="1" customFormat="1" ht="16.5" customHeight="1">
      <c r="B149" s="45"/>
      <c r="C149" s="238" t="s">
        <v>190</v>
      </c>
      <c r="D149" s="238" t="s">
        <v>253</v>
      </c>
      <c r="E149" s="239" t="s">
        <v>348</v>
      </c>
      <c r="F149" s="240" t="s">
        <v>349</v>
      </c>
      <c r="G149" s="241" t="s">
        <v>301</v>
      </c>
      <c r="H149" s="242">
        <v>19.399999999999999</v>
      </c>
      <c r="I149" s="243"/>
      <c r="J149" s="244">
        <f>ROUND(I149*H149,2)</f>
        <v>0</v>
      </c>
      <c r="K149" s="240" t="s">
        <v>257</v>
      </c>
      <c r="L149" s="71"/>
      <c r="M149" s="245" t="s">
        <v>21</v>
      </c>
      <c r="N149" s="246" t="s">
        <v>42</v>
      </c>
      <c r="O149" s="46"/>
      <c r="P149" s="200">
        <f>O149*H149</f>
        <v>0</v>
      </c>
      <c r="Q149" s="200">
        <v>0</v>
      </c>
      <c r="R149" s="200">
        <f>Q149*H149</f>
        <v>0</v>
      </c>
      <c r="S149" s="200">
        <v>0</v>
      </c>
      <c r="T149" s="201">
        <f>S149*H149</f>
        <v>0</v>
      </c>
      <c r="AR149" s="23" t="s">
        <v>124</v>
      </c>
      <c r="AT149" s="23" t="s">
        <v>253</v>
      </c>
      <c r="AU149" s="23" t="s">
        <v>81</v>
      </c>
      <c r="AY149" s="23" t="s">
        <v>123</v>
      </c>
      <c r="BE149" s="202">
        <f>IF(N149="základní",J149,0)</f>
        <v>0</v>
      </c>
      <c r="BF149" s="202">
        <f>IF(N149="snížená",J149,0)</f>
        <v>0</v>
      </c>
      <c r="BG149" s="202">
        <f>IF(N149="zákl. přenesená",J149,0)</f>
        <v>0</v>
      </c>
      <c r="BH149" s="202">
        <f>IF(N149="sníž. přenesená",J149,0)</f>
        <v>0</v>
      </c>
      <c r="BI149" s="202">
        <f>IF(N149="nulová",J149,0)</f>
        <v>0</v>
      </c>
      <c r="BJ149" s="23" t="s">
        <v>79</v>
      </c>
      <c r="BK149" s="202">
        <f>ROUND(I149*H149,2)</f>
        <v>0</v>
      </c>
      <c r="BL149" s="23" t="s">
        <v>124</v>
      </c>
      <c r="BM149" s="23" t="s">
        <v>350</v>
      </c>
    </row>
    <row r="150" s="1" customFormat="1" ht="16.5" customHeight="1">
      <c r="B150" s="45"/>
      <c r="C150" s="238" t="s">
        <v>194</v>
      </c>
      <c r="D150" s="238" t="s">
        <v>253</v>
      </c>
      <c r="E150" s="239" t="s">
        <v>351</v>
      </c>
      <c r="F150" s="240" t="s">
        <v>352</v>
      </c>
      <c r="G150" s="241" t="s">
        <v>301</v>
      </c>
      <c r="H150" s="242">
        <v>533.07000000000005</v>
      </c>
      <c r="I150" s="243"/>
      <c r="J150" s="244">
        <f>ROUND(I150*H150,2)</f>
        <v>0</v>
      </c>
      <c r="K150" s="240" t="s">
        <v>257</v>
      </c>
      <c r="L150" s="71"/>
      <c r="M150" s="245" t="s">
        <v>21</v>
      </c>
      <c r="N150" s="246" t="s">
        <v>42</v>
      </c>
      <c r="O150" s="46"/>
      <c r="P150" s="200">
        <f>O150*H150</f>
        <v>0</v>
      </c>
      <c r="Q150" s="200">
        <v>0</v>
      </c>
      <c r="R150" s="200">
        <f>Q150*H150</f>
        <v>0</v>
      </c>
      <c r="S150" s="200">
        <v>0</v>
      </c>
      <c r="T150" s="201">
        <f>S150*H150</f>
        <v>0</v>
      </c>
      <c r="AR150" s="23" t="s">
        <v>124</v>
      </c>
      <c r="AT150" s="23" t="s">
        <v>253</v>
      </c>
      <c r="AU150" s="23" t="s">
        <v>81</v>
      </c>
      <c r="AY150" s="23" t="s">
        <v>123</v>
      </c>
      <c r="BE150" s="202">
        <f>IF(N150="základní",J150,0)</f>
        <v>0</v>
      </c>
      <c r="BF150" s="202">
        <f>IF(N150="snížená",J150,0)</f>
        <v>0</v>
      </c>
      <c r="BG150" s="202">
        <f>IF(N150="zákl. přenesená",J150,0)</f>
        <v>0</v>
      </c>
      <c r="BH150" s="202">
        <f>IF(N150="sníž. přenesená",J150,0)</f>
        <v>0</v>
      </c>
      <c r="BI150" s="202">
        <f>IF(N150="nulová",J150,0)</f>
        <v>0</v>
      </c>
      <c r="BJ150" s="23" t="s">
        <v>79</v>
      </c>
      <c r="BK150" s="202">
        <f>ROUND(I150*H150,2)</f>
        <v>0</v>
      </c>
      <c r="BL150" s="23" t="s">
        <v>124</v>
      </c>
      <c r="BM150" s="23" t="s">
        <v>353</v>
      </c>
    </row>
    <row r="151" s="1" customFormat="1" ht="16.5" customHeight="1">
      <c r="B151" s="45"/>
      <c r="C151" s="238" t="s">
        <v>9</v>
      </c>
      <c r="D151" s="238" t="s">
        <v>253</v>
      </c>
      <c r="E151" s="239" t="s">
        <v>354</v>
      </c>
      <c r="F151" s="240" t="s">
        <v>355</v>
      </c>
      <c r="G151" s="241" t="s">
        <v>301</v>
      </c>
      <c r="H151" s="242">
        <v>533.07000000000005</v>
      </c>
      <c r="I151" s="243"/>
      <c r="J151" s="244">
        <f>ROUND(I151*H151,2)</f>
        <v>0</v>
      </c>
      <c r="K151" s="240" t="s">
        <v>257</v>
      </c>
      <c r="L151" s="71"/>
      <c r="M151" s="245" t="s">
        <v>21</v>
      </c>
      <c r="N151" s="246" t="s">
        <v>42</v>
      </c>
      <c r="O151" s="46"/>
      <c r="P151" s="200">
        <f>O151*H151</f>
        <v>0</v>
      </c>
      <c r="Q151" s="200">
        <v>0</v>
      </c>
      <c r="R151" s="200">
        <f>Q151*H151</f>
        <v>0</v>
      </c>
      <c r="S151" s="200">
        <v>0</v>
      </c>
      <c r="T151" s="201">
        <f>S151*H151</f>
        <v>0</v>
      </c>
      <c r="AR151" s="23" t="s">
        <v>124</v>
      </c>
      <c r="AT151" s="23" t="s">
        <v>253</v>
      </c>
      <c r="AU151" s="23" t="s">
        <v>81</v>
      </c>
      <c r="AY151" s="23" t="s">
        <v>123</v>
      </c>
      <c r="BE151" s="202">
        <f>IF(N151="základní",J151,0)</f>
        <v>0</v>
      </c>
      <c r="BF151" s="202">
        <f>IF(N151="snížená",J151,0)</f>
        <v>0</v>
      </c>
      <c r="BG151" s="202">
        <f>IF(N151="zákl. přenesená",J151,0)</f>
        <v>0</v>
      </c>
      <c r="BH151" s="202">
        <f>IF(N151="sníž. přenesená",J151,0)</f>
        <v>0</v>
      </c>
      <c r="BI151" s="202">
        <f>IF(N151="nulová",J151,0)</f>
        <v>0</v>
      </c>
      <c r="BJ151" s="23" t="s">
        <v>79</v>
      </c>
      <c r="BK151" s="202">
        <f>ROUND(I151*H151,2)</f>
        <v>0</v>
      </c>
      <c r="BL151" s="23" t="s">
        <v>124</v>
      </c>
      <c r="BM151" s="23" t="s">
        <v>356</v>
      </c>
    </row>
    <row r="152" s="11" customFormat="1">
      <c r="B152" s="247"/>
      <c r="C152" s="248"/>
      <c r="D152" s="249" t="s">
        <v>259</v>
      </c>
      <c r="E152" s="250" t="s">
        <v>21</v>
      </c>
      <c r="F152" s="251" t="s">
        <v>357</v>
      </c>
      <c r="G152" s="248"/>
      <c r="H152" s="252">
        <v>533.07000000000005</v>
      </c>
      <c r="I152" s="253"/>
      <c r="J152" s="248"/>
      <c r="K152" s="248"/>
      <c r="L152" s="254"/>
      <c r="M152" s="255"/>
      <c r="N152" s="256"/>
      <c r="O152" s="256"/>
      <c r="P152" s="256"/>
      <c r="Q152" s="256"/>
      <c r="R152" s="256"/>
      <c r="S152" s="256"/>
      <c r="T152" s="257"/>
      <c r="AT152" s="258" t="s">
        <v>259</v>
      </c>
      <c r="AU152" s="258" t="s">
        <v>81</v>
      </c>
      <c r="AV152" s="11" t="s">
        <v>81</v>
      </c>
      <c r="AW152" s="11" t="s">
        <v>35</v>
      </c>
      <c r="AX152" s="11" t="s">
        <v>79</v>
      </c>
      <c r="AY152" s="258" t="s">
        <v>123</v>
      </c>
    </row>
    <row r="153" s="1" customFormat="1" ht="16.5" customHeight="1">
      <c r="B153" s="45"/>
      <c r="C153" s="238" t="s">
        <v>358</v>
      </c>
      <c r="D153" s="238" t="s">
        <v>253</v>
      </c>
      <c r="E153" s="239" t="s">
        <v>359</v>
      </c>
      <c r="F153" s="240" t="s">
        <v>360</v>
      </c>
      <c r="G153" s="241" t="s">
        <v>361</v>
      </c>
      <c r="H153" s="242">
        <v>1066.1400000000001</v>
      </c>
      <c r="I153" s="243"/>
      <c r="J153" s="244">
        <f>ROUND(I153*H153,2)</f>
        <v>0</v>
      </c>
      <c r="K153" s="240" t="s">
        <v>257</v>
      </c>
      <c r="L153" s="71"/>
      <c r="M153" s="245" t="s">
        <v>21</v>
      </c>
      <c r="N153" s="246" t="s">
        <v>42</v>
      </c>
      <c r="O153" s="46"/>
      <c r="P153" s="200">
        <f>O153*H153</f>
        <v>0</v>
      </c>
      <c r="Q153" s="200">
        <v>0</v>
      </c>
      <c r="R153" s="200">
        <f>Q153*H153</f>
        <v>0</v>
      </c>
      <c r="S153" s="200">
        <v>0</v>
      </c>
      <c r="T153" s="201">
        <f>S153*H153</f>
        <v>0</v>
      </c>
      <c r="AR153" s="23" t="s">
        <v>124</v>
      </c>
      <c r="AT153" s="23" t="s">
        <v>253</v>
      </c>
      <c r="AU153" s="23" t="s">
        <v>81</v>
      </c>
      <c r="AY153" s="23" t="s">
        <v>123</v>
      </c>
      <c r="BE153" s="202">
        <f>IF(N153="základní",J153,0)</f>
        <v>0</v>
      </c>
      <c r="BF153" s="202">
        <f>IF(N153="snížená",J153,0)</f>
        <v>0</v>
      </c>
      <c r="BG153" s="202">
        <f>IF(N153="zákl. přenesená",J153,0)</f>
        <v>0</v>
      </c>
      <c r="BH153" s="202">
        <f>IF(N153="sníž. přenesená",J153,0)</f>
        <v>0</v>
      </c>
      <c r="BI153" s="202">
        <f>IF(N153="nulová",J153,0)</f>
        <v>0</v>
      </c>
      <c r="BJ153" s="23" t="s">
        <v>79</v>
      </c>
      <c r="BK153" s="202">
        <f>ROUND(I153*H153,2)</f>
        <v>0</v>
      </c>
      <c r="BL153" s="23" t="s">
        <v>124</v>
      </c>
      <c r="BM153" s="23" t="s">
        <v>362</v>
      </c>
    </row>
    <row r="154" s="11" customFormat="1">
      <c r="B154" s="247"/>
      <c r="C154" s="248"/>
      <c r="D154" s="249" t="s">
        <v>259</v>
      </c>
      <c r="E154" s="250" t="s">
        <v>21</v>
      </c>
      <c r="F154" s="251" t="s">
        <v>363</v>
      </c>
      <c r="G154" s="248"/>
      <c r="H154" s="252">
        <v>1066.1400000000001</v>
      </c>
      <c r="I154" s="253"/>
      <c r="J154" s="248"/>
      <c r="K154" s="248"/>
      <c r="L154" s="254"/>
      <c r="M154" s="255"/>
      <c r="N154" s="256"/>
      <c r="O154" s="256"/>
      <c r="P154" s="256"/>
      <c r="Q154" s="256"/>
      <c r="R154" s="256"/>
      <c r="S154" s="256"/>
      <c r="T154" s="257"/>
      <c r="AT154" s="258" t="s">
        <v>259</v>
      </c>
      <c r="AU154" s="258" t="s">
        <v>81</v>
      </c>
      <c r="AV154" s="11" t="s">
        <v>81</v>
      </c>
      <c r="AW154" s="11" t="s">
        <v>35</v>
      </c>
      <c r="AX154" s="11" t="s">
        <v>79</v>
      </c>
      <c r="AY154" s="258" t="s">
        <v>123</v>
      </c>
    </row>
    <row r="155" s="1" customFormat="1" ht="16.5" customHeight="1">
      <c r="B155" s="45"/>
      <c r="C155" s="238" t="s">
        <v>364</v>
      </c>
      <c r="D155" s="238" t="s">
        <v>253</v>
      </c>
      <c r="E155" s="239" t="s">
        <v>365</v>
      </c>
      <c r="F155" s="240" t="s">
        <v>366</v>
      </c>
      <c r="G155" s="241" t="s">
        <v>301</v>
      </c>
      <c r="H155" s="242">
        <v>26.727</v>
      </c>
      <c r="I155" s="243"/>
      <c r="J155" s="244">
        <f>ROUND(I155*H155,2)</f>
        <v>0</v>
      </c>
      <c r="K155" s="240" t="s">
        <v>257</v>
      </c>
      <c r="L155" s="71"/>
      <c r="M155" s="245" t="s">
        <v>21</v>
      </c>
      <c r="N155" s="246" t="s">
        <v>42</v>
      </c>
      <c r="O155" s="46"/>
      <c r="P155" s="200">
        <f>O155*H155</f>
        <v>0</v>
      </c>
      <c r="Q155" s="200">
        <v>0</v>
      </c>
      <c r="R155" s="200">
        <f>Q155*H155</f>
        <v>0</v>
      </c>
      <c r="S155" s="200">
        <v>0</v>
      </c>
      <c r="T155" s="201">
        <f>S155*H155</f>
        <v>0</v>
      </c>
      <c r="AR155" s="23" t="s">
        <v>124</v>
      </c>
      <c r="AT155" s="23" t="s">
        <v>253</v>
      </c>
      <c r="AU155" s="23" t="s">
        <v>81</v>
      </c>
      <c r="AY155" s="23" t="s">
        <v>123</v>
      </c>
      <c r="BE155" s="202">
        <f>IF(N155="základní",J155,0)</f>
        <v>0</v>
      </c>
      <c r="BF155" s="202">
        <f>IF(N155="snížená",J155,0)</f>
        <v>0</v>
      </c>
      <c r="BG155" s="202">
        <f>IF(N155="zákl. přenesená",J155,0)</f>
        <v>0</v>
      </c>
      <c r="BH155" s="202">
        <f>IF(N155="sníž. přenesená",J155,0)</f>
        <v>0</v>
      </c>
      <c r="BI155" s="202">
        <f>IF(N155="nulová",J155,0)</f>
        <v>0</v>
      </c>
      <c r="BJ155" s="23" t="s">
        <v>79</v>
      </c>
      <c r="BK155" s="202">
        <f>ROUND(I155*H155,2)</f>
        <v>0</v>
      </c>
      <c r="BL155" s="23" t="s">
        <v>124</v>
      </c>
      <c r="BM155" s="23" t="s">
        <v>367</v>
      </c>
    </row>
    <row r="156" s="11" customFormat="1">
      <c r="B156" s="247"/>
      <c r="C156" s="248"/>
      <c r="D156" s="249" t="s">
        <v>259</v>
      </c>
      <c r="E156" s="250" t="s">
        <v>21</v>
      </c>
      <c r="F156" s="251" t="s">
        <v>368</v>
      </c>
      <c r="G156" s="248"/>
      <c r="H156" s="252">
        <v>8.7970000000000006</v>
      </c>
      <c r="I156" s="253"/>
      <c r="J156" s="248"/>
      <c r="K156" s="248"/>
      <c r="L156" s="254"/>
      <c r="M156" s="255"/>
      <c r="N156" s="256"/>
      <c r="O156" s="256"/>
      <c r="P156" s="256"/>
      <c r="Q156" s="256"/>
      <c r="R156" s="256"/>
      <c r="S156" s="256"/>
      <c r="T156" s="257"/>
      <c r="AT156" s="258" t="s">
        <v>259</v>
      </c>
      <c r="AU156" s="258" t="s">
        <v>81</v>
      </c>
      <c r="AV156" s="11" t="s">
        <v>81</v>
      </c>
      <c r="AW156" s="11" t="s">
        <v>35</v>
      </c>
      <c r="AX156" s="11" t="s">
        <v>71</v>
      </c>
      <c r="AY156" s="258" t="s">
        <v>123</v>
      </c>
    </row>
    <row r="157" s="11" customFormat="1">
      <c r="B157" s="247"/>
      <c r="C157" s="248"/>
      <c r="D157" s="249" t="s">
        <v>259</v>
      </c>
      <c r="E157" s="250" t="s">
        <v>21</v>
      </c>
      <c r="F157" s="251" t="s">
        <v>369</v>
      </c>
      <c r="G157" s="248"/>
      <c r="H157" s="252">
        <v>6.0999999999999996</v>
      </c>
      <c r="I157" s="253"/>
      <c r="J157" s="248"/>
      <c r="K157" s="248"/>
      <c r="L157" s="254"/>
      <c r="M157" s="255"/>
      <c r="N157" s="256"/>
      <c r="O157" s="256"/>
      <c r="P157" s="256"/>
      <c r="Q157" s="256"/>
      <c r="R157" s="256"/>
      <c r="S157" s="256"/>
      <c r="T157" s="257"/>
      <c r="AT157" s="258" t="s">
        <v>259</v>
      </c>
      <c r="AU157" s="258" t="s">
        <v>81</v>
      </c>
      <c r="AV157" s="11" t="s">
        <v>81</v>
      </c>
      <c r="AW157" s="11" t="s">
        <v>35</v>
      </c>
      <c r="AX157" s="11" t="s">
        <v>71</v>
      </c>
      <c r="AY157" s="258" t="s">
        <v>123</v>
      </c>
    </row>
    <row r="158" s="11" customFormat="1">
      <c r="B158" s="247"/>
      <c r="C158" s="248"/>
      <c r="D158" s="249" t="s">
        <v>259</v>
      </c>
      <c r="E158" s="250" t="s">
        <v>21</v>
      </c>
      <c r="F158" s="251" t="s">
        <v>370</v>
      </c>
      <c r="G158" s="248"/>
      <c r="H158" s="252">
        <v>11.83</v>
      </c>
      <c r="I158" s="253"/>
      <c r="J158" s="248"/>
      <c r="K158" s="248"/>
      <c r="L158" s="254"/>
      <c r="M158" s="255"/>
      <c r="N158" s="256"/>
      <c r="O158" s="256"/>
      <c r="P158" s="256"/>
      <c r="Q158" s="256"/>
      <c r="R158" s="256"/>
      <c r="S158" s="256"/>
      <c r="T158" s="257"/>
      <c r="AT158" s="258" t="s">
        <v>259</v>
      </c>
      <c r="AU158" s="258" t="s">
        <v>81</v>
      </c>
      <c r="AV158" s="11" t="s">
        <v>81</v>
      </c>
      <c r="AW158" s="11" t="s">
        <v>35</v>
      </c>
      <c r="AX158" s="11" t="s">
        <v>71</v>
      </c>
      <c r="AY158" s="258" t="s">
        <v>123</v>
      </c>
    </row>
    <row r="159" s="12" customFormat="1">
      <c r="B159" s="259"/>
      <c r="C159" s="260"/>
      <c r="D159" s="249" t="s">
        <v>259</v>
      </c>
      <c r="E159" s="261" t="s">
        <v>236</v>
      </c>
      <c r="F159" s="262" t="s">
        <v>286</v>
      </c>
      <c r="G159" s="260"/>
      <c r="H159" s="263">
        <v>26.727</v>
      </c>
      <c r="I159" s="264"/>
      <c r="J159" s="260"/>
      <c r="K159" s="260"/>
      <c r="L159" s="265"/>
      <c r="M159" s="266"/>
      <c r="N159" s="267"/>
      <c r="O159" s="267"/>
      <c r="P159" s="267"/>
      <c r="Q159" s="267"/>
      <c r="R159" s="267"/>
      <c r="S159" s="267"/>
      <c r="T159" s="268"/>
      <c r="AT159" s="269" t="s">
        <v>259</v>
      </c>
      <c r="AU159" s="269" t="s">
        <v>81</v>
      </c>
      <c r="AV159" s="12" t="s">
        <v>124</v>
      </c>
      <c r="AW159" s="12" t="s">
        <v>35</v>
      </c>
      <c r="AX159" s="12" t="s">
        <v>79</v>
      </c>
      <c r="AY159" s="269" t="s">
        <v>123</v>
      </c>
    </row>
    <row r="160" s="1" customFormat="1" ht="16.5" customHeight="1">
      <c r="B160" s="45"/>
      <c r="C160" s="190" t="s">
        <v>371</v>
      </c>
      <c r="D160" s="190" t="s">
        <v>118</v>
      </c>
      <c r="E160" s="191" t="s">
        <v>372</v>
      </c>
      <c r="F160" s="192" t="s">
        <v>373</v>
      </c>
      <c r="G160" s="193" t="s">
        <v>361</v>
      </c>
      <c r="H160" s="194">
        <v>51.316000000000002</v>
      </c>
      <c r="I160" s="195"/>
      <c r="J160" s="196">
        <f>ROUND(I160*H160,2)</f>
        <v>0</v>
      </c>
      <c r="K160" s="192" t="s">
        <v>257</v>
      </c>
      <c r="L160" s="197"/>
      <c r="M160" s="198" t="s">
        <v>21</v>
      </c>
      <c r="N160" s="199" t="s">
        <v>42</v>
      </c>
      <c r="O160" s="46"/>
      <c r="P160" s="200">
        <f>O160*H160</f>
        <v>0</v>
      </c>
      <c r="Q160" s="200">
        <v>1</v>
      </c>
      <c r="R160" s="200">
        <f>Q160*H160</f>
        <v>51.316000000000002</v>
      </c>
      <c r="S160" s="200">
        <v>0</v>
      </c>
      <c r="T160" s="201">
        <f>S160*H160</f>
        <v>0</v>
      </c>
      <c r="AR160" s="23" t="s">
        <v>122</v>
      </c>
      <c r="AT160" s="23" t="s">
        <v>118</v>
      </c>
      <c r="AU160" s="23" t="s">
        <v>81</v>
      </c>
      <c r="AY160" s="23" t="s">
        <v>123</v>
      </c>
      <c r="BE160" s="202">
        <f>IF(N160="základní",J160,0)</f>
        <v>0</v>
      </c>
      <c r="BF160" s="202">
        <f>IF(N160="snížená",J160,0)</f>
        <v>0</v>
      </c>
      <c r="BG160" s="202">
        <f>IF(N160="zákl. přenesená",J160,0)</f>
        <v>0</v>
      </c>
      <c r="BH160" s="202">
        <f>IF(N160="sníž. přenesená",J160,0)</f>
        <v>0</v>
      </c>
      <c r="BI160" s="202">
        <f>IF(N160="nulová",J160,0)</f>
        <v>0</v>
      </c>
      <c r="BJ160" s="23" t="s">
        <v>79</v>
      </c>
      <c r="BK160" s="202">
        <f>ROUND(I160*H160,2)</f>
        <v>0</v>
      </c>
      <c r="BL160" s="23" t="s">
        <v>124</v>
      </c>
      <c r="BM160" s="23" t="s">
        <v>374</v>
      </c>
    </row>
    <row r="161" s="11" customFormat="1">
      <c r="B161" s="247"/>
      <c r="C161" s="248"/>
      <c r="D161" s="249" t="s">
        <v>259</v>
      </c>
      <c r="E161" s="250" t="s">
        <v>21</v>
      </c>
      <c r="F161" s="251" t="s">
        <v>375</v>
      </c>
      <c r="G161" s="248"/>
      <c r="H161" s="252">
        <v>51.316000000000002</v>
      </c>
      <c r="I161" s="253"/>
      <c r="J161" s="248"/>
      <c r="K161" s="248"/>
      <c r="L161" s="254"/>
      <c r="M161" s="255"/>
      <c r="N161" s="256"/>
      <c r="O161" s="256"/>
      <c r="P161" s="256"/>
      <c r="Q161" s="256"/>
      <c r="R161" s="256"/>
      <c r="S161" s="256"/>
      <c r="T161" s="257"/>
      <c r="AT161" s="258" t="s">
        <v>259</v>
      </c>
      <c r="AU161" s="258" t="s">
        <v>81</v>
      </c>
      <c r="AV161" s="11" t="s">
        <v>81</v>
      </c>
      <c r="AW161" s="11" t="s">
        <v>35</v>
      </c>
      <c r="AX161" s="11" t="s">
        <v>79</v>
      </c>
      <c r="AY161" s="258" t="s">
        <v>123</v>
      </c>
    </row>
    <row r="162" s="1" customFormat="1" ht="25.5" customHeight="1">
      <c r="B162" s="45"/>
      <c r="C162" s="238" t="s">
        <v>376</v>
      </c>
      <c r="D162" s="238" t="s">
        <v>253</v>
      </c>
      <c r="E162" s="239" t="s">
        <v>377</v>
      </c>
      <c r="F162" s="240" t="s">
        <v>378</v>
      </c>
      <c r="G162" s="241" t="s">
        <v>256</v>
      </c>
      <c r="H162" s="242">
        <v>170</v>
      </c>
      <c r="I162" s="243"/>
      <c r="J162" s="244">
        <f>ROUND(I162*H162,2)</f>
        <v>0</v>
      </c>
      <c r="K162" s="240" t="s">
        <v>257</v>
      </c>
      <c r="L162" s="71"/>
      <c r="M162" s="245" t="s">
        <v>21</v>
      </c>
      <c r="N162" s="246" t="s">
        <v>42</v>
      </c>
      <c r="O162" s="46"/>
      <c r="P162" s="200">
        <f>O162*H162</f>
        <v>0</v>
      </c>
      <c r="Q162" s="200">
        <v>0</v>
      </c>
      <c r="R162" s="200">
        <f>Q162*H162</f>
        <v>0</v>
      </c>
      <c r="S162" s="200">
        <v>0</v>
      </c>
      <c r="T162" s="201">
        <f>S162*H162</f>
        <v>0</v>
      </c>
      <c r="AR162" s="23" t="s">
        <v>124</v>
      </c>
      <c r="AT162" s="23" t="s">
        <v>253</v>
      </c>
      <c r="AU162" s="23" t="s">
        <v>81</v>
      </c>
      <c r="AY162" s="23" t="s">
        <v>123</v>
      </c>
      <c r="BE162" s="202">
        <f>IF(N162="základní",J162,0)</f>
        <v>0</v>
      </c>
      <c r="BF162" s="202">
        <f>IF(N162="snížená",J162,0)</f>
        <v>0</v>
      </c>
      <c r="BG162" s="202">
        <f>IF(N162="zákl. přenesená",J162,0)</f>
        <v>0</v>
      </c>
      <c r="BH162" s="202">
        <f>IF(N162="sníž. přenesená",J162,0)</f>
        <v>0</v>
      </c>
      <c r="BI162" s="202">
        <f>IF(N162="nulová",J162,0)</f>
        <v>0</v>
      </c>
      <c r="BJ162" s="23" t="s">
        <v>79</v>
      </c>
      <c r="BK162" s="202">
        <f>ROUND(I162*H162,2)</f>
        <v>0</v>
      </c>
      <c r="BL162" s="23" t="s">
        <v>124</v>
      </c>
      <c r="BM162" s="23" t="s">
        <v>379</v>
      </c>
    </row>
    <row r="163" s="1" customFormat="1" ht="25.5" customHeight="1">
      <c r="B163" s="45"/>
      <c r="C163" s="238" t="s">
        <v>380</v>
      </c>
      <c r="D163" s="238" t="s">
        <v>253</v>
      </c>
      <c r="E163" s="239" t="s">
        <v>381</v>
      </c>
      <c r="F163" s="240" t="s">
        <v>382</v>
      </c>
      <c r="G163" s="241" t="s">
        <v>256</v>
      </c>
      <c r="H163" s="242">
        <v>170</v>
      </c>
      <c r="I163" s="243"/>
      <c r="J163" s="244">
        <f>ROUND(I163*H163,2)</f>
        <v>0</v>
      </c>
      <c r="K163" s="240" t="s">
        <v>257</v>
      </c>
      <c r="L163" s="71"/>
      <c r="M163" s="245" t="s">
        <v>21</v>
      </c>
      <c r="N163" s="246" t="s">
        <v>42</v>
      </c>
      <c r="O163" s="46"/>
      <c r="P163" s="200">
        <f>O163*H163</f>
        <v>0</v>
      </c>
      <c r="Q163" s="200">
        <v>0</v>
      </c>
      <c r="R163" s="200">
        <f>Q163*H163</f>
        <v>0</v>
      </c>
      <c r="S163" s="200">
        <v>0</v>
      </c>
      <c r="T163" s="201">
        <f>S163*H163</f>
        <v>0</v>
      </c>
      <c r="AR163" s="23" t="s">
        <v>124</v>
      </c>
      <c r="AT163" s="23" t="s">
        <v>253</v>
      </c>
      <c r="AU163" s="23" t="s">
        <v>81</v>
      </c>
      <c r="AY163" s="23" t="s">
        <v>123</v>
      </c>
      <c r="BE163" s="202">
        <f>IF(N163="základní",J163,0)</f>
        <v>0</v>
      </c>
      <c r="BF163" s="202">
        <f>IF(N163="snížená",J163,0)</f>
        <v>0</v>
      </c>
      <c r="BG163" s="202">
        <f>IF(N163="zákl. přenesená",J163,0)</f>
        <v>0</v>
      </c>
      <c r="BH163" s="202">
        <f>IF(N163="sníž. přenesená",J163,0)</f>
        <v>0</v>
      </c>
      <c r="BI163" s="202">
        <f>IF(N163="nulová",J163,0)</f>
        <v>0</v>
      </c>
      <c r="BJ163" s="23" t="s">
        <v>79</v>
      </c>
      <c r="BK163" s="202">
        <f>ROUND(I163*H163,2)</f>
        <v>0</v>
      </c>
      <c r="BL163" s="23" t="s">
        <v>124</v>
      </c>
      <c r="BM163" s="23" t="s">
        <v>383</v>
      </c>
    </row>
    <row r="164" s="1" customFormat="1" ht="16.5" customHeight="1">
      <c r="B164" s="45"/>
      <c r="C164" s="190" t="s">
        <v>384</v>
      </c>
      <c r="D164" s="190" t="s">
        <v>118</v>
      </c>
      <c r="E164" s="191" t="s">
        <v>385</v>
      </c>
      <c r="F164" s="192" t="s">
        <v>386</v>
      </c>
      <c r="G164" s="193" t="s">
        <v>387</v>
      </c>
      <c r="H164" s="194">
        <v>4.25</v>
      </c>
      <c r="I164" s="195"/>
      <c r="J164" s="196">
        <f>ROUND(I164*H164,2)</f>
        <v>0</v>
      </c>
      <c r="K164" s="192" t="s">
        <v>257</v>
      </c>
      <c r="L164" s="197"/>
      <c r="M164" s="198" t="s">
        <v>21</v>
      </c>
      <c r="N164" s="199" t="s">
        <v>42</v>
      </c>
      <c r="O164" s="46"/>
      <c r="P164" s="200">
        <f>O164*H164</f>
        <v>0</v>
      </c>
      <c r="Q164" s="200">
        <v>0.001</v>
      </c>
      <c r="R164" s="200">
        <f>Q164*H164</f>
        <v>0.0042500000000000003</v>
      </c>
      <c r="S164" s="200">
        <v>0</v>
      </c>
      <c r="T164" s="201">
        <f>S164*H164</f>
        <v>0</v>
      </c>
      <c r="AR164" s="23" t="s">
        <v>122</v>
      </c>
      <c r="AT164" s="23" t="s">
        <v>118</v>
      </c>
      <c r="AU164" s="23" t="s">
        <v>81</v>
      </c>
      <c r="AY164" s="23" t="s">
        <v>123</v>
      </c>
      <c r="BE164" s="202">
        <f>IF(N164="základní",J164,0)</f>
        <v>0</v>
      </c>
      <c r="BF164" s="202">
        <f>IF(N164="snížená",J164,0)</f>
        <v>0</v>
      </c>
      <c r="BG164" s="202">
        <f>IF(N164="zákl. přenesená",J164,0)</f>
        <v>0</v>
      </c>
      <c r="BH164" s="202">
        <f>IF(N164="sníž. přenesená",J164,0)</f>
        <v>0</v>
      </c>
      <c r="BI164" s="202">
        <f>IF(N164="nulová",J164,0)</f>
        <v>0</v>
      </c>
      <c r="BJ164" s="23" t="s">
        <v>79</v>
      </c>
      <c r="BK164" s="202">
        <f>ROUND(I164*H164,2)</f>
        <v>0</v>
      </c>
      <c r="BL164" s="23" t="s">
        <v>124</v>
      </c>
      <c r="BM164" s="23" t="s">
        <v>388</v>
      </c>
    </row>
    <row r="165" s="11" customFormat="1">
      <c r="B165" s="247"/>
      <c r="C165" s="248"/>
      <c r="D165" s="249" t="s">
        <v>259</v>
      </c>
      <c r="E165" s="250" t="s">
        <v>21</v>
      </c>
      <c r="F165" s="251" t="s">
        <v>389</v>
      </c>
      <c r="G165" s="248"/>
      <c r="H165" s="252">
        <v>4.25</v>
      </c>
      <c r="I165" s="253"/>
      <c r="J165" s="248"/>
      <c r="K165" s="248"/>
      <c r="L165" s="254"/>
      <c r="M165" s="255"/>
      <c r="N165" s="256"/>
      <c r="O165" s="256"/>
      <c r="P165" s="256"/>
      <c r="Q165" s="256"/>
      <c r="R165" s="256"/>
      <c r="S165" s="256"/>
      <c r="T165" s="257"/>
      <c r="AT165" s="258" t="s">
        <v>259</v>
      </c>
      <c r="AU165" s="258" t="s">
        <v>81</v>
      </c>
      <c r="AV165" s="11" t="s">
        <v>81</v>
      </c>
      <c r="AW165" s="11" t="s">
        <v>35</v>
      </c>
      <c r="AX165" s="11" t="s">
        <v>79</v>
      </c>
      <c r="AY165" s="258" t="s">
        <v>123</v>
      </c>
    </row>
    <row r="166" s="1" customFormat="1" ht="16.5" customHeight="1">
      <c r="B166" s="45"/>
      <c r="C166" s="238" t="s">
        <v>390</v>
      </c>
      <c r="D166" s="238" t="s">
        <v>253</v>
      </c>
      <c r="E166" s="239" t="s">
        <v>391</v>
      </c>
      <c r="F166" s="240" t="s">
        <v>392</v>
      </c>
      <c r="G166" s="241" t="s">
        <v>256</v>
      </c>
      <c r="H166" s="242">
        <v>463.80000000000001</v>
      </c>
      <c r="I166" s="243"/>
      <c r="J166" s="244">
        <f>ROUND(I166*H166,2)</f>
        <v>0</v>
      </c>
      <c r="K166" s="240" t="s">
        <v>257</v>
      </c>
      <c r="L166" s="71"/>
      <c r="M166" s="245" t="s">
        <v>21</v>
      </c>
      <c r="N166" s="246" t="s">
        <v>42</v>
      </c>
      <c r="O166" s="46"/>
      <c r="P166" s="200">
        <f>O166*H166</f>
        <v>0</v>
      </c>
      <c r="Q166" s="200">
        <v>0</v>
      </c>
      <c r="R166" s="200">
        <f>Q166*H166</f>
        <v>0</v>
      </c>
      <c r="S166" s="200">
        <v>0</v>
      </c>
      <c r="T166" s="201">
        <f>S166*H166</f>
        <v>0</v>
      </c>
      <c r="AR166" s="23" t="s">
        <v>124</v>
      </c>
      <c r="AT166" s="23" t="s">
        <v>253</v>
      </c>
      <c r="AU166" s="23" t="s">
        <v>81</v>
      </c>
      <c r="AY166" s="23" t="s">
        <v>123</v>
      </c>
      <c r="BE166" s="202">
        <f>IF(N166="základní",J166,0)</f>
        <v>0</v>
      </c>
      <c r="BF166" s="202">
        <f>IF(N166="snížená",J166,0)</f>
        <v>0</v>
      </c>
      <c r="BG166" s="202">
        <f>IF(N166="zákl. přenesená",J166,0)</f>
        <v>0</v>
      </c>
      <c r="BH166" s="202">
        <f>IF(N166="sníž. přenesená",J166,0)</f>
        <v>0</v>
      </c>
      <c r="BI166" s="202">
        <f>IF(N166="nulová",J166,0)</f>
        <v>0</v>
      </c>
      <c r="BJ166" s="23" t="s">
        <v>79</v>
      </c>
      <c r="BK166" s="202">
        <f>ROUND(I166*H166,2)</f>
        <v>0</v>
      </c>
      <c r="BL166" s="23" t="s">
        <v>124</v>
      </c>
      <c r="BM166" s="23" t="s">
        <v>393</v>
      </c>
    </row>
    <row r="167" s="11" customFormat="1">
      <c r="B167" s="247"/>
      <c r="C167" s="248"/>
      <c r="D167" s="249" t="s">
        <v>259</v>
      </c>
      <c r="E167" s="250" t="s">
        <v>21</v>
      </c>
      <c r="F167" s="251" t="s">
        <v>394</v>
      </c>
      <c r="G167" s="248"/>
      <c r="H167" s="252">
        <v>463.80000000000001</v>
      </c>
      <c r="I167" s="253"/>
      <c r="J167" s="248"/>
      <c r="K167" s="248"/>
      <c r="L167" s="254"/>
      <c r="M167" s="255"/>
      <c r="N167" s="256"/>
      <c r="O167" s="256"/>
      <c r="P167" s="256"/>
      <c r="Q167" s="256"/>
      <c r="R167" s="256"/>
      <c r="S167" s="256"/>
      <c r="T167" s="257"/>
      <c r="AT167" s="258" t="s">
        <v>259</v>
      </c>
      <c r="AU167" s="258" t="s">
        <v>81</v>
      </c>
      <c r="AV167" s="11" t="s">
        <v>81</v>
      </c>
      <c r="AW167" s="11" t="s">
        <v>35</v>
      </c>
      <c r="AX167" s="11" t="s">
        <v>79</v>
      </c>
      <c r="AY167" s="258" t="s">
        <v>123</v>
      </c>
    </row>
    <row r="168" s="10" customFormat="1" ht="29.88" customHeight="1">
      <c r="B168" s="222"/>
      <c r="C168" s="223"/>
      <c r="D168" s="224" t="s">
        <v>70</v>
      </c>
      <c r="E168" s="236" t="s">
        <v>81</v>
      </c>
      <c r="F168" s="236" t="s">
        <v>395</v>
      </c>
      <c r="G168" s="223"/>
      <c r="H168" s="223"/>
      <c r="I168" s="226"/>
      <c r="J168" s="237">
        <f>BK168</f>
        <v>0</v>
      </c>
      <c r="K168" s="223"/>
      <c r="L168" s="228"/>
      <c r="M168" s="229"/>
      <c r="N168" s="230"/>
      <c r="O168" s="230"/>
      <c r="P168" s="231">
        <f>SUM(P169:P179)</f>
        <v>0</v>
      </c>
      <c r="Q168" s="230"/>
      <c r="R168" s="231">
        <f>SUM(R169:R179)</f>
        <v>0.043654999999999999</v>
      </c>
      <c r="S168" s="230"/>
      <c r="T168" s="232">
        <f>SUM(T169:T179)</f>
        <v>0</v>
      </c>
      <c r="AR168" s="233" t="s">
        <v>79</v>
      </c>
      <c r="AT168" s="234" t="s">
        <v>70</v>
      </c>
      <c r="AU168" s="234" t="s">
        <v>79</v>
      </c>
      <c r="AY168" s="233" t="s">
        <v>123</v>
      </c>
      <c r="BK168" s="235">
        <f>SUM(BK169:BK179)</f>
        <v>0</v>
      </c>
    </row>
    <row r="169" s="1" customFormat="1" ht="25.5" customHeight="1">
      <c r="B169" s="45"/>
      <c r="C169" s="238" t="s">
        <v>396</v>
      </c>
      <c r="D169" s="238" t="s">
        <v>253</v>
      </c>
      <c r="E169" s="239" t="s">
        <v>397</v>
      </c>
      <c r="F169" s="240" t="s">
        <v>398</v>
      </c>
      <c r="G169" s="241" t="s">
        <v>301</v>
      </c>
      <c r="H169" s="242">
        <v>8.7880000000000003</v>
      </c>
      <c r="I169" s="243"/>
      <c r="J169" s="244">
        <f>ROUND(I169*H169,2)</f>
        <v>0</v>
      </c>
      <c r="K169" s="240" t="s">
        <v>257</v>
      </c>
      <c r="L169" s="71"/>
      <c r="M169" s="245" t="s">
        <v>21</v>
      </c>
      <c r="N169" s="246" t="s">
        <v>42</v>
      </c>
      <c r="O169" s="46"/>
      <c r="P169" s="200">
        <f>O169*H169</f>
        <v>0</v>
      </c>
      <c r="Q169" s="200">
        <v>0</v>
      </c>
      <c r="R169" s="200">
        <f>Q169*H169</f>
        <v>0</v>
      </c>
      <c r="S169" s="200">
        <v>0</v>
      </c>
      <c r="T169" s="201">
        <f>S169*H169</f>
        <v>0</v>
      </c>
      <c r="AR169" s="23" t="s">
        <v>124</v>
      </c>
      <c r="AT169" s="23" t="s">
        <v>253</v>
      </c>
      <c r="AU169" s="23" t="s">
        <v>81</v>
      </c>
      <c r="AY169" s="23" t="s">
        <v>123</v>
      </c>
      <c r="BE169" s="202">
        <f>IF(N169="základní",J169,0)</f>
        <v>0</v>
      </c>
      <c r="BF169" s="202">
        <f>IF(N169="snížená",J169,0)</f>
        <v>0</v>
      </c>
      <c r="BG169" s="202">
        <f>IF(N169="zákl. přenesená",J169,0)</f>
        <v>0</v>
      </c>
      <c r="BH169" s="202">
        <f>IF(N169="sníž. přenesená",J169,0)</f>
        <v>0</v>
      </c>
      <c r="BI169" s="202">
        <f>IF(N169="nulová",J169,0)</f>
        <v>0</v>
      </c>
      <c r="BJ169" s="23" t="s">
        <v>79</v>
      </c>
      <c r="BK169" s="202">
        <f>ROUND(I169*H169,2)</f>
        <v>0</v>
      </c>
      <c r="BL169" s="23" t="s">
        <v>124</v>
      </c>
      <c r="BM169" s="23" t="s">
        <v>399</v>
      </c>
    </row>
    <row r="170" s="11" customFormat="1">
      <c r="B170" s="247"/>
      <c r="C170" s="248"/>
      <c r="D170" s="249" t="s">
        <v>259</v>
      </c>
      <c r="E170" s="250" t="s">
        <v>21</v>
      </c>
      <c r="F170" s="251" t="s">
        <v>400</v>
      </c>
      <c r="G170" s="248"/>
      <c r="H170" s="252">
        <v>8.7880000000000003</v>
      </c>
      <c r="I170" s="253"/>
      <c r="J170" s="248"/>
      <c r="K170" s="248"/>
      <c r="L170" s="254"/>
      <c r="M170" s="255"/>
      <c r="N170" s="256"/>
      <c r="O170" s="256"/>
      <c r="P170" s="256"/>
      <c r="Q170" s="256"/>
      <c r="R170" s="256"/>
      <c r="S170" s="256"/>
      <c r="T170" s="257"/>
      <c r="AT170" s="258" t="s">
        <v>259</v>
      </c>
      <c r="AU170" s="258" t="s">
        <v>81</v>
      </c>
      <c r="AV170" s="11" t="s">
        <v>81</v>
      </c>
      <c r="AW170" s="11" t="s">
        <v>35</v>
      </c>
      <c r="AX170" s="11" t="s">
        <v>79</v>
      </c>
      <c r="AY170" s="258" t="s">
        <v>123</v>
      </c>
    </row>
    <row r="171" s="1" customFormat="1" ht="16.5" customHeight="1">
      <c r="B171" s="45"/>
      <c r="C171" s="238" t="s">
        <v>401</v>
      </c>
      <c r="D171" s="238" t="s">
        <v>253</v>
      </c>
      <c r="E171" s="239" t="s">
        <v>402</v>
      </c>
      <c r="F171" s="240" t="s">
        <v>403</v>
      </c>
      <c r="G171" s="241" t="s">
        <v>301</v>
      </c>
      <c r="H171" s="242">
        <v>0.71299999999999997</v>
      </c>
      <c r="I171" s="243"/>
      <c r="J171" s="244">
        <f>ROUND(I171*H171,2)</f>
        <v>0</v>
      </c>
      <c r="K171" s="240" t="s">
        <v>257</v>
      </c>
      <c r="L171" s="71"/>
      <c r="M171" s="245" t="s">
        <v>21</v>
      </c>
      <c r="N171" s="246" t="s">
        <v>42</v>
      </c>
      <c r="O171" s="46"/>
      <c r="P171" s="200">
        <f>O171*H171</f>
        <v>0</v>
      </c>
      <c r="Q171" s="200">
        <v>0</v>
      </c>
      <c r="R171" s="200">
        <f>Q171*H171</f>
        <v>0</v>
      </c>
      <c r="S171" s="200">
        <v>0</v>
      </c>
      <c r="T171" s="201">
        <f>S171*H171</f>
        <v>0</v>
      </c>
      <c r="AR171" s="23" t="s">
        <v>124</v>
      </c>
      <c r="AT171" s="23" t="s">
        <v>253</v>
      </c>
      <c r="AU171" s="23" t="s">
        <v>81</v>
      </c>
      <c r="AY171" s="23" t="s">
        <v>123</v>
      </c>
      <c r="BE171" s="202">
        <f>IF(N171="základní",J171,0)</f>
        <v>0</v>
      </c>
      <c r="BF171" s="202">
        <f>IF(N171="snížená",J171,0)</f>
        <v>0</v>
      </c>
      <c r="BG171" s="202">
        <f>IF(N171="zákl. přenesená",J171,0)</f>
        <v>0</v>
      </c>
      <c r="BH171" s="202">
        <f>IF(N171="sníž. přenesená",J171,0)</f>
        <v>0</v>
      </c>
      <c r="BI171" s="202">
        <f>IF(N171="nulová",J171,0)</f>
        <v>0</v>
      </c>
      <c r="BJ171" s="23" t="s">
        <v>79</v>
      </c>
      <c r="BK171" s="202">
        <f>ROUND(I171*H171,2)</f>
        <v>0</v>
      </c>
      <c r="BL171" s="23" t="s">
        <v>124</v>
      </c>
      <c r="BM171" s="23" t="s">
        <v>404</v>
      </c>
    </row>
    <row r="172" s="11" customFormat="1">
      <c r="B172" s="247"/>
      <c r="C172" s="248"/>
      <c r="D172" s="249" t="s">
        <v>259</v>
      </c>
      <c r="E172" s="250" t="s">
        <v>21</v>
      </c>
      <c r="F172" s="251" t="s">
        <v>405</v>
      </c>
      <c r="G172" s="248"/>
      <c r="H172" s="252">
        <v>0.71299999999999997</v>
      </c>
      <c r="I172" s="253"/>
      <c r="J172" s="248"/>
      <c r="K172" s="248"/>
      <c r="L172" s="254"/>
      <c r="M172" s="255"/>
      <c r="N172" s="256"/>
      <c r="O172" s="256"/>
      <c r="P172" s="256"/>
      <c r="Q172" s="256"/>
      <c r="R172" s="256"/>
      <c r="S172" s="256"/>
      <c r="T172" s="257"/>
      <c r="AT172" s="258" t="s">
        <v>259</v>
      </c>
      <c r="AU172" s="258" t="s">
        <v>81</v>
      </c>
      <c r="AV172" s="11" t="s">
        <v>81</v>
      </c>
      <c r="AW172" s="11" t="s">
        <v>35</v>
      </c>
      <c r="AX172" s="11" t="s">
        <v>79</v>
      </c>
      <c r="AY172" s="258" t="s">
        <v>123</v>
      </c>
    </row>
    <row r="173" s="1" customFormat="1" ht="25.5" customHeight="1">
      <c r="B173" s="45"/>
      <c r="C173" s="238" t="s">
        <v>406</v>
      </c>
      <c r="D173" s="238" t="s">
        <v>253</v>
      </c>
      <c r="E173" s="239" t="s">
        <v>407</v>
      </c>
      <c r="F173" s="240" t="s">
        <v>408</v>
      </c>
      <c r="G173" s="241" t="s">
        <v>293</v>
      </c>
      <c r="H173" s="242">
        <v>47.5</v>
      </c>
      <c r="I173" s="243"/>
      <c r="J173" s="244">
        <f>ROUND(I173*H173,2)</f>
        <v>0</v>
      </c>
      <c r="K173" s="240" t="s">
        <v>257</v>
      </c>
      <c r="L173" s="71"/>
      <c r="M173" s="245" t="s">
        <v>21</v>
      </c>
      <c r="N173" s="246" t="s">
        <v>42</v>
      </c>
      <c r="O173" s="46"/>
      <c r="P173" s="200">
        <f>O173*H173</f>
        <v>0</v>
      </c>
      <c r="Q173" s="200">
        <v>0.00048999999999999998</v>
      </c>
      <c r="R173" s="200">
        <f>Q173*H173</f>
        <v>0.023275000000000001</v>
      </c>
      <c r="S173" s="200">
        <v>0</v>
      </c>
      <c r="T173" s="201">
        <f>S173*H173</f>
        <v>0</v>
      </c>
      <c r="AR173" s="23" t="s">
        <v>124</v>
      </c>
      <c r="AT173" s="23" t="s">
        <v>253</v>
      </c>
      <c r="AU173" s="23" t="s">
        <v>81</v>
      </c>
      <c r="AY173" s="23" t="s">
        <v>123</v>
      </c>
      <c r="BE173" s="202">
        <f>IF(N173="základní",J173,0)</f>
        <v>0</v>
      </c>
      <c r="BF173" s="202">
        <f>IF(N173="snížená",J173,0)</f>
        <v>0</v>
      </c>
      <c r="BG173" s="202">
        <f>IF(N173="zákl. přenesená",J173,0)</f>
        <v>0</v>
      </c>
      <c r="BH173" s="202">
        <f>IF(N173="sníž. přenesená",J173,0)</f>
        <v>0</v>
      </c>
      <c r="BI173" s="202">
        <f>IF(N173="nulová",J173,0)</f>
        <v>0</v>
      </c>
      <c r="BJ173" s="23" t="s">
        <v>79</v>
      </c>
      <c r="BK173" s="202">
        <f>ROUND(I173*H173,2)</f>
        <v>0</v>
      </c>
      <c r="BL173" s="23" t="s">
        <v>124</v>
      </c>
      <c r="BM173" s="23" t="s">
        <v>409</v>
      </c>
    </row>
    <row r="174" s="11" customFormat="1">
      <c r="B174" s="247"/>
      <c r="C174" s="248"/>
      <c r="D174" s="249" t="s">
        <v>259</v>
      </c>
      <c r="E174" s="250" t="s">
        <v>21</v>
      </c>
      <c r="F174" s="251" t="s">
        <v>410</v>
      </c>
      <c r="G174" s="248"/>
      <c r="H174" s="252">
        <v>47.5</v>
      </c>
      <c r="I174" s="253"/>
      <c r="J174" s="248"/>
      <c r="K174" s="248"/>
      <c r="L174" s="254"/>
      <c r="M174" s="255"/>
      <c r="N174" s="256"/>
      <c r="O174" s="256"/>
      <c r="P174" s="256"/>
      <c r="Q174" s="256"/>
      <c r="R174" s="256"/>
      <c r="S174" s="256"/>
      <c r="T174" s="257"/>
      <c r="AT174" s="258" t="s">
        <v>259</v>
      </c>
      <c r="AU174" s="258" t="s">
        <v>81</v>
      </c>
      <c r="AV174" s="11" t="s">
        <v>81</v>
      </c>
      <c r="AW174" s="11" t="s">
        <v>35</v>
      </c>
      <c r="AX174" s="11" t="s">
        <v>71</v>
      </c>
      <c r="AY174" s="258" t="s">
        <v>123</v>
      </c>
    </row>
    <row r="175" s="12" customFormat="1">
      <c r="B175" s="259"/>
      <c r="C175" s="260"/>
      <c r="D175" s="249" t="s">
        <v>259</v>
      </c>
      <c r="E175" s="261" t="s">
        <v>234</v>
      </c>
      <c r="F175" s="262" t="s">
        <v>286</v>
      </c>
      <c r="G175" s="260"/>
      <c r="H175" s="263">
        <v>47.5</v>
      </c>
      <c r="I175" s="264"/>
      <c r="J175" s="260"/>
      <c r="K175" s="260"/>
      <c r="L175" s="265"/>
      <c r="M175" s="266"/>
      <c r="N175" s="267"/>
      <c r="O175" s="267"/>
      <c r="P175" s="267"/>
      <c r="Q175" s="267"/>
      <c r="R175" s="267"/>
      <c r="S175" s="267"/>
      <c r="T175" s="268"/>
      <c r="AT175" s="269" t="s">
        <v>259</v>
      </c>
      <c r="AU175" s="269" t="s">
        <v>81</v>
      </c>
      <c r="AV175" s="12" t="s">
        <v>124</v>
      </c>
      <c r="AW175" s="12" t="s">
        <v>35</v>
      </c>
      <c r="AX175" s="12" t="s">
        <v>79</v>
      </c>
      <c r="AY175" s="269" t="s">
        <v>123</v>
      </c>
    </row>
    <row r="176" s="1" customFormat="1" ht="16.5" customHeight="1">
      <c r="B176" s="45"/>
      <c r="C176" s="190" t="s">
        <v>411</v>
      </c>
      <c r="D176" s="190" t="s">
        <v>118</v>
      </c>
      <c r="E176" s="191" t="s">
        <v>412</v>
      </c>
      <c r="F176" s="192" t="s">
        <v>413</v>
      </c>
      <c r="G176" s="193" t="s">
        <v>414</v>
      </c>
      <c r="H176" s="194">
        <v>1</v>
      </c>
      <c r="I176" s="195"/>
      <c r="J176" s="196">
        <f>ROUND(I176*H176,2)</f>
        <v>0</v>
      </c>
      <c r="K176" s="192" t="s">
        <v>257</v>
      </c>
      <c r="L176" s="197"/>
      <c r="M176" s="198" t="s">
        <v>21</v>
      </c>
      <c r="N176" s="199" t="s">
        <v>42</v>
      </c>
      <c r="O176" s="46"/>
      <c r="P176" s="200">
        <f>O176*H176</f>
        <v>0</v>
      </c>
      <c r="Q176" s="200">
        <v>0.00029</v>
      </c>
      <c r="R176" s="200">
        <f>Q176*H176</f>
        <v>0.00029</v>
      </c>
      <c r="S176" s="200">
        <v>0</v>
      </c>
      <c r="T176" s="201">
        <f>S176*H176</f>
        <v>0</v>
      </c>
      <c r="AR176" s="23" t="s">
        <v>122</v>
      </c>
      <c r="AT176" s="23" t="s">
        <v>118</v>
      </c>
      <c r="AU176" s="23" t="s">
        <v>81</v>
      </c>
      <c r="AY176" s="23" t="s">
        <v>123</v>
      </c>
      <c r="BE176" s="202">
        <f>IF(N176="základní",J176,0)</f>
        <v>0</v>
      </c>
      <c r="BF176" s="202">
        <f>IF(N176="snížená",J176,0)</f>
        <v>0</v>
      </c>
      <c r="BG176" s="202">
        <f>IF(N176="zákl. přenesená",J176,0)</f>
        <v>0</v>
      </c>
      <c r="BH176" s="202">
        <f>IF(N176="sníž. přenesená",J176,0)</f>
        <v>0</v>
      </c>
      <c r="BI176" s="202">
        <f>IF(N176="nulová",J176,0)</f>
        <v>0</v>
      </c>
      <c r="BJ176" s="23" t="s">
        <v>79</v>
      </c>
      <c r="BK176" s="202">
        <f>ROUND(I176*H176,2)</f>
        <v>0</v>
      </c>
      <c r="BL176" s="23" t="s">
        <v>124</v>
      </c>
      <c r="BM176" s="23" t="s">
        <v>415</v>
      </c>
    </row>
    <row r="177" s="1" customFormat="1" ht="25.5" customHeight="1">
      <c r="B177" s="45"/>
      <c r="C177" s="238" t="s">
        <v>416</v>
      </c>
      <c r="D177" s="238" t="s">
        <v>253</v>
      </c>
      <c r="E177" s="239" t="s">
        <v>417</v>
      </c>
      <c r="F177" s="240" t="s">
        <v>418</v>
      </c>
      <c r="G177" s="241" t="s">
        <v>293</v>
      </c>
      <c r="H177" s="242">
        <v>41</v>
      </c>
      <c r="I177" s="243"/>
      <c r="J177" s="244">
        <f>ROUND(I177*H177,2)</f>
        <v>0</v>
      </c>
      <c r="K177" s="240" t="s">
        <v>21</v>
      </c>
      <c r="L177" s="71"/>
      <c r="M177" s="245" t="s">
        <v>21</v>
      </c>
      <c r="N177" s="246" t="s">
        <v>42</v>
      </c>
      <c r="O177" s="46"/>
      <c r="P177" s="200">
        <f>O177*H177</f>
        <v>0</v>
      </c>
      <c r="Q177" s="200">
        <v>0.00048999999999999998</v>
      </c>
      <c r="R177" s="200">
        <f>Q177*H177</f>
        <v>0.02009</v>
      </c>
      <c r="S177" s="200">
        <v>0</v>
      </c>
      <c r="T177" s="201">
        <f>S177*H177</f>
        <v>0</v>
      </c>
      <c r="AR177" s="23" t="s">
        <v>124</v>
      </c>
      <c r="AT177" s="23" t="s">
        <v>253</v>
      </c>
      <c r="AU177" s="23" t="s">
        <v>81</v>
      </c>
      <c r="AY177" s="23" t="s">
        <v>123</v>
      </c>
      <c r="BE177" s="202">
        <f>IF(N177="základní",J177,0)</f>
        <v>0</v>
      </c>
      <c r="BF177" s="202">
        <f>IF(N177="snížená",J177,0)</f>
        <v>0</v>
      </c>
      <c r="BG177" s="202">
        <f>IF(N177="zákl. přenesená",J177,0)</f>
        <v>0</v>
      </c>
      <c r="BH177" s="202">
        <f>IF(N177="sníž. přenesená",J177,0)</f>
        <v>0</v>
      </c>
      <c r="BI177" s="202">
        <f>IF(N177="nulová",J177,0)</f>
        <v>0</v>
      </c>
      <c r="BJ177" s="23" t="s">
        <v>79</v>
      </c>
      <c r="BK177" s="202">
        <f>ROUND(I177*H177,2)</f>
        <v>0</v>
      </c>
      <c r="BL177" s="23" t="s">
        <v>124</v>
      </c>
      <c r="BM177" s="23" t="s">
        <v>419</v>
      </c>
    </row>
    <row r="178" s="11" customFormat="1">
      <c r="B178" s="247"/>
      <c r="C178" s="248"/>
      <c r="D178" s="249" t="s">
        <v>259</v>
      </c>
      <c r="E178" s="250" t="s">
        <v>21</v>
      </c>
      <c r="F178" s="251" t="s">
        <v>420</v>
      </c>
      <c r="G178" s="248"/>
      <c r="H178" s="252">
        <v>41</v>
      </c>
      <c r="I178" s="253"/>
      <c r="J178" s="248"/>
      <c r="K178" s="248"/>
      <c r="L178" s="254"/>
      <c r="M178" s="255"/>
      <c r="N178" s="256"/>
      <c r="O178" s="256"/>
      <c r="P178" s="256"/>
      <c r="Q178" s="256"/>
      <c r="R178" s="256"/>
      <c r="S178" s="256"/>
      <c r="T178" s="257"/>
      <c r="AT178" s="258" t="s">
        <v>259</v>
      </c>
      <c r="AU178" s="258" t="s">
        <v>81</v>
      </c>
      <c r="AV178" s="11" t="s">
        <v>81</v>
      </c>
      <c r="AW178" s="11" t="s">
        <v>35</v>
      </c>
      <c r="AX178" s="11" t="s">
        <v>71</v>
      </c>
      <c r="AY178" s="258" t="s">
        <v>123</v>
      </c>
    </row>
    <row r="179" s="12" customFormat="1">
      <c r="B179" s="259"/>
      <c r="C179" s="260"/>
      <c r="D179" s="249" t="s">
        <v>259</v>
      </c>
      <c r="E179" s="261" t="s">
        <v>21</v>
      </c>
      <c r="F179" s="262" t="s">
        <v>286</v>
      </c>
      <c r="G179" s="260"/>
      <c r="H179" s="263">
        <v>41</v>
      </c>
      <c r="I179" s="264"/>
      <c r="J179" s="260"/>
      <c r="K179" s="260"/>
      <c r="L179" s="265"/>
      <c r="M179" s="266"/>
      <c r="N179" s="267"/>
      <c r="O179" s="267"/>
      <c r="P179" s="267"/>
      <c r="Q179" s="267"/>
      <c r="R179" s="267"/>
      <c r="S179" s="267"/>
      <c r="T179" s="268"/>
      <c r="AT179" s="269" t="s">
        <v>259</v>
      </c>
      <c r="AU179" s="269" t="s">
        <v>81</v>
      </c>
      <c r="AV179" s="12" t="s">
        <v>124</v>
      </c>
      <c r="AW179" s="12" t="s">
        <v>35</v>
      </c>
      <c r="AX179" s="12" t="s">
        <v>79</v>
      </c>
      <c r="AY179" s="269" t="s">
        <v>123</v>
      </c>
    </row>
    <row r="180" s="10" customFormat="1" ht="29.88" customHeight="1">
      <c r="B180" s="222"/>
      <c r="C180" s="223"/>
      <c r="D180" s="224" t="s">
        <v>70</v>
      </c>
      <c r="E180" s="236" t="s">
        <v>129</v>
      </c>
      <c r="F180" s="236" t="s">
        <v>421</v>
      </c>
      <c r="G180" s="223"/>
      <c r="H180" s="223"/>
      <c r="I180" s="226"/>
      <c r="J180" s="237">
        <f>BK180</f>
        <v>0</v>
      </c>
      <c r="K180" s="223"/>
      <c r="L180" s="228"/>
      <c r="M180" s="229"/>
      <c r="N180" s="230"/>
      <c r="O180" s="230"/>
      <c r="P180" s="231">
        <f>P181</f>
        <v>0</v>
      </c>
      <c r="Q180" s="230"/>
      <c r="R180" s="231">
        <f>R181</f>
        <v>0</v>
      </c>
      <c r="S180" s="230"/>
      <c r="T180" s="232">
        <f>T181</f>
        <v>0</v>
      </c>
      <c r="AR180" s="233" t="s">
        <v>79</v>
      </c>
      <c r="AT180" s="234" t="s">
        <v>70</v>
      </c>
      <c r="AU180" s="234" t="s">
        <v>79</v>
      </c>
      <c r="AY180" s="233" t="s">
        <v>123</v>
      </c>
      <c r="BK180" s="235">
        <f>BK181</f>
        <v>0</v>
      </c>
    </row>
    <row r="181" s="1" customFormat="1" ht="16.5" customHeight="1">
      <c r="B181" s="45"/>
      <c r="C181" s="238" t="s">
        <v>422</v>
      </c>
      <c r="D181" s="238" t="s">
        <v>253</v>
      </c>
      <c r="E181" s="239" t="s">
        <v>423</v>
      </c>
      <c r="F181" s="240" t="s">
        <v>424</v>
      </c>
      <c r="G181" s="241" t="s">
        <v>293</v>
      </c>
      <c r="H181" s="242">
        <v>32.100000000000001</v>
      </c>
      <c r="I181" s="243"/>
      <c r="J181" s="244">
        <f>ROUND(I181*H181,2)</f>
        <v>0</v>
      </c>
      <c r="K181" s="240" t="s">
        <v>257</v>
      </c>
      <c r="L181" s="71"/>
      <c r="M181" s="245" t="s">
        <v>21</v>
      </c>
      <c r="N181" s="246" t="s">
        <v>42</v>
      </c>
      <c r="O181" s="46"/>
      <c r="P181" s="200">
        <f>O181*H181</f>
        <v>0</v>
      </c>
      <c r="Q181" s="200">
        <v>0</v>
      </c>
      <c r="R181" s="200">
        <f>Q181*H181</f>
        <v>0</v>
      </c>
      <c r="S181" s="200">
        <v>0</v>
      </c>
      <c r="T181" s="201">
        <f>S181*H181</f>
        <v>0</v>
      </c>
      <c r="AR181" s="23" t="s">
        <v>124</v>
      </c>
      <c r="AT181" s="23" t="s">
        <v>253</v>
      </c>
      <c r="AU181" s="23" t="s">
        <v>81</v>
      </c>
      <c r="AY181" s="23" t="s">
        <v>123</v>
      </c>
      <c r="BE181" s="202">
        <f>IF(N181="základní",J181,0)</f>
        <v>0</v>
      </c>
      <c r="BF181" s="202">
        <f>IF(N181="snížená",J181,0)</f>
        <v>0</v>
      </c>
      <c r="BG181" s="202">
        <f>IF(N181="zákl. přenesená",J181,0)</f>
        <v>0</v>
      </c>
      <c r="BH181" s="202">
        <f>IF(N181="sníž. přenesená",J181,0)</f>
        <v>0</v>
      </c>
      <c r="BI181" s="202">
        <f>IF(N181="nulová",J181,0)</f>
        <v>0</v>
      </c>
      <c r="BJ181" s="23" t="s">
        <v>79</v>
      </c>
      <c r="BK181" s="202">
        <f>ROUND(I181*H181,2)</f>
        <v>0</v>
      </c>
      <c r="BL181" s="23" t="s">
        <v>124</v>
      </c>
      <c r="BM181" s="23" t="s">
        <v>425</v>
      </c>
    </row>
    <row r="182" s="10" customFormat="1" ht="29.88" customHeight="1">
      <c r="B182" s="222"/>
      <c r="C182" s="223"/>
      <c r="D182" s="224" t="s">
        <v>70</v>
      </c>
      <c r="E182" s="236" t="s">
        <v>124</v>
      </c>
      <c r="F182" s="236" t="s">
        <v>426</v>
      </c>
      <c r="G182" s="223"/>
      <c r="H182" s="223"/>
      <c r="I182" s="226"/>
      <c r="J182" s="237">
        <f>BK182</f>
        <v>0</v>
      </c>
      <c r="K182" s="223"/>
      <c r="L182" s="228"/>
      <c r="M182" s="229"/>
      <c r="N182" s="230"/>
      <c r="O182" s="230"/>
      <c r="P182" s="231">
        <f>SUM(P183:P186)</f>
        <v>0</v>
      </c>
      <c r="Q182" s="230"/>
      <c r="R182" s="231">
        <f>SUM(R183:R186)</f>
        <v>0</v>
      </c>
      <c r="S182" s="230"/>
      <c r="T182" s="232">
        <f>SUM(T183:T186)</f>
        <v>0</v>
      </c>
      <c r="AR182" s="233" t="s">
        <v>79</v>
      </c>
      <c r="AT182" s="234" t="s">
        <v>70</v>
      </c>
      <c r="AU182" s="234" t="s">
        <v>79</v>
      </c>
      <c r="AY182" s="233" t="s">
        <v>123</v>
      </c>
      <c r="BK182" s="235">
        <f>SUM(BK183:BK186)</f>
        <v>0</v>
      </c>
    </row>
    <row r="183" s="1" customFormat="1" ht="16.5" customHeight="1">
      <c r="B183" s="45"/>
      <c r="C183" s="238" t="s">
        <v>427</v>
      </c>
      <c r="D183" s="238" t="s">
        <v>253</v>
      </c>
      <c r="E183" s="239" t="s">
        <v>428</v>
      </c>
      <c r="F183" s="240" t="s">
        <v>429</v>
      </c>
      <c r="G183" s="241" t="s">
        <v>301</v>
      </c>
      <c r="H183" s="242">
        <v>3.6960000000000002</v>
      </c>
      <c r="I183" s="243"/>
      <c r="J183" s="244">
        <f>ROUND(I183*H183,2)</f>
        <v>0</v>
      </c>
      <c r="K183" s="240" t="s">
        <v>257</v>
      </c>
      <c r="L183" s="71"/>
      <c r="M183" s="245" t="s">
        <v>21</v>
      </c>
      <c r="N183" s="246" t="s">
        <v>42</v>
      </c>
      <c r="O183" s="46"/>
      <c r="P183" s="200">
        <f>O183*H183</f>
        <v>0</v>
      </c>
      <c r="Q183" s="200">
        <v>0</v>
      </c>
      <c r="R183" s="200">
        <f>Q183*H183</f>
        <v>0</v>
      </c>
      <c r="S183" s="200">
        <v>0</v>
      </c>
      <c r="T183" s="201">
        <f>S183*H183</f>
        <v>0</v>
      </c>
      <c r="AR183" s="23" t="s">
        <v>124</v>
      </c>
      <c r="AT183" s="23" t="s">
        <v>253</v>
      </c>
      <c r="AU183" s="23" t="s">
        <v>81</v>
      </c>
      <c r="AY183" s="23" t="s">
        <v>123</v>
      </c>
      <c r="BE183" s="202">
        <f>IF(N183="základní",J183,0)</f>
        <v>0</v>
      </c>
      <c r="BF183" s="202">
        <f>IF(N183="snížená",J183,0)</f>
        <v>0</v>
      </c>
      <c r="BG183" s="202">
        <f>IF(N183="zákl. přenesená",J183,0)</f>
        <v>0</v>
      </c>
      <c r="BH183" s="202">
        <f>IF(N183="sníž. přenesená",J183,0)</f>
        <v>0</v>
      </c>
      <c r="BI183" s="202">
        <f>IF(N183="nulová",J183,0)</f>
        <v>0</v>
      </c>
      <c r="BJ183" s="23" t="s">
        <v>79</v>
      </c>
      <c r="BK183" s="202">
        <f>ROUND(I183*H183,2)</f>
        <v>0</v>
      </c>
      <c r="BL183" s="23" t="s">
        <v>124</v>
      </c>
      <c r="BM183" s="23" t="s">
        <v>430</v>
      </c>
    </row>
    <row r="184" s="11" customFormat="1">
      <c r="B184" s="247"/>
      <c r="C184" s="248"/>
      <c r="D184" s="249" t="s">
        <v>259</v>
      </c>
      <c r="E184" s="250" t="s">
        <v>21</v>
      </c>
      <c r="F184" s="251" t="s">
        <v>431</v>
      </c>
      <c r="G184" s="248"/>
      <c r="H184" s="252">
        <v>0.78000000000000003</v>
      </c>
      <c r="I184" s="253"/>
      <c r="J184" s="248"/>
      <c r="K184" s="248"/>
      <c r="L184" s="254"/>
      <c r="M184" s="255"/>
      <c r="N184" s="256"/>
      <c r="O184" s="256"/>
      <c r="P184" s="256"/>
      <c r="Q184" s="256"/>
      <c r="R184" s="256"/>
      <c r="S184" s="256"/>
      <c r="T184" s="257"/>
      <c r="AT184" s="258" t="s">
        <v>259</v>
      </c>
      <c r="AU184" s="258" t="s">
        <v>81</v>
      </c>
      <c r="AV184" s="11" t="s">
        <v>81</v>
      </c>
      <c r="AW184" s="11" t="s">
        <v>35</v>
      </c>
      <c r="AX184" s="11" t="s">
        <v>71</v>
      </c>
      <c r="AY184" s="258" t="s">
        <v>123</v>
      </c>
    </row>
    <row r="185" s="11" customFormat="1">
      <c r="B185" s="247"/>
      <c r="C185" s="248"/>
      <c r="D185" s="249" t="s">
        <v>259</v>
      </c>
      <c r="E185" s="250" t="s">
        <v>21</v>
      </c>
      <c r="F185" s="251" t="s">
        <v>432</v>
      </c>
      <c r="G185" s="248"/>
      <c r="H185" s="252">
        <v>2.9159999999999999</v>
      </c>
      <c r="I185" s="253"/>
      <c r="J185" s="248"/>
      <c r="K185" s="248"/>
      <c r="L185" s="254"/>
      <c r="M185" s="255"/>
      <c r="N185" s="256"/>
      <c r="O185" s="256"/>
      <c r="P185" s="256"/>
      <c r="Q185" s="256"/>
      <c r="R185" s="256"/>
      <c r="S185" s="256"/>
      <c r="T185" s="257"/>
      <c r="AT185" s="258" t="s">
        <v>259</v>
      </c>
      <c r="AU185" s="258" t="s">
        <v>81</v>
      </c>
      <c r="AV185" s="11" t="s">
        <v>81</v>
      </c>
      <c r="AW185" s="11" t="s">
        <v>35</v>
      </c>
      <c r="AX185" s="11" t="s">
        <v>71</v>
      </c>
      <c r="AY185" s="258" t="s">
        <v>123</v>
      </c>
    </row>
    <row r="186" s="12" customFormat="1">
      <c r="B186" s="259"/>
      <c r="C186" s="260"/>
      <c r="D186" s="249" t="s">
        <v>259</v>
      </c>
      <c r="E186" s="261" t="s">
        <v>21</v>
      </c>
      <c r="F186" s="262" t="s">
        <v>286</v>
      </c>
      <c r="G186" s="260"/>
      <c r="H186" s="263">
        <v>3.6960000000000002</v>
      </c>
      <c r="I186" s="264"/>
      <c r="J186" s="260"/>
      <c r="K186" s="260"/>
      <c r="L186" s="265"/>
      <c r="M186" s="266"/>
      <c r="N186" s="267"/>
      <c r="O186" s="267"/>
      <c r="P186" s="267"/>
      <c r="Q186" s="267"/>
      <c r="R186" s="267"/>
      <c r="S186" s="267"/>
      <c r="T186" s="268"/>
      <c r="AT186" s="269" t="s">
        <v>259</v>
      </c>
      <c r="AU186" s="269" t="s">
        <v>81</v>
      </c>
      <c r="AV186" s="12" t="s">
        <v>124</v>
      </c>
      <c r="AW186" s="12" t="s">
        <v>35</v>
      </c>
      <c r="AX186" s="12" t="s">
        <v>79</v>
      </c>
      <c r="AY186" s="269" t="s">
        <v>123</v>
      </c>
    </row>
    <row r="187" s="10" customFormat="1" ht="29.88" customHeight="1">
      <c r="B187" s="222"/>
      <c r="C187" s="223"/>
      <c r="D187" s="224" t="s">
        <v>70</v>
      </c>
      <c r="E187" s="236" t="s">
        <v>136</v>
      </c>
      <c r="F187" s="236" t="s">
        <v>433</v>
      </c>
      <c r="G187" s="223"/>
      <c r="H187" s="223"/>
      <c r="I187" s="226"/>
      <c r="J187" s="237">
        <f>BK187</f>
        <v>0</v>
      </c>
      <c r="K187" s="223"/>
      <c r="L187" s="228"/>
      <c r="M187" s="229"/>
      <c r="N187" s="230"/>
      <c r="O187" s="230"/>
      <c r="P187" s="231">
        <f>SUM(P188:P228)</f>
        <v>0</v>
      </c>
      <c r="Q187" s="230"/>
      <c r="R187" s="231">
        <f>SUM(R188:R228)</f>
        <v>164.292857</v>
      </c>
      <c r="S187" s="230"/>
      <c r="T187" s="232">
        <f>SUM(T188:T228)</f>
        <v>0</v>
      </c>
      <c r="AR187" s="233" t="s">
        <v>79</v>
      </c>
      <c r="AT187" s="234" t="s">
        <v>70</v>
      </c>
      <c r="AU187" s="234" t="s">
        <v>79</v>
      </c>
      <c r="AY187" s="233" t="s">
        <v>123</v>
      </c>
      <c r="BK187" s="235">
        <f>SUM(BK188:BK228)</f>
        <v>0</v>
      </c>
    </row>
    <row r="188" s="1" customFormat="1" ht="16.5" customHeight="1">
      <c r="B188" s="45"/>
      <c r="C188" s="238" t="s">
        <v>434</v>
      </c>
      <c r="D188" s="238" t="s">
        <v>253</v>
      </c>
      <c r="E188" s="239" t="s">
        <v>435</v>
      </c>
      <c r="F188" s="240" t="s">
        <v>436</v>
      </c>
      <c r="G188" s="241" t="s">
        <v>256</v>
      </c>
      <c r="H188" s="242">
        <v>463.80000000000001</v>
      </c>
      <c r="I188" s="243"/>
      <c r="J188" s="244">
        <f>ROUND(I188*H188,2)</f>
        <v>0</v>
      </c>
      <c r="K188" s="240" t="s">
        <v>257</v>
      </c>
      <c r="L188" s="71"/>
      <c r="M188" s="245" t="s">
        <v>21</v>
      </c>
      <c r="N188" s="246" t="s">
        <v>42</v>
      </c>
      <c r="O188" s="46"/>
      <c r="P188" s="200">
        <f>O188*H188</f>
        <v>0</v>
      </c>
      <c r="Q188" s="200">
        <v>0</v>
      </c>
      <c r="R188" s="200">
        <f>Q188*H188</f>
        <v>0</v>
      </c>
      <c r="S188" s="200">
        <v>0</v>
      </c>
      <c r="T188" s="201">
        <f>S188*H188</f>
        <v>0</v>
      </c>
      <c r="AR188" s="23" t="s">
        <v>124</v>
      </c>
      <c r="AT188" s="23" t="s">
        <v>253</v>
      </c>
      <c r="AU188" s="23" t="s">
        <v>81</v>
      </c>
      <c r="AY188" s="23" t="s">
        <v>123</v>
      </c>
      <c r="BE188" s="202">
        <f>IF(N188="základní",J188,0)</f>
        <v>0</v>
      </c>
      <c r="BF188" s="202">
        <f>IF(N188="snížená",J188,0)</f>
        <v>0</v>
      </c>
      <c r="BG188" s="202">
        <f>IF(N188="zákl. přenesená",J188,0)</f>
        <v>0</v>
      </c>
      <c r="BH188" s="202">
        <f>IF(N188="sníž. přenesená",J188,0)</f>
        <v>0</v>
      </c>
      <c r="BI188" s="202">
        <f>IF(N188="nulová",J188,0)</f>
        <v>0</v>
      </c>
      <c r="BJ188" s="23" t="s">
        <v>79</v>
      </c>
      <c r="BK188" s="202">
        <f>ROUND(I188*H188,2)</f>
        <v>0</v>
      </c>
      <c r="BL188" s="23" t="s">
        <v>124</v>
      </c>
      <c r="BM188" s="23" t="s">
        <v>437</v>
      </c>
    </row>
    <row r="189" s="11" customFormat="1">
      <c r="B189" s="247"/>
      <c r="C189" s="248"/>
      <c r="D189" s="249" t="s">
        <v>259</v>
      </c>
      <c r="E189" s="250" t="s">
        <v>21</v>
      </c>
      <c r="F189" s="251" t="s">
        <v>438</v>
      </c>
      <c r="G189" s="248"/>
      <c r="H189" s="252">
        <v>132.5</v>
      </c>
      <c r="I189" s="253"/>
      <c r="J189" s="248"/>
      <c r="K189" s="248"/>
      <c r="L189" s="254"/>
      <c r="M189" s="255"/>
      <c r="N189" s="256"/>
      <c r="O189" s="256"/>
      <c r="P189" s="256"/>
      <c r="Q189" s="256"/>
      <c r="R189" s="256"/>
      <c r="S189" s="256"/>
      <c r="T189" s="257"/>
      <c r="AT189" s="258" t="s">
        <v>259</v>
      </c>
      <c r="AU189" s="258" t="s">
        <v>81</v>
      </c>
      <c r="AV189" s="11" t="s">
        <v>81</v>
      </c>
      <c r="AW189" s="11" t="s">
        <v>35</v>
      </c>
      <c r="AX189" s="11" t="s">
        <v>71</v>
      </c>
      <c r="AY189" s="258" t="s">
        <v>123</v>
      </c>
    </row>
    <row r="190" s="11" customFormat="1">
      <c r="B190" s="247"/>
      <c r="C190" s="248"/>
      <c r="D190" s="249" t="s">
        <v>259</v>
      </c>
      <c r="E190" s="250" t="s">
        <v>21</v>
      </c>
      <c r="F190" s="251" t="s">
        <v>232</v>
      </c>
      <c r="G190" s="248"/>
      <c r="H190" s="252">
        <v>267.30000000000001</v>
      </c>
      <c r="I190" s="253"/>
      <c r="J190" s="248"/>
      <c r="K190" s="248"/>
      <c r="L190" s="254"/>
      <c r="M190" s="255"/>
      <c r="N190" s="256"/>
      <c r="O190" s="256"/>
      <c r="P190" s="256"/>
      <c r="Q190" s="256"/>
      <c r="R190" s="256"/>
      <c r="S190" s="256"/>
      <c r="T190" s="257"/>
      <c r="AT190" s="258" t="s">
        <v>259</v>
      </c>
      <c r="AU190" s="258" t="s">
        <v>81</v>
      </c>
      <c r="AV190" s="11" t="s">
        <v>81</v>
      </c>
      <c r="AW190" s="11" t="s">
        <v>35</v>
      </c>
      <c r="AX190" s="11" t="s">
        <v>71</v>
      </c>
      <c r="AY190" s="258" t="s">
        <v>123</v>
      </c>
    </row>
    <row r="191" s="11" customFormat="1">
      <c r="B191" s="247"/>
      <c r="C191" s="248"/>
      <c r="D191" s="249" t="s">
        <v>259</v>
      </c>
      <c r="E191" s="250" t="s">
        <v>21</v>
      </c>
      <c r="F191" s="251" t="s">
        <v>228</v>
      </c>
      <c r="G191" s="248"/>
      <c r="H191" s="252">
        <v>64</v>
      </c>
      <c r="I191" s="253"/>
      <c r="J191" s="248"/>
      <c r="K191" s="248"/>
      <c r="L191" s="254"/>
      <c r="M191" s="255"/>
      <c r="N191" s="256"/>
      <c r="O191" s="256"/>
      <c r="P191" s="256"/>
      <c r="Q191" s="256"/>
      <c r="R191" s="256"/>
      <c r="S191" s="256"/>
      <c r="T191" s="257"/>
      <c r="AT191" s="258" t="s">
        <v>259</v>
      </c>
      <c r="AU191" s="258" t="s">
        <v>81</v>
      </c>
      <c r="AV191" s="11" t="s">
        <v>81</v>
      </c>
      <c r="AW191" s="11" t="s">
        <v>35</v>
      </c>
      <c r="AX191" s="11" t="s">
        <v>71</v>
      </c>
      <c r="AY191" s="258" t="s">
        <v>123</v>
      </c>
    </row>
    <row r="192" s="12" customFormat="1">
      <c r="B192" s="259"/>
      <c r="C192" s="260"/>
      <c r="D192" s="249" t="s">
        <v>259</v>
      </c>
      <c r="E192" s="261" t="s">
        <v>21</v>
      </c>
      <c r="F192" s="262" t="s">
        <v>286</v>
      </c>
      <c r="G192" s="260"/>
      <c r="H192" s="263">
        <v>463.80000000000001</v>
      </c>
      <c r="I192" s="264"/>
      <c r="J192" s="260"/>
      <c r="K192" s="260"/>
      <c r="L192" s="265"/>
      <c r="M192" s="266"/>
      <c r="N192" s="267"/>
      <c r="O192" s="267"/>
      <c r="P192" s="267"/>
      <c r="Q192" s="267"/>
      <c r="R192" s="267"/>
      <c r="S192" s="267"/>
      <c r="T192" s="268"/>
      <c r="AT192" s="269" t="s">
        <v>259</v>
      </c>
      <c r="AU192" s="269" t="s">
        <v>81</v>
      </c>
      <c r="AV192" s="12" t="s">
        <v>124</v>
      </c>
      <c r="AW192" s="12" t="s">
        <v>35</v>
      </c>
      <c r="AX192" s="12" t="s">
        <v>79</v>
      </c>
      <c r="AY192" s="269" t="s">
        <v>123</v>
      </c>
    </row>
    <row r="193" s="1" customFormat="1" ht="16.5" customHeight="1">
      <c r="B193" s="45"/>
      <c r="C193" s="238" t="s">
        <v>439</v>
      </c>
      <c r="D193" s="238" t="s">
        <v>253</v>
      </c>
      <c r="E193" s="239" t="s">
        <v>440</v>
      </c>
      <c r="F193" s="240" t="s">
        <v>441</v>
      </c>
      <c r="G193" s="241" t="s">
        <v>256</v>
      </c>
      <c r="H193" s="242">
        <v>399.80000000000001</v>
      </c>
      <c r="I193" s="243"/>
      <c r="J193" s="244">
        <f>ROUND(I193*H193,2)</f>
        <v>0</v>
      </c>
      <c r="K193" s="240" t="s">
        <v>257</v>
      </c>
      <c r="L193" s="71"/>
      <c r="M193" s="245" t="s">
        <v>21</v>
      </c>
      <c r="N193" s="246" t="s">
        <v>42</v>
      </c>
      <c r="O193" s="46"/>
      <c r="P193" s="200">
        <f>O193*H193</f>
        <v>0</v>
      </c>
      <c r="Q193" s="200">
        <v>0</v>
      </c>
      <c r="R193" s="200">
        <f>Q193*H193</f>
        <v>0</v>
      </c>
      <c r="S193" s="200">
        <v>0</v>
      </c>
      <c r="T193" s="201">
        <f>S193*H193</f>
        <v>0</v>
      </c>
      <c r="AR193" s="23" t="s">
        <v>124</v>
      </c>
      <c r="AT193" s="23" t="s">
        <v>253</v>
      </c>
      <c r="AU193" s="23" t="s">
        <v>81</v>
      </c>
      <c r="AY193" s="23" t="s">
        <v>123</v>
      </c>
      <c r="BE193" s="202">
        <f>IF(N193="základní",J193,0)</f>
        <v>0</v>
      </c>
      <c r="BF193" s="202">
        <f>IF(N193="snížená",J193,0)</f>
        <v>0</v>
      </c>
      <c r="BG193" s="202">
        <f>IF(N193="zákl. přenesená",J193,0)</f>
        <v>0</v>
      </c>
      <c r="BH193" s="202">
        <f>IF(N193="sníž. přenesená",J193,0)</f>
        <v>0</v>
      </c>
      <c r="BI193" s="202">
        <f>IF(N193="nulová",J193,0)</f>
        <v>0</v>
      </c>
      <c r="BJ193" s="23" t="s">
        <v>79</v>
      </c>
      <c r="BK193" s="202">
        <f>ROUND(I193*H193,2)</f>
        <v>0</v>
      </c>
      <c r="BL193" s="23" t="s">
        <v>124</v>
      </c>
      <c r="BM193" s="23" t="s">
        <v>442</v>
      </c>
    </row>
    <row r="194" s="11" customFormat="1">
      <c r="B194" s="247"/>
      <c r="C194" s="248"/>
      <c r="D194" s="249" t="s">
        <v>259</v>
      </c>
      <c r="E194" s="250" t="s">
        <v>21</v>
      </c>
      <c r="F194" s="251" t="s">
        <v>232</v>
      </c>
      <c r="G194" s="248"/>
      <c r="H194" s="252">
        <v>267.30000000000001</v>
      </c>
      <c r="I194" s="253"/>
      <c r="J194" s="248"/>
      <c r="K194" s="248"/>
      <c r="L194" s="254"/>
      <c r="M194" s="255"/>
      <c r="N194" s="256"/>
      <c r="O194" s="256"/>
      <c r="P194" s="256"/>
      <c r="Q194" s="256"/>
      <c r="R194" s="256"/>
      <c r="S194" s="256"/>
      <c r="T194" s="257"/>
      <c r="AT194" s="258" t="s">
        <v>259</v>
      </c>
      <c r="AU194" s="258" t="s">
        <v>81</v>
      </c>
      <c r="AV194" s="11" t="s">
        <v>81</v>
      </c>
      <c r="AW194" s="11" t="s">
        <v>35</v>
      </c>
      <c r="AX194" s="11" t="s">
        <v>71</v>
      </c>
      <c r="AY194" s="258" t="s">
        <v>123</v>
      </c>
    </row>
    <row r="195" s="11" customFormat="1">
      <c r="B195" s="247"/>
      <c r="C195" s="248"/>
      <c r="D195" s="249" t="s">
        <v>259</v>
      </c>
      <c r="E195" s="250" t="s">
        <v>21</v>
      </c>
      <c r="F195" s="251" t="s">
        <v>230</v>
      </c>
      <c r="G195" s="248"/>
      <c r="H195" s="252">
        <v>132.5</v>
      </c>
      <c r="I195" s="253"/>
      <c r="J195" s="248"/>
      <c r="K195" s="248"/>
      <c r="L195" s="254"/>
      <c r="M195" s="255"/>
      <c r="N195" s="256"/>
      <c r="O195" s="256"/>
      <c r="P195" s="256"/>
      <c r="Q195" s="256"/>
      <c r="R195" s="256"/>
      <c r="S195" s="256"/>
      <c r="T195" s="257"/>
      <c r="AT195" s="258" t="s">
        <v>259</v>
      </c>
      <c r="AU195" s="258" t="s">
        <v>81</v>
      </c>
      <c r="AV195" s="11" t="s">
        <v>81</v>
      </c>
      <c r="AW195" s="11" t="s">
        <v>35</v>
      </c>
      <c r="AX195" s="11" t="s">
        <v>71</v>
      </c>
      <c r="AY195" s="258" t="s">
        <v>123</v>
      </c>
    </row>
    <row r="196" s="12" customFormat="1">
      <c r="B196" s="259"/>
      <c r="C196" s="260"/>
      <c r="D196" s="249" t="s">
        <v>259</v>
      </c>
      <c r="E196" s="261" t="s">
        <v>21</v>
      </c>
      <c r="F196" s="262" t="s">
        <v>286</v>
      </c>
      <c r="G196" s="260"/>
      <c r="H196" s="263">
        <v>399.80000000000001</v>
      </c>
      <c r="I196" s="264"/>
      <c r="J196" s="260"/>
      <c r="K196" s="260"/>
      <c r="L196" s="265"/>
      <c r="M196" s="266"/>
      <c r="N196" s="267"/>
      <c r="O196" s="267"/>
      <c r="P196" s="267"/>
      <c r="Q196" s="267"/>
      <c r="R196" s="267"/>
      <c r="S196" s="267"/>
      <c r="T196" s="268"/>
      <c r="AT196" s="269" t="s">
        <v>259</v>
      </c>
      <c r="AU196" s="269" t="s">
        <v>81</v>
      </c>
      <c r="AV196" s="12" t="s">
        <v>124</v>
      </c>
      <c r="AW196" s="12" t="s">
        <v>35</v>
      </c>
      <c r="AX196" s="12" t="s">
        <v>79</v>
      </c>
      <c r="AY196" s="269" t="s">
        <v>123</v>
      </c>
    </row>
    <row r="197" s="1" customFormat="1" ht="16.5" customHeight="1">
      <c r="B197" s="45"/>
      <c r="C197" s="238" t="s">
        <v>443</v>
      </c>
      <c r="D197" s="238" t="s">
        <v>253</v>
      </c>
      <c r="E197" s="239" t="s">
        <v>444</v>
      </c>
      <c r="F197" s="240" t="s">
        <v>445</v>
      </c>
      <c r="G197" s="241" t="s">
        <v>256</v>
      </c>
      <c r="H197" s="242">
        <v>90.099999999999994</v>
      </c>
      <c r="I197" s="243"/>
      <c r="J197" s="244">
        <f>ROUND(I197*H197,2)</f>
        <v>0</v>
      </c>
      <c r="K197" s="240" t="s">
        <v>257</v>
      </c>
      <c r="L197" s="71"/>
      <c r="M197" s="245" t="s">
        <v>21</v>
      </c>
      <c r="N197" s="246" t="s">
        <v>42</v>
      </c>
      <c r="O197" s="46"/>
      <c r="P197" s="200">
        <f>O197*H197</f>
        <v>0</v>
      </c>
      <c r="Q197" s="200">
        <v>0</v>
      </c>
      <c r="R197" s="200">
        <f>Q197*H197</f>
        <v>0</v>
      </c>
      <c r="S197" s="200">
        <v>0</v>
      </c>
      <c r="T197" s="201">
        <f>S197*H197</f>
        <v>0</v>
      </c>
      <c r="AR197" s="23" t="s">
        <v>124</v>
      </c>
      <c r="AT197" s="23" t="s">
        <v>253</v>
      </c>
      <c r="AU197" s="23" t="s">
        <v>81</v>
      </c>
      <c r="AY197" s="23" t="s">
        <v>123</v>
      </c>
      <c r="BE197" s="202">
        <f>IF(N197="základní",J197,0)</f>
        <v>0</v>
      </c>
      <c r="BF197" s="202">
        <f>IF(N197="snížená",J197,0)</f>
        <v>0</v>
      </c>
      <c r="BG197" s="202">
        <f>IF(N197="zákl. přenesená",J197,0)</f>
        <v>0</v>
      </c>
      <c r="BH197" s="202">
        <f>IF(N197="sníž. přenesená",J197,0)</f>
        <v>0</v>
      </c>
      <c r="BI197" s="202">
        <f>IF(N197="nulová",J197,0)</f>
        <v>0</v>
      </c>
      <c r="BJ197" s="23" t="s">
        <v>79</v>
      </c>
      <c r="BK197" s="202">
        <f>ROUND(I197*H197,2)</f>
        <v>0</v>
      </c>
      <c r="BL197" s="23" t="s">
        <v>124</v>
      </c>
      <c r="BM197" s="23" t="s">
        <v>446</v>
      </c>
    </row>
    <row r="198" s="11" customFormat="1">
      <c r="B198" s="247"/>
      <c r="C198" s="248"/>
      <c r="D198" s="249" t="s">
        <v>259</v>
      </c>
      <c r="E198" s="250" t="s">
        <v>21</v>
      </c>
      <c r="F198" s="251" t="s">
        <v>447</v>
      </c>
      <c r="G198" s="248"/>
      <c r="H198" s="252">
        <v>90.099999999999994</v>
      </c>
      <c r="I198" s="253"/>
      <c r="J198" s="248"/>
      <c r="K198" s="248"/>
      <c r="L198" s="254"/>
      <c r="M198" s="255"/>
      <c r="N198" s="256"/>
      <c r="O198" s="256"/>
      <c r="P198" s="256"/>
      <c r="Q198" s="256"/>
      <c r="R198" s="256"/>
      <c r="S198" s="256"/>
      <c r="T198" s="257"/>
      <c r="AT198" s="258" t="s">
        <v>259</v>
      </c>
      <c r="AU198" s="258" t="s">
        <v>81</v>
      </c>
      <c r="AV198" s="11" t="s">
        <v>81</v>
      </c>
      <c r="AW198" s="11" t="s">
        <v>35</v>
      </c>
      <c r="AX198" s="11" t="s">
        <v>79</v>
      </c>
      <c r="AY198" s="258" t="s">
        <v>123</v>
      </c>
    </row>
    <row r="199" s="1" customFormat="1" ht="16.5" customHeight="1">
      <c r="B199" s="45"/>
      <c r="C199" s="238" t="s">
        <v>448</v>
      </c>
      <c r="D199" s="238" t="s">
        <v>253</v>
      </c>
      <c r="E199" s="239" t="s">
        <v>449</v>
      </c>
      <c r="F199" s="240" t="s">
        <v>450</v>
      </c>
      <c r="G199" s="241" t="s">
        <v>256</v>
      </c>
      <c r="H199" s="242">
        <v>267.30000000000001</v>
      </c>
      <c r="I199" s="243"/>
      <c r="J199" s="244">
        <f>ROUND(I199*H199,2)</f>
        <v>0</v>
      </c>
      <c r="K199" s="240" t="s">
        <v>257</v>
      </c>
      <c r="L199" s="71"/>
      <c r="M199" s="245" t="s">
        <v>21</v>
      </c>
      <c r="N199" s="246" t="s">
        <v>42</v>
      </c>
      <c r="O199" s="46"/>
      <c r="P199" s="200">
        <f>O199*H199</f>
        <v>0</v>
      </c>
      <c r="Q199" s="200">
        <v>0</v>
      </c>
      <c r="R199" s="200">
        <f>Q199*H199</f>
        <v>0</v>
      </c>
      <c r="S199" s="200">
        <v>0</v>
      </c>
      <c r="T199" s="201">
        <f>S199*H199</f>
        <v>0</v>
      </c>
      <c r="AR199" s="23" t="s">
        <v>124</v>
      </c>
      <c r="AT199" s="23" t="s">
        <v>253</v>
      </c>
      <c r="AU199" s="23" t="s">
        <v>81</v>
      </c>
      <c r="AY199" s="23" t="s">
        <v>123</v>
      </c>
      <c r="BE199" s="202">
        <f>IF(N199="základní",J199,0)</f>
        <v>0</v>
      </c>
      <c r="BF199" s="202">
        <f>IF(N199="snížená",J199,0)</f>
        <v>0</v>
      </c>
      <c r="BG199" s="202">
        <f>IF(N199="zákl. přenesená",J199,0)</f>
        <v>0</v>
      </c>
      <c r="BH199" s="202">
        <f>IF(N199="sníž. přenesená",J199,0)</f>
        <v>0</v>
      </c>
      <c r="BI199" s="202">
        <f>IF(N199="nulová",J199,0)</f>
        <v>0</v>
      </c>
      <c r="BJ199" s="23" t="s">
        <v>79</v>
      </c>
      <c r="BK199" s="202">
        <f>ROUND(I199*H199,2)</f>
        <v>0</v>
      </c>
      <c r="BL199" s="23" t="s">
        <v>124</v>
      </c>
      <c r="BM199" s="23" t="s">
        <v>451</v>
      </c>
    </row>
    <row r="200" s="11" customFormat="1">
      <c r="B200" s="247"/>
      <c r="C200" s="248"/>
      <c r="D200" s="249" t="s">
        <v>259</v>
      </c>
      <c r="E200" s="250" t="s">
        <v>21</v>
      </c>
      <c r="F200" s="251" t="s">
        <v>452</v>
      </c>
      <c r="G200" s="248"/>
      <c r="H200" s="252">
        <v>267.30000000000001</v>
      </c>
      <c r="I200" s="253"/>
      <c r="J200" s="248"/>
      <c r="K200" s="248"/>
      <c r="L200" s="254"/>
      <c r="M200" s="255"/>
      <c r="N200" s="256"/>
      <c r="O200" s="256"/>
      <c r="P200" s="256"/>
      <c r="Q200" s="256"/>
      <c r="R200" s="256"/>
      <c r="S200" s="256"/>
      <c r="T200" s="257"/>
      <c r="AT200" s="258" t="s">
        <v>259</v>
      </c>
      <c r="AU200" s="258" t="s">
        <v>81</v>
      </c>
      <c r="AV200" s="11" t="s">
        <v>81</v>
      </c>
      <c r="AW200" s="11" t="s">
        <v>35</v>
      </c>
      <c r="AX200" s="11" t="s">
        <v>79</v>
      </c>
      <c r="AY200" s="258" t="s">
        <v>123</v>
      </c>
    </row>
    <row r="201" s="1" customFormat="1" ht="114.75" customHeight="1">
      <c r="B201" s="45"/>
      <c r="C201" s="238" t="s">
        <v>453</v>
      </c>
      <c r="D201" s="238" t="s">
        <v>253</v>
      </c>
      <c r="E201" s="239" t="s">
        <v>454</v>
      </c>
      <c r="F201" s="240" t="s">
        <v>455</v>
      </c>
      <c r="G201" s="241" t="s">
        <v>256</v>
      </c>
      <c r="H201" s="242">
        <v>374</v>
      </c>
      <c r="I201" s="243"/>
      <c r="J201" s="244">
        <f>ROUND(I201*H201,2)</f>
        <v>0</v>
      </c>
      <c r="K201" s="240" t="s">
        <v>257</v>
      </c>
      <c r="L201" s="71"/>
      <c r="M201" s="245" t="s">
        <v>21</v>
      </c>
      <c r="N201" s="246" t="s">
        <v>42</v>
      </c>
      <c r="O201" s="46"/>
      <c r="P201" s="200">
        <f>O201*H201</f>
        <v>0</v>
      </c>
      <c r="Q201" s="200">
        <v>0.13188</v>
      </c>
      <c r="R201" s="200">
        <f>Q201*H201</f>
        <v>49.323119999999996</v>
      </c>
      <c r="S201" s="200">
        <v>0</v>
      </c>
      <c r="T201" s="201">
        <f>S201*H201</f>
        <v>0</v>
      </c>
      <c r="AR201" s="23" t="s">
        <v>124</v>
      </c>
      <c r="AT201" s="23" t="s">
        <v>253</v>
      </c>
      <c r="AU201" s="23" t="s">
        <v>81</v>
      </c>
      <c r="AY201" s="23" t="s">
        <v>123</v>
      </c>
      <c r="BE201" s="202">
        <f>IF(N201="základní",J201,0)</f>
        <v>0</v>
      </c>
      <c r="BF201" s="202">
        <f>IF(N201="snížená",J201,0)</f>
        <v>0</v>
      </c>
      <c r="BG201" s="202">
        <f>IF(N201="zákl. přenesená",J201,0)</f>
        <v>0</v>
      </c>
      <c r="BH201" s="202">
        <f>IF(N201="sníž. přenesená",J201,0)</f>
        <v>0</v>
      </c>
      <c r="BI201" s="202">
        <f>IF(N201="nulová",J201,0)</f>
        <v>0</v>
      </c>
      <c r="BJ201" s="23" t="s">
        <v>79</v>
      </c>
      <c r="BK201" s="202">
        <f>ROUND(I201*H201,2)</f>
        <v>0</v>
      </c>
      <c r="BL201" s="23" t="s">
        <v>124</v>
      </c>
      <c r="BM201" s="23" t="s">
        <v>456</v>
      </c>
    </row>
    <row r="202" s="11" customFormat="1">
      <c r="B202" s="247"/>
      <c r="C202" s="248"/>
      <c r="D202" s="249" t="s">
        <v>259</v>
      </c>
      <c r="E202" s="250" t="s">
        <v>21</v>
      </c>
      <c r="F202" s="251" t="s">
        <v>457</v>
      </c>
      <c r="G202" s="248"/>
      <c r="H202" s="252">
        <v>374</v>
      </c>
      <c r="I202" s="253"/>
      <c r="J202" s="248"/>
      <c r="K202" s="248"/>
      <c r="L202" s="254"/>
      <c r="M202" s="255"/>
      <c r="N202" s="256"/>
      <c r="O202" s="256"/>
      <c r="P202" s="256"/>
      <c r="Q202" s="256"/>
      <c r="R202" s="256"/>
      <c r="S202" s="256"/>
      <c r="T202" s="257"/>
      <c r="AT202" s="258" t="s">
        <v>259</v>
      </c>
      <c r="AU202" s="258" t="s">
        <v>81</v>
      </c>
      <c r="AV202" s="11" t="s">
        <v>81</v>
      </c>
      <c r="AW202" s="11" t="s">
        <v>35</v>
      </c>
      <c r="AX202" s="11" t="s">
        <v>79</v>
      </c>
      <c r="AY202" s="258" t="s">
        <v>123</v>
      </c>
    </row>
    <row r="203" s="1" customFormat="1" ht="114.75" customHeight="1">
      <c r="B203" s="45"/>
      <c r="C203" s="238" t="s">
        <v>458</v>
      </c>
      <c r="D203" s="238" t="s">
        <v>253</v>
      </c>
      <c r="E203" s="239" t="s">
        <v>459</v>
      </c>
      <c r="F203" s="240" t="s">
        <v>460</v>
      </c>
      <c r="G203" s="241" t="s">
        <v>256</v>
      </c>
      <c r="H203" s="242">
        <v>64</v>
      </c>
      <c r="I203" s="243"/>
      <c r="J203" s="244">
        <f>ROUND(I203*H203,2)</f>
        <v>0</v>
      </c>
      <c r="K203" s="240" t="s">
        <v>257</v>
      </c>
      <c r="L203" s="71"/>
      <c r="M203" s="245" t="s">
        <v>21</v>
      </c>
      <c r="N203" s="246" t="s">
        <v>42</v>
      </c>
      <c r="O203" s="46"/>
      <c r="P203" s="200">
        <f>O203*H203</f>
        <v>0</v>
      </c>
      <c r="Q203" s="200">
        <v>0</v>
      </c>
      <c r="R203" s="200">
        <f>Q203*H203</f>
        <v>0</v>
      </c>
      <c r="S203" s="200">
        <v>0</v>
      </c>
      <c r="T203" s="201">
        <f>S203*H203</f>
        <v>0</v>
      </c>
      <c r="AR203" s="23" t="s">
        <v>124</v>
      </c>
      <c r="AT203" s="23" t="s">
        <v>253</v>
      </c>
      <c r="AU203" s="23" t="s">
        <v>81</v>
      </c>
      <c r="AY203" s="23" t="s">
        <v>123</v>
      </c>
      <c r="BE203" s="202">
        <f>IF(N203="základní",J203,0)</f>
        <v>0</v>
      </c>
      <c r="BF203" s="202">
        <f>IF(N203="snížená",J203,0)</f>
        <v>0</v>
      </c>
      <c r="BG203" s="202">
        <f>IF(N203="zákl. přenesená",J203,0)</f>
        <v>0</v>
      </c>
      <c r="BH203" s="202">
        <f>IF(N203="sníž. přenesená",J203,0)</f>
        <v>0</v>
      </c>
      <c r="BI203" s="202">
        <f>IF(N203="nulová",J203,0)</f>
        <v>0</v>
      </c>
      <c r="BJ203" s="23" t="s">
        <v>79</v>
      </c>
      <c r="BK203" s="202">
        <f>ROUND(I203*H203,2)</f>
        <v>0</v>
      </c>
      <c r="BL203" s="23" t="s">
        <v>124</v>
      </c>
      <c r="BM203" s="23" t="s">
        <v>461</v>
      </c>
    </row>
    <row r="204" s="11" customFormat="1">
      <c r="B204" s="247"/>
      <c r="C204" s="248"/>
      <c r="D204" s="249" t="s">
        <v>259</v>
      </c>
      <c r="E204" s="250" t="s">
        <v>21</v>
      </c>
      <c r="F204" s="251" t="s">
        <v>462</v>
      </c>
      <c r="G204" s="248"/>
      <c r="H204" s="252">
        <v>18.199999999999999</v>
      </c>
      <c r="I204" s="253"/>
      <c r="J204" s="248"/>
      <c r="K204" s="248"/>
      <c r="L204" s="254"/>
      <c r="M204" s="255"/>
      <c r="N204" s="256"/>
      <c r="O204" s="256"/>
      <c r="P204" s="256"/>
      <c r="Q204" s="256"/>
      <c r="R204" s="256"/>
      <c r="S204" s="256"/>
      <c r="T204" s="257"/>
      <c r="AT204" s="258" t="s">
        <v>259</v>
      </c>
      <c r="AU204" s="258" t="s">
        <v>81</v>
      </c>
      <c r="AV204" s="11" t="s">
        <v>81</v>
      </c>
      <c r="AW204" s="11" t="s">
        <v>35</v>
      </c>
      <c r="AX204" s="11" t="s">
        <v>71</v>
      </c>
      <c r="AY204" s="258" t="s">
        <v>123</v>
      </c>
    </row>
    <row r="205" s="11" customFormat="1">
      <c r="B205" s="247"/>
      <c r="C205" s="248"/>
      <c r="D205" s="249" t="s">
        <v>259</v>
      </c>
      <c r="E205" s="250" t="s">
        <v>21</v>
      </c>
      <c r="F205" s="251" t="s">
        <v>463</v>
      </c>
      <c r="G205" s="248"/>
      <c r="H205" s="252">
        <v>45.799999999999997</v>
      </c>
      <c r="I205" s="253"/>
      <c r="J205" s="248"/>
      <c r="K205" s="248"/>
      <c r="L205" s="254"/>
      <c r="M205" s="255"/>
      <c r="N205" s="256"/>
      <c r="O205" s="256"/>
      <c r="P205" s="256"/>
      <c r="Q205" s="256"/>
      <c r="R205" s="256"/>
      <c r="S205" s="256"/>
      <c r="T205" s="257"/>
      <c r="AT205" s="258" t="s">
        <v>259</v>
      </c>
      <c r="AU205" s="258" t="s">
        <v>81</v>
      </c>
      <c r="AV205" s="11" t="s">
        <v>81</v>
      </c>
      <c r="AW205" s="11" t="s">
        <v>35</v>
      </c>
      <c r="AX205" s="11" t="s">
        <v>71</v>
      </c>
      <c r="AY205" s="258" t="s">
        <v>123</v>
      </c>
    </row>
    <row r="206" s="12" customFormat="1">
      <c r="B206" s="259"/>
      <c r="C206" s="260"/>
      <c r="D206" s="249" t="s">
        <v>259</v>
      </c>
      <c r="E206" s="261" t="s">
        <v>228</v>
      </c>
      <c r="F206" s="262" t="s">
        <v>286</v>
      </c>
      <c r="G206" s="260"/>
      <c r="H206" s="263">
        <v>64</v>
      </c>
      <c r="I206" s="264"/>
      <c r="J206" s="260"/>
      <c r="K206" s="260"/>
      <c r="L206" s="265"/>
      <c r="M206" s="266"/>
      <c r="N206" s="267"/>
      <c r="O206" s="267"/>
      <c r="P206" s="267"/>
      <c r="Q206" s="267"/>
      <c r="R206" s="267"/>
      <c r="S206" s="267"/>
      <c r="T206" s="268"/>
      <c r="AT206" s="269" t="s">
        <v>259</v>
      </c>
      <c r="AU206" s="269" t="s">
        <v>81</v>
      </c>
      <c r="AV206" s="12" t="s">
        <v>124</v>
      </c>
      <c r="AW206" s="12" t="s">
        <v>35</v>
      </c>
      <c r="AX206" s="12" t="s">
        <v>79</v>
      </c>
      <c r="AY206" s="269" t="s">
        <v>123</v>
      </c>
    </row>
    <row r="207" s="1" customFormat="1" ht="16.5" customHeight="1">
      <c r="B207" s="45"/>
      <c r="C207" s="238" t="s">
        <v>464</v>
      </c>
      <c r="D207" s="238" t="s">
        <v>253</v>
      </c>
      <c r="E207" s="239" t="s">
        <v>465</v>
      </c>
      <c r="F207" s="240" t="s">
        <v>466</v>
      </c>
      <c r="G207" s="241" t="s">
        <v>256</v>
      </c>
      <c r="H207" s="242">
        <v>438</v>
      </c>
      <c r="I207" s="243"/>
      <c r="J207" s="244">
        <f>ROUND(I207*H207,2)</f>
        <v>0</v>
      </c>
      <c r="K207" s="240" t="s">
        <v>257</v>
      </c>
      <c r="L207" s="71"/>
      <c r="M207" s="245" t="s">
        <v>21</v>
      </c>
      <c r="N207" s="246" t="s">
        <v>42</v>
      </c>
      <c r="O207" s="46"/>
      <c r="P207" s="200">
        <f>O207*H207</f>
        <v>0</v>
      </c>
      <c r="Q207" s="200">
        <v>0</v>
      </c>
      <c r="R207" s="200">
        <f>Q207*H207</f>
        <v>0</v>
      </c>
      <c r="S207" s="200">
        <v>0</v>
      </c>
      <c r="T207" s="201">
        <f>S207*H207</f>
        <v>0</v>
      </c>
      <c r="AR207" s="23" t="s">
        <v>124</v>
      </c>
      <c r="AT207" s="23" t="s">
        <v>253</v>
      </c>
      <c r="AU207" s="23" t="s">
        <v>81</v>
      </c>
      <c r="AY207" s="23" t="s">
        <v>123</v>
      </c>
      <c r="BE207" s="202">
        <f>IF(N207="základní",J207,0)</f>
        <v>0</v>
      </c>
      <c r="BF207" s="202">
        <f>IF(N207="snížená",J207,0)</f>
        <v>0</v>
      </c>
      <c r="BG207" s="202">
        <f>IF(N207="zákl. přenesená",J207,0)</f>
        <v>0</v>
      </c>
      <c r="BH207" s="202">
        <f>IF(N207="sníž. přenesená",J207,0)</f>
        <v>0</v>
      </c>
      <c r="BI207" s="202">
        <f>IF(N207="nulová",J207,0)</f>
        <v>0</v>
      </c>
      <c r="BJ207" s="23" t="s">
        <v>79</v>
      </c>
      <c r="BK207" s="202">
        <f>ROUND(I207*H207,2)</f>
        <v>0</v>
      </c>
      <c r="BL207" s="23" t="s">
        <v>124</v>
      </c>
      <c r="BM207" s="23" t="s">
        <v>467</v>
      </c>
    </row>
    <row r="208" s="11" customFormat="1">
      <c r="B208" s="247"/>
      <c r="C208" s="248"/>
      <c r="D208" s="249" t="s">
        <v>259</v>
      </c>
      <c r="E208" s="250" t="s">
        <v>21</v>
      </c>
      <c r="F208" s="251" t="s">
        <v>226</v>
      </c>
      <c r="G208" s="248"/>
      <c r="H208" s="252">
        <v>438</v>
      </c>
      <c r="I208" s="253"/>
      <c r="J208" s="248"/>
      <c r="K208" s="248"/>
      <c r="L208" s="254"/>
      <c r="M208" s="255"/>
      <c r="N208" s="256"/>
      <c r="O208" s="256"/>
      <c r="P208" s="256"/>
      <c r="Q208" s="256"/>
      <c r="R208" s="256"/>
      <c r="S208" s="256"/>
      <c r="T208" s="257"/>
      <c r="AT208" s="258" t="s">
        <v>259</v>
      </c>
      <c r="AU208" s="258" t="s">
        <v>81</v>
      </c>
      <c r="AV208" s="11" t="s">
        <v>81</v>
      </c>
      <c r="AW208" s="11" t="s">
        <v>35</v>
      </c>
      <c r="AX208" s="11" t="s">
        <v>79</v>
      </c>
      <c r="AY208" s="258" t="s">
        <v>123</v>
      </c>
    </row>
    <row r="209" s="1" customFormat="1" ht="114.75" customHeight="1">
      <c r="B209" s="45"/>
      <c r="C209" s="238" t="s">
        <v>468</v>
      </c>
      <c r="D209" s="238" t="s">
        <v>253</v>
      </c>
      <c r="E209" s="239" t="s">
        <v>469</v>
      </c>
      <c r="F209" s="240" t="s">
        <v>470</v>
      </c>
      <c r="G209" s="241" t="s">
        <v>256</v>
      </c>
      <c r="H209" s="242">
        <v>438</v>
      </c>
      <c r="I209" s="243"/>
      <c r="J209" s="244">
        <f>ROUND(I209*H209,2)</f>
        <v>0</v>
      </c>
      <c r="K209" s="240" t="s">
        <v>257</v>
      </c>
      <c r="L209" s="71"/>
      <c r="M209" s="245" t="s">
        <v>21</v>
      </c>
      <c r="N209" s="246" t="s">
        <v>42</v>
      </c>
      <c r="O209" s="46"/>
      <c r="P209" s="200">
        <f>O209*H209</f>
        <v>0</v>
      </c>
      <c r="Q209" s="200">
        <v>0</v>
      </c>
      <c r="R209" s="200">
        <f>Q209*H209</f>
        <v>0</v>
      </c>
      <c r="S209" s="200">
        <v>0</v>
      </c>
      <c r="T209" s="201">
        <f>S209*H209</f>
        <v>0</v>
      </c>
      <c r="AR209" s="23" t="s">
        <v>124</v>
      </c>
      <c r="AT209" s="23" t="s">
        <v>253</v>
      </c>
      <c r="AU209" s="23" t="s">
        <v>81</v>
      </c>
      <c r="AY209" s="23" t="s">
        <v>123</v>
      </c>
      <c r="BE209" s="202">
        <f>IF(N209="základní",J209,0)</f>
        <v>0</v>
      </c>
      <c r="BF209" s="202">
        <f>IF(N209="snížená",J209,0)</f>
        <v>0</v>
      </c>
      <c r="BG209" s="202">
        <f>IF(N209="zákl. přenesená",J209,0)</f>
        <v>0</v>
      </c>
      <c r="BH209" s="202">
        <f>IF(N209="sníž. přenesená",J209,0)</f>
        <v>0</v>
      </c>
      <c r="BI209" s="202">
        <f>IF(N209="nulová",J209,0)</f>
        <v>0</v>
      </c>
      <c r="BJ209" s="23" t="s">
        <v>79</v>
      </c>
      <c r="BK209" s="202">
        <f>ROUND(I209*H209,2)</f>
        <v>0</v>
      </c>
      <c r="BL209" s="23" t="s">
        <v>124</v>
      </c>
      <c r="BM209" s="23" t="s">
        <v>471</v>
      </c>
    </row>
    <row r="210" s="11" customFormat="1">
      <c r="B210" s="247"/>
      <c r="C210" s="248"/>
      <c r="D210" s="249" t="s">
        <v>259</v>
      </c>
      <c r="E210" s="250" t="s">
        <v>226</v>
      </c>
      <c r="F210" s="251" t="s">
        <v>472</v>
      </c>
      <c r="G210" s="248"/>
      <c r="H210" s="252">
        <v>438</v>
      </c>
      <c r="I210" s="253"/>
      <c r="J210" s="248"/>
      <c r="K210" s="248"/>
      <c r="L210" s="254"/>
      <c r="M210" s="255"/>
      <c r="N210" s="256"/>
      <c r="O210" s="256"/>
      <c r="P210" s="256"/>
      <c r="Q210" s="256"/>
      <c r="R210" s="256"/>
      <c r="S210" s="256"/>
      <c r="T210" s="257"/>
      <c r="AT210" s="258" t="s">
        <v>259</v>
      </c>
      <c r="AU210" s="258" t="s">
        <v>81</v>
      </c>
      <c r="AV210" s="11" t="s">
        <v>81</v>
      </c>
      <c r="AW210" s="11" t="s">
        <v>35</v>
      </c>
      <c r="AX210" s="11" t="s">
        <v>79</v>
      </c>
      <c r="AY210" s="258" t="s">
        <v>123</v>
      </c>
    </row>
    <row r="211" s="1" customFormat="1" ht="16.5" customHeight="1">
      <c r="B211" s="45"/>
      <c r="C211" s="238" t="s">
        <v>473</v>
      </c>
      <c r="D211" s="238" t="s">
        <v>253</v>
      </c>
      <c r="E211" s="239" t="s">
        <v>474</v>
      </c>
      <c r="F211" s="240" t="s">
        <v>475</v>
      </c>
      <c r="G211" s="241" t="s">
        <v>256</v>
      </c>
      <c r="H211" s="242">
        <v>24</v>
      </c>
      <c r="I211" s="243"/>
      <c r="J211" s="244">
        <f>ROUND(I211*H211,2)</f>
        <v>0</v>
      </c>
      <c r="K211" s="240" t="s">
        <v>257</v>
      </c>
      <c r="L211" s="71"/>
      <c r="M211" s="245" t="s">
        <v>21</v>
      </c>
      <c r="N211" s="246" t="s">
        <v>42</v>
      </c>
      <c r="O211" s="46"/>
      <c r="P211" s="200">
        <f>O211*H211</f>
        <v>0</v>
      </c>
      <c r="Q211" s="200">
        <v>0.083500000000000005</v>
      </c>
      <c r="R211" s="200">
        <f>Q211*H211</f>
        <v>2.004</v>
      </c>
      <c r="S211" s="200">
        <v>0</v>
      </c>
      <c r="T211" s="201">
        <f>S211*H211</f>
        <v>0</v>
      </c>
      <c r="AR211" s="23" t="s">
        <v>124</v>
      </c>
      <c r="AT211" s="23" t="s">
        <v>253</v>
      </c>
      <c r="AU211" s="23" t="s">
        <v>81</v>
      </c>
      <c r="AY211" s="23" t="s">
        <v>123</v>
      </c>
      <c r="BE211" s="202">
        <f>IF(N211="základní",J211,0)</f>
        <v>0</v>
      </c>
      <c r="BF211" s="202">
        <f>IF(N211="snížená",J211,0)</f>
        <v>0</v>
      </c>
      <c r="BG211" s="202">
        <f>IF(N211="zákl. přenesená",J211,0)</f>
        <v>0</v>
      </c>
      <c r="BH211" s="202">
        <f>IF(N211="sníž. přenesená",J211,0)</f>
        <v>0</v>
      </c>
      <c r="BI211" s="202">
        <f>IF(N211="nulová",J211,0)</f>
        <v>0</v>
      </c>
      <c r="BJ211" s="23" t="s">
        <v>79</v>
      </c>
      <c r="BK211" s="202">
        <f>ROUND(I211*H211,2)</f>
        <v>0</v>
      </c>
      <c r="BL211" s="23" t="s">
        <v>124</v>
      </c>
      <c r="BM211" s="23" t="s">
        <v>476</v>
      </c>
    </row>
    <row r="212" s="11" customFormat="1">
      <c r="B212" s="247"/>
      <c r="C212" s="248"/>
      <c r="D212" s="249" t="s">
        <v>259</v>
      </c>
      <c r="E212" s="250" t="s">
        <v>21</v>
      </c>
      <c r="F212" s="251" t="s">
        <v>477</v>
      </c>
      <c r="G212" s="248"/>
      <c r="H212" s="252">
        <v>24</v>
      </c>
      <c r="I212" s="253"/>
      <c r="J212" s="248"/>
      <c r="K212" s="248"/>
      <c r="L212" s="254"/>
      <c r="M212" s="255"/>
      <c r="N212" s="256"/>
      <c r="O212" s="256"/>
      <c r="P212" s="256"/>
      <c r="Q212" s="256"/>
      <c r="R212" s="256"/>
      <c r="S212" s="256"/>
      <c r="T212" s="257"/>
      <c r="AT212" s="258" t="s">
        <v>259</v>
      </c>
      <c r="AU212" s="258" t="s">
        <v>81</v>
      </c>
      <c r="AV212" s="11" t="s">
        <v>81</v>
      </c>
      <c r="AW212" s="11" t="s">
        <v>35</v>
      </c>
      <c r="AX212" s="11" t="s">
        <v>79</v>
      </c>
      <c r="AY212" s="258" t="s">
        <v>123</v>
      </c>
    </row>
    <row r="213" s="1" customFormat="1" ht="16.5" customHeight="1">
      <c r="B213" s="45"/>
      <c r="C213" s="190" t="s">
        <v>478</v>
      </c>
      <c r="D213" s="190" t="s">
        <v>118</v>
      </c>
      <c r="E213" s="191" t="s">
        <v>479</v>
      </c>
      <c r="F213" s="192" t="s">
        <v>480</v>
      </c>
      <c r="G213" s="193" t="s">
        <v>414</v>
      </c>
      <c r="H213" s="194">
        <v>4</v>
      </c>
      <c r="I213" s="195"/>
      <c r="J213" s="196">
        <f>ROUND(I213*H213,2)</f>
        <v>0</v>
      </c>
      <c r="K213" s="192" t="s">
        <v>257</v>
      </c>
      <c r="L213" s="197"/>
      <c r="M213" s="198" t="s">
        <v>21</v>
      </c>
      <c r="N213" s="199" t="s">
        <v>42</v>
      </c>
      <c r="O213" s="46"/>
      <c r="P213" s="200">
        <f>O213*H213</f>
        <v>0</v>
      </c>
      <c r="Q213" s="200">
        <v>2.1150000000000002</v>
      </c>
      <c r="R213" s="200">
        <f>Q213*H213</f>
        <v>8.4600000000000009</v>
      </c>
      <c r="S213" s="200">
        <v>0</v>
      </c>
      <c r="T213" s="201">
        <f>S213*H213</f>
        <v>0</v>
      </c>
      <c r="AR213" s="23" t="s">
        <v>122</v>
      </c>
      <c r="AT213" s="23" t="s">
        <v>118</v>
      </c>
      <c r="AU213" s="23" t="s">
        <v>81</v>
      </c>
      <c r="AY213" s="23" t="s">
        <v>123</v>
      </c>
      <c r="BE213" s="202">
        <f>IF(N213="základní",J213,0)</f>
        <v>0</v>
      </c>
      <c r="BF213" s="202">
        <f>IF(N213="snížená",J213,0)</f>
        <v>0</v>
      </c>
      <c r="BG213" s="202">
        <f>IF(N213="zákl. přenesená",J213,0)</f>
        <v>0</v>
      </c>
      <c r="BH213" s="202">
        <f>IF(N213="sníž. přenesená",J213,0)</f>
        <v>0</v>
      </c>
      <c r="BI213" s="202">
        <f>IF(N213="nulová",J213,0)</f>
        <v>0</v>
      </c>
      <c r="BJ213" s="23" t="s">
        <v>79</v>
      </c>
      <c r="BK213" s="202">
        <f>ROUND(I213*H213,2)</f>
        <v>0</v>
      </c>
      <c r="BL213" s="23" t="s">
        <v>124</v>
      </c>
      <c r="BM213" s="23" t="s">
        <v>481</v>
      </c>
    </row>
    <row r="214" s="1" customFormat="1" ht="25.5" customHeight="1">
      <c r="B214" s="45"/>
      <c r="C214" s="238" t="s">
        <v>482</v>
      </c>
      <c r="D214" s="238" t="s">
        <v>253</v>
      </c>
      <c r="E214" s="239" t="s">
        <v>483</v>
      </c>
      <c r="F214" s="240" t="s">
        <v>484</v>
      </c>
      <c r="G214" s="241" t="s">
        <v>256</v>
      </c>
      <c r="H214" s="242">
        <v>132.5</v>
      </c>
      <c r="I214" s="243"/>
      <c r="J214" s="244">
        <f>ROUND(I214*H214,2)</f>
        <v>0</v>
      </c>
      <c r="K214" s="240" t="s">
        <v>257</v>
      </c>
      <c r="L214" s="71"/>
      <c r="M214" s="245" t="s">
        <v>21</v>
      </c>
      <c r="N214" s="246" t="s">
        <v>42</v>
      </c>
      <c r="O214" s="46"/>
      <c r="P214" s="200">
        <f>O214*H214</f>
        <v>0</v>
      </c>
      <c r="Q214" s="200">
        <v>0.084250000000000005</v>
      </c>
      <c r="R214" s="200">
        <f>Q214*H214</f>
        <v>11.163125000000001</v>
      </c>
      <c r="S214" s="200">
        <v>0</v>
      </c>
      <c r="T214" s="201">
        <f>S214*H214</f>
        <v>0</v>
      </c>
      <c r="AR214" s="23" t="s">
        <v>124</v>
      </c>
      <c r="AT214" s="23" t="s">
        <v>253</v>
      </c>
      <c r="AU214" s="23" t="s">
        <v>81</v>
      </c>
      <c r="AY214" s="23" t="s">
        <v>123</v>
      </c>
      <c r="BE214" s="202">
        <f>IF(N214="základní",J214,0)</f>
        <v>0</v>
      </c>
      <c r="BF214" s="202">
        <f>IF(N214="snížená",J214,0)</f>
        <v>0</v>
      </c>
      <c r="BG214" s="202">
        <f>IF(N214="zákl. přenesená",J214,0)</f>
        <v>0</v>
      </c>
      <c r="BH214" s="202">
        <f>IF(N214="sníž. přenesená",J214,0)</f>
        <v>0</v>
      </c>
      <c r="BI214" s="202">
        <f>IF(N214="nulová",J214,0)</f>
        <v>0</v>
      </c>
      <c r="BJ214" s="23" t="s">
        <v>79</v>
      </c>
      <c r="BK214" s="202">
        <f>ROUND(I214*H214,2)</f>
        <v>0</v>
      </c>
      <c r="BL214" s="23" t="s">
        <v>124</v>
      </c>
      <c r="BM214" s="23" t="s">
        <v>485</v>
      </c>
    </row>
    <row r="215" s="11" customFormat="1">
      <c r="B215" s="247"/>
      <c r="C215" s="248"/>
      <c r="D215" s="249" t="s">
        <v>259</v>
      </c>
      <c r="E215" s="250" t="s">
        <v>230</v>
      </c>
      <c r="F215" s="251" t="s">
        <v>486</v>
      </c>
      <c r="G215" s="248"/>
      <c r="H215" s="252">
        <v>132.5</v>
      </c>
      <c r="I215" s="253"/>
      <c r="J215" s="248"/>
      <c r="K215" s="248"/>
      <c r="L215" s="254"/>
      <c r="M215" s="255"/>
      <c r="N215" s="256"/>
      <c r="O215" s="256"/>
      <c r="P215" s="256"/>
      <c r="Q215" s="256"/>
      <c r="R215" s="256"/>
      <c r="S215" s="256"/>
      <c r="T215" s="257"/>
      <c r="AT215" s="258" t="s">
        <v>259</v>
      </c>
      <c r="AU215" s="258" t="s">
        <v>81</v>
      </c>
      <c r="AV215" s="11" t="s">
        <v>81</v>
      </c>
      <c r="AW215" s="11" t="s">
        <v>35</v>
      </c>
      <c r="AX215" s="11" t="s">
        <v>79</v>
      </c>
      <c r="AY215" s="258" t="s">
        <v>123</v>
      </c>
    </row>
    <row r="216" s="1" customFormat="1" ht="16.5" customHeight="1">
      <c r="B216" s="45"/>
      <c r="C216" s="190" t="s">
        <v>487</v>
      </c>
      <c r="D216" s="190" t="s">
        <v>118</v>
      </c>
      <c r="E216" s="191" t="s">
        <v>488</v>
      </c>
      <c r="F216" s="192" t="s">
        <v>489</v>
      </c>
      <c r="G216" s="193" t="s">
        <v>256</v>
      </c>
      <c r="H216" s="194">
        <v>128.41800000000001</v>
      </c>
      <c r="I216" s="195"/>
      <c r="J216" s="196">
        <f>ROUND(I216*H216,2)</f>
        <v>0</v>
      </c>
      <c r="K216" s="192" t="s">
        <v>257</v>
      </c>
      <c r="L216" s="197"/>
      <c r="M216" s="198" t="s">
        <v>21</v>
      </c>
      <c r="N216" s="199" t="s">
        <v>42</v>
      </c>
      <c r="O216" s="46"/>
      <c r="P216" s="200">
        <f>O216*H216</f>
        <v>0</v>
      </c>
      <c r="Q216" s="200">
        <v>0.13</v>
      </c>
      <c r="R216" s="200">
        <f>Q216*H216</f>
        <v>16.69434</v>
      </c>
      <c r="S216" s="200">
        <v>0</v>
      </c>
      <c r="T216" s="201">
        <f>S216*H216</f>
        <v>0</v>
      </c>
      <c r="AR216" s="23" t="s">
        <v>122</v>
      </c>
      <c r="AT216" s="23" t="s">
        <v>118</v>
      </c>
      <c r="AU216" s="23" t="s">
        <v>81</v>
      </c>
      <c r="AY216" s="23" t="s">
        <v>123</v>
      </c>
      <c r="BE216" s="202">
        <f>IF(N216="základní",J216,0)</f>
        <v>0</v>
      </c>
      <c r="BF216" s="202">
        <f>IF(N216="snížená",J216,0)</f>
        <v>0</v>
      </c>
      <c r="BG216" s="202">
        <f>IF(N216="zákl. přenesená",J216,0)</f>
        <v>0</v>
      </c>
      <c r="BH216" s="202">
        <f>IF(N216="sníž. přenesená",J216,0)</f>
        <v>0</v>
      </c>
      <c r="BI216" s="202">
        <f>IF(N216="nulová",J216,0)</f>
        <v>0</v>
      </c>
      <c r="BJ216" s="23" t="s">
        <v>79</v>
      </c>
      <c r="BK216" s="202">
        <f>ROUND(I216*H216,2)</f>
        <v>0</v>
      </c>
      <c r="BL216" s="23" t="s">
        <v>124</v>
      </c>
      <c r="BM216" s="23" t="s">
        <v>490</v>
      </c>
    </row>
    <row r="217" s="11" customFormat="1">
      <c r="B217" s="247"/>
      <c r="C217" s="248"/>
      <c r="D217" s="249" t="s">
        <v>259</v>
      </c>
      <c r="E217" s="250" t="s">
        <v>21</v>
      </c>
      <c r="F217" s="251" t="s">
        <v>491</v>
      </c>
      <c r="G217" s="248"/>
      <c r="H217" s="252">
        <v>128.41800000000001</v>
      </c>
      <c r="I217" s="253"/>
      <c r="J217" s="248"/>
      <c r="K217" s="248"/>
      <c r="L217" s="254"/>
      <c r="M217" s="255"/>
      <c r="N217" s="256"/>
      <c r="O217" s="256"/>
      <c r="P217" s="256"/>
      <c r="Q217" s="256"/>
      <c r="R217" s="256"/>
      <c r="S217" s="256"/>
      <c r="T217" s="257"/>
      <c r="AT217" s="258" t="s">
        <v>259</v>
      </c>
      <c r="AU217" s="258" t="s">
        <v>81</v>
      </c>
      <c r="AV217" s="11" t="s">
        <v>81</v>
      </c>
      <c r="AW217" s="11" t="s">
        <v>35</v>
      </c>
      <c r="AX217" s="11" t="s">
        <v>79</v>
      </c>
      <c r="AY217" s="258" t="s">
        <v>123</v>
      </c>
    </row>
    <row r="218" s="1" customFormat="1" ht="16.5" customHeight="1">
      <c r="B218" s="45"/>
      <c r="C218" s="190" t="s">
        <v>492</v>
      </c>
      <c r="D218" s="190" t="s">
        <v>118</v>
      </c>
      <c r="E218" s="191" t="s">
        <v>493</v>
      </c>
      <c r="F218" s="192" t="s">
        <v>494</v>
      </c>
      <c r="G218" s="193" t="s">
        <v>256</v>
      </c>
      <c r="H218" s="194">
        <v>7.0350000000000001</v>
      </c>
      <c r="I218" s="195"/>
      <c r="J218" s="196">
        <f>ROUND(I218*H218,2)</f>
        <v>0</v>
      </c>
      <c r="K218" s="192" t="s">
        <v>257</v>
      </c>
      <c r="L218" s="197"/>
      <c r="M218" s="198" t="s">
        <v>21</v>
      </c>
      <c r="N218" s="199" t="s">
        <v>42</v>
      </c>
      <c r="O218" s="46"/>
      <c r="P218" s="200">
        <f>O218*H218</f>
        <v>0</v>
      </c>
      <c r="Q218" s="200">
        <v>0.13</v>
      </c>
      <c r="R218" s="200">
        <f>Q218*H218</f>
        <v>0.91455000000000009</v>
      </c>
      <c r="S218" s="200">
        <v>0</v>
      </c>
      <c r="T218" s="201">
        <f>S218*H218</f>
        <v>0</v>
      </c>
      <c r="AR218" s="23" t="s">
        <v>122</v>
      </c>
      <c r="AT218" s="23" t="s">
        <v>118</v>
      </c>
      <c r="AU218" s="23" t="s">
        <v>81</v>
      </c>
      <c r="AY218" s="23" t="s">
        <v>123</v>
      </c>
      <c r="BE218" s="202">
        <f>IF(N218="základní",J218,0)</f>
        <v>0</v>
      </c>
      <c r="BF218" s="202">
        <f>IF(N218="snížená",J218,0)</f>
        <v>0</v>
      </c>
      <c r="BG218" s="202">
        <f>IF(N218="zákl. přenesená",J218,0)</f>
        <v>0</v>
      </c>
      <c r="BH218" s="202">
        <f>IF(N218="sníž. přenesená",J218,0)</f>
        <v>0</v>
      </c>
      <c r="BI218" s="202">
        <f>IF(N218="nulová",J218,0)</f>
        <v>0</v>
      </c>
      <c r="BJ218" s="23" t="s">
        <v>79</v>
      </c>
      <c r="BK218" s="202">
        <f>ROUND(I218*H218,2)</f>
        <v>0</v>
      </c>
      <c r="BL218" s="23" t="s">
        <v>124</v>
      </c>
      <c r="BM218" s="23" t="s">
        <v>495</v>
      </c>
    </row>
    <row r="219" s="11" customFormat="1">
      <c r="B219" s="247"/>
      <c r="C219" s="248"/>
      <c r="D219" s="249" t="s">
        <v>259</v>
      </c>
      <c r="E219" s="250" t="s">
        <v>21</v>
      </c>
      <c r="F219" s="251" t="s">
        <v>496</v>
      </c>
      <c r="G219" s="248"/>
      <c r="H219" s="252">
        <v>7.0350000000000001</v>
      </c>
      <c r="I219" s="253"/>
      <c r="J219" s="248"/>
      <c r="K219" s="248"/>
      <c r="L219" s="254"/>
      <c r="M219" s="255"/>
      <c r="N219" s="256"/>
      <c r="O219" s="256"/>
      <c r="P219" s="256"/>
      <c r="Q219" s="256"/>
      <c r="R219" s="256"/>
      <c r="S219" s="256"/>
      <c r="T219" s="257"/>
      <c r="AT219" s="258" t="s">
        <v>259</v>
      </c>
      <c r="AU219" s="258" t="s">
        <v>81</v>
      </c>
      <c r="AV219" s="11" t="s">
        <v>81</v>
      </c>
      <c r="AW219" s="11" t="s">
        <v>35</v>
      </c>
      <c r="AX219" s="11" t="s">
        <v>79</v>
      </c>
      <c r="AY219" s="258" t="s">
        <v>123</v>
      </c>
    </row>
    <row r="220" s="1" customFormat="1" ht="25.5" customHeight="1">
      <c r="B220" s="45"/>
      <c r="C220" s="238" t="s">
        <v>497</v>
      </c>
      <c r="D220" s="238" t="s">
        <v>253</v>
      </c>
      <c r="E220" s="239" t="s">
        <v>498</v>
      </c>
      <c r="F220" s="240" t="s">
        <v>499</v>
      </c>
      <c r="G220" s="241" t="s">
        <v>256</v>
      </c>
      <c r="H220" s="242">
        <v>267.30000000000001</v>
      </c>
      <c r="I220" s="243"/>
      <c r="J220" s="244">
        <f>ROUND(I220*H220,2)</f>
        <v>0</v>
      </c>
      <c r="K220" s="240" t="s">
        <v>257</v>
      </c>
      <c r="L220" s="71"/>
      <c r="M220" s="245" t="s">
        <v>21</v>
      </c>
      <c r="N220" s="246" t="s">
        <v>42</v>
      </c>
      <c r="O220" s="46"/>
      <c r="P220" s="200">
        <f>O220*H220</f>
        <v>0</v>
      </c>
      <c r="Q220" s="200">
        <v>0.10362</v>
      </c>
      <c r="R220" s="200">
        <f>Q220*H220</f>
        <v>27.697626000000003</v>
      </c>
      <c r="S220" s="200">
        <v>0</v>
      </c>
      <c r="T220" s="201">
        <f>S220*H220</f>
        <v>0</v>
      </c>
      <c r="AR220" s="23" t="s">
        <v>124</v>
      </c>
      <c r="AT220" s="23" t="s">
        <v>253</v>
      </c>
      <c r="AU220" s="23" t="s">
        <v>81</v>
      </c>
      <c r="AY220" s="23" t="s">
        <v>123</v>
      </c>
      <c r="BE220" s="202">
        <f>IF(N220="základní",J220,0)</f>
        <v>0</v>
      </c>
      <c r="BF220" s="202">
        <f>IF(N220="snížená",J220,0)</f>
        <v>0</v>
      </c>
      <c r="BG220" s="202">
        <f>IF(N220="zákl. přenesená",J220,0)</f>
        <v>0</v>
      </c>
      <c r="BH220" s="202">
        <f>IF(N220="sníž. přenesená",J220,0)</f>
        <v>0</v>
      </c>
      <c r="BI220" s="202">
        <f>IF(N220="nulová",J220,0)</f>
        <v>0</v>
      </c>
      <c r="BJ220" s="23" t="s">
        <v>79</v>
      </c>
      <c r="BK220" s="202">
        <f>ROUND(I220*H220,2)</f>
        <v>0</v>
      </c>
      <c r="BL220" s="23" t="s">
        <v>124</v>
      </c>
      <c r="BM220" s="23" t="s">
        <v>500</v>
      </c>
    </row>
    <row r="221" s="11" customFormat="1">
      <c r="B221" s="247"/>
      <c r="C221" s="248"/>
      <c r="D221" s="249" t="s">
        <v>259</v>
      </c>
      <c r="E221" s="250" t="s">
        <v>21</v>
      </c>
      <c r="F221" s="251" t="s">
        <v>501</v>
      </c>
      <c r="G221" s="248"/>
      <c r="H221" s="252">
        <v>71</v>
      </c>
      <c r="I221" s="253"/>
      <c r="J221" s="248"/>
      <c r="K221" s="248"/>
      <c r="L221" s="254"/>
      <c r="M221" s="255"/>
      <c r="N221" s="256"/>
      <c r="O221" s="256"/>
      <c r="P221" s="256"/>
      <c r="Q221" s="256"/>
      <c r="R221" s="256"/>
      <c r="S221" s="256"/>
      <c r="T221" s="257"/>
      <c r="AT221" s="258" t="s">
        <v>259</v>
      </c>
      <c r="AU221" s="258" t="s">
        <v>81</v>
      </c>
      <c r="AV221" s="11" t="s">
        <v>81</v>
      </c>
      <c r="AW221" s="11" t="s">
        <v>35</v>
      </c>
      <c r="AX221" s="11" t="s">
        <v>71</v>
      </c>
      <c r="AY221" s="258" t="s">
        <v>123</v>
      </c>
    </row>
    <row r="222" s="11" customFormat="1">
      <c r="B222" s="247"/>
      <c r="C222" s="248"/>
      <c r="D222" s="249" t="s">
        <v>259</v>
      </c>
      <c r="E222" s="250" t="s">
        <v>21</v>
      </c>
      <c r="F222" s="251" t="s">
        <v>502</v>
      </c>
      <c r="G222" s="248"/>
      <c r="H222" s="252">
        <v>178.30000000000001</v>
      </c>
      <c r="I222" s="253"/>
      <c r="J222" s="248"/>
      <c r="K222" s="248"/>
      <c r="L222" s="254"/>
      <c r="M222" s="255"/>
      <c r="N222" s="256"/>
      <c r="O222" s="256"/>
      <c r="P222" s="256"/>
      <c r="Q222" s="256"/>
      <c r="R222" s="256"/>
      <c r="S222" s="256"/>
      <c r="T222" s="257"/>
      <c r="AT222" s="258" t="s">
        <v>259</v>
      </c>
      <c r="AU222" s="258" t="s">
        <v>81</v>
      </c>
      <c r="AV222" s="11" t="s">
        <v>81</v>
      </c>
      <c r="AW222" s="11" t="s">
        <v>35</v>
      </c>
      <c r="AX222" s="11" t="s">
        <v>71</v>
      </c>
      <c r="AY222" s="258" t="s">
        <v>123</v>
      </c>
    </row>
    <row r="223" s="11" customFormat="1">
      <c r="B223" s="247"/>
      <c r="C223" s="248"/>
      <c r="D223" s="249" t="s">
        <v>259</v>
      </c>
      <c r="E223" s="250" t="s">
        <v>21</v>
      </c>
      <c r="F223" s="251" t="s">
        <v>503</v>
      </c>
      <c r="G223" s="248"/>
      <c r="H223" s="252">
        <v>18</v>
      </c>
      <c r="I223" s="253"/>
      <c r="J223" s="248"/>
      <c r="K223" s="248"/>
      <c r="L223" s="254"/>
      <c r="M223" s="255"/>
      <c r="N223" s="256"/>
      <c r="O223" s="256"/>
      <c r="P223" s="256"/>
      <c r="Q223" s="256"/>
      <c r="R223" s="256"/>
      <c r="S223" s="256"/>
      <c r="T223" s="257"/>
      <c r="AT223" s="258" t="s">
        <v>259</v>
      </c>
      <c r="AU223" s="258" t="s">
        <v>81</v>
      </c>
      <c r="AV223" s="11" t="s">
        <v>81</v>
      </c>
      <c r="AW223" s="11" t="s">
        <v>35</v>
      </c>
      <c r="AX223" s="11" t="s">
        <v>71</v>
      </c>
      <c r="AY223" s="258" t="s">
        <v>123</v>
      </c>
    </row>
    <row r="224" s="12" customFormat="1">
      <c r="B224" s="259"/>
      <c r="C224" s="260"/>
      <c r="D224" s="249" t="s">
        <v>259</v>
      </c>
      <c r="E224" s="261" t="s">
        <v>232</v>
      </c>
      <c r="F224" s="262" t="s">
        <v>286</v>
      </c>
      <c r="G224" s="260"/>
      <c r="H224" s="263">
        <v>267.30000000000001</v>
      </c>
      <c r="I224" s="264"/>
      <c r="J224" s="260"/>
      <c r="K224" s="260"/>
      <c r="L224" s="265"/>
      <c r="M224" s="266"/>
      <c r="N224" s="267"/>
      <c r="O224" s="267"/>
      <c r="P224" s="267"/>
      <c r="Q224" s="267"/>
      <c r="R224" s="267"/>
      <c r="S224" s="267"/>
      <c r="T224" s="268"/>
      <c r="AT224" s="269" t="s">
        <v>259</v>
      </c>
      <c r="AU224" s="269" t="s">
        <v>81</v>
      </c>
      <c r="AV224" s="12" t="s">
        <v>124</v>
      </c>
      <c r="AW224" s="12" t="s">
        <v>35</v>
      </c>
      <c r="AX224" s="12" t="s">
        <v>79</v>
      </c>
      <c r="AY224" s="269" t="s">
        <v>123</v>
      </c>
    </row>
    <row r="225" s="1" customFormat="1" ht="16.5" customHeight="1">
      <c r="B225" s="45"/>
      <c r="C225" s="190" t="s">
        <v>504</v>
      </c>
      <c r="D225" s="190" t="s">
        <v>118</v>
      </c>
      <c r="E225" s="191" t="s">
        <v>505</v>
      </c>
      <c r="F225" s="192" t="s">
        <v>506</v>
      </c>
      <c r="G225" s="193" t="s">
        <v>256</v>
      </c>
      <c r="H225" s="194">
        <v>272.64600000000002</v>
      </c>
      <c r="I225" s="195"/>
      <c r="J225" s="196">
        <f>ROUND(I225*H225,2)</f>
        <v>0</v>
      </c>
      <c r="K225" s="192" t="s">
        <v>257</v>
      </c>
      <c r="L225" s="197"/>
      <c r="M225" s="198" t="s">
        <v>21</v>
      </c>
      <c r="N225" s="199" t="s">
        <v>42</v>
      </c>
      <c r="O225" s="46"/>
      <c r="P225" s="200">
        <f>O225*H225</f>
        <v>0</v>
      </c>
      <c r="Q225" s="200">
        <v>0.17599999999999999</v>
      </c>
      <c r="R225" s="200">
        <f>Q225*H225</f>
        <v>47.985695999999997</v>
      </c>
      <c r="S225" s="200">
        <v>0</v>
      </c>
      <c r="T225" s="201">
        <f>S225*H225</f>
        <v>0</v>
      </c>
      <c r="AR225" s="23" t="s">
        <v>122</v>
      </c>
      <c r="AT225" s="23" t="s">
        <v>118</v>
      </c>
      <c r="AU225" s="23" t="s">
        <v>81</v>
      </c>
      <c r="AY225" s="23" t="s">
        <v>123</v>
      </c>
      <c r="BE225" s="202">
        <f>IF(N225="základní",J225,0)</f>
        <v>0</v>
      </c>
      <c r="BF225" s="202">
        <f>IF(N225="snížená",J225,0)</f>
        <v>0</v>
      </c>
      <c r="BG225" s="202">
        <f>IF(N225="zákl. přenesená",J225,0)</f>
        <v>0</v>
      </c>
      <c r="BH225" s="202">
        <f>IF(N225="sníž. přenesená",J225,0)</f>
        <v>0</v>
      </c>
      <c r="BI225" s="202">
        <f>IF(N225="nulová",J225,0)</f>
        <v>0</v>
      </c>
      <c r="BJ225" s="23" t="s">
        <v>79</v>
      </c>
      <c r="BK225" s="202">
        <f>ROUND(I225*H225,2)</f>
        <v>0</v>
      </c>
      <c r="BL225" s="23" t="s">
        <v>124</v>
      </c>
      <c r="BM225" s="23" t="s">
        <v>507</v>
      </c>
    </row>
    <row r="226" s="11" customFormat="1">
      <c r="B226" s="247"/>
      <c r="C226" s="248"/>
      <c r="D226" s="249" t="s">
        <v>259</v>
      </c>
      <c r="E226" s="248"/>
      <c r="F226" s="251" t="s">
        <v>508</v>
      </c>
      <c r="G226" s="248"/>
      <c r="H226" s="252">
        <v>272.64600000000002</v>
      </c>
      <c r="I226" s="253"/>
      <c r="J226" s="248"/>
      <c r="K226" s="248"/>
      <c r="L226" s="254"/>
      <c r="M226" s="255"/>
      <c r="N226" s="256"/>
      <c r="O226" s="256"/>
      <c r="P226" s="256"/>
      <c r="Q226" s="256"/>
      <c r="R226" s="256"/>
      <c r="S226" s="256"/>
      <c r="T226" s="257"/>
      <c r="AT226" s="258" t="s">
        <v>259</v>
      </c>
      <c r="AU226" s="258" t="s">
        <v>81</v>
      </c>
      <c r="AV226" s="11" t="s">
        <v>81</v>
      </c>
      <c r="AW226" s="11" t="s">
        <v>6</v>
      </c>
      <c r="AX226" s="11" t="s">
        <v>79</v>
      </c>
      <c r="AY226" s="258" t="s">
        <v>123</v>
      </c>
    </row>
    <row r="227" s="1" customFormat="1" ht="25.5" customHeight="1">
      <c r="B227" s="45"/>
      <c r="C227" s="238" t="s">
        <v>509</v>
      </c>
      <c r="D227" s="238" t="s">
        <v>253</v>
      </c>
      <c r="E227" s="239" t="s">
        <v>510</v>
      </c>
      <c r="F227" s="240" t="s">
        <v>511</v>
      </c>
      <c r="G227" s="241" t="s">
        <v>293</v>
      </c>
      <c r="H227" s="242">
        <v>22.5</v>
      </c>
      <c r="I227" s="243"/>
      <c r="J227" s="244">
        <f>ROUND(I227*H227,2)</f>
        <v>0</v>
      </c>
      <c r="K227" s="240" t="s">
        <v>257</v>
      </c>
      <c r="L227" s="71"/>
      <c r="M227" s="245" t="s">
        <v>21</v>
      </c>
      <c r="N227" s="246" t="s">
        <v>42</v>
      </c>
      <c r="O227" s="46"/>
      <c r="P227" s="200">
        <f>O227*H227</f>
        <v>0</v>
      </c>
      <c r="Q227" s="200">
        <v>0.0022399999999999998</v>
      </c>
      <c r="R227" s="200">
        <f>Q227*H227</f>
        <v>0.050399999999999993</v>
      </c>
      <c r="S227" s="200">
        <v>0</v>
      </c>
      <c r="T227" s="201">
        <f>S227*H227</f>
        <v>0</v>
      </c>
      <c r="AR227" s="23" t="s">
        <v>124</v>
      </c>
      <c r="AT227" s="23" t="s">
        <v>253</v>
      </c>
      <c r="AU227" s="23" t="s">
        <v>81</v>
      </c>
      <c r="AY227" s="23" t="s">
        <v>123</v>
      </c>
      <c r="BE227" s="202">
        <f>IF(N227="základní",J227,0)</f>
        <v>0</v>
      </c>
      <c r="BF227" s="202">
        <f>IF(N227="snížená",J227,0)</f>
        <v>0</v>
      </c>
      <c r="BG227" s="202">
        <f>IF(N227="zákl. přenesená",J227,0)</f>
        <v>0</v>
      </c>
      <c r="BH227" s="202">
        <f>IF(N227="sníž. přenesená",J227,0)</f>
        <v>0</v>
      </c>
      <c r="BI227" s="202">
        <f>IF(N227="nulová",J227,0)</f>
        <v>0</v>
      </c>
      <c r="BJ227" s="23" t="s">
        <v>79</v>
      </c>
      <c r="BK227" s="202">
        <f>ROUND(I227*H227,2)</f>
        <v>0</v>
      </c>
      <c r="BL227" s="23" t="s">
        <v>124</v>
      </c>
      <c r="BM227" s="23" t="s">
        <v>512</v>
      </c>
    </row>
    <row r="228" s="11" customFormat="1">
      <c r="B228" s="247"/>
      <c r="C228" s="248"/>
      <c r="D228" s="249" t="s">
        <v>259</v>
      </c>
      <c r="E228" s="250" t="s">
        <v>21</v>
      </c>
      <c r="F228" s="251" t="s">
        <v>513</v>
      </c>
      <c r="G228" s="248"/>
      <c r="H228" s="252">
        <v>22.5</v>
      </c>
      <c r="I228" s="253"/>
      <c r="J228" s="248"/>
      <c r="K228" s="248"/>
      <c r="L228" s="254"/>
      <c r="M228" s="255"/>
      <c r="N228" s="256"/>
      <c r="O228" s="256"/>
      <c r="P228" s="256"/>
      <c r="Q228" s="256"/>
      <c r="R228" s="256"/>
      <c r="S228" s="256"/>
      <c r="T228" s="257"/>
      <c r="AT228" s="258" t="s">
        <v>259</v>
      </c>
      <c r="AU228" s="258" t="s">
        <v>81</v>
      </c>
      <c r="AV228" s="11" t="s">
        <v>81</v>
      </c>
      <c r="AW228" s="11" t="s">
        <v>35</v>
      </c>
      <c r="AX228" s="11" t="s">
        <v>79</v>
      </c>
      <c r="AY228" s="258" t="s">
        <v>123</v>
      </c>
    </row>
    <row r="229" s="10" customFormat="1" ht="29.88" customHeight="1">
      <c r="B229" s="222"/>
      <c r="C229" s="223"/>
      <c r="D229" s="224" t="s">
        <v>70</v>
      </c>
      <c r="E229" s="236" t="s">
        <v>122</v>
      </c>
      <c r="F229" s="236" t="s">
        <v>514</v>
      </c>
      <c r="G229" s="223"/>
      <c r="H229" s="223"/>
      <c r="I229" s="226"/>
      <c r="J229" s="237">
        <f>BK229</f>
        <v>0</v>
      </c>
      <c r="K229" s="223"/>
      <c r="L229" s="228"/>
      <c r="M229" s="229"/>
      <c r="N229" s="230"/>
      <c r="O229" s="230"/>
      <c r="P229" s="231">
        <f>SUM(P230:P260)</f>
        <v>0</v>
      </c>
      <c r="Q229" s="230"/>
      <c r="R229" s="231">
        <f>SUM(R230:R260)</f>
        <v>5.0467739999999992</v>
      </c>
      <c r="S229" s="230"/>
      <c r="T229" s="232">
        <f>SUM(T230:T260)</f>
        <v>0</v>
      </c>
      <c r="AR229" s="233" t="s">
        <v>79</v>
      </c>
      <c r="AT229" s="234" t="s">
        <v>70</v>
      </c>
      <c r="AU229" s="234" t="s">
        <v>79</v>
      </c>
      <c r="AY229" s="233" t="s">
        <v>123</v>
      </c>
      <c r="BK229" s="235">
        <f>SUM(BK230:BK260)</f>
        <v>0</v>
      </c>
    </row>
    <row r="230" s="1" customFormat="1" ht="16.5" customHeight="1">
      <c r="B230" s="45"/>
      <c r="C230" s="238" t="s">
        <v>515</v>
      </c>
      <c r="D230" s="238" t="s">
        <v>253</v>
      </c>
      <c r="E230" s="239" t="s">
        <v>516</v>
      </c>
      <c r="F230" s="240" t="s">
        <v>517</v>
      </c>
      <c r="G230" s="241" t="s">
        <v>293</v>
      </c>
      <c r="H230" s="242">
        <v>4.5</v>
      </c>
      <c r="I230" s="243"/>
      <c r="J230" s="244">
        <f>ROUND(I230*H230,2)</f>
        <v>0</v>
      </c>
      <c r="K230" s="240" t="s">
        <v>257</v>
      </c>
      <c r="L230" s="71"/>
      <c r="M230" s="245" t="s">
        <v>21</v>
      </c>
      <c r="N230" s="246" t="s">
        <v>42</v>
      </c>
      <c r="O230" s="46"/>
      <c r="P230" s="200">
        <f>O230*H230</f>
        <v>0</v>
      </c>
      <c r="Q230" s="200">
        <v>1.0000000000000001E-05</v>
      </c>
      <c r="R230" s="200">
        <f>Q230*H230</f>
        <v>4.5000000000000003E-05</v>
      </c>
      <c r="S230" s="200">
        <v>0</v>
      </c>
      <c r="T230" s="201">
        <f>S230*H230</f>
        <v>0</v>
      </c>
      <c r="AR230" s="23" t="s">
        <v>124</v>
      </c>
      <c r="AT230" s="23" t="s">
        <v>253</v>
      </c>
      <c r="AU230" s="23" t="s">
        <v>81</v>
      </c>
      <c r="AY230" s="23" t="s">
        <v>123</v>
      </c>
      <c r="BE230" s="202">
        <f>IF(N230="základní",J230,0)</f>
        <v>0</v>
      </c>
      <c r="BF230" s="202">
        <f>IF(N230="snížená",J230,0)</f>
        <v>0</v>
      </c>
      <c r="BG230" s="202">
        <f>IF(N230="zákl. přenesená",J230,0)</f>
        <v>0</v>
      </c>
      <c r="BH230" s="202">
        <f>IF(N230="sníž. přenesená",J230,0)</f>
        <v>0</v>
      </c>
      <c r="BI230" s="202">
        <f>IF(N230="nulová",J230,0)</f>
        <v>0</v>
      </c>
      <c r="BJ230" s="23" t="s">
        <v>79</v>
      </c>
      <c r="BK230" s="202">
        <f>ROUND(I230*H230,2)</f>
        <v>0</v>
      </c>
      <c r="BL230" s="23" t="s">
        <v>124</v>
      </c>
      <c r="BM230" s="23" t="s">
        <v>518</v>
      </c>
    </row>
    <row r="231" s="11" customFormat="1">
      <c r="B231" s="247"/>
      <c r="C231" s="248"/>
      <c r="D231" s="249" t="s">
        <v>259</v>
      </c>
      <c r="E231" s="250" t="s">
        <v>21</v>
      </c>
      <c r="F231" s="251" t="s">
        <v>519</v>
      </c>
      <c r="G231" s="248"/>
      <c r="H231" s="252">
        <v>4.5</v>
      </c>
      <c r="I231" s="253"/>
      <c r="J231" s="248"/>
      <c r="K231" s="248"/>
      <c r="L231" s="254"/>
      <c r="M231" s="255"/>
      <c r="N231" s="256"/>
      <c r="O231" s="256"/>
      <c r="P231" s="256"/>
      <c r="Q231" s="256"/>
      <c r="R231" s="256"/>
      <c r="S231" s="256"/>
      <c r="T231" s="257"/>
      <c r="AT231" s="258" t="s">
        <v>259</v>
      </c>
      <c r="AU231" s="258" t="s">
        <v>81</v>
      </c>
      <c r="AV231" s="11" t="s">
        <v>81</v>
      </c>
      <c r="AW231" s="11" t="s">
        <v>35</v>
      </c>
      <c r="AX231" s="11" t="s">
        <v>79</v>
      </c>
      <c r="AY231" s="258" t="s">
        <v>123</v>
      </c>
    </row>
    <row r="232" s="1" customFormat="1" ht="16.5" customHeight="1">
      <c r="B232" s="45"/>
      <c r="C232" s="190" t="s">
        <v>520</v>
      </c>
      <c r="D232" s="190" t="s">
        <v>118</v>
      </c>
      <c r="E232" s="191" t="s">
        <v>521</v>
      </c>
      <c r="F232" s="192" t="s">
        <v>522</v>
      </c>
      <c r="G232" s="193" t="s">
        <v>293</v>
      </c>
      <c r="H232" s="194">
        <v>4.5</v>
      </c>
      <c r="I232" s="195"/>
      <c r="J232" s="196">
        <f>ROUND(I232*H232,2)</f>
        <v>0</v>
      </c>
      <c r="K232" s="192" t="s">
        <v>257</v>
      </c>
      <c r="L232" s="197"/>
      <c r="M232" s="198" t="s">
        <v>21</v>
      </c>
      <c r="N232" s="199" t="s">
        <v>42</v>
      </c>
      <c r="O232" s="46"/>
      <c r="P232" s="200">
        <f>O232*H232</f>
        <v>0</v>
      </c>
      <c r="Q232" s="200">
        <v>0.0014499999999999999</v>
      </c>
      <c r="R232" s="200">
        <f>Q232*H232</f>
        <v>0.0065249999999999996</v>
      </c>
      <c r="S232" s="200">
        <v>0</v>
      </c>
      <c r="T232" s="201">
        <f>S232*H232</f>
        <v>0</v>
      </c>
      <c r="AR232" s="23" t="s">
        <v>122</v>
      </c>
      <c r="AT232" s="23" t="s">
        <v>118</v>
      </c>
      <c r="AU232" s="23" t="s">
        <v>81</v>
      </c>
      <c r="AY232" s="23" t="s">
        <v>123</v>
      </c>
      <c r="BE232" s="202">
        <f>IF(N232="základní",J232,0)</f>
        <v>0</v>
      </c>
      <c r="BF232" s="202">
        <f>IF(N232="snížená",J232,0)</f>
        <v>0</v>
      </c>
      <c r="BG232" s="202">
        <f>IF(N232="zákl. přenesená",J232,0)</f>
        <v>0</v>
      </c>
      <c r="BH232" s="202">
        <f>IF(N232="sníž. přenesená",J232,0)</f>
        <v>0</v>
      </c>
      <c r="BI232" s="202">
        <f>IF(N232="nulová",J232,0)</f>
        <v>0</v>
      </c>
      <c r="BJ232" s="23" t="s">
        <v>79</v>
      </c>
      <c r="BK232" s="202">
        <f>ROUND(I232*H232,2)</f>
        <v>0</v>
      </c>
      <c r="BL232" s="23" t="s">
        <v>124</v>
      </c>
      <c r="BM232" s="23" t="s">
        <v>523</v>
      </c>
    </row>
    <row r="233" s="1" customFormat="1" ht="16.5" customHeight="1">
      <c r="B233" s="45"/>
      <c r="C233" s="238" t="s">
        <v>524</v>
      </c>
      <c r="D233" s="238" t="s">
        <v>253</v>
      </c>
      <c r="E233" s="239" t="s">
        <v>525</v>
      </c>
      <c r="F233" s="240" t="s">
        <v>526</v>
      </c>
      <c r="G233" s="241" t="s">
        <v>293</v>
      </c>
      <c r="H233" s="242">
        <v>21.100000000000001</v>
      </c>
      <c r="I233" s="243"/>
      <c r="J233" s="244">
        <f>ROUND(I233*H233,2)</f>
        <v>0</v>
      </c>
      <c r="K233" s="240" t="s">
        <v>257</v>
      </c>
      <c r="L233" s="71"/>
      <c r="M233" s="245" t="s">
        <v>21</v>
      </c>
      <c r="N233" s="246" t="s">
        <v>42</v>
      </c>
      <c r="O233" s="46"/>
      <c r="P233" s="200">
        <f>O233*H233</f>
        <v>0</v>
      </c>
      <c r="Q233" s="200">
        <v>1.0000000000000001E-05</v>
      </c>
      <c r="R233" s="200">
        <f>Q233*H233</f>
        <v>0.00021100000000000003</v>
      </c>
      <c r="S233" s="200">
        <v>0</v>
      </c>
      <c r="T233" s="201">
        <f>S233*H233</f>
        <v>0</v>
      </c>
      <c r="AR233" s="23" t="s">
        <v>124</v>
      </c>
      <c r="AT233" s="23" t="s">
        <v>253</v>
      </c>
      <c r="AU233" s="23" t="s">
        <v>81</v>
      </c>
      <c r="AY233" s="23" t="s">
        <v>123</v>
      </c>
      <c r="BE233" s="202">
        <f>IF(N233="základní",J233,0)</f>
        <v>0</v>
      </c>
      <c r="BF233" s="202">
        <f>IF(N233="snížená",J233,0)</f>
        <v>0</v>
      </c>
      <c r="BG233" s="202">
        <f>IF(N233="zákl. přenesená",J233,0)</f>
        <v>0</v>
      </c>
      <c r="BH233" s="202">
        <f>IF(N233="sníž. přenesená",J233,0)</f>
        <v>0</v>
      </c>
      <c r="BI233" s="202">
        <f>IF(N233="nulová",J233,0)</f>
        <v>0</v>
      </c>
      <c r="BJ233" s="23" t="s">
        <v>79</v>
      </c>
      <c r="BK233" s="202">
        <f>ROUND(I233*H233,2)</f>
        <v>0</v>
      </c>
      <c r="BL233" s="23" t="s">
        <v>124</v>
      </c>
      <c r="BM233" s="23" t="s">
        <v>527</v>
      </c>
    </row>
    <row r="234" s="11" customFormat="1">
      <c r="B234" s="247"/>
      <c r="C234" s="248"/>
      <c r="D234" s="249" t="s">
        <v>259</v>
      </c>
      <c r="E234" s="250" t="s">
        <v>21</v>
      </c>
      <c r="F234" s="251" t="s">
        <v>528</v>
      </c>
      <c r="G234" s="248"/>
      <c r="H234" s="252">
        <v>21.100000000000001</v>
      </c>
      <c r="I234" s="253"/>
      <c r="J234" s="248"/>
      <c r="K234" s="248"/>
      <c r="L234" s="254"/>
      <c r="M234" s="255"/>
      <c r="N234" s="256"/>
      <c r="O234" s="256"/>
      <c r="P234" s="256"/>
      <c r="Q234" s="256"/>
      <c r="R234" s="256"/>
      <c r="S234" s="256"/>
      <c r="T234" s="257"/>
      <c r="AT234" s="258" t="s">
        <v>259</v>
      </c>
      <c r="AU234" s="258" t="s">
        <v>81</v>
      </c>
      <c r="AV234" s="11" t="s">
        <v>81</v>
      </c>
      <c r="AW234" s="11" t="s">
        <v>35</v>
      </c>
      <c r="AX234" s="11" t="s">
        <v>79</v>
      </c>
      <c r="AY234" s="258" t="s">
        <v>123</v>
      </c>
    </row>
    <row r="235" s="1" customFormat="1" ht="16.5" customHeight="1">
      <c r="B235" s="45"/>
      <c r="C235" s="190" t="s">
        <v>529</v>
      </c>
      <c r="D235" s="190" t="s">
        <v>118</v>
      </c>
      <c r="E235" s="191" t="s">
        <v>530</v>
      </c>
      <c r="F235" s="192" t="s">
        <v>531</v>
      </c>
      <c r="G235" s="193" t="s">
        <v>293</v>
      </c>
      <c r="H235" s="194">
        <v>21.100000000000001</v>
      </c>
      <c r="I235" s="195"/>
      <c r="J235" s="196">
        <f>ROUND(I235*H235,2)</f>
        <v>0</v>
      </c>
      <c r="K235" s="192" t="s">
        <v>257</v>
      </c>
      <c r="L235" s="197"/>
      <c r="M235" s="198" t="s">
        <v>21</v>
      </c>
      <c r="N235" s="199" t="s">
        <v>42</v>
      </c>
      <c r="O235" s="46"/>
      <c r="P235" s="200">
        <f>O235*H235</f>
        <v>0</v>
      </c>
      <c r="Q235" s="200">
        <v>0.0024299999999999999</v>
      </c>
      <c r="R235" s="200">
        <f>Q235*H235</f>
        <v>0.051272999999999999</v>
      </c>
      <c r="S235" s="200">
        <v>0</v>
      </c>
      <c r="T235" s="201">
        <f>S235*H235</f>
        <v>0</v>
      </c>
      <c r="AR235" s="23" t="s">
        <v>122</v>
      </c>
      <c r="AT235" s="23" t="s">
        <v>118</v>
      </c>
      <c r="AU235" s="23" t="s">
        <v>81</v>
      </c>
      <c r="AY235" s="23" t="s">
        <v>123</v>
      </c>
      <c r="BE235" s="202">
        <f>IF(N235="základní",J235,0)</f>
        <v>0</v>
      </c>
      <c r="BF235" s="202">
        <f>IF(N235="snížená",J235,0)</f>
        <v>0</v>
      </c>
      <c r="BG235" s="202">
        <f>IF(N235="zákl. přenesená",J235,0)</f>
        <v>0</v>
      </c>
      <c r="BH235" s="202">
        <f>IF(N235="sníž. přenesená",J235,0)</f>
        <v>0</v>
      </c>
      <c r="BI235" s="202">
        <f>IF(N235="nulová",J235,0)</f>
        <v>0</v>
      </c>
      <c r="BJ235" s="23" t="s">
        <v>79</v>
      </c>
      <c r="BK235" s="202">
        <f>ROUND(I235*H235,2)</f>
        <v>0</v>
      </c>
      <c r="BL235" s="23" t="s">
        <v>124</v>
      </c>
      <c r="BM235" s="23" t="s">
        <v>532</v>
      </c>
    </row>
    <row r="236" s="1" customFormat="1" ht="16.5" customHeight="1">
      <c r="B236" s="45"/>
      <c r="C236" s="190" t="s">
        <v>533</v>
      </c>
      <c r="D236" s="190" t="s">
        <v>118</v>
      </c>
      <c r="E236" s="191" t="s">
        <v>534</v>
      </c>
      <c r="F236" s="192" t="s">
        <v>535</v>
      </c>
      <c r="G236" s="193" t="s">
        <v>414</v>
      </c>
      <c r="H236" s="194">
        <v>1</v>
      </c>
      <c r="I236" s="195"/>
      <c r="J236" s="196">
        <f>ROUND(I236*H236,2)</f>
        <v>0</v>
      </c>
      <c r="K236" s="192" t="s">
        <v>257</v>
      </c>
      <c r="L236" s="197"/>
      <c r="M236" s="198" t="s">
        <v>21</v>
      </c>
      <c r="N236" s="199" t="s">
        <v>42</v>
      </c>
      <c r="O236" s="46"/>
      <c r="P236" s="200">
        <f>O236*H236</f>
        <v>0</v>
      </c>
      <c r="Q236" s="200">
        <v>0.0014</v>
      </c>
      <c r="R236" s="200">
        <f>Q236*H236</f>
        <v>0.0014</v>
      </c>
      <c r="S236" s="200">
        <v>0</v>
      </c>
      <c r="T236" s="201">
        <f>S236*H236</f>
        <v>0</v>
      </c>
      <c r="AR236" s="23" t="s">
        <v>122</v>
      </c>
      <c r="AT236" s="23" t="s">
        <v>118</v>
      </c>
      <c r="AU236" s="23" t="s">
        <v>81</v>
      </c>
      <c r="AY236" s="23" t="s">
        <v>123</v>
      </c>
      <c r="BE236" s="202">
        <f>IF(N236="základní",J236,0)</f>
        <v>0</v>
      </c>
      <c r="BF236" s="202">
        <f>IF(N236="snížená",J236,0)</f>
        <v>0</v>
      </c>
      <c r="BG236" s="202">
        <f>IF(N236="zákl. přenesená",J236,0)</f>
        <v>0</v>
      </c>
      <c r="BH236" s="202">
        <f>IF(N236="sníž. přenesená",J236,0)</f>
        <v>0</v>
      </c>
      <c r="BI236" s="202">
        <f>IF(N236="nulová",J236,0)</f>
        <v>0</v>
      </c>
      <c r="BJ236" s="23" t="s">
        <v>79</v>
      </c>
      <c r="BK236" s="202">
        <f>ROUND(I236*H236,2)</f>
        <v>0</v>
      </c>
      <c r="BL236" s="23" t="s">
        <v>124</v>
      </c>
      <c r="BM236" s="23" t="s">
        <v>536</v>
      </c>
    </row>
    <row r="237" s="1" customFormat="1" ht="16.5" customHeight="1">
      <c r="B237" s="45"/>
      <c r="C237" s="238" t="s">
        <v>537</v>
      </c>
      <c r="D237" s="238" t="s">
        <v>253</v>
      </c>
      <c r="E237" s="239" t="s">
        <v>538</v>
      </c>
      <c r="F237" s="240" t="s">
        <v>539</v>
      </c>
      <c r="G237" s="241" t="s">
        <v>293</v>
      </c>
      <c r="H237" s="242">
        <v>11</v>
      </c>
      <c r="I237" s="243"/>
      <c r="J237" s="244">
        <f>ROUND(I237*H237,2)</f>
        <v>0</v>
      </c>
      <c r="K237" s="240" t="s">
        <v>257</v>
      </c>
      <c r="L237" s="71"/>
      <c r="M237" s="245" t="s">
        <v>21</v>
      </c>
      <c r="N237" s="246" t="s">
        <v>42</v>
      </c>
      <c r="O237" s="46"/>
      <c r="P237" s="200">
        <f>O237*H237</f>
        <v>0</v>
      </c>
      <c r="Q237" s="200">
        <v>1.0000000000000001E-05</v>
      </c>
      <c r="R237" s="200">
        <f>Q237*H237</f>
        <v>0.00011</v>
      </c>
      <c r="S237" s="200">
        <v>0</v>
      </c>
      <c r="T237" s="201">
        <f>S237*H237</f>
        <v>0</v>
      </c>
      <c r="AR237" s="23" t="s">
        <v>124</v>
      </c>
      <c r="AT237" s="23" t="s">
        <v>253</v>
      </c>
      <c r="AU237" s="23" t="s">
        <v>81</v>
      </c>
      <c r="AY237" s="23" t="s">
        <v>123</v>
      </c>
      <c r="BE237" s="202">
        <f>IF(N237="základní",J237,0)</f>
        <v>0</v>
      </c>
      <c r="BF237" s="202">
        <f>IF(N237="snížená",J237,0)</f>
        <v>0</v>
      </c>
      <c r="BG237" s="202">
        <f>IF(N237="zákl. přenesená",J237,0)</f>
        <v>0</v>
      </c>
      <c r="BH237" s="202">
        <f>IF(N237="sníž. přenesená",J237,0)</f>
        <v>0</v>
      </c>
      <c r="BI237" s="202">
        <f>IF(N237="nulová",J237,0)</f>
        <v>0</v>
      </c>
      <c r="BJ237" s="23" t="s">
        <v>79</v>
      </c>
      <c r="BK237" s="202">
        <f>ROUND(I237*H237,2)</f>
        <v>0</v>
      </c>
      <c r="BL237" s="23" t="s">
        <v>124</v>
      </c>
      <c r="BM237" s="23" t="s">
        <v>540</v>
      </c>
    </row>
    <row r="238" s="11" customFormat="1">
      <c r="B238" s="247"/>
      <c r="C238" s="248"/>
      <c r="D238" s="249" t="s">
        <v>259</v>
      </c>
      <c r="E238" s="250" t="s">
        <v>21</v>
      </c>
      <c r="F238" s="251" t="s">
        <v>541</v>
      </c>
      <c r="G238" s="248"/>
      <c r="H238" s="252">
        <v>11</v>
      </c>
      <c r="I238" s="253"/>
      <c r="J238" s="248"/>
      <c r="K238" s="248"/>
      <c r="L238" s="254"/>
      <c r="M238" s="255"/>
      <c r="N238" s="256"/>
      <c r="O238" s="256"/>
      <c r="P238" s="256"/>
      <c r="Q238" s="256"/>
      <c r="R238" s="256"/>
      <c r="S238" s="256"/>
      <c r="T238" s="257"/>
      <c r="AT238" s="258" t="s">
        <v>259</v>
      </c>
      <c r="AU238" s="258" t="s">
        <v>81</v>
      </c>
      <c r="AV238" s="11" t="s">
        <v>81</v>
      </c>
      <c r="AW238" s="11" t="s">
        <v>35</v>
      </c>
      <c r="AX238" s="11" t="s">
        <v>79</v>
      </c>
      <c r="AY238" s="258" t="s">
        <v>123</v>
      </c>
    </row>
    <row r="239" s="1" customFormat="1" ht="16.5" customHeight="1">
      <c r="B239" s="45"/>
      <c r="C239" s="190" t="s">
        <v>542</v>
      </c>
      <c r="D239" s="190" t="s">
        <v>118</v>
      </c>
      <c r="E239" s="191" t="s">
        <v>543</v>
      </c>
      <c r="F239" s="192" t="s">
        <v>544</v>
      </c>
      <c r="G239" s="193" t="s">
        <v>293</v>
      </c>
      <c r="H239" s="194">
        <v>11</v>
      </c>
      <c r="I239" s="195"/>
      <c r="J239" s="196">
        <f>ROUND(I239*H239,2)</f>
        <v>0</v>
      </c>
      <c r="K239" s="192" t="s">
        <v>257</v>
      </c>
      <c r="L239" s="197"/>
      <c r="M239" s="198" t="s">
        <v>21</v>
      </c>
      <c r="N239" s="199" t="s">
        <v>42</v>
      </c>
      <c r="O239" s="46"/>
      <c r="P239" s="200">
        <f>O239*H239</f>
        <v>0</v>
      </c>
      <c r="Q239" s="200">
        <v>0.0024499999999999999</v>
      </c>
      <c r="R239" s="200">
        <f>Q239*H239</f>
        <v>0.026949999999999998</v>
      </c>
      <c r="S239" s="200">
        <v>0</v>
      </c>
      <c r="T239" s="201">
        <f>S239*H239</f>
        <v>0</v>
      </c>
      <c r="AR239" s="23" t="s">
        <v>122</v>
      </c>
      <c r="AT239" s="23" t="s">
        <v>118</v>
      </c>
      <c r="AU239" s="23" t="s">
        <v>81</v>
      </c>
      <c r="AY239" s="23" t="s">
        <v>123</v>
      </c>
      <c r="BE239" s="202">
        <f>IF(N239="základní",J239,0)</f>
        <v>0</v>
      </c>
      <c r="BF239" s="202">
        <f>IF(N239="snížená",J239,0)</f>
        <v>0</v>
      </c>
      <c r="BG239" s="202">
        <f>IF(N239="zákl. přenesená",J239,0)</f>
        <v>0</v>
      </c>
      <c r="BH239" s="202">
        <f>IF(N239="sníž. přenesená",J239,0)</f>
        <v>0</v>
      </c>
      <c r="BI239" s="202">
        <f>IF(N239="nulová",J239,0)</f>
        <v>0</v>
      </c>
      <c r="BJ239" s="23" t="s">
        <v>79</v>
      </c>
      <c r="BK239" s="202">
        <f>ROUND(I239*H239,2)</f>
        <v>0</v>
      </c>
      <c r="BL239" s="23" t="s">
        <v>124</v>
      </c>
      <c r="BM239" s="23" t="s">
        <v>545</v>
      </c>
    </row>
    <row r="240" s="1" customFormat="1" ht="16.5" customHeight="1">
      <c r="B240" s="45"/>
      <c r="C240" s="238" t="s">
        <v>546</v>
      </c>
      <c r="D240" s="238" t="s">
        <v>253</v>
      </c>
      <c r="E240" s="239" t="s">
        <v>547</v>
      </c>
      <c r="F240" s="240" t="s">
        <v>548</v>
      </c>
      <c r="G240" s="241" t="s">
        <v>293</v>
      </c>
      <c r="H240" s="242">
        <v>32.100000000000001</v>
      </c>
      <c r="I240" s="243"/>
      <c r="J240" s="244">
        <f>ROUND(I240*H240,2)</f>
        <v>0</v>
      </c>
      <c r="K240" s="240" t="s">
        <v>257</v>
      </c>
      <c r="L240" s="71"/>
      <c r="M240" s="245" t="s">
        <v>21</v>
      </c>
      <c r="N240" s="246" t="s">
        <v>42</v>
      </c>
      <c r="O240" s="46"/>
      <c r="P240" s="200">
        <f>O240*H240</f>
        <v>0</v>
      </c>
      <c r="Q240" s="200">
        <v>0</v>
      </c>
      <c r="R240" s="200">
        <f>Q240*H240</f>
        <v>0</v>
      </c>
      <c r="S240" s="200">
        <v>0</v>
      </c>
      <c r="T240" s="201">
        <f>S240*H240</f>
        <v>0</v>
      </c>
      <c r="AR240" s="23" t="s">
        <v>124</v>
      </c>
      <c r="AT240" s="23" t="s">
        <v>253</v>
      </c>
      <c r="AU240" s="23" t="s">
        <v>81</v>
      </c>
      <c r="AY240" s="23" t="s">
        <v>123</v>
      </c>
      <c r="BE240" s="202">
        <f>IF(N240="základní",J240,0)</f>
        <v>0</v>
      </c>
      <c r="BF240" s="202">
        <f>IF(N240="snížená",J240,0)</f>
        <v>0</v>
      </c>
      <c r="BG240" s="202">
        <f>IF(N240="zákl. přenesená",J240,0)</f>
        <v>0</v>
      </c>
      <c r="BH240" s="202">
        <f>IF(N240="sníž. přenesená",J240,0)</f>
        <v>0</v>
      </c>
      <c r="BI240" s="202">
        <f>IF(N240="nulová",J240,0)</f>
        <v>0</v>
      </c>
      <c r="BJ240" s="23" t="s">
        <v>79</v>
      </c>
      <c r="BK240" s="202">
        <f>ROUND(I240*H240,2)</f>
        <v>0</v>
      </c>
      <c r="BL240" s="23" t="s">
        <v>124</v>
      </c>
      <c r="BM240" s="23" t="s">
        <v>549</v>
      </c>
    </row>
    <row r="241" s="1" customFormat="1" ht="16.5" customHeight="1">
      <c r="B241" s="45"/>
      <c r="C241" s="238" t="s">
        <v>550</v>
      </c>
      <c r="D241" s="238" t="s">
        <v>253</v>
      </c>
      <c r="E241" s="239" t="s">
        <v>551</v>
      </c>
      <c r="F241" s="240" t="s">
        <v>552</v>
      </c>
      <c r="G241" s="241" t="s">
        <v>414</v>
      </c>
      <c r="H241" s="242">
        <v>3</v>
      </c>
      <c r="I241" s="243"/>
      <c r="J241" s="244">
        <f>ROUND(I241*H241,2)</f>
        <v>0</v>
      </c>
      <c r="K241" s="240" t="s">
        <v>257</v>
      </c>
      <c r="L241" s="71"/>
      <c r="M241" s="245" t="s">
        <v>21</v>
      </c>
      <c r="N241" s="246" t="s">
        <v>42</v>
      </c>
      <c r="O241" s="46"/>
      <c r="P241" s="200">
        <f>O241*H241</f>
        <v>0</v>
      </c>
      <c r="Q241" s="200">
        <v>0.34089999999999998</v>
      </c>
      <c r="R241" s="200">
        <f>Q241*H241</f>
        <v>1.0226999999999999</v>
      </c>
      <c r="S241" s="200">
        <v>0</v>
      </c>
      <c r="T241" s="201">
        <f>S241*H241</f>
        <v>0</v>
      </c>
      <c r="AR241" s="23" t="s">
        <v>124</v>
      </c>
      <c r="AT241" s="23" t="s">
        <v>253</v>
      </c>
      <c r="AU241" s="23" t="s">
        <v>81</v>
      </c>
      <c r="AY241" s="23" t="s">
        <v>123</v>
      </c>
      <c r="BE241" s="202">
        <f>IF(N241="základní",J241,0)</f>
        <v>0</v>
      </c>
      <c r="BF241" s="202">
        <f>IF(N241="snížená",J241,0)</f>
        <v>0</v>
      </c>
      <c r="BG241" s="202">
        <f>IF(N241="zákl. přenesená",J241,0)</f>
        <v>0</v>
      </c>
      <c r="BH241" s="202">
        <f>IF(N241="sníž. přenesená",J241,0)</f>
        <v>0</v>
      </c>
      <c r="BI241" s="202">
        <f>IF(N241="nulová",J241,0)</f>
        <v>0</v>
      </c>
      <c r="BJ241" s="23" t="s">
        <v>79</v>
      </c>
      <c r="BK241" s="202">
        <f>ROUND(I241*H241,2)</f>
        <v>0</v>
      </c>
      <c r="BL241" s="23" t="s">
        <v>124</v>
      </c>
      <c r="BM241" s="23" t="s">
        <v>553</v>
      </c>
    </row>
    <row r="242" s="1" customFormat="1" ht="16.5" customHeight="1">
      <c r="B242" s="45"/>
      <c r="C242" s="190" t="s">
        <v>554</v>
      </c>
      <c r="D242" s="190" t="s">
        <v>118</v>
      </c>
      <c r="E242" s="191" t="s">
        <v>555</v>
      </c>
      <c r="F242" s="192" t="s">
        <v>556</v>
      </c>
      <c r="G242" s="193" t="s">
        <v>414</v>
      </c>
      <c r="H242" s="194">
        <v>3</v>
      </c>
      <c r="I242" s="195"/>
      <c r="J242" s="196">
        <f>ROUND(I242*H242,2)</f>
        <v>0</v>
      </c>
      <c r="K242" s="192" t="s">
        <v>257</v>
      </c>
      <c r="L242" s="197"/>
      <c r="M242" s="198" t="s">
        <v>21</v>
      </c>
      <c r="N242" s="199" t="s">
        <v>42</v>
      </c>
      <c r="O242" s="46"/>
      <c r="P242" s="200">
        <f>O242*H242</f>
        <v>0</v>
      </c>
      <c r="Q242" s="200">
        <v>0.071999999999999995</v>
      </c>
      <c r="R242" s="200">
        <f>Q242*H242</f>
        <v>0.21599999999999997</v>
      </c>
      <c r="S242" s="200">
        <v>0</v>
      </c>
      <c r="T242" s="201">
        <f>S242*H242</f>
        <v>0</v>
      </c>
      <c r="AR242" s="23" t="s">
        <v>122</v>
      </c>
      <c r="AT242" s="23" t="s">
        <v>118</v>
      </c>
      <c r="AU242" s="23" t="s">
        <v>81</v>
      </c>
      <c r="AY242" s="23" t="s">
        <v>123</v>
      </c>
      <c r="BE242" s="202">
        <f>IF(N242="základní",J242,0)</f>
        <v>0</v>
      </c>
      <c r="BF242" s="202">
        <f>IF(N242="snížená",J242,0)</f>
        <v>0</v>
      </c>
      <c r="BG242" s="202">
        <f>IF(N242="zákl. přenesená",J242,0)</f>
        <v>0</v>
      </c>
      <c r="BH242" s="202">
        <f>IF(N242="sníž. přenesená",J242,0)</f>
        <v>0</v>
      </c>
      <c r="BI242" s="202">
        <f>IF(N242="nulová",J242,0)</f>
        <v>0</v>
      </c>
      <c r="BJ242" s="23" t="s">
        <v>79</v>
      </c>
      <c r="BK242" s="202">
        <f>ROUND(I242*H242,2)</f>
        <v>0</v>
      </c>
      <c r="BL242" s="23" t="s">
        <v>124</v>
      </c>
      <c r="BM242" s="23" t="s">
        <v>557</v>
      </c>
    </row>
    <row r="243" s="1" customFormat="1" ht="16.5" customHeight="1">
      <c r="B243" s="45"/>
      <c r="C243" s="190" t="s">
        <v>558</v>
      </c>
      <c r="D243" s="190" t="s">
        <v>118</v>
      </c>
      <c r="E243" s="191" t="s">
        <v>559</v>
      </c>
      <c r="F243" s="192" t="s">
        <v>560</v>
      </c>
      <c r="G243" s="193" t="s">
        <v>414</v>
      </c>
      <c r="H243" s="194">
        <v>3</v>
      </c>
      <c r="I243" s="195"/>
      <c r="J243" s="196">
        <f>ROUND(I243*H243,2)</f>
        <v>0</v>
      </c>
      <c r="K243" s="192" t="s">
        <v>257</v>
      </c>
      <c r="L243" s="197"/>
      <c r="M243" s="198" t="s">
        <v>21</v>
      </c>
      <c r="N243" s="199" t="s">
        <v>42</v>
      </c>
      <c r="O243" s="46"/>
      <c r="P243" s="200">
        <f>O243*H243</f>
        <v>0</v>
      </c>
      <c r="Q243" s="200">
        <v>0.058000000000000003</v>
      </c>
      <c r="R243" s="200">
        <f>Q243*H243</f>
        <v>0.17400000000000002</v>
      </c>
      <c r="S243" s="200">
        <v>0</v>
      </c>
      <c r="T243" s="201">
        <f>S243*H243</f>
        <v>0</v>
      </c>
      <c r="AR243" s="23" t="s">
        <v>122</v>
      </c>
      <c r="AT243" s="23" t="s">
        <v>118</v>
      </c>
      <c r="AU243" s="23" t="s">
        <v>81</v>
      </c>
      <c r="AY243" s="23" t="s">
        <v>123</v>
      </c>
      <c r="BE243" s="202">
        <f>IF(N243="základní",J243,0)</f>
        <v>0</v>
      </c>
      <c r="BF243" s="202">
        <f>IF(N243="snížená",J243,0)</f>
        <v>0</v>
      </c>
      <c r="BG243" s="202">
        <f>IF(N243="zákl. přenesená",J243,0)</f>
        <v>0</v>
      </c>
      <c r="BH243" s="202">
        <f>IF(N243="sníž. přenesená",J243,0)</f>
        <v>0</v>
      </c>
      <c r="BI243" s="202">
        <f>IF(N243="nulová",J243,0)</f>
        <v>0</v>
      </c>
      <c r="BJ243" s="23" t="s">
        <v>79</v>
      </c>
      <c r="BK243" s="202">
        <f>ROUND(I243*H243,2)</f>
        <v>0</v>
      </c>
      <c r="BL243" s="23" t="s">
        <v>124</v>
      </c>
      <c r="BM243" s="23" t="s">
        <v>561</v>
      </c>
    </row>
    <row r="244" s="1" customFormat="1" ht="16.5" customHeight="1">
      <c r="B244" s="45"/>
      <c r="C244" s="190" t="s">
        <v>562</v>
      </c>
      <c r="D244" s="190" t="s">
        <v>118</v>
      </c>
      <c r="E244" s="191" t="s">
        <v>563</v>
      </c>
      <c r="F244" s="192" t="s">
        <v>564</v>
      </c>
      <c r="G244" s="193" t="s">
        <v>414</v>
      </c>
      <c r="H244" s="194">
        <v>1</v>
      </c>
      <c r="I244" s="195"/>
      <c r="J244" s="196">
        <f>ROUND(I244*H244,2)</f>
        <v>0</v>
      </c>
      <c r="K244" s="192" t="s">
        <v>257</v>
      </c>
      <c r="L244" s="197"/>
      <c r="M244" s="198" t="s">
        <v>21</v>
      </c>
      <c r="N244" s="199" t="s">
        <v>42</v>
      </c>
      <c r="O244" s="46"/>
      <c r="P244" s="200">
        <f>O244*H244</f>
        <v>0</v>
      </c>
      <c r="Q244" s="200">
        <v>0.080000000000000002</v>
      </c>
      <c r="R244" s="200">
        <f>Q244*H244</f>
        <v>0.080000000000000002</v>
      </c>
      <c r="S244" s="200">
        <v>0</v>
      </c>
      <c r="T244" s="201">
        <f>S244*H244</f>
        <v>0</v>
      </c>
      <c r="AR244" s="23" t="s">
        <v>122</v>
      </c>
      <c r="AT244" s="23" t="s">
        <v>118</v>
      </c>
      <c r="AU244" s="23" t="s">
        <v>81</v>
      </c>
      <c r="AY244" s="23" t="s">
        <v>123</v>
      </c>
      <c r="BE244" s="202">
        <f>IF(N244="základní",J244,0)</f>
        <v>0</v>
      </c>
      <c r="BF244" s="202">
        <f>IF(N244="snížená",J244,0)</f>
        <v>0</v>
      </c>
      <c r="BG244" s="202">
        <f>IF(N244="zákl. přenesená",J244,0)</f>
        <v>0</v>
      </c>
      <c r="BH244" s="202">
        <f>IF(N244="sníž. přenesená",J244,0)</f>
        <v>0</v>
      </c>
      <c r="BI244" s="202">
        <f>IF(N244="nulová",J244,0)</f>
        <v>0</v>
      </c>
      <c r="BJ244" s="23" t="s">
        <v>79</v>
      </c>
      <c r="BK244" s="202">
        <f>ROUND(I244*H244,2)</f>
        <v>0</v>
      </c>
      <c r="BL244" s="23" t="s">
        <v>124</v>
      </c>
      <c r="BM244" s="23" t="s">
        <v>565</v>
      </c>
    </row>
    <row r="245" s="1" customFormat="1" ht="16.5" customHeight="1">
      <c r="B245" s="45"/>
      <c r="C245" s="190" t="s">
        <v>229</v>
      </c>
      <c r="D245" s="190" t="s">
        <v>118</v>
      </c>
      <c r="E245" s="191" t="s">
        <v>566</v>
      </c>
      <c r="F245" s="192" t="s">
        <v>567</v>
      </c>
      <c r="G245" s="193" t="s">
        <v>414</v>
      </c>
      <c r="H245" s="194">
        <v>2</v>
      </c>
      <c r="I245" s="195"/>
      <c r="J245" s="196">
        <f>ROUND(I245*H245,2)</f>
        <v>0</v>
      </c>
      <c r="K245" s="192" t="s">
        <v>21</v>
      </c>
      <c r="L245" s="197"/>
      <c r="M245" s="198" t="s">
        <v>21</v>
      </c>
      <c r="N245" s="199" t="s">
        <v>42</v>
      </c>
      <c r="O245" s="46"/>
      <c r="P245" s="200">
        <f>O245*H245</f>
        <v>0</v>
      </c>
      <c r="Q245" s="200">
        <v>0.080000000000000002</v>
      </c>
      <c r="R245" s="200">
        <f>Q245*H245</f>
        <v>0.16</v>
      </c>
      <c r="S245" s="200">
        <v>0</v>
      </c>
      <c r="T245" s="201">
        <f>S245*H245</f>
        <v>0</v>
      </c>
      <c r="AR245" s="23" t="s">
        <v>122</v>
      </c>
      <c r="AT245" s="23" t="s">
        <v>118</v>
      </c>
      <c r="AU245" s="23" t="s">
        <v>81</v>
      </c>
      <c r="AY245" s="23" t="s">
        <v>123</v>
      </c>
      <c r="BE245" s="202">
        <f>IF(N245="základní",J245,0)</f>
        <v>0</v>
      </c>
      <c r="BF245" s="202">
        <f>IF(N245="snížená",J245,0)</f>
        <v>0</v>
      </c>
      <c r="BG245" s="202">
        <f>IF(N245="zákl. přenesená",J245,0)</f>
        <v>0</v>
      </c>
      <c r="BH245" s="202">
        <f>IF(N245="sníž. přenesená",J245,0)</f>
        <v>0</v>
      </c>
      <c r="BI245" s="202">
        <f>IF(N245="nulová",J245,0)</f>
        <v>0</v>
      </c>
      <c r="BJ245" s="23" t="s">
        <v>79</v>
      </c>
      <c r="BK245" s="202">
        <f>ROUND(I245*H245,2)</f>
        <v>0</v>
      </c>
      <c r="BL245" s="23" t="s">
        <v>124</v>
      </c>
      <c r="BM245" s="23" t="s">
        <v>568</v>
      </c>
    </row>
    <row r="246" s="1" customFormat="1" ht="16.5" customHeight="1">
      <c r="B246" s="45"/>
      <c r="C246" s="190" t="s">
        <v>569</v>
      </c>
      <c r="D246" s="190" t="s">
        <v>118</v>
      </c>
      <c r="E246" s="191" t="s">
        <v>570</v>
      </c>
      <c r="F246" s="192" t="s">
        <v>571</v>
      </c>
      <c r="G246" s="193" t="s">
        <v>414</v>
      </c>
      <c r="H246" s="194">
        <v>1</v>
      </c>
      <c r="I246" s="195"/>
      <c r="J246" s="196">
        <f>ROUND(I246*H246,2)</f>
        <v>0</v>
      </c>
      <c r="K246" s="192" t="s">
        <v>257</v>
      </c>
      <c r="L246" s="197"/>
      <c r="M246" s="198" t="s">
        <v>21</v>
      </c>
      <c r="N246" s="199" t="s">
        <v>42</v>
      </c>
      <c r="O246" s="46"/>
      <c r="P246" s="200">
        <f>O246*H246</f>
        <v>0</v>
      </c>
      <c r="Q246" s="200">
        <v>0.23200000000000001</v>
      </c>
      <c r="R246" s="200">
        <f>Q246*H246</f>
        <v>0.23200000000000001</v>
      </c>
      <c r="S246" s="200">
        <v>0</v>
      </c>
      <c r="T246" s="201">
        <f>S246*H246</f>
        <v>0</v>
      </c>
      <c r="AR246" s="23" t="s">
        <v>122</v>
      </c>
      <c r="AT246" s="23" t="s">
        <v>118</v>
      </c>
      <c r="AU246" s="23" t="s">
        <v>81</v>
      </c>
      <c r="AY246" s="23" t="s">
        <v>123</v>
      </c>
      <c r="BE246" s="202">
        <f>IF(N246="základní",J246,0)</f>
        <v>0</v>
      </c>
      <c r="BF246" s="202">
        <f>IF(N246="snížená",J246,0)</f>
        <v>0</v>
      </c>
      <c r="BG246" s="202">
        <f>IF(N246="zákl. přenesená",J246,0)</f>
        <v>0</v>
      </c>
      <c r="BH246" s="202">
        <f>IF(N246="sníž. přenesená",J246,0)</f>
        <v>0</v>
      </c>
      <c r="BI246" s="202">
        <f>IF(N246="nulová",J246,0)</f>
        <v>0</v>
      </c>
      <c r="BJ246" s="23" t="s">
        <v>79</v>
      </c>
      <c r="BK246" s="202">
        <f>ROUND(I246*H246,2)</f>
        <v>0</v>
      </c>
      <c r="BL246" s="23" t="s">
        <v>124</v>
      </c>
      <c r="BM246" s="23" t="s">
        <v>572</v>
      </c>
    </row>
    <row r="247" s="1" customFormat="1" ht="16.5" customHeight="1">
      <c r="B247" s="45"/>
      <c r="C247" s="190" t="s">
        <v>573</v>
      </c>
      <c r="D247" s="190" t="s">
        <v>118</v>
      </c>
      <c r="E247" s="191" t="s">
        <v>574</v>
      </c>
      <c r="F247" s="192" t="s">
        <v>575</v>
      </c>
      <c r="G247" s="193" t="s">
        <v>414</v>
      </c>
      <c r="H247" s="194">
        <v>1</v>
      </c>
      <c r="I247" s="195"/>
      <c r="J247" s="196">
        <f>ROUND(I247*H247,2)</f>
        <v>0</v>
      </c>
      <c r="K247" s="192" t="s">
        <v>257</v>
      </c>
      <c r="L247" s="197"/>
      <c r="M247" s="198" t="s">
        <v>21</v>
      </c>
      <c r="N247" s="199" t="s">
        <v>42</v>
      </c>
      <c r="O247" s="46"/>
      <c r="P247" s="200">
        <f>O247*H247</f>
        <v>0</v>
      </c>
      <c r="Q247" s="200">
        <v>0.040000000000000001</v>
      </c>
      <c r="R247" s="200">
        <f>Q247*H247</f>
        <v>0.040000000000000001</v>
      </c>
      <c r="S247" s="200">
        <v>0</v>
      </c>
      <c r="T247" s="201">
        <f>S247*H247</f>
        <v>0</v>
      </c>
      <c r="AR247" s="23" t="s">
        <v>122</v>
      </c>
      <c r="AT247" s="23" t="s">
        <v>118</v>
      </c>
      <c r="AU247" s="23" t="s">
        <v>81</v>
      </c>
      <c r="AY247" s="23" t="s">
        <v>123</v>
      </c>
      <c r="BE247" s="202">
        <f>IF(N247="základní",J247,0)</f>
        <v>0</v>
      </c>
      <c r="BF247" s="202">
        <f>IF(N247="snížená",J247,0)</f>
        <v>0</v>
      </c>
      <c r="BG247" s="202">
        <f>IF(N247="zákl. přenesená",J247,0)</f>
        <v>0</v>
      </c>
      <c r="BH247" s="202">
        <f>IF(N247="sníž. přenesená",J247,0)</f>
        <v>0</v>
      </c>
      <c r="BI247" s="202">
        <f>IF(N247="nulová",J247,0)</f>
        <v>0</v>
      </c>
      <c r="BJ247" s="23" t="s">
        <v>79</v>
      </c>
      <c r="BK247" s="202">
        <f>ROUND(I247*H247,2)</f>
        <v>0</v>
      </c>
      <c r="BL247" s="23" t="s">
        <v>124</v>
      </c>
      <c r="BM247" s="23" t="s">
        <v>576</v>
      </c>
    </row>
    <row r="248" s="1" customFormat="1" ht="16.5" customHeight="1">
      <c r="B248" s="45"/>
      <c r="C248" s="190" t="s">
        <v>577</v>
      </c>
      <c r="D248" s="190" t="s">
        <v>118</v>
      </c>
      <c r="E248" s="191" t="s">
        <v>578</v>
      </c>
      <c r="F248" s="192" t="s">
        <v>579</v>
      </c>
      <c r="G248" s="193" t="s">
        <v>414</v>
      </c>
      <c r="H248" s="194">
        <v>3</v>
      </c>
      <c r="I248" s="195"/>
      <c r="J248" s="196">
        <f>ROUND(I248*H248,2)</f>
        <v>0</v>
      </c>
      <c r="K248" s="192" t="s">
        <v>257</v>
      </c>
      <c r="L248" s="197"/>
      <c r="M248" s="198" t="s">
        <v>21</v>
      </c>
      <c r="N248" s="199" t="s">
        <v>42</v>
      </c>
      <c r="O248" s="46"/>
      <c r="P248" s="200">
        <f>O248*H248</f>
        <v>0</v>
      </c>
      <c r="Q248" s="200">
        <v>0.027</v>
      </c>
      <c r="R248" s="200">
        <f>Q248*H248</f>
        <v>0.081000000000000003</v>
      </c>
      <c r="S248" s="200">
        <v>0</v>
      </c>
      <c r="T248" s="201">
        <f>S248*H248</f>
        <v>0</v>
      </c>
      <c r="AR248" s="23" t="s">
        <v>122</v>
      </c>
      <c r="AT248" s="23" t="s">
        <v>118</v>
      </c>
      <c r="AU248" s="23" t="s">
        <v>81</v>
      </c>
      <c r="AY248" s="23" t="s">
        <v>123</v>
      </c>
      <c r="BE248" s="202">
        <f>IF(N248="základní",J248,0)</f>
        <v>0</v>
      </c>
      <c r="BF248" s="202">
        <f>IF(N248="snížená",J248,0)</f>
        <v>0</v>
      </c>
      <c r="BG248" s="202">
        <f>IF(N248="zákl. přenesená",J248,0)</f>
        <v>0</v>
      </c>
      <c r="BH248" s="202">
        <f>IF(N248="sníž. přenesená",J248,0)</f>
        <v>0</v>
      </c>
      <c r="BI248" s="202">
        <f>IF(N248="nulová",J248,0)</f>
        <v>0</v>
      </c>
      <c r="BJ248" s="23" t="s">
        <v>79</v>
      </c>
      <c r="BK248" s="202">
        <f>ROUND(I248*H248,2)</f>
        <v>0</v>
      </c>
      <c r="BL248" s="23" t="s">
        <v>124</v>
      </c>
      <c r="BM248" s="23" t="s">
        <v>580</v>
      </c>
    </row>
    <row r="249" s="1" customFormat="1" ht="38.25" customHeight="1">
      <c r="B249" s="45"/>
      <c r="C249" s="238" t="s">
        <v>581</v>
      </c>
      <c r="D249" s="238" t="s">
        <v>253</v>
      </c>
      <c r="E249" s="239" t="s">
        <v>582</v>
      </c>
      <c r="F249" s="240" t="s">
        <v>583</v>
      </c>
      <c r="G249" s="241" t="s">
        <v>414</v>
      </c>
      <c r="H249" s="242">
        <v>1</v>
      </c>
      <c r="I249" s="243"/>
      <c r="J249" s="244">
        <f>ROUND(I249*H249,2)</f>
        <v>0</v>
      </c>
      <c r="K249" s="240" t="s">
        <v>21</v>
      </c>
      <c r="L249" s="71"/>
      <c r="M249" s="245" t="s">
        <v>21</v>
      </c>
      <c r="N249" s="246" t="s">
        <v>42</v>
      </c>
      <c r="O249" s="46"/>
      <c r="P249" s="200">
        <f>O249*H249</f>
        <v>0</v>
      </c>
      <c r="Q249" s="200">
        <v>0.34089999999999998</v>
      </c>
      <c r="R249" s="200">
        <f>Q249*H249</f>
        <v>0.34089999999999998</v>
      </c>
      <c r="S249" s="200">
        <v>0</v>
      </c>
      <c r="T249" s="201">
        <f>S249*H249</f>
        <v>0</v>
      </c>
      <c r="AR249" s="23" t="s">
        <v>124</v>
      </c>
      <c r="AT249" s="23" t="s">
        <v>253</v>
      </c>
      <c r="AU249" s="23" t="s">
        <v>81</v>
      </c>
      <c r="AY249" s="23" t="s">
        <v>123</v>
      </c>
      <c r="BE249" s="202">
        <f>IF(N249="základní",J249,0)</f>
        <v>0</v>
      </c>
      <c r="BF249" s="202">
        <f>IF(N249="snížená",J249,0)</f>
        <v>0</v>
      </c>
      <c r="BG249" s="202">
        <f>IF(N249="zákl. přenesená",J249,0)</f>
        <v>0</v>
      </c>
      <c r="BH249" s="202">
        <f>IF(N249="sníž. přenesená",J249,0)</f>
        <v>0</v>
      </c>
      <c r="BI249" s="202">
        <f>IF(N249="nulová",J249,0)</f>
        <v>0</v>
      </c>
      <c r="BJ249" s="23" t="s">
        <v>79</v>
      </c>
      <c r="BK249" s="202">
        <f>ROUND(I249*H249,2)</f>
        <v>0</v>
      </c>
      <c r="BL249" s="23" t="s">
        <v>124</v>
      </c>
      <c r="BM249" s="23" t="s">
        <v>584</v>
      </c>
    </row>
    <row r="250" s="1" customFormat="1" ht="16.5" customHeight="1">
      <c r="B250" s="45"/>
      <c r="C250" s="190" t="s">
        <v>585</v>
      </c>
      <c r="D250" s="190" t="s">
        <v>118</v>
      </c>
      <c r="E250" s="191" t="s">
        <v>586</v>
      </c>
      <c r="F250" s="192" t="s">
        <v>587</v>
      </c>
      <c r="G250" s="193" t="s">
        <v>414</v>
      </c>
      <c r="H250" s="194">
        <v>2</v>
      </c>
      <c r="I250" s="195"/>
      <c r="J250" s="196">
        <f>ROUND(I250*H250,2)</f>
        <v>0</v>
      </c>
      <c r="K250" s="192" t="s">
        <v>257</v>
      </c>
      <c r="L250" s="197"/>
      <c r="M250" s="198" t="s">
        <v>21</v>
      </c>
      <c r="N250" s="199" t="s">
        <v>42</v>
      </c>
      <c r="O250" s="46"/>
      <c r="P250" s="200">
        <f>O250*H250</f>
        <v>0</v>
      </c>
      <c r="Q250" s="200">
        <v>0.00125</v>
      </c>
      <c r="R250" s="200">
        <f>Q250*H250</f>
        <v>0.0025000000000000001</v>
      </c>
      <c r="S250" s="200">
        <v>0</v>
      </c>
      <c r="T250" s="201">
        <f>S250*H250</f>
        <v>0</v>
      </c>
      <c r="AR250" s="23" t="s">
        <v>122</v>
      </c>
      <c r="AT250" s="23" t="s">
        <v>118</v>
      </c>
      <c r="AU250" s="23" t="s">
        <v>81</v>
      </c>
      <c r="AY250" s="23" t="s">
        <v>123</v>
      </c>
      <c r="BE250" s="202">
        <f>IF(N250="základní",J250,0)</f>
        <v>0</v>
      </c>
      <c r="BF250" s="202">
        <f>IF(N250="snížená",J250,0)</f>
        <v>0</v>
      </c>
      <c r="BG250" s="202">
        <f>IF(N250="zákl. přenesená",J250,0)</f>
        <v>0</v>
      </c>
      <c r="BH250" s="202">
        <f>IF(N250="sníž. přenesená",J250,0)</f>
        <v>0</v>
      </c>
      <c r="BI250" s="202">
        <f>IF(N250="nulová",J250,0)</f>
        <v>0</v>
      </c>
      <c r="BJ250" s="23" t="s">
        <v>79</v>
      </c>
      <c r="BK250" s="202">
        <f>ROUND(I250*H250,2)</f>
        <v>0</v>
      </c>
      <c r="BL250" s="23" t="s">
        <v>124</v>
      </c>
      <c r="BM250" s="23" t="s">
        <v>588</v>
      </c>
    </row>
    <row r="251" s="1" customFormat="1" ht="16.5" customHeight="1">
      <c r="B251" s="45"/>
      <c r="C251" s="190" t="s">
        <v>589</v>
      </c>
      <c r="D251" s="190" t="s">
        <v>118</v>
      </c>
      <c r="E251" s="191" t="s">
        <v>590</v>
      </c>
      <c r="F251" s="192" t="s">
        <v>591</v>
      </c>
      <c r="G251" s="193" t="s">
        <v>414</v>
      </c>
      <c r="H251" s="194">
        <v>1</v>
      </c>
      <c r="I251" s="195"/>
      <c r="J251" s="196">
        <f>ROUND(I251*H251,2)</f>
        <v>0</v>
      </c>
      <c r="K251" s="192" t="s">
        <v>257</v>
      </c>
      <c r="L251" s="197"/>
      <c r="M251" s="198" t="s">
        <v>21</v>
      </c>
      <c r="N251" s="199" t="s">
        <v>42</v>
      </c>
      <c r="O251" s="46"/>
      <c r="P251" s="200">
        <f>O251*H251</f>
        <v>0</v>
      </c>
      <c r="Q251" s="200">
        <v>0.0016999999999999999</v>
      </c>
      <c r="R251" s="200">
        <f>Q251*H251</f>
        <v>0.0016999999999999999</v>
      </c>
      <c r="S251" s="200">
        <v>0</v>
      </c>
      <c r="T251" s="201">
        <f>S251*H251</f>
        <v>0</v>
      </c>
      <c r="AR251" s="23" t="s">
        <v>122</v>
      </c>
      <c r="AT251" s="23" t="s">
        <v>118</v>
      </c>
      <c r="AU251" s="23" t="s">
        <v>81</v>
      </c>
      <c r="AY251" s="23" t="s">
        <v>123</v>
      </c>
      <c r="BE251" s="202">
        <f>IF(N251="základní",J251,0)</f>
        <v>0</v>
      </c>
      <c r="BF251" s="202">
        <f>IF(N251="snížená",J251,0)</f>
        <v>0</v>
      </c>
      <c r="BG251" s="202">
        <f>IF(N251="zákl. přenesená",J251,0)</f>
        <v>0</v>
      </c>
      <c r="BH251" s="202">
        <f>IF(N251="sníž. přenesená",J251,0)</f>
        <v>0</v>
      </c>
      <c r="BI251" s="202">
        <f>IF(N251="nulová",J251,0)</f>
        <v>0</v>
      </c>
      <c r="BJ251" s="23" t="s">
        <v>79</v>
      </c>
      <c r="BK251" s="202">
        <f>ROUND(I251*H251,2)</f>
        <v>0</v>
      </c>
      <c r="BL251" s="23" t="s">
        <v>124</v>
      </c>
      <c r="BM251" s="23" t="s">
        <v>592</v>
      </c>
    </row>
    <row r="252" s="1" customFormat="1" ht="16.5" customHeight="1">
      <c r="B252" s="45"/>
      <c r="C252" s="190" t="s">
        <v>593</v>
      </c>
      <c r="D252" s="190" t="s">
        <v>118</v>
      </c>
      <c r="E252" s="191" t="s">
        <v>594</v>
      </c>
      <c r="F252" s="192" t="s">
        <v>595</v>
      </c>
      <c r="G252" s="193" t="s">
        <v>414</v>
      </c>
      <c r="H252" s="194">
        <v>1</v>
      </c>
      <c r="I252" s="195"/>
      <c r="J252" s="196">
        <f>ROUND(I252*H252,2)</f>
        <v>0</v>
      </c>
      <c r="K252" s="192" t="s">
        <v>257</v>
      </c>
      <c r="L252" s="197"/>
      <c r="M252" s="198" t="s">
        <v>21</v>
      </c>
      <c r="N252" s="199" t="s">
        <v>42</v>
      </c>
      <c r="O252" s="46"/>
      <c r="P252" s="200">
        <f>O252*H252</f>
        <v>0</v>
      </c>
      <c r="Q252" s="200">
        <v>0.00167</v>
      </c>
      <c r="R252" s="200">
        <f>Q252*H252</f>
        <v>0.00167</v>
      </c>
      <c r="S252" s="200">
        <v>0</v>
      </c>
      <c r="T252" s="201">
        <f>S252*H252</f>
        <v>0</v>
      </c>
      <c r="AR252" s="23" t="s">
        <v>122</v>
      </c>
      <c r="AT252" s="23" t="s">
        <v>118</v>
      </c>
      <c r="AU252" s="23" t="s">
        <v>81</v>
      </c>
      <c r="AY252" s="23" t="s">
        <v>123</v>
      </c>
      <c r="BE252" s="202">
        <f>IF(N252="základní",J252,0)</f>
        <v>0</v>
      </c>
      <c r="BF252" s="202">
        <f>IF(N252="snížená",J252,0)</f>
        <v>0</v>
      </c>
      <c r="BG252" s="202">
        <f>IF(N252="zákl. přenesená",J252,0)</f>
        <v>0</v>
      </c>
      <c r="BH252" s="202">
        <f>IF(N252="sníž. přenesená",J252,0)</f>
        <v>0</v>
      </c>
      <c r="BI252" s="202">
        <f>IF(N252="nulová",J252,0)</f>
        <v>0</v>
      </c>
      <c r="BJ252" s="23" t="s">
        <v>79</v>
      </c>
      <c r="BK252" s="202">
        <f>ROUND(I252*H252,2)</f>
        <v>0</v>
      </c>
      <c r="BL252" s="23" t="s">
        <v>124</v>
      </c>
      <c r="BM252" s="23" t="s">
        <v>596</v>
      </c>
    </row>
    <row r="253" s="1" customFormat="1" ht="16.5" customHeight="1">
      <c r="B253" s="45"/>
      <c r="C253" s="190" t="s">
        <v>597</v>
      </c>
      <c r="D253" s="190" t="s">
        <v>118</v>
      </c>
      <c r="E253" s="191" t="s">
        <v>598</v>
      </c>
      <c r="F253" s="192" t="s">
        <v>599</v>
      </c>
      <c r="G253" s="193" t="s">
        <v>293</v>
      </c>
      <c r="H253" s="194">
        <v>1</v>
      </c>
      <c r="I253" s="195"/>
      <c r="J253" s="196">
        <f>ROUND(I253*H253,2)</f>
        <v>0</v>
      </c>
      <c r="K253" s="192" t="s">
        <v>257</v>
      </c>
      <c r="L253" s="197"/>
      <c r="M253" s="198" t="s">
        <v>21</v>
      </c>
      <c r="N253" s="199" t="s">
        <v>42</v>
      </c>
      <c r="O253" s="46"/>
      <c r="P253" s="200">
        <f>O253*H253</f>
        <v>0</v>
      </c>
      <c r="Q253" s="200">
        <v>0.0046899999999999997</v>
      </c>
      <c r="R253" s="200">
        <f>Q253*H253</f>
        <v>0.0046899999999999997</v>
      </c>
      <c r="S253" s="200">
        <v>0</v>
      </c>
      <c r="T253" s="201">
        <f>S253*H253</f>
        <v>0</v>
      </c>
      <c r="AR253" s="23" t="s">
        <v>122</v>
      </c>
      <c r="AT253" s="23" t="s">
        <v>118</v>
      </c>
      <c r="AU253" s="23" t="s">
        <v>81</v>
      </c>
      <c r="AY253" s="23" t="s">
        <v>123</v>
      </c>
      <c r="BE253" s="202">
        <f>IF(N253="základní",J253,0)</f>
        <v>0</v>
      </c>
      <c r="BF253" s="202">
        <f>IF(N253="snížená",J253,0)</f>
        <v>0</v>
      </c>
      <c r="BG253" s="202">
        <f>IF(N253="zákl. přenesená",J253,0)</f>
        <v>0</v>
      </c>
      <c r="BH253" s="202">
        <f>IF(N253="sníž. přenesená",J253,0)</f>
        <v>0</v>
      </c>
      <c r="BI253" s="202">
        <f>IF(N253="nulová",J253,0)</f>
        <v>0</v>
      </c>
      <c r="BJ253" s="23" t="s">
        <v>79</v>
      </c>
      <c r="BK253" s="202">
        <f>ROUND(I253*H253,2)</f>
        <v>0</v>
      </c>
      <c r="BL253" s="23" t="s">
        <v>124</v>
      </c>
      <c r="BM253" s="23" t="s">
        <v>600</v>
      </c>
    </row>
    <row r="254" s="1" customFormat="1" ht="16.5" customHeight="1">
      <c r="B254" s="45"/>
      <c r="C254" s="238" t="s">
        <v>601</v>
      </c>
      <c r="D254" s="238" t="s">
        <v>253</v>
      </c>
      <c r="E254" s="239" t="s">
        <v>602</v>
      </c>
      <c r="F254" s="240" t="s">
        <v>603</v>
      </c>
      <c r="G254" s="241" t="s">
        <v>414</v>
      </c>
      <c r="H254" s="242">
        <v>2</v>
      </c>
      <c r="I254" s="243"/>
      <c r="J254" s="244">
        <f>ROUND(I254*H254,2)</f>
        <v>0</v>
      </c>
      <c r="K254" s="240" t="s">
        <v>21</v>
      </c>
      <c r="L254" s="71"/>
      <c r="M254" s="245" t="s">
        <v>21</v>
      </c>
      <c r="N254" s="246" t="s">
        <v>42</v>
      </c>
      <c r="O254" s="46"/>
      <c r="P254" s="200">
        <f>O254*H254</f>
        <v>0</v>
      </c>
      <c r="Q254" s="200">
        <v>0.34089999999999998</v>
      </c>
      <c r="R254" s="200">
        <f>Q254*H254</f>
        <v>0.68179999999999996</v>
      </c>
      <c r="S254" s="200">
        <v>0</v>
      </c>
      <c r="T254" s="201">
        <f>S254*H254</f>
        <v>0</v>
      </c>
      <c r="AR254" s="23" t="s">
        <v>124</v>
      </c>
      <c r="AT254" s="23" t="s">
        <v>253</v>
      </c>
      <c r="AU254" s="23" t="s">
        <v>81</v>
      </c>
      <c r="AY254" s="23" t="s">
        <v>123</v>
      </c>
      <c r="BE254" s="202">
        <f>IF(N254="základní",J254,0)</f>
        <v>0</v>
      </c>
      <c r="BF254" s="202">
        <f>IF(N254="snížená",J254,0)</f>
        <v>0</v>
      </c>
      <c r="BG254" s="202">
        <f>IF(N254="zákl. přenesená",J254,0)</f>
        <v>0</v>
      </c>
      <c r="BH254" s="202">
        <f>IF(N254="sníž. přenesená",J254,0)</f>
        <v>0</v>
      </c>
      <c r="BI254" s="202">
        <f>IF(N254="nulová",J254,0)</f>
        <v>0</v>
      </c>
      <c r="BJ254" s="23" t="s">
        <v>79</v>
      </c>
      <c r="BK254" s="202">
        <f>ROUND(I254*H254,2)</f>
        <v>0</v>
      </c>
      <c r="BL254" s="23" t="s">
        <v>124</v>
      </c>
      <c r="BM254" s="23" t="s">
        <v>604</v>
      </c>
    </row>
    <row r="255" s="1" customFormat="1" ht="16.5" customHeight="1">
      <c r="B255" s="45"/>
      <c r="C255" s="238" t="s">
        <v>205</v>
      </c>
      <c r="D255" s="238" t="s">
        <v>253</v>
      </c>
      <c r="E255" s="239" t="s">
        <v>605</v>
      </c>
      <c r="F255" s="240" t="s">
        <v>603</v>
      </c>
      <c r="G255" s="241" t="s">
        <v>414</v>
      </c>
      <c r="H255" s="242">
        <v>1</v>
      </c>
      <c r="I255" s="243"/>
      <c r="J255" s="244">
        <f>ROUND(I255*H255,2)</f>
        <v>0</v>
      </c>
      <c r="K255" s="240" t="s">
        <v>21</v>
      </c>
      <c r="L255" s="71"/>
      <c r="M255" s="245" t="s">
        <v>21</v>
      </c>
      <c r="N255" s="246" t="s">
        <v>42</v>
      </c>
      <c r="O255" s="46"/>
      <c r="P255" s="200">
        <f>O255*H255</f>
        <v>0</v>
      </c>
      <c r="Q255" s="200">
        <v>0.34089999999999998</v>
      </c>
      <c r="R255" s="200">
        <f>Q255*H255</f>
        <v>0.34089999999999998</v>
      </c>
      <c r="S255" s="200">
        <v>0</v>
      </c>
      <c r="T255" s="201">
        <f>S255*H255</f>
        <v>0</v>
      </c>
      <c r="AR255" s="23" t="s">
        <v>124</v>
      </c>
      <c r="AT255" s="23" t="s">
        <v>253</v>
      </c>
      <c r="AU255" s="23" t="s">
        <v>81</v>
      </c>
      <c r="AY255" s="23" t="s">
        <v>123</v>
      </c>
      <c r="BE255" s="202">
        <f>IF(N255="základní",J255,0)</f>
        <v>0</v>
      </c>
      <c r="BF255" s="202">
        <f>IF(N255="snížená",J255,0)</f>
        <v>0</v>
      </c>
      <c r="BG255" s="202">
        <f>IF(N255="zákl. přenesená",J255,0)</f>
        <v>0</v>
      </c>
      <c r="BH255" s="202">
        <f>IF(N255="sníž. přenesená",J255,0)</f>
        <v>0</v>
      </c>
      <c r="BI255" s="202">
        <f>IF(N255="nulová",J255,0)</f>
        <v>0</v>
      </c>
      <c r="BJ255" s="23" t="s">
        <v>79</v>
      </c>
      <c r="BK255" s="202">
        <f>ROUND(I255*H255,2)</f>
        <v>0</v>
      </c>
      <c r="BL255" s="23" t="s">
        <v>124</v>
      </c>
      <c r="BM255" s="23" t="s">
        <v>606</v>
      </c>
    </row>
    <row r="256" s="1" customFormat="1" ht="25.5" customHeight="1">
      <c r="B256" s="45"/>
      <c r="C256" s="238" t="s">
        <v>607</v>
      </c>
      <c r="D256" s="238" t="s">
        <v>253</v>
      </c>
      <c r="E256" s="239" t="s">
        <v>608</v>
      </c>
      <c r="F256" s="240" t="s">
        <v>609</v>
      </c>
      <c r="G256" s="241" t="s">
        <v>414</v>
      </c>
      <c r="H256" s="242">
        <v>1</v>
      </c>
      <c r="I256" s="243"/>
      <c r="J256" s="244">
        <f>ROUND(I256*H256,2)</f>
        <v>0</v>
      </c>
      <c r="K256" s="240" t="s">
        <v>21</v>
      </c>
      <c r="L256" s="71"/>
      <c r="M256" s="245" t="s">
        <v>21</v>
      </c>
      <c r="N256" s="246" t="s">
        <v>42</v>
      </c>
      <c r="O256" s="46"/>
      <c r="P256" s="200">
        <f>O256*H256</f>
        <v>0</v>
      </c>
      <c r="Q256" s="200">
        <v>0.34089999999999998</v>
      </c>
      <c r="R256" s="200">
        <f>Q256*H256</f>
        <v>0.34089999999999998</v>
      </c>
      <c r="S256" s="200">
        <v>0</v>
      </c>
      <c r="T256" s="201">
        <f>S256*H256</f>
        <v>0</v>
      </c>
      <c r="AR256" s="23" t="s">
        <v>124</v>
      </c>
      <c r="AT256" s="23" t="s">
        <v>253</v>
      </c>
      <c r="AU256" s="23" t="s">
        <v>81</v>
      </c>
      <c r="AY256" s="23" t="s">
        <v>123</v>
      </c>
      <c r="BE256" s="202">
        <f>IF(N256="základní",J256,0)</f>
        <v>0</v>
      </c>
      <c r="BF256" s="202">
        <f>IF(N256="snížená",J256,0)</f>
        <v>0</v>
      </c>
      <c r="BG256" s="202">
        <f>IF(N256="zákl. přenesená",J256,0)</f>
        <v>0</v>
      </c>
      <c r="BH256" s="202">
        <f>IF(N256="sníž. přenesená",J256,0)</f>
        <v>0</v>
      </c>
      <c r="BI256" s="202">
        <f>IF(N256="nulová",J256,0)</f>
        <v>0</v>
      </c>
      <c r="BJ256" s="23" t="s">
        <v>79</v>
      </c>
      <c r="BK256" s="202">
        <f>ROUND(I256*H256,2)</f>
        <v>0</v>
      </c>
      <c r="BL256" s="23" t="s">
        <v>124</v>
      </c>
      <c r="BM256" s="23" t="s">
        <v>610</v>
      </c>
    </row>
    <row r="257" s="1" customFormat="1" ht="25.5" customHeight="1">
      <c r="B257" s="45"/>
      <c r="C257" s="238" t="s">
        <v>611</v>
      </c>
      <c r="D257" s="238" t="s">
        <v>253</v>
      </c>
      <c r="E257" s="239" t="s">
        <v>612</v>
      </c>
      <c r="F257" s="240" t="s">
        <v>613</v>
      </c>
      <c r="G257" s="241" t="s">
        <v>414</v>
      </c>
      <c r="H257" s="242">
        <v>3</v>
      </c>
      <c r="I257" s="243"/>
      <c r="J257" s="244">
        <f>ROUND(I257*H257,2)</f>
        <v>0</v>
      </c>
      <c r="K257" s="240" t="s">
        <v>257</v>
      </c>
      <c r="L257" s="71"/>
      <c r="M257" s="245" t="s">
        <v>21</v>
      </c>
      <c r="N257" s="246" t="s">
        <v>42</v>
      </c>
      <c r="O257" s="46"/>
      <c r="P257" s="200">
        <f>O257*H257</f>
        <v>0</v>
      </c>
      <c r="Q257" s="200">
        <v>0.21734000000000001</v>
      </c>
      <c r="R257" s="200">
        <f>Q257*H257</f>
        <v>0.65202000000000004</v>
      </c>
      <c r="S257" s="200">
        <v>0</v>
      </c>
      <c r="T257" s="201">
        <f>S257*H257</f>
        <v>0</v>
      </c>
      <c r="AR257" s="23" t="s">
        <v>124</v>
      </c>
      <c r="AT257" s="23" t="s">
        <v>253</v>
      </c>
      <c r="AU257" s="23" t="s">
        <v>81</v>
      </c>
      <c r="AY257" s="23" t="s">
        <v>123</v>
      </c>
      <c r="BE257" s="202">
        <f>IF(N257="základní",J257,0)</f>
        <v>0</v>
      </c>
      <c r="BF257" s="202">
        <f>IF(N257="snížená",J257,0)</f>
        <v>0</v>
      </c>
      <c r="BG257" s="202">
        <f>IF(N257="zákl. přenesená",J257,0)</f>
        <v>0</v>
      </c>
      <c r="BH257" s="202">
        <f>IF(N257="sníž. přenesená",J257,0)</f>
        <v>0</v>
      </c>
      <c r="BI257" s="202">
        <f>IF(N257="nulová",J257,0)</f>
        <v>0</v>
      </c>
      <c r="BJ257" s="23" t="s">
        <v>79</v>
      </c>
      <c r="BK257" s="202">
        <f>ROUND(I257*H257,2)</f>
        <v>0</v>
      </c>
      <c r="BL257" s="23" t="s">
        <v>124</v>
      </c>
      <c r="BM257" s="23" t="s">
        <v>614</v>
      </c>
    </row>
    <row r="258" s="1" customFormat="1" ht="16.5" customHeight="1">
      <c r="B258" s="45"/>
      <c r="C258" s="190" t="s">
        <v>615</v>
      </c>
      <c r="D258" s="190" t="s">
        <v>118</v>
      </c>
      <c r="E258" s="191" t="s">
        <v>616</v>
      </c>
      <c r="F258" s="192" t="s">
        <v>617</v>
      </c>
      <c r="G258" s="193" t="s">
        <v>414</v>
      </c>
      <c r="H258" s="194">
        <v>3</v>
      </c>
      <c r="I258" s="195"/>
      <c r="J258" s="196">
        <f>ROUND(I258*H258,2)</f>
        <v>0</v>
      </c>
      <c r="K258" s="192" t="s">
        <v>257</v>
      </c>
      <c r="L258" s="197"/>
      <c r="M258" s="198" t="s">
        <v>21</v>
      </c>
      <c r="N258" s="199" t="s">
        <v>42</v>
      </c>
      <c r="O258" s="46"/>
      <c r="P258" s="200">
        <f>O258*H258</f>
        <v>0</v>
      </c>
      <c r="Q258" s="200">
        <v>0.050599999999999999</v>
      </c>
      <c r="R258" s="200">
        <f>Q258*H258</f>
        <v>0.15179999999999999</v>
      </c>
      <c r="S258" s="200">
        <v>0</v>
      </c>
      <c r="T258" s="201">
        <f>S258*H258</f>
        <v>0</v>
      </c>
      <c r="AR258" s="23" t="s">
        <v>122</v>
      </c>
      <c r="AT258" s="23" t="s">
        <v>118</v>
      </c>
      <c r="AU258" s="23" t="s">
        <v>81</v>
      </c>
      <c r="AY258" s="23" t="s">
        <v>123</v>
      </c>
      <c r="BE258" s="202">
        <f>IF(N258="základní",J258,0)</f>
        <v>0</v>
      </c>
      <c r="BF258" s="202">
        <f>IF(N258="snížená",J258,0)</f>
        <v>0</v>
      </c>
      <c r="BG258" s="202">
        <f>IF(N258="zákl. přenesená",J258,0)</f>
        <v>0</v>
      </c>
      <c r="BH258" s="202">
        <f>IF(N258="sníž. přenesená",J258,0)</f>
        <v>0</v>
      </c>
      <c r="BI258" s="202">
        <f>IF(N258="nulová",J258,0)</f>
        <v>0</v>
      </c>
      <c r="BJ258" s="23" t="s">
        <v>79</v>
      </c>
      <c r="BK258" s="202">
        <f>ROUND(I258*H258,2)</f>
        <v>0</v>
      </c>
      <c r="BL258" s="23" t="s">
        <v>124</v>
      </c>
      <c r="BM258" s="23" t="s">
        <v>618</v>
      </c>
    </row>
    <row r="259" s="1" customFormat="1" ht="16.5" customHeight="1">
      <c r="B259" s="45"/>
      <c r="C259" s="190" t="s">
        <v>619</v>
      </c>
      <c r="D259" s="190" t="s">
        <v>118</v>
      </c>
      <c r="E259" s="191" t="s">
        <v>620</v>
      </c>
      <c r="F259" s="192" t="s">
        <v>621</v>
      </c>
      <c r="G259" s="193" t="s">
        <v>414</v>
      </c>
      <c r="H259" s="194">
        <v>3</v>
      </c>
      <c r="I259" s="195"/>
      <c r="J259" s="196">
        <f>ROUND(I259*H259,2)</f>
        <v>0</v>
      </c>
      <c r="K259" s="192" t="s">
        <v>257</v>
      </c>
      <c r="L259" s="197"/>
      <c r="M259" s="198" t="s">
        <v>21</v>
      </c>
      <c r="N259" s="199" t="s">
        <v>42</v>
      </c>
      <c r="O259" s="46"/>
      <c r="P259" s="200">
        <f>O259*H259</f>
        <v>0</v>
      </c>
      <c r="Q259" s="200">
        <v>0.0040000000000000001</v>
      </c>
      <c r="R259" s="200">
        <f>Q259*H259</f>
        <v>0.012</v>
      </c>
      <c r="S259" s="200">
        <v>0</v>
      </c>
      <c r="T259" s="201">
        <f>S259*H259</f>
        <v>0</v>
      </c>
      <c r="AR259" s="23" t="s">
        <v>122</v>
      </c>
      <c r="AT259" s="23" t="s">
        <v>118</v>
      </c>
      <c r="AU259" s="23" t="s">
        <v>81</v>
      </c>
      <c r="AY259" s="23" t="s">
        <v>123</v>
      </c>
      <c r="BE259" s="202">
        <f>IF(N259="základní",J259,0)</f>
        <v>0</v>
      </c>
      <c r="BF259" s="202">
        <f>IF(N259="snížená",J259,0)</f>
        <v>0</v>
      </c>
      <c r="BG259" s="202">
        <f>IF(N259="zákl. přenesená",J259,0)</f>
        <v>0</v>
      </c>
      <c r="BH259" s="202">
        <f>IF(N259="sníž. přenesená",J259,0)</f>
        <v>0</v>
      </c>
      <c r="BI259" s="202">
        <f>IF(N259="nulová",J259,0)</f>
        <v>0</v>
      </c>
      <c r="BJ259" s="23" t="s">
        <v>79</v>
      </c>
      <c r="BK259" s="202">
        <f>ROUND(I259*H259,2)</f>
        <v>0</v>
      </c>
      <c r="BL259" s="23" t="s">
        <v>124</v>
      </c>
      <c r="BM259" s="23" t="s">
        <v>622</v>
      </c>
    </row>
    <row r="260" s="1" customFormat="1" ht="16.5" customHeight="1">
      <c r="B260" s="45"/>
      <c r="C260" s="238" t="s">
        <v>623</v>
      </c>
      <c r="D260" s="238" t="s">
        <v>253</v>
      </c>
      <c r="E260" s="239" t="s">
        <v>624</v>
      </c>
      <c r="F260" s="240" t="s">
        <v>625</v>
      </c>
      <c r="G260" s="241" t="s">
        <v>414</v>
      </c>
      <c r="H260" s="242">
        <v>1</v>
      </c>
      <c r="I260" s="243"/>
      <c r="J260" s="244">
        <f>ROUND(I260*H260,2)</f>
        <v>0</v>
      </c>
      <c r="K260" s="240" t="s">
        <v>257</v>
      </c>
      <c r="L260" s="71"/>
      <c r="M260" s="245" t="s">
        <v>21</v>
      </c>
      <c r="N260" s="246" t="s">
        <v>42</v>
      </c>
      <c r="O260" s="46"/>
      <c r="P260" s="200">
        <f>O260*H260</f>
        <v>0</v>
      </c>
      <c r="Q260" s="200">
        <v>0.42368</v>
      </c>
      <c r="R260" s="200">
        <f>Q260*H260</f>
        <v>0.42368</v>
      </c>
      <c r="S260" s="200">
        <v>0</v>
      </c>
      <c r="T260" s="201">
        <f>S260*H260</f>
        <v>0</v>
      </c>
      <c r="AR260" s="23" t="s">
        <v>124</v>
      </c>
      <c r="AT260" s="23" t="s">
        <v>253</v>
      </c>
      <c r="AU260" s="23" t="s">
        <v>81</v>
      </c>
      <c r="AY260" s="23" t="s">
        <v>123</v>
      </c>
      <c r="BE260" s="202">
        <f>IF(N260="základní",J260,0)</f>
        <v>0</v>
      </c>
      <c r="BF260" s="202">
        <f>IF(N260="snížená",J260,0)</f>
        <v>0</v>
      </c>
      <c r="BG260" s="202">
        <f>IF(N260="zákl. přenesená",J260,0)</f>
        <v>0</v>
      </c>
      <c r="BH260" s="202">
        <f>IF(N260="sníž. přenesená",J260,0)</f>
        <v>0</v>
      </c>
      <c r="BI260" s="202">
        <f>IF(N260="nulová",J260,0)</f>
        <v>0</v>
      </c>
      <c r="BJ260" s="23" t="s">
        <v>79</v>
      </c>
      <c r="BK260" s="202">
        <f>ROUND(I260*H260,2)</f>
        <v>0</v>
      </c>
      <c r="BL260" s="23" t="s">
        <v>124</v>
      </c>
      <c r="BM260" s="23" t="s">
        <v>626</v>
      </c>
    </row>
    <row r="261" s="10" customFormat="1" ht="29.88" customHeight="1">
      <c r="B261" s="222"/>
      <c r="C261" s="223"/>
      <c r="D261" s="224" t="s">
        <v>70</v>
      </c>
      <c r="E261" s="236" t="s">
        <v>151</v>
      </c>
      <c r="F261" s="236" t="s">
        <v>627</v>
      </c>
      <c r="G261" s="223"/>
      <c r="H261" s="223"/>
      <c r="I261" s="226"/>
      <c r="J261" s="237">
        <f>BK261</f>
        <v>0</v>
      </c>
      <c r="K261" s="223"/>
      <c r="L261" s="228"/>
      <c r="M261" s="229"/>
      <c r="N261" s="230"/>
      <c r="O261" s="230"/>
      <c r="P261" s="231">
        <f>SUM(P262:P332)</f>
        <v>0</v>
      </c>
      <c r="Q261" s="230"/>
      <c r="R261" s="231">
        <f>SUM(R262:R332)</f>
        <v>84.325880499999997</v>
      </c>
      <c r="S261" s="230"/>
      <c r="T261" s="232">
        <f>SUM(T262:T332)</f>
        <v>5.1639999999999997</v>
      </c>
      <c r="AR261" s="233" t="s">
        <v>79</v>
      </c>
      <c r="AT261" s="234" t="s">
        <v>70</v>
      </c>
      <c r="AU261" s="234" t="s">
        <v>79</v>
      </c>
      <c r="AY261" s="233" t="s">
        <v>123</v>
      </c>
      <c r="BK261" s="235">
        <f>SUM(BK262:BK332)</f>
        <v>0</v>
      </c>
    </row>
    <row r="262" s="1" customFormat="1" ht="242.25" customHeight="1">
      <c r="B262" s="45"/>
      <c r="C262" s="238" t="s">
        <v>628</v>
      </c>
      <c r="D262" s="238" t="s">
        <v>253</v>
      </c>
      <c r="E262" s="239" t="s">
        <v>629</v>
      </c>
      <c r="F262" s="240" t="s">
        <v>630</v>
      </c>
      <c r="G262" s="241" t="s">
        <v>21</v>
      </c>
      <c r="H262" s="242">
        <v>28</v>
      </c>
      <c r="I262" s="243"/>
      <c r="J262" s="244">
        <f>ROUND(I262*H262,2)</f>
        <v>0</v>
      </c>
      <c r="K262" s="240" t="s">
        <v>21</v>
      </c>
      <c r="L262" s="71"/>
      <c r="M262" s="245" t="s">
        <v>21</v>
      </c>
      <c r="N262" s="246" t="s">
        <v>42</v>
      </c>
      <c r="O262" s="46"/>
      <c r="P262" s="200">
        <f>O262*H262</f>
        <v>0</v>
      </c>
      <c r="Q262" s="200">
        <v>0</v>
      </c>
      <c r="R262" s="200">
        <f>Q262*H262</f>
        <v>0</v>
      </c>
      <c r="S262" s="200">
        <v>0</v>
      </c>
      <c r="T262" s="201">
        <f>S262*H262</f>
        <v>0</v>
      </c>
      <c r="AR262" s="23" t="s">
        <v>124</v>
      </c>
      <c r="AT262" s="23" t="s">
        <v>253</v>
      </c>
      <c r="AU262" s="23" t="s">
        <v>81</v>
      </c>
      <c r="AY262" s="23" t="s">
        <v>123</v>
      </c>
      <c r="BE262" s="202">
        <f>IF(N262="základní",J262,0)</f>
        <v>0</v>
      </c>
      <c r="BF262" s="202">
        <f>IF(N262="snížená",J262,0)</f>
        <v>0</v>
      </c>
      <c r="BG262" s="202">
        <f>IF(N262="zákl. přenesená",J262,0)</f>
        <v>0</v>
      </c>
      <c r="BH262" s="202">
        <f>IF(N262="sníž. přenesená",J262,0)</f>
        <v>0</v>
      </c>
      <c r="BI262" s="202">
        <f>IF(N262="nulová",J262,0)</f>
        <v>0</v>
      </c>
      <c r="BJ262" s="23" t="s">
        <v>79</v>
      </c>
      <c r="BK262" s="202">
        <f>ROUND(I262*H262,2)</f>
        <v>0</v>
      </c>
      <c r="BL262" s="23" t="s">
        <v>124</v>
      </c>
      <c r="BM262" s="23" t="s">
        <v>631</v>
      </c>
    </row>
    <row r="263" s="11" customFormat="1">
      <c r="B263" s="247"/>
      <c r="C263" s="248"/>
      <c r="D263" s="249" t="s">
        <v>259</v>
      </c>
      <c r="E263" s="250" t="s">
        <v>21</v>
      </c>
      <c r="F263" s="251" t="s">
        <v>632</v>
      </c>
      <c r="G263" s="248"/>
      <c r="H263" s="252">
        <v>3</v>
      </c>
      <c r="I263" s="253"/>
      <c r="J263" s="248"/>
      <c r="K263" s="248"/>
      <c r="L263" s="254"/>
      <c r="M263" s="255"/>
      <c r="N263" s="256"/>
      <c r="O263" s="256"/>
      <c r="P263" s="256"/>
      <c r="Q263" s="256"/>
      <c r="R263" s="256"/>
      <c r="S263" s="256"/>
      <c r="T263" s="257"/>
      <c r="AT263" s="258" t="s">
        <v>259</v>
      </c>
      <c r="AU263" s="258" t="s">
        <v>81</v>
      </c>
      <c r="AV263" s="11" t="s">
        <v>81</v>
      </c>
      <c r="AW263" s="11" t="s">
        <v>35</v>
      </c>
      <c r="AX263" s="11" t="s">
        <v>71</v>
      </c>
      <c r="AY263" s="258" t="s">
        <v>123</v>
      </c>
    </row>
    <row r="264" s="11" customFormat="1">
      <c r="B264" s="247"/>
      <c r="C264" s="248"/>
      <c r="D264" s="249" t="s">
        <v>259</v>
      </c>
      <c r="E264" s="250" t="s">
        <v>21</v>
      </c>
      <c r="F264" s="251" t="s">
        <v>633</v>
      </c>
      <c r="G264" s="248"/>
      <c r="H264" s="252">
        <v>3</v>
      </c>
      <c r="I264" s="253"/>
      <c r="J264" s="248"/>
      <c r="K264" s="248"/>
      <c r="L264" s="254"/>
      <c r="M264" s="255"/>
      <c r="N264" s="256"/>
      <c r="O264" s="256"/>
      <c r="P264" s="256"/>
      <c r="Q264" s="256"/>
      <c r="R264" s="256"/>
      <c r="S264" s="256"/>
      <c r="T264" s="257"/>
      <c r="AT264" s="258" t="s">
        <v>259</v>
      </c>
      <c r="AU264" s="258" t="s">
        <v>81</v>
      </c>
      <c r="AV264" s="11" t="s">
        <v>81</v>
      </c>
      <c r="AW264" s="11" t="s">
        <v>35</v>
      </c>
      <c r="AX264" s="11" t="s">
        <v>71</v>
      </c>
      <c r="AY264" s="258" t="s">
        <v>123</v>
      </c>
    </row>
    <row r="265" s="11" customFormat="1">
      <c r="B265" s="247"/>
      <c r="C265" s="248"/>
      <c r="D265" s="249" t="s">
        <v>259</v>
      </c>
      <c r="E265" s="250" t="s">
        <v>21</v>
      </c>
      <c r="F265" s="251" t="s">
        <v>634</v>
      </c>
      <c r="G265" s="248"/>
      <c r="H265" s="252">
        <v>4</v>
      </c>
      <c r="I265" s="253"/>
      <c r="J265" s="248"/>
      <c r="K265" s="248"/>
      <c r="L265" s="254"/>
      <c r="M265" s="255"/>
      <c r="N265" s="256"/>
      <c r="O265" s="256"/>
      <c r="P265" s="256"/>
      <c r="Q265" s="256"/>
      <c r="R265" s="256"/>
      <c r="S265" s="256"/>
      <c r="T265" s="257"/>
      <c r="AT265" s="258" t="s">
        <v>259</v>
      </c>
      <c r="AU265" s="258" t="s">
        <v>81</v>
      </c>
      <c r="AV265" s="11" t="s">
        <v>81</v>
      </c>
      <c r="AW265" s="11" t="s">
        <v>35</v>
      </c>
      <c r="AX265" s="11" t="s">
        <v>71</v>
      </c>
      <c r="AY265" s="258" t="s">
        <v>123</v>
      </c>
    </row>
    <row r="266" s="11" customFormat="1">
      <c r="B266" s="247"/>
      <c r="C266" s="248"/>
      <c r="D266" s="249" t="s">
        <v>259</v>
      </c>
      <c r="E266" s="250" t="s">
        <v>21</v>
      </c>
      <c r="F266" s="251" t="s">
        <v>635</v>
      </c>
      <c r="G266" s="248"/>
      <c r="H266" s="252">
        <v>18</v>
      </c>
      <c r="I266" s="253"/>
      <c r="J266" s="248"/>
      <c r="K266" s="248"/>
      <c r="L266" s="254"/>
      <c r="M266" s="255"/>
      <c r="N266" s="256"/>
      <c r="O266" s="256"/>
      <c r="P266" s="256"/>
      <c r="Q266" s="256"/>
      <c r="R266" s="256"/>
      <c r="S266" s="256"/>
      <c r="T266" s="257"/>
      <c r="AT266" s="258" t="s">
        <v>259</v>
      </c>
      <c r="AU266" s="258" t="s">
        <v>81</v>
      </c>
      <c r="AV266" s="11" t="s">
        <v>81</v>
      </c>
      <c r="AW266" s="11" t="s">
        <v>35</v>
      </c>
      <c r="AX266" s="11" t="s">
        <v>71</v>
      </c>
      <c r="AY266" s="258" t="s">
        <v>123</v>
      </c>
    </row>
    <row r="267" s="12" customFormat="1">
      <c r="B267" s="259"/>
      <c r="C267" s="260"/>
      <c r="D267" s="249" t="s">
        <v>259</v>
      </c>
      <c r="E267" s="261" t="s">
        <v>21</v>
      </c>
      <c r="F267" s="262" t="s">
        <v>286</v>
      </c>
      <c r="G267" s="260"/>
      <c r="H267" s="263">
        <v>28</v>
      </c>
      <c r="I267" s="264"/>
      <c r="J267" s="260"/>
      <c r="K267" s="260"/>
      <c r="L267" s="265"/>
      <c r="M267" s="266"/>
      <c r="N267" s="267"/>
      <c r="O267" s="267"/>
      <c r="P267" s="267"/>
      <c r="Q267" s="267"/>
      <c r="R267" s="267"/>
      <c r="S267" s="267"/>
      <c r="T267" s="268"/>
      <c r="AT267" s="269" t="s">
        <v>259</v>
      </c>
      <c r="AU267" s="269" t="s">
        <v>81</v>
      </c>
      <c r="AV267" s="12" t="s">
        <v>124</v>
      </c>
      <c r="AW267" s="12" t="s">
        <v>35</v>
      </c>
      <c r="AX267" s="12" t="s">
        <v>79</v>
      </c>
      <c r="AY267" s="269" t="s">
        <v>123</v>
      </c>
    </row>
    <row r="268" s="1" customFormat="1" ht="25.5" customHeight="1">
      <c r="B268" s="45"/>
      <c r="C268" s="238" t="s">
        <v>636</v>
      </c>
      <c r="D268" s="238" t="s">
        <v>253</v>
      </c>
      <c r="E268" s="239" t="s">
        <v>637</v>
      </c>
      <c r="F268" s="240" t="s">
        <v>638</v>
      </c>
      <c r="G268" s="241" t="s">
        <v>414</v>
      </c>
      <c r="H268" s="242">
        <v>4</v>
      </c>
      <c r="I268" s="243"/>
      <c r="J268" s="244">
        <f>ROUND(I268*H268,2)</f>
        <v>0</v>
      </c>
      <c r="K268" s="240" t="s">
        <v>257</v>
      </c>
      <c r="L268" s="71"/>
      <c r="M268" s="245" t="s">
        <v>21</v>
      </c>
      <c r="N268" s="246" t="s">
        <v>42</v>
      </c>
      <c r="O268" s="46"/>
      <c r="P268" s="200">
        <f>O268*H268</f>
        <v>0</v>
      </c>
      <c r="Q268" s="200">
        <v>0.00069999999999999999</v>
      </c>
      <c r="R268" s="200">
        <f>Q268*H268</f>
        <v>0.0028</v>
      </c>
      <c r="S268" s="200">
        <v>0</v>
      </c>
      <c r="T268" s="201">
        <f>S268*H268</f>
        <v>0</v>
      </c>
      <c r="AR268" s="23" t="s">
        <v>124</v>
      </c>
      <c r="AT268" s="23" t="s">
        <v>253</v>
      </c>
      <c r="AU268" s="23" t="s">
        <v>81</v>
      </c>
      <c r="AY268" s="23" t="s">
        <v>123</v>
      </c>
      <c r="BE268" s="202">
        <f>IF(N268="základní",J268,0)</f>
        <v>0</v>
      </c>
      <c r="BF268" s="202">
        <f>IF(N268="snížená",J268,0)</f>
        <v>0</v>
      </c>
      <c r="BG268" s="202">
        <f>IF(N268="zákl. přenesená",J268,0)</f>
        <v>0</v>
      </c>
      <c r="BH268" s="202">
        <f>IF(N268="sníž. přenesená",J268,0)</f>
        <v>0</v>
      </c>
      <c r="BI268" s="202">
        <f>IF(N268="nulová",J268,0)</f>
        <v>0</v>
      </c>
      <c r="BJ268" s="23" t="s">
        <v>79</v>
      </c>
      <c r="BK268" s="202">
        <f>ROUND(I268*H268,2)</f>
        <v>0</v>
      </c>
      <c r="BL268" s="23" t="s">
        <v>124</v>
      </c>
      <c r="BM268" s="23" t="s">
        <v>639</v>
      </c>
    </row>
    <row r="269" s="1" customFormat="1" ht="16.5" customHeight="1">
      <c r="B269" s="45"/>
      <c r="C269" s="190" t="s">
        <v>640</v>
      </c>
      <c r="D269" s="190" t="s">
        <v>118</v>
      </c>
      <c r="E269" s="191" t="s">
        <v>641</v>
      </c>
      <c r="F269" s="192" t="s">
        <v>642</v>
      </c>
      <c r="G269" s="193" t="s">
        <v>414</v>
      </c>
      <c r="H269" s="194">
        <v>3</v>
      </c>
      <c r="I269" s="195"/>
      <c r="J269" s="196">
        <f>ROUND(I269*H269,2)</f>
        <v>0</v>
      </c>
      <c r="K269" s="192" t="s">
        <v>257</v>
      </c>
      <c r="L269" s="197"/>
      <c r="M269" s="198" t="s">
        <v>21</v>
      </c>
      <c r="N269" s="199" t="s">
        <v>42</v>
      </c>
      <c r="O269" s="46"/>
      <c r="P269" s="200">
        <f>O269*H269</f>
        <v>0</v>
      </c>
      <c r="Q269" s="200">
        <v>0.0038</v>
      </c>
      <c r="R269" s="200">
        <f>Q269*H269</f>
        <v>0.0114</v>
      </c>
      <c r="S269" s="200">
        <v>0</v>
      </c>
      <c r="T269" s="201">
        <f>S269*H269</f>
        <v>0</v>
      </c>
      <c r="AR269" s="23" t="s">
        <v>122</v>
      </c>
      <c r="AT269" s="23" t="s">
        <v>118</v>
      </c>
      <c r="AU269" s="23" t="s">
        <v>81</v>
      </c>
      <c r="AY269" s="23" t="s">
        <v>123</v>
      </c>
      <c r="BE269" s="202">
        <f>IF(N269="základní",J269,0)</f>
        <v>0</v>
      </c>
      <c r="BF269" s="202">
        <f>IF(N269="snížená",J269,0)</f>
        <v>0</v>
      </c>
      <c r="BG269" s="202">
        <f>IF(N269="zákl. přenesená",J269,0)</f>
        <v>0</v>
      </c>
      <c r="BH269" s="202">
        <f>IF(N269="sníž. přenesená",J269,0)</f>
        <v>0</v>
      </c>
      <c r="BI269" s="202">
        <f>IF(N269="nulová",J269,0)</f>
        <v>0</v>
      </c>
      <c r="BJ269" s="23" t="s">
        <v>79</v>
      </c>
      <c r="BK269" s="202">
        <f>ROUND(I269*H269,2)</f>
        <v>0</v>
      </c>
      <c r="BL269" s="23" t="s">
        <v>124</v>
      </c>
      <c r="BM269" s="23" t="s">
        <v>643</v>
      </c>
    </row>
    <row r="270" s="11" customFormat="1">
      <c r="B270" s="247"/>
      <c r="C270" s="248"/>
      <c r="D270" s="249" t="s">
        <v>259</v>
      </c>
      <c r="E270" s="250" t="s">
        <v>21</v>
      </c>
      <c r="F270" s="251" t="s">
        <v>644</v>
      </c>
      <c r="G270" s="248"/>
      <c r="H270" s="252">
        <v>1</v>
      </c>
      <c r="I270" s="253"/>
      <c r="J270" s="248"/>
      <c r="K270" s="248"/>
      <c r="L270" s="254"/>
      <c r="M270" s="255"/>
      <c r="N270" s="256"/>
      <c r="O270" s="256"/>
      <c r="P270" s="256"/>
      <c r="Q270" s="256"/>
      <c r="R270" s="256"/>
      <c r="S270" s="256"/>
      <c r="T270" s="257"/>
      <c r="AT270" s="258" t="s">
        <v>259</v>
      </c>
      <c r="AU270" s="258" t="s">
        <v>81</v>
      </c>
      <c r="AV270" s="11" t="s">
        <v>81</v>
      </c>
      <c r="AW270" s="11" t="s">
        <v>35</v>
      </c>
      <c r="AX270" s="11" t="s">
        <v>71</v>
      </c>
      <c r="AY270" s="258" t="s">
        <v>123</v>
      </c>
    </row>
    <row r="271" s="11" customFormat="1">
      <c r="B271" s="247"/>
      <c r="C271" s="248"/>
      <c r="D271" s="249" t="s">
        <v>259</v>
      </c>
      <c r="E271" s="250" t="s">
        <v>21</v>
      </c>
      <c r="F271" s="251" t="s">
        <v>645</v>
      </c>
      <c r="G271" s="248"/>
      <c r="H271" s="252">
        <v>1</v>
      </c>
      <c r="I271" s="253"/>
      <c r="J271" s="248"/>
      <c r="K271" s="248"/>
      <c r="L271" s="254"/>
      <c r="M271" s="255"/>
      <c r="N271" s="256"/>
      <c r="O271" s="256"/>
      <c r="P271" s="256"/>
      <c r="Q271" s="256"/>
      <c r="R271" s="256"/>
      <c r="S271" s="256"/>
      <c r="T271" s="257"/>
      <c r="AT271" s="258" t="s">
        <v>259</v>
      </c>
      <c r="AU271" s="258" t="s">
        <v>81</v>
      </c>
      <c r="AV271" s="11" t="s">
        <v>81</v>
      </c>
      <c r="AW271" s="11" t="s">
        <v>35</v>
      </c>
      <c r="AX271" s="11" t="s">
        <v>71</v>
      </c>
      <c r="AY271" s="258" t="s">
        <v>123</v>
      </c>
    </row>
    <row r="272" s="11" customFormat="1">
      <c r="B272" s="247"/>
      <c r="C272" s="248"/>
      <c r="D272" s="249" t="s">
        <v>259</v>
      </c>
      <c r="E272" s="250" t="s">
        <v>21</v>
      </c>
      <c r="F272" s="251" t="s">
        <v>646</v>
      </c>
      <c r="G272" s="248"/>
      <c r="H272" s="252">
        <v>1</v>
      </c>
      <c r="I272" s="253"/>
      <c r="J272" s="248"/>
      <c r="K272" s="248"/>
      <c r="L272" s="254"/>
      <c r="M272" s="255"/>
      <c r="N272" s="256"/>
      <c r="O272" s="256"/>
      <c r="P272" s="256"/>
      <c r="Q272" s="256"/>
      <c r="R272" s="256"/>
      <c r="S272" s="256"/>
      <c r="T272" s="257"/>
      <c r="AT272" s="258" t="s">
        <v>259</v>
      </c>
      <c r="AU272" s="258" t="s">
        <v>81</v>
      </c>
      <c r="AV272" s="11" t="s">
        <v>81</v>
      </c>
      <c r="AW272" s="11" t="s">
        <v>35</v>
      </c>
      <c r="AX272" s="11" t="s">
        <v>71</v>
      </c>
      <c r="AY272" s="258" t="s">
        <v>123</v>
      </c>
    </row>
    <row r="273" s="12" customFormat="1">
      <c r="B273" s="259"/>
      <c r="C273" s="260"/>
      <c r="D273" s="249" t="s">
        <v>259</v>
      </c>
      <c r="E273" s="261" t="s">
        <v>21</v>
      </c>
      <c r="F273" s="262" t="s">
        <v>286</v>
      </c>
      <c r="G273" s="260"/>
      <c r="H273" s="263">
        <v>3</v>
      </c>
      <c r="I273" s="264"/>
      <c r="J273" s="260"/>
      <c r="K273" s="260"/>
      <c r="L273" s="265"/>
      <c r="M273" s="266"/>
      <c r="N273" s="267"/>
      <c r="O273" s="267"/>
      <c r="P273" s="267"/>
      <c r="Q273" s="267"/>
      <c r="R273" s="267"/>
      <c r="S273" s="267"/>
      <c r="T273" s="268"/>
      <c r="AT273" s="269" t="s">
        <v>259</v>
      </c>
      <c r="AU273" s="269" t="s">
        <v>81</v>
      </c>
      <c r="AV273" s="12" t="s">
        <v>124</v>
      </c>
      <c r="AW273" s="12" t="s">
        <v>35</v>
      </c>
      <c r="AX273" s="12" t="s">
        <v>79</v>
      </c>
      <c r="AY273" s="269" t="s">
        <v>123</v>
      </c>
    </row>
    <row r="274" s="1" customFormat="1" ht="16.5" customHeight="1">
      <c r="B274" s="45"/>
      <c r="C274" s="190" t="s">
        <v>647</v>
      </c>
      <c r="D274" s="190" t="s">
        <v>118</v>
      </c>
      <c r="E274" s="191" t="s">
        <v>648</v>
      </c>
      <c r="F274" s="192" t="s">
        <v>649</v>
      </c>
      <c r="G274" s="193" t="s">
        <v>414</v>
      </c>
      <c r="H274" s="194">
        <v>1</v>
      </c>
      <c r="I274" s="195"/>
      <c r="J274" s="196">
        <f>ROUND(I274*H274,2)</f>
        <v>0</v>
      </c>
      <c r="K274" s="192" t="s">
        <v>257</v>
      </c>
      <c r="L274" s="197"/>
      <c r="M274" s="198" t="s">
        <v>21</v>
      </c>
      <c r="N274" s="199" t="s">
        <v>42</v>
      </c>
      <c r="O274" s="46"/>
      <c r="P274" s="200">
        <f>O274*H274</f>
        <v>0</v>
      </c>
      <c r="Q274" s="200">
        <v>0.00089999999999999998</v>
      </c>
      <c r="R274" s="200">
        <f>Q274*H274</f>
        <v>0.00089999999999999998</v>
      </c>
      <c r="S274" s="200">
        <v>0</v>
      </c>
      <c r="T274" s="201">
        <f>S274*H274</f>
        <v>0</v>
      </c>
      <c r="AR274" s="23" t="s">
        <v>122</v>
      </c>
      <c r="AT274" s="23" t="s">
        <v>118</v>
      </c>
      <c r="AU274" s="23" t="s">
        <v>81</v>
      </c>
      <c r="AY274" s="23" t="s">
        <v>123</v>
      </c>
      <c r="BE274" s="202">
        <f>IF(N274="základní",J274,0)</f>
        <v>0</v>
      </c>
      <c r="BF274" s="202">
        <f>IF(N274="snížená",J274,0)</f>
        <v>0</v>
      </c>
      <c r="BG274" s="202">
        <f>IF(N274="zákl. přenesená",J274,0)</f>
        <v>0</v>
      </c>
      <c r="BH274" s="202">
        <f>IF(N274="sníž. přenesená",J274,0)</f>
        <v>0</v>
      </c>
      <c r="BI274" s="202">
        <f>IF(N274="nulová",J274,0)</f>
        <v>0</v>
      </c>
      <c r="BJ274" s="23" t="s">
        <v>79</v>
      </c>
      <c r="BK274" s="202">
        <f>ROUND(I274*H274,2)</f>
        <v>0</v>
      </c>
      <c r="BL274" s="23" t="s">
        <v>124</v>
      </c>
      <c r="BM274" s="23" t="s">
        <v>650</v>
      </c>
    </row>
    <row r="275" s="11" customFormat="1">
      <c r="B275" s="247"/>
      <c r="C275" s="248"/>
      <c r="D275" s="249" t="s">
        <v>259</v>
      </c>
      <c r="E275" s="250" t="s">
        <v>21</v>
      </c>
      <c r="F275" s="251" t="s">
        <v>651</v>
      </c>
      <c r="G275" s="248"/>
      <c r="H275" s="252">
        <v>1</v>
      </c>
      <c r="I275" s="253"/>
      <c r="J275" s="248"/>
      <c r="K275" s="248"/>
      <c r="L275" s="254"/>
      <c r="M275" s="255"/>
      <c r="N275" s="256"/>
      <c r="O275" s="256"/>
      <c r="P275" s="256"/>
      <c r="Q275" s="256"/>
      <c r="R275" s="256"/>
      <c r="S275" s="256"/>
      <c r="T275" s="257"/>
      <c r="AT275" s="258" t="s">
        <v>259</v>
      </c>
      <c r="AU275" s="258" t="s">
        <v>81</v>
      </c>
      <c r="AV275" s="11" t="s">
        <v>81</v>
      </c>
      <c r="AW275" s="11" t="s">
        <v>35</v>
      </c>
      <c r="AX275" s="11" t="s">
        <v>79</v>
      </c>
      <c r="AY275" s="258" t="s">
        <v>123</v>
      </c>
    </row>
    <row r="276" s="1" customFormat="1" ht="16.5" customHeight="1">
      <c r="B276" s="45"/>
      <c r="C276" s="238" t="s">
        <v>652</v>
      </c>
      <c r="D276" s="238" t="s">
        <v>253</v>
      </c>
      <c r="E276" s="239" t="s">
        <v>653</v>
      </c>
      <c r="F276" s="240" t="s">
        <v>654</v>
      </c>
      <c r="G276" s="241" t="s">
        <v>414</v>
      </c>
      <c r="H276" s="242">
        <v>2</v>
      </c>
      <c r="I276" s="243"/>
      <c r="J276" s="244">
        <f>ROUND(I276*H276,2)</f>
        <v>0</v>
      </c>
      <c r="K276" s="240" t="s">
        <v>257</v>
      </c>
      <c r="L276" s="71"/>
      <c r="M276" s="245" t="s">
        <v>21</v>
      </c>
      <c r="N276" s="246" t="s">
        <v>42</v>
      </c>
      <c r="O276" s="46"/>
      <c r="P276" s="200">
        <f>O276*H276</f>
        <v>0</v>
      </c>
      <c r="Q276" s="200">
        <v>0.10940999999999999</v>
      </c>
      <c r="R276" s="200">
        <f>Q276*H276</f>
        <v>0.21881999999999999</v>
      </c>
      <c r="S276" s="200">
        <v>0</v>
      </c>
      <c r="T276" s="201">
        <f>S276*H276</f>
        <v>0</v>
      </c>
      <c r="AR276" s="23" t="s">
        <v>124</v>
      </c>
      <c r="AT276" s="23" t="s">
        <v>253</v>
      </c>
      <c r="AU276" s="23" t="s">
        <v>81</v>
      </c>
      <c r="AY276" s="23" t="s">
        <v>123</v>
      </c>
      <c r="BE276" s="202">
        <f>IF(N276="základní",J276,0)</f>
        <v>0</v>
      </c>
      <c r="BF276" s="202">
        <f>IF(N276="snížená",J276,0)</f>
        <v>0</v>
      </c>
      <c r="BG276" s="202">
        <f>IF(N276="zákl. přenesená",J276,0)</f>
        <v>0</v>
      </c>
      <c r="BH276" s="202">
        <f>IF(N276="sníž. přenesená",J276,0)</f>
        <v>0</v>
      </c>
      <c r="BI276" s="202">
        <f>IF(N276="nulová",J276,0)</f>
        <v>0</v>
      </c>
      <c r="BJ276" s="23" t="s">
        <v>79</v>
      </c>
      <c r="BK276" s="202">
        <f>ROUND(I276*H276,2)</f>
        <v>0</v>
      </c>
      <c r="BL276" s="23" t="s">
        <v>124</v>
      </c>
      <c r="BM276" s="23" t="s">
        <v>655</v>
      </c>
    </row>
    <row r="277" s="1" customFormat="1" ht="16.5" customHeight="1">
      <c r="B277" s="45"/>
      <c r="C277" s="190" t="s">
        <v>656</v>
      </c>
      <c r="D277" s="190" t="s">
        <v>118</v>
      </c>
      <c r="E277" s="191" t="s">
        <v>657</v>
      </c>
      <c r="F277" s="192" t="s">
        <v>658</v>
      </c>
      <c r="G277" s="193" t="s">
        <v>414</v>
      </c>
      <c r="H277" s="194">
        <v>3</v>
      </c>
      <c r="I277" s="195"/>
      <c r="J277" s="196">
        <f>ROUND(I277*H277,2)</f>
        <v>0</v>
      </c>
      <c r="K277" s="192" t="s">
        <v>257</v>
      </c>
      <c r="L277" s="197"/>
      <c r="M277" s="198" t="s">
        <v>21</v>
      </c>
      <c r="N277" s="199" t="s">
        <v>42</v>
      </c>
      <c r="O277" s="46"/>
      <c r="P277" s="200">
        <f>O277*H277</f>
        <v>0</v>
      </c>
      <c r="Q277" s="200">
        <v>0.0061000000000000004</v>
      </c>
      <c r="R277" s="200">
        <f>Q277*H277</f>
        <v>0.0183</v>
      </c>
      <c r="S277" s="200">
        <v>0</v>
      </c>
      <c r="T277" s="201">
        <f>S277*H277</f>
        <v>0</v>
      </c>
      <c r="AR277" s="23" t="s">
        <v>122</v>
      </c>
      <c r="AT277" s="23" t="s">
        <v>118</v>
      </c>
      <c r="AU277" s="23" t="s">
        <v>81</v>
      </c>
      <c r="AY277" s="23" t="s">
        <v>123</v>
      </c>
      <c r="BE277" s="202">
        <f>IF(N277="základní",J277,0)</f>
        <v>0</v>
      </c>
      <c r="BF277" s="202">
        <f>IF(N277="snížená",J277,0)</f>
        <v>0</v>
      </c>
      <c r="BG277" s="202">
        <f>IF(N277="zákl. přenesená",J277,0)</f>
        <v>0</v>
      </c>
      <c r="BH277" s="202">
        <f>IF(N277="sníž. přenesená",J277,0)</f>
        <v>0</v>
      </c>
      <c r="BI277" s="202">
        <f>IF(N277="nulová",J277,0)</f>
        <v>0</v>
      </c>
      <c r="BJ277" s="23" t="s">
        <v>79</v>
      </c>
      <c r="BK277" s="202">
        <f>ROUND(I277*H277,2)</f>
        <v>0</v>
      </c>
      <c r="BL277" s="23" t="s">
        <v>124</v>
      </c>
      <c r="BM277" s="23" t="s">
        <v>659</v>
      </c>
    </row>
    <row r="278" s="1" customFormat="1" ht="25.5" customHeight="1">
      <c r="B278" s="45"/>
      <c r="C278" s="238" t="s">
        <v>660</v>
      </c>
      <c r="D278" s="238" t="s">
        <v>253</v>
      </c>
      <c r="E278" s="239" t="s">
        <v>661</v>
      </c>
      <c r="F278" s="240" t="s">
        <v>662</v>
      </c>
      <c r="G278" s="241" t="s">
        <v>414</v>
      </c>
      <c r="H278" s="242">
        <v>1</v>
      </c>
      <c r="I278" s="243"/>
      <c r="J278" s="244">
        <f>ROUND(I278*H278,2)</f>
        <v>0</v>
      </c>
      <c r="K278" s="240" t="s">
        <v>257</v>
      </c>
      <c r="L278" s="71"/>
      <c r="M278" s="245" t="s">
        <v>21</v>
      </c>
      <c r="N278" s="246" t="s">
        <v>42</v>
      </c>
      <c r="O278" s="46"/>
      <c r="P278" s="200">
        <f>O278*H278</f>
        <v>0</v>
      </c>
      <c r="Q278" s="200">
        <v>0.11241</v>
      </c>
      <c r="R278" s="200">
        <f>Q278*H278</f>
        <v>0.11241</v>
      </c>
      <c r="S278" s="200">
        <v>0</v>
      </c>
      <c r="T278" s="201">
        <f>S278*H278</f>
        <v>0</v>
      </c>
      <c r="AR278" s="23" t="s">
        <v>124</v>
      </c>
      <c r="AT278" s="23" t="s">
        <v>253</v>
      </c>
      <c r="AU278" s="23" t="s">
        <v>81</v>
      </c>
      <c r="AY278" s="23" t="s">
        <v>123</v>
      </c>
      <c r="BE278" s="202">
        <f>IF(N278="základní",J278,0)</f>
        <v>0</v>
      </c>
      <c r="BF278" s="202">
        <f>IF(N278="snížená",J278,0)</f>
        <v>0</v>
      </c>
      <c r="BG278" s="202">
        <f>IF(N278="zákl. přenesená",J278,0)</f>
        <v>0</v>
      </c>
      <c r="BH278" s="202">
        <f>IF(N278="sníž. přenesená",J278,0)</f>
        <v>0</v>
      </c>
      <c r="BI278" s="202">
        <f>IF(N278="nulová",J278,0)</f>
        <v>0</v>
      </c>
      <c r="BJ278" s="23" t="s">
        <v>79</v>
      </c>
      <c r="BK278" s="202">
        <f>ROUND(I278*H278,2)</f>
        <v>0</v>
      </c>
      <c r="BL278" s="23" t="s">
        <v>124</v>
      </c>
      <c r="BM278" s="23" t="s">
        <v>663</v>
      </c>
    </row>
    <row r="279" s="1" customFormat="1" ht="16.5" customHeight="1">
      <c r="B279" s="45"/>
      <c r="C279" s="190" t="s">
        <v>664</v>
      </c>
      <c r="D279" s="190" t="s">
        <v>118</v>
      </c>
      <c r="E279" s="191" t="s">
        <v>665</v>
      </c>
      <c r="F279" s="192" t="s">
        <v>666</v>
      </c>
      <c r="G279" s="193" t="s">
        <v>414</v>
      </c>
      <c r="H279" s="194">
        <v>1</v>
      </c>
      <c r="I279" s="195"/>
      <c r="J279" s="196">
        <f>ROUND(I279*H279,2)</f>
        <v>0</v>
      </c>
      <c r="K279" s="192" t="s">
        <v>257</v>
      </c>
      <c r="L279" s="197"/>
      <c r="M279" s="198" t="s">
        <v>21</v>
      </c>
      <c r="N279" s="199" t="s">
        <v>42</v>
      </c>
      <c r="O279" s="46"/>
      <c r="P279" s="200">
        <f>O279*H279</f>
        <v>0</v>
      </c>
      <c r="Q279" s="200">
        <v>0.0030000000000000001</v>
      </c>
      <c r="R279" s="200">
        <f>Q279*H279</f>
        <v>0.0030000000000000001</v>
      </c>
      <c r="S279" s="200">
        <v>0</v>
      </c>
      <c r="T279" s="201">
        <f>S279*H279</f>
        <v>0</v>
      </c>
      <c r="AR279" s="23" t="s">
        <v>122</v>
      </c>
      <c r="AT279" s="23" t="s">
        <v>118</v>
      </c>
      <c r="AU279" s="23" t="s">
        <v>81</v>
      </c>
      <c r="AY279" s="23" t="s">
        <v>123</v>
      </c>
      <c r="BE279" s="202">
        <f>IF(N279="základní",J279,0)</f>
        <v>0</v>
      </c>
      <c r="BF279" s="202">
        <f>IF(N279="snížená",J279,0)</f>
        <v>0</v>
      </c>
      <c r="BG279" s="202">
        <f>IF(N279="zákl. přenesená",J279,0)</f>
        <v>0</v>
      </c>
      <c r="BH279" s="202">
        <f>IF(N279="sníž. přenesená",J279,0)</f>
        <v>0</v>
      </c>
      <c r="BI279" s="202">
        <f>IF(N279="nulová",J279,0)</f>
        <v>0</v>
      </c>
      <c r="BJ279" s="23" t="s">
        <v>79</v>
      </c>
      <c r="BK279" s="202">
        <f>ROUND(I279*H279,2)</f>
        <v>0</v>
      </c>
      <c r="BL279" s="23" t="s">
        <v>124</v>
      </c>
      <c r="BM279" s="23" t="s">
        <v>667</v>
      </c>
    </row>
    <row r="280" s="1" customFormat="1" ht="25.5" customHeight="1">
      <c r="B280" s="45"/>
      <c r="C280" s="238" t="s">
        <v>668</v>
      </c>
      <c r="D280" s="238" t="s">
        <v>253</v>
      </c>
      <c r="E280" s="239" t="s">
        <v>669</v>
      </c>
      <c r="F280" s="240" t="s">
        <v>670</v>
      </c>
      <c r="G280" s="241" t="s">
        <v>293</v>
      </c>
      <c r="H280" s="242">
        <v>70</v>
      </c>
      <c r="I280" s="243"/>
      <c r="J280" s="244">
        <f>ROUND(I280*H280,2)</f>
        <v>0</v>
      </c>
      <c r="K280" s="240" t="s">
        <v>257</v>
      </c>
      <c r="L280" s="71"/>
      <c r="M280" s="245" t="s">
        <v>21</v>
      </c>
      <c r="N280" s="246" t="s">
        <v>42</v>
      </c>
      <c r="O280" s="46"/>
      <c r="P280" s="200">
        <f>O280*H280</f>
        <v>0</v>
      </c>
      <c r="Q280" s="200">
        <v>8.0000000000000007E-05</v>
      </c>
      <c r="R280" s="200">
        <f>Q280*H280</f>
        <v>0.0056000000000000008</v>
      </c>
      <c r="S280" s="200">
        <v>0</v>
      </c>
      <c r="T280" s="201">
        <f>S280*H280</f>
        <v>0</v>
      </c>
      <c r="AR280" s="23" t="s">
        <v>124</v>
      </c>
      <c r="AT280" s="23" t="s">
        <v>253</v>
      </c>
      <c r="AU280" s="23" t="s">
        <v>81</v>
      </c>
      <c r="AY280" s="23" t="s">
        <v>123</v>
      </c>
      <c r="BE280" s="202">
        <f>IF(N280="základní",J280,0)</f>
        <v>0</v>
      </c>
      <c r="BF280" s="202">
        <f>IF(N280="snížená",J280,0)</f>
        <v>0</v>
      </c>
      <c r="BG280" s="202">
        <f>IF(N280="zákl. přenesená",J280,0)</f>
        <v>0</v>
      </c>
      <c r="BH280" s="202">
        <f>IF(N280="sníž. přenesená",J280,0)</f>
        <v>0</v>
      </c>
      <c r="BI280" s="202">
        <f>IF(N280="nulová",J280,0)</f>
        <v>0</v>
      </c>
      <c r="BJ280" s="23" t="s">
        <v>79</v>
      </c>
      <c r="BK280" s="202">
        <f>ROUND(I280*H280,2)</f>
        <v>0</v>
      </c>
      <c r="BL280" s="23" t="s">
        <v>124</v>
      </c>
      <c r="BM280" s="23" t="s">
        <v>671</v>
      </c>
    </row>
    <row r="281" s="11" customFormat="1">
      <c r="B281" s="247"/>
      <c r="C281" s="248"/>
      <c r="D281" s="249" t="s">
        <v>259</v>
      </c>
      <c r="E281" s="250" t="s">
        <v>21</v>
      </c>
      <c r="F281" s="251" t="s">
        <v>672</v>
      </c>
      <c r="G281" s="248"/>
      <c r="H281" s="252">
        <v>60</v>
      </c>
      <c r="I281" s="253"/>
      <c r="J281" s="248"/>
      <c r="K281" s="248"/>
      <c r="L281" s="254"/>
      <c r="M281" s="255"/>
      <c r="N281" s="256"/>
      <c r="O281" s="256"/>
      <c r="P281" s="256"/>
      <c r="Q281" s="256"/>
      <c r="R281" s="256"/>
      <c r="S281" s="256"/>
      <c r="T281" s="257"/>
      <c r="AT281" s="258" t="s">
        <v>259</v>
      </c>
      <c r="AU281" s="258" t="s">
        <v>81</v>
      </c>
      <c r="AV281" s="11" t="s">
        <v>81</v>
      </c>
      <c r="AW281" s="11" t="s">
        <v>35</v>
      </c>
      <c r="AX281" s="11" t="s">
        <v>71</v>
      </c>
      <c r="AY281" s="258" t="s">
        <v>123</v>
      </c>
    </row>
    <row r="282" s="11" customFormat="1">
      <c r="B282" s="247"/>
      <c r="C282" s="248"/>
      <c r="D282" s="249" t="s">
        <v>259</v>
      </c>
      <c r="E282" s="250" t="s">
        <v>21</v>
      </c>
      <c r="F282" s="251" t="s">
        <v>673</v>
      </c>
      <c r="G282" s="248"/>
      <c r="H282" s="252">
        <v>10</v>
      </c>
      <c r="I282" s="253"/>
      <c r="J282" s="248"/>
      <c r="K282" s="248"/>
      <c r="L282" s="254"/>
      <c r="M282" s="255"/>
      <c r="N282" s="256"/>
      <c r="O282" s="256"/>
      <c r="P282" s="256"/>
      <c r="Q282" s="256"/>
      <c r="R282" s="256"/>
      <c r="S282" s="256"/>
      <c r="T282" s="257"/>
      <c r="AT282" s="258" t="s">
        <v>259</v>
      </c>
      <c r="AU282" s="258" t="s">
        <v>81</v>
      </c>
      <c r="AV282" s="11" t="s">
        <v>81</v>
      </c>
      <c r="AW282" s="11" t="s">
        <v>35</v>
      </c>
      <c r="AX282" s="11" t="s">
        <v>71</v>
      </c>
      <c r="AY282" s="258" t="s">
        <v>123</v>
      </c>
    </row>
    <row r="283" s="12" customFormat="1">
      <c r="B283" s="259"/>
      <c r="C283" s="260"/>
      <c r="D283" s="249" t="s">
        <v>259</v>
      </c>
      <c r="E283" s="261" t="s">
        <v>21</v>
      </c>
      <c r="F283" s="262" t="s">
        <v>286</v>
      </c>
      <c r="G283" s="260"/>
      <c r="H283" s="263">
        <v>70</v>
      </c>
      <c r="I283" s="264"/>
      <c r="J283" s="260"/>
      <c r="K283" s="260"/>
      <c r="L283" s="265"/>
      <c r="M283" s="266"/>
      <c r="N283" s="267"/>
      <c r="O283" s="267"/>
      <c r="P283" s="267"/>
      <c r="Q283" s="267"/>
      <c r="R283" s="267"/>
      <c r="S283" s="267"/>
      <c r="T283" s="268"/>
      <c r="AT283" s="269" t="s">
        <v>259</v>
      </c>
      <c r="AU283" s="269" t="s">
        <v>81</v>
      </c>
      <c r="AV283" s="12" t="s">
        <v>124</v>
      </c>
      <c r="AW283" s="12" t="s">
        <v>35</v>
      </c>
      <c r="AX283" s="12" t="s">
        <v>79</v>
      </c>
      <c r="AY283" s="269" t="s">
        <v>123</v>
      </c>
    </row>
    <row r="284" s="1" customFormat="1" ht="25.5" customHeight="1">
      <c r="B284" s="45"/>
      <c r="C284" s="238" t="s">
        <v>674</v>
      </c>
      <c r="D284" s="238" t="s">
        <v>253</v>
      </c>
      <c r="E284" s="239" t="s">
        <v>675</v>
      </c>
      <c r="F284" s="240" t="s">
        <v>676</v>
      </c>
      <c r="G284" s="241" t="s">
        <v>256</v>
      </c>
      <c r="H284" s="242">
        <v>0.65000000000000002</v>
      </c>
      <c r="I284" s="243"/>
      <c r="J284" s="244">
        <f>ROUND(I284*H284,2)</f>
        <v>0</v>
      </c>
      <c r="K284" s="240" t="s">
        <v>257</v>
      </c>
      <c r="L284" s="71"/>
      <c r="M284" s="245" t="s">
        <v>21</v>
      </c>
      <c r="N284" s="246" t="s">
        <v>42</v>
      </c>
      <c r="O284" s="46"/>
      <c r="P284" s="200">
        <f>O284*H284</f>
        <v>0</v>
      </c>
      <c r="Q284" s="200">
        <v>0.00059999999999999995</v>
      </c>
      <c r="R284" s="200">
        <f>Q284*H284</f>
        <v>0.00038999999999999999</v>
      </c>
      <c r="S284" s="200">
        <v>0</v>
      </c>
      <c r="T284" s="201">
        <f>S284*H284</f>
        <v>0</v>
      </c>
      <c r="AR284" s="23" t="s">
        <v>124</v>
      </c>
      <c r="AT284" s="23" t="s">
        <v>253</v>
      </c>
      <c r="AU284" s="23" t="s">
        <v>81</v>
      </c>
      <c r="AY284" s="23" t="s">
        <v>123</v>
      </c>
      <c r="BE284" s="202">
        <f>IF(N284="základní",J284,0)</f>
        <v>0</v>
      </c>
      <c r="BF284" s="202">
        <f>IF(N284="snížená",J284,0)</f>
        <v>0</v>
      </c>
      <c r="BG284" s="202">
        <f>IF(N284="zákl. přenesená",J284,0)</f>
        <v>0</v>
      </c>
      <c r="BH284" s="202">
        <f>IF(N284="sníž. přenesená",J284,0)</f>
        <v>0</v>
      </c>
      <c r="BI284" s="202">
        <f>IF(N284="nulová",J284,0)</f>
        <v>0</v>
      </c>
      <c r="BJ284" s="23" t="s">
        <v>79</v>
      </c>
      <c r="BK284" s="202">
        <f>ROUND(I284*H284,2)</f>
        <v>0</v>
      </c>
      <c r="BL284" s="23" t="s">
        <v>124</v>
      </c>
      <c r="BM284" s="23" t="s">
        <v>677</v>
      </c>
    </row>
    <row r="285" s="11" customFormat="1">
      <c r="B285" s="247"/>
      <c r="C285" s="248"/>
      <c r="D285" s="249" t="s">
        <v>259</v>
      </c>
      <c r="E285" s="250" t="s">
        <v>21</v>
      </c>
      <c r="F285" s="251" t="s">
        <v>678</v>
      </c>
      <c r="G285" s="248"/>
      <c r="H285" s="252">
        <v>0.65000000000000002</v>
      </c>
      <c r="I285" s="253"/>
      <c r="J285" s="248"/>
      <c r="K285" s="248"/>
      <c r="L285" s="254"/>
      <c r="M285" s="255"/>
      <c r="N285" s="256"/>
      <c r="O285" s="256"/>
      <c r="P285" s="256"/>
      <c r="Q285" s="256"/>
      <c r="R285" s="256"/>
      <c r="S285" s="256"/>
      <c r="T285" s="257"/>
      <c r="AT285" s="258" t="s">
        <v>259</v>
      </c>
      <c r="AU285" s="258" t="s">
        <v>81</v>
      </c>
      <c r="AV285" s="11" t="s">
        <v>81</v>
      </c>
      <c r="AW285" s="11" t="s">
        <v>35</v>
      </c>
      <c r="AX285" s="11" t="s">
        <v>79</v>
      </c>
      <c r="AY285" s="258" t="s">
        <v>123</v>
      </c>
    </row>
    <row r="286" s="1" customFormat="1" ht="16.5" customHeight="1">
      <c r="B286" s="45"/>
      <c r="C286" s="238" t="s">
        <v>679</v>
      </c>
      <c r="D286" s="238" t="s">
        <v>253</v>
      </c>
      <c r="E286" s="239" t="s">
        <v>680</v>
      </c>
      <c r="F286" s="240" t="s">
        <v>681</v>
      </c>
      <c r="G286" s="241" t="s">
        <v>293</v>
      </c>
      <c r="H286" s="242">
        <v>70</v>
      </c>
      <c r="I286" s="243"/>
      <c r="J286" s="244">
        <f>ROUND(I286*H286,2)</f>
        <v>0</v>
      </c>
      <c r="K286" s="240" t="s">
        <v>257</v>
      </c>
      <c r="L286" s="71"/>
      <c r="M286" s="245" t="s">
        <v>21</v>
      </c>
      <c r="N286" s="246" t="s">
        <v>42</v>
      </c>
      <c r="O286" s="46"/>
      <c r="P286" s="200">
        <f>O286*H286</f>
        <v>0</v>
      </c>
      <c r="Q286" s="200">
        <v>0</v>
      </c>
      <c r="R286" s="200">
        <f>Q286*H286</f>
        <v>0</v>
      </c>
      <c r="S286" s="200">
        <v>0</v>
      </c>
      <c r="T286" s="201">
        <f>S286*H286</f>
        <v>0</v>
      </c>
      <c r="AR286" s="23" t="s">
        <v>124</v>
      </c>
      <c r="AT286" s="23" t="s">
        <v>253</v>
      </c>
      <c r="AU286" s="23" t="s">
        <v>81</v>
      </c>
      <c r="AY286" s="23" t="s">
        <v>123</v>
      </c>
      <c r="BE286" s="202">
        <f>IF(N286="základní",J286,0)</f>
        <v>0</v>
      </c>
      <c r="BF286" s="202">
        <f>IF(N286="snížená",J286,0)</f>
        <v>0</v>
      </c>
      <c r="BG286" s="202">
        <f>IF(N286="zákl. přenesená",J286,0)</f>
        <v>0</v>
      </c>
      <c r="BH286" s="202">
        <f>IF(N286="sníž. přenesená",J286,0)</f>
        <v>0</v>
      </c>
      <c r="BI286" s="202">
        <f>IF(N286="nulová",J286,0)</f>
        <v>0</v>
      </c>
      <c r="BJ286" s="23" t="s">
        <v>79</v>
      </c>
      <c r="BK286" s="202">
        <f>ROUND(I286*H286,2)</f>
        <v>0</v>
      </c>
      <c r="BL286" s="23" t="s">
        <v>124</v>
      </c>
      <c r="BM286" s="23" t="s">
        <v>682</v>
      </c>
    </row>
    <row r="287" s="1" customFormat="1" ht="16.5" customHeight="1">
      <c r="B287" s="45"/>
      <c r="C287" s="238" t="s">
        <v>683</v>
      </c>
      <c r="D287" s="238" t="s">
        <v>253</v>
      </c>
      <c r="E287" s="239" t="s">
        <v>684</v>
      </c>
      <c r="F287" s="240" t="s">
        <v>685</v>
      </c>
      <c r="G287" s="241" t="s">
        <v>256</v>
      </c>
      <c r="H287" s="242">
        <v>0.65000000000000002</v>
      </c>
      <c r="I287" s="243"/>
      <c r="J287" s="244">
        <f>ROUND(I287*H287,2)</f>
        <v>0</v>
      </c>
      <c r="K287" s="240" t="s">
        <v>257</v>
      </c>
      <c r="L287" s="71"/>
      <c r="M287" s="245" t="s">
        <v>21</v>
      </c>
      <c r="N287" s="246" t="s">
        <v>42</v>
      </c>
      <c r="O287" s="46"/>
      <c r="P287" s="200">
        <f>O287*H287</f>
        <v>0</v>
      </c>
      <c r="Q287" s="200">
        <v>1.0000000000000001E-05</v>
      </c>
      <c r="R287" s="200">
        <f>Q287*H287</f>
        <v>6.5000000000000004E-06</v>
      </c>
      <c r="S287" s="200">
        <v>0</v>
      </c>
      <c r="T287" s="201">
        <f>S287*H287</f>
        <v>0</v>
      </c>
      <c r="AR287" s="23" t="s">
        <v>124</v>
      </c>
      <c r="AT287" s="23" t="s">
        <v>253</v>
      </c>
      <c r="AU287" s="23" t="s">
        <v>81</v>
      </c>
      <c r="AY287" s="23" t="s">
        <v>123</v>
      </c>
      <c r="BE287" s="202">
        <f>IF(N287="základní",J287,0)</f>
        <v>0</v>
      </c>
      <c r="BF287" s="202">
        <f>IF(N287="snížená",J287,0)</f>
        <v>0</v>
      </c>
      <c r="BG287" s="202">
        <f>IF(N287="zákl. přenesená",J287,0)</f>
        <v>0</v>
      </c>
      <c r="BH287" s="202">
        <f>IF(N287="sníž. přenesená",J287,0)</f>
        <v>0</v>
      </c>
      <c r="BI287" s="202">
        <f>IF(N287="nulová",J287,0)</f>
        <v>0</v>
      </c>
      <c r="BJ287" s="23" t="s">
        <v>79</v>
      </c>
      <c r="BK287" s="202">
        <f>ROUND(I287*H287,2)</f>
        <v>0</v>
      </c>
      <c r="BL287" s="23" t="s">
        <v>124</v>
      </c>
      <c r="BM287" s="23" t="s">
        <v>686</v>
      </c>
    </row>
    <row r="288" s="1" customFormat="1" ht="25.5" customHeight="1">
      <c r="B288" s="45"/>
      <c r="C288" s="238" t="s">
        <v>687</v>
      </c>
      <c r="D288" s="238" t="s">
        <v>253</v>
      </c>
      <c r="E288" s="239" t="s">
        <v>688</v>
      </c>
      <c r="F288" s="240" t="s">
        <v>689</v>
      </c>
      <c r="G288" s="241" t="s">
        <v>293</v>
      </c>
      <c r="H288" s="242">
        <v>109.3</v>
      </c>
      <c r="I288" s="243"/>
      <c r="J288" s="244">
        <f>ROUND(I288*H288,2)</f>
        <v>0</v>
      </c>
      <c r="K288" s="240" t="s">
        <v>257</v>
      </c>
      <c r="L288" s="71"/>
      <c r="M288" s="245" t="s">
        <v>21</v>
      </c>
      <c r="N288" s="246" t="s">
        <v>42</v>
      </c>
      <c r="O288" s="46"/>
      <c r="P288" s="200">
        <f>O288*H288</f>
        <v>0</v>
      </c>
      <c r="Q288" s="200">
        <v>0.089779999999999999</v>
      </c>
      <c r="R288" s="200">
        <f>Q288*H288</f>
        <v>9.8129539999999995</v>
      </c>
      <c r="S288" s="200">
        <v>0</v>
      </c>
      <c r="T288" s="201">
        <f>S288*H288</f>
        <v>0</v>
      </c>
      <c r="AR288" s="23" t="s">
        <v>124</v>
      </c>
      <c r="AT288" s="23" t="s">
        <v>253</v>
      </c>
      <c r="AU288" s="23" t="s">
        <v>81</v>
      </c>
      <c r="AY288" s="23" t="s">
        <v>123</v>
      </c>
      <c r="BE288" s="202">
        <f>IF(N288="základní",J288,0)</f>
        <v>0</v>
      </c>
      <c r="BF288" s="202">
        <f>IF(N288="snížená",J288,0)</f>
        <v>0</v>
      </c>
      <c r="BG288" s="202">
        <f>IF(N288="zákl. přenesená",J288,0)</f>
        <v>0</v>
      </c>
      <c r="BH288" s="202">
        <f>IF(N288="sníž. přenesená",J288,0)</f>
        <v>0</v>
      </c>
      <c r="BI288" s="202">
        <f>IF(N288="nulová",J288,0)</f>
        <v>0</v>
      </c>
      <c r="BJ288" s="23" t="s">
        <v>79</v>
      </c>
      <c r="BK288" s="202">
        <f>ROUND(I288*H288,2)</f>
        <v>0</v>
      </c>
      <c r="BL288" s="23" t="s">
        <v>124</v>
      </c>
      <c r="BM288" s="23" t="s">
        <v>690</v>
      </c>
    </row>
    <row r="289" s="11" customFormat="1">
      <c r="B289" s="247"/>
      <c r="C289" s="248"/>
      <c r="D289" s="249" t="s">
        <v>259</v>
      </c>
      <c r="E289" s="250" t="s">
        <v>21</v>
      </c>
      <c r="F289" s="251" t="s">
        <v>691</v>
      </c>
      <c r="G289" s="248"/>
      <c r="H289" s="252">
        <v>38.100000000000001</v>
      </c>
      <c r="I289" s="253"/>
      <c r="J289" s="248"/>
      <c r="K289" s="248"/>
      <c r="L289" s="254"/>
      <c r="M289" s="255"/>
      <c r="N289" s="256"/>
      <c r="O289" s="256"/>
      <c r="P289" s="256"/>
      <c r="Q289" s="256"/>
      <c r="R289" s="256"/>
      <c r="S289" s="256"/>
      <c r="T289" s="257"/>
      <c r="AT289" s="258" t="s">
        <v>259</v>
      </c>
      <c r="AU289" s="258" t="s">
        <v>81</v>
      </c>
      <c r="AV289" s="11" t="s">
        <v>81</v>
      </c>
      <c r="AW289" s="11" t="s">
        <v>35</v>
      </c>
      <c r="AX289" s="11" t="s">
        <v>71</v>
      </c>
      <c r="AY289" s="258" t="s">
        <v>123</v>
      </c>
    </row>
    <row r="290" s="11" customFormat="1">
      <c r="B290" s="247"/>
      <c r="C290" s="248"/>
      <c r="D290" s="249" t="s">
        <v>259</v>
      </c>
      <c r="E290" s="250" t="s">
        <v>21</v>
      </c>
      <c r="F290" s="251" t="s">
        <v>692</v>
      </c>
      <c r="G290" s="248"/>
      <c r="H290" s="252">
        <v>22.5</v>
      </c>
      <c r="I290" s="253"/>
      <c r="J290" s="248"/>
      <c r="K290" s="248"/>
      <c r="L290" s="254"/>
      <c r="M290" s="255"/>
      <c r="N290" s="256"/>
      <c r="O290" s="256"/>
      <c r="P290" s="256"/>
      <c r="Q290" s="256"/>
      <c r="R290" s="256"/>
      <c r="S290" s="256"/>
      <c r="T290" s="257"/>
      <c r="AT290" s="258" t="s">
        <v>259</v>
      </c>
      <c r="AU290" s="258" t="s">
        <v>81</v>
      </c>
      <c r="AV290" s="11" t="s">
        <v>81</v>
      </c>
      <c r="AW290" s="11" t="s">
        <v>35</v>
      </c>
      <c r="AX290" s="11" t="s">
        <v>71</v>
      </c>
      <c r="AY290" s="258" t="s">
        <v>123</v>
      </c>
    </row>
    <row r="291" s="11" customFormat="1">
      <c r="B291" s="247"/>
      <c r="C291" s="248"/>
      <c r="D291" s="249" t="s">
        <v>259</v>
      </c>
      <c r="E291" s="250" t="s">
        <v>21</v>
      </c>
      <c r="F291" s="251" t="s">
        <v>693</v>
      </c>
      <c r="G291" s="248"/>
      <c r="H291" s="252">
        <v>48.700000000000003</v>
      </c>
      <c r="I291" s="253"/>
      <c r="J291" s="248"/>
      <c r="K291" s="248"/>
      <c r="L291" s="254"/>
      <c r="M291" s="255"/>
      <c r="N291" s="256"/>
      <c r="O291" s="256"/>
      <c r="P291" s="256"/>
      <c r="Q291" s="256"/>
      <c r="R291" s="256"/>
      <c r="S291" s="256"/>
      <c r="T291" s="257"/>
      <c r="AT291" s="258" t="s">
        <v>259</v>
      </c>
      <c r="AU291" s="258" t="s">
        <v>81</v>
      </c>
      <c r="AV291" s="11" t="s">
        <v>81</v>
      </c>
      <c r="AW291" s="11" t="s">
        <v>35</v>
      </c>
      <c r="AX291" s="11" t="s">
        <v>71</v>
      </c>
      <c r="AY291" s="258" t="s">
        <v>123</v>
      </c>
    </row>
    <row r="292" s="12" customFormat="1">
      <c r="B292" s="259"/>
      <c r="C292" s="260"/>
      <c r="D292" s="249" t="s">
        <v>259</v>
      </c>
      <c r="E292" s="261" t="s">
        <v>238</v>
      </c>
      <c r="F292" s="262" t="s">
        <v>286</v>
      </c>
      <c r="G292" s="260"/>
      <c r="H292" s="263">
        <v>109.3</v>
      </c>
      <c r="I292" s="264"/>
      <c r="J292" s="260"/>
      <c r="K292" s="260"/>
      <c r="L292" s="265"/>
      <c r="M292" s="266"/>
      <c r="N292" s="267"/>
      <c r="O292" s="267"/>
      <c r="P292" s="267"/>
      <c r="Q292" s="267"/>
      <c r="R292" s="267"/>
      <c r="S292" s="267"/>
      <c r="T292" s="268"/>
      <c r="AT292" s="269" t="s">
        <v>259</v>
      </c>
      <c r="AU292" s="269" t="s">
        <v>81</v>
      </c>
      <c r="AV292" s="12" t="s">
        <v>124</v>
      </c>
      <c r="AW292" s="12" t="s">
        <v>35</v>
      </c>
      <c r="AX292" s="12" t="s">
        <v>79</v>
      </c>
      <c r="AY292" s="269" t="s">
        <v>123</v>
      </c>
    </row>
    <row r="293" s="1" customFormat="1" ht="16.5" customHeight="1">
      <c r="B293" s="45"/>
      <c r="C293" s="190" t="s">
        <v>694</v>
      </c>
      <c r="D293" s="190" t="s">
        <v>118</v>
      </c>
      <c r="E293" s="191" t="s">
        <v>695</v>
      </c>
      <c r="F293" s="192" t="s">
        <v>696</v>
      </c>
      <c r="G293" s="193" t="s">
        <v>361</v>
      </c>
      <c r="H293" s="194">
        <v>2.1019999999999999</v>
      </c>
      <c r="I293" s="195"/>
      <c r="J293" s="196">
        <f>ROUND(I293*H293,2)</f>
        <v>0</v>
      </c>
      <c r="K293" s="192" t="s">
        <v>257</v>
      </c>
      <c r="L293" s="197"/>
      <c r="M293" s="198" t="s">
        <v>21</v>
      </c>
      <c r="N293" s="199" t="s">
        <v>42</v>
      </c>
      <c r="O293" s="46"/>
      <c r="P293" s="200">
        <f>O293*H293</f>
        <v>0</v>
      </c>
      <c r="Q293" s="200">
        <v>1</v>
      </c>
      <c r="R293" s="200">
        <f>Q293*H293</f>
        <v>2.1019999999999999</v>
      </c>
      <c r="S293" s="200">
        <v>0</v>
      </c>
      <c r="T293" s="201">
        <f>S293*H293</f>
        <v>0</v>
      </c>
      <c r="AR293" s="23" t="s">
        <v>122</v>
      </c>
      <c r="AT293" s="23" t="s">
        <v>118</v>
      </c>
      <c r="AU293" s="23" t="s">
        <v>81</v>
      </c>
      <c r="AY293" s="23" t="s">
        <v>123</v>
      </c>
      <c r="BE293" s="202">
        <f>IF(N293="základní",J293,0)</f>
        <v>0</v>
      </c>
      <c r="BF293" s="202">
        <f>IF(N293="snížená",J293,0)</f>
        <v>0</v>
      </c>
      <c r="BG293" s="202">
        <f>IF(N293="zákl. přenesená",J293,0)</f>
        <v>0</v>
      </c>
      <c r="BH293" s="202">
        <f>IF(N293="sníž. přenesená",J293,0)</f>
        <v>0</v>
      </c>
      <c r="BI293" s="202">
        <f>IF(N293="nulová",J293,0)</f>
        <v>0</v>
      </c>
      <c r="BJ293" s="23" t="s">
        <v>79</v>
      </c>
      <c r="BK293" s="202">
        <f>ROUND(I293*H293,2)</f>
        <v>0</v>
      </c>
      <c r="BL293" s="23" t="s">
        <v>124</v>
      </c>
      <c r="BM293" s="23" t="s">
        <v>697</v>
      </c>
    </row>
    <row r="294" s="11" customFormat="1">
      <c r="B294" s="247"/>
      <c r="C294" s="248"/>
      <c r="D294" s="249" t="s">
        <v>259</v>
      </c>
      <c r="E294" s="250" t="s">
        <v>21</v>
      </c>
      <c r="F294" s="251" t="s">
        <v>698</v>
      </c>
      <c r="G294" s="248"/>
      <c r="H294" s="252">
        <v>2.1019999999999999</v>
      </c>
      <c r="I294" s="253"/>
      <c r="J294" s="248"/>
      <c r="K294" s="248"/>
      <c r="L294" s="254"/>
      <c r="M294" s="255"/>
      <c r="N294" s="256"/>
      <c r="O294" s="256"/>
      <c r="P294" s="256"/>
      <c r="Q294" s="256"/>
      <c r="R294" s="256"/>
      <c r="S294" s="256"/>
      <c r="T294" s="257"/>
      <c r="AT294" s="258" t="s">
        <v>259</v>
      </c>
      <c r="AU294" s="258" t="s">
        <v>81</v>
      </c>
      <c r="AV294" s="11" t="s">
        <v>81</v>
      </c>
      <c r="AW294" s="11" t="s">
        <v>35</v>
      </c>
      <c r="AX294" s="11" t="s">
        <v>79</v>
      </c>
      <c r="AY294" s="258" t="s">
        <v>123</v>
      </c>
    </row>
    <row r="295" s="1" customFormat="1" ht="25.5" customHeight="1">
      <c r="B295" s="45"/>
      <c r="C295" s="238" t="s">
        <v>699</v>
      </c>
      <c r="D295" s="238" t="s">
        <v>253</v>
      </c>
      <c r="E295" s="239" t="s">
        <v>700</v>
      </c>
      <c r="F295" s="240" t="s">
        <v>701</v>
      </c>
      <c r="G295" s="241" t="s">
        <v>293</v>
      </c>
      <c r="H295" s="242">
        <v>229.30000000000001</v>
      </c>
      <c r="I295" s="243"/>
      <c r="J295" s="244">
        <f>ROUND(I295*H295,2)</f>
        <v>0</v>
      </c>
      <c r="K295" s="240" t="s">
        <v>257</v>
      </c>
      <c r="L295" s="71"/>
      <c r="M295" s="245" t="s">
        <v>21</v>
      </c>
      <c r="N295" s="246" t="s">
        <v>42</v>
      </c>
      <c r="O295" s="46"/>
      <c r="P295" s="200">
        <f>O295*H295</f>
        <v>0</v>
      </c>
      <c r="Q295" s="200">
        <v>0.15540000000000001</v>
      </c>
      <c r="R295" s="200">
        <f>Q295*H295</f>
        <v>35.633220000000001</v>
      </c>
      <c r="S295" s="200">
        <v>0</v>
      </c>
      <c r="T295" s="201">
        <f>S295*H295</f>
        <v>0</v>
      </c>
      <c r="AR295" s="23" t="s">
        <v>124</v>
      </c>
      <c r="AT295" s="23" t="s">
        <v>253</v>
      </c>
      <c r="AU295" s="23" t="s">
        <v>81</v>
      </c>
      <c r="AY295" s="23" t="s">
        <v>123</v>
      </c>
      <c r="BE295" s="202">
        <f>IF(N295="základní",J295,0)</f>
        <v>0</v>
      </c>
      <c r="BF295" s="202">
        <f>IF(N295="snížená",J295,0)</f>
        <v>0</v>
      </c>
      <c r="BG295" s="202">
        <f>IF(N295="zákl. přenesená",J295,0)</f>
        <v>0</v>
      </c>
      <c r="BH295" s="202">
        <f>IF(N295="sníž. přenesená",J295,0)</f>
        <v>0</v>
      </c>
      <c r="BI295" s="202">
        <f>IF(N295="nulová",J295,0)</f>
        <v>0</v>
      </c>
      <c r="BJ295" s="23" t="s">
        <v>79</v>
      </c>
      <c r="BK295" s="202">
        <f>ROUND(I295*H295,2)</f>
        <v>0</v>
      </c>
      <c r="BL295" s="23" t="s">
        <v>124</v>
      </c>
      <c r="BM295" s="23" t="s">
        <v>702</v>
      </c>
    </row>
    <row r="296" s="11" customFormat="1">
      <c r="B296" s="247"/>
      <c r="C296" s="248"/>
      <c r="D296" s="249" t="s">
        <v>259</v>
      </c>
      <c r="E296" s="250" t="s">
        <v>21</v>
      </c>
      <c r="F296" s="251" t="s">
        <v>703</v>
      </c>
      <c r="G296" s="248"/>
      <c r="H296" s="252">
        <v>46</v>
      </c>
      <c r="I296" s="253"/>
      <c r="J296" s="248"/>
      <c r="K296" s="248"/>
      <c r="L296" s="254"/>
      <c r="M296" s="255"/>
      <c r="N296" s="256"/>
      <c r="O296" s="256"/>
      <c r="P296" s="256"/>
      <c r="Q296" s="256"/>
      <c r="R296" s="256"/>
      <c r="S296" s="256"/>
      <c r="T296" s="257"/>
      <c r="AT296" s="258" t="s">
        <v>259</v>
      </c>
      <c r="AU296" s="258" t="s">
        <v>81</v>
      </c>
      <c r="AV296" s="11" t="s">
        <v>81</v>
      </c>
      <c r="AW296" s="11" t="s">
        <v>35</v>
      </c>
      <c r="AX296" s="11" t="s">
        <v>71</v>
      </c>
      <c r="AY296" s="258" t="s">
        <v>123</v>
      </c>
    </row>
    <row r="297" s="11" customFormat="1">
      <c r="B297" s="247"/>
      <c r="C297" s="248"/>
      <c r="D297" s="249" t="s">
        <v>259</v>
      </c>
      <c r="E297" s="250" t="s">
        <v>21</v>
      </c>
      <c r="F297" s="251" t="s">
        <v>704</v>
      </c>
      <c r="G297" s="248"/>
      <c r="H297" s="252">
        <v>19</v>
      </c>
      <c r="I297" s="253"/>
      <c r="J297" s="248"/>
      <c r="K297" s="248"/>
      <c r="L297" s="254"/>
      <c r="M297" s="255"/>
      <c r="N297" s="256"/>
      <c r="O297" s="256"/>
      <c r="P297" s="256"/>
      <c r="Q297" s="256"/>
      <c r="R297" s="256"/>
      <c r="S297" s="256"/>
      <c r="T297" s="257"/>
      <c r="AT297" s="258" t="s">
        <v>259</v>
      </c>
      <c r="AU297" s="258" t="s">
        <v>81</v>
      </c>
      <c r="AV297" s="11" t="s">
        <v>81</v>
      </c>
      <c r="AW297" s="11" t="s">
        <v>35</v>
      </c>
      <c r="AX297" s="11" t="s">
        <v>71</v>
      </c>
      <c r="AY297" s="258" t="s">
        <v>123</v>
      </c>
    </row>
    <row r="298" s="11" customFormat="1">
      <c r="B298" s="247"/>
      <c r="C298" s="248"/>
      <c r="D298" s="249" t="s">
        <v>259</v>
      </c>
      <c r="E298" s="250" t="s">
        <v>21</v>
      </c>
      <c r="F298" s="251" t="s">
        <v>705</v>
      </c>
      <c r="G298" s="248"/>
      <c r="H298" s="252">
        <v>68.200000000000003</v>
      </c>
      <c r="I298" s="253"/>
      <c r="J298" s="248"/>
      <c r="K298" s="248"/>
      <c r="L298" s="254"/>
      <c r="M298" s="255"/>
      <c r="N298" s="256"/>
      <c r="O298" s="256"/>
      <c r="P298" s="256"/>
      <c r="Q298" s="256"/>
      <c r="R298" s="256"/>
      <c r="S298" s="256"/>
      <c r="T298" s="257"/>
      <c r="AT298" s="258" t="s">
        <v>259</v>
      </c>
      <c r="AU298" s="258" t="s">
        <v>81</v>
      </c>
      <c r="AV298" s="11" t="s">
        <v>81</v>
      </c>
      <c r="AW298" s="11" t="s">
        <v>35</v>
      </c>
      <c r="AX298" s="11" t="s">
        <v>71</v>
      </c>
      <c r="AY298" s="258" t="s">
        <v>123</v>
      </c>
    </row>
    <row r="299" s="11" customFormat="1">
      <c r="B299" s="247"/>
      <c r="C299" s="248"/>
      <c r="D299" s="249" t="s">
        <v>259</v>
      </c>
      <c r="E299" s="250" t="s">
        <v>21</v>
      </c>
      <c r="F299" s="251" t="s">
        <v>706</v>
      </c>
      <c r="G299" s="248"/>
      <c r="H299" s="252">
        <v>3</v>
      </c>
      <c r="I299" s="253"/>
      <c r="J299" s="248"/>
      <c r="K299" s="248"/>
      <c r="L299" s="254"/>
      <c r="M299" s="255"/>
      <c r="N299" s="256"/>
      <c r="O299" s="256"/>
      <c r="P299" s="256"/>
      <c r="Q299" s="256"/>
      <c r="R299" s="256"/>
      <c r="S299" s="256"/>
      <c r="T299" s="257"/>
      <c r="AT299" s="258" t="s">
        <v>259</v>
      </c>
      <c r="AU299" s="258" t="s">
        <v>81</v>
      </c>
      <c r="AV299" s="11" t="s">
        <v>81</v>
      </c>
      <c r="AW299" s="11" t="s">
        <v>35</v>
      </c>
      <c r="AX299" s="11" t="s">
        <v>71</v>
      </c>
      <c r="AY299" s="258" t="s">
        <v>123</v>
      </c>
    </row>
    <row r="300" s="11" customFormat="1">
      <c r="B300" s="247"/>
      <c r="C300" s="248"/>
      <c r="D300" s="249" t="s">
        <v>259</v>
      </c>
      <c r="E300" s="250" t="s">
        <v>21</v>
      </c>
      <c r="F300" s="251" t="s">
        <v>707</v>
      </c>
      <c r="G300" s="248"/>
      <c r="H300" s="252">
        <v>36.799999999999997</v>
      </c>
      <c r="I300" s="253"/>
      <c r="J300" s="248"/>
      <c r="K300" s="248"/>
      <c r="L300" s="254"/>
      <c r="M300" s="255"/>
      <c r="N300" s="256"/>
      <c r="O300" s="256"/>
      <c r="P300" s="256"/>
      <c r="Q300" s="256"/>
      <c r="R300" s="256"/>
      <c r="S300" s="256"/>
      <c r="T300" s="257"/>
      <c r="AT300" s="258" t="s">
        <v>259</v>
      </c>
      <c r="AU300" s="258" t="s">
        <v>81</v>
      </c>
      <c r="AV300" s="11" t="s">
        <v>81</v>
      </c>
      <c r="AW300" s="11" t="s">
        <v>35</v>
      </c>
      <c r="AX300" s="11" t="s">
        <v>71</v>
      </c>
      <c r="AY300" s="258" t="s">
        <v>123</v>
      </c>
    </row>
    <row r="301" s="11" customFormat="1">
      <c r="B301" s="247"/>
      <c r="C301" s="248"/>
      <c r="D301" s="249" t="s">
        <v>259</v>
      </c>
      <c r="E301" s="250" t="s">
        <v>21</v>
      </c>
      <c r="F301" s="251" t="s">
        <v>708</v>
      </c>
      <c r="G301" s="248"/>
      <c r="H301" s="252">
        <v>37.299999999999997</v>
      </c>
      <c r="I301" s="253"/>
      <c r="J301" s="248"/>
      <c r="K301" s="248"/>
      <c r="L301" s="254"/>
      <c r="M301" s="255"/>
      <c r="N301" s="256"/>
      <c r="O301" s="256"/>
      <c r="P301" s="256"/>
      <c r="Q301" s="256"/>
      <c r="R301" s="256"/>
      <c r="S301" s="256"/>
      <c r="T301" s="257"/>
      <c r="AT301" s="258" t="s">
        <v>259</v>
      </c>
      <c r="AU301" s="258" t="s">
        <v>81</v>
      </c>
      <c r="AV301" s="11" t="s">
        <v>81</v>
      </c>
      <c r="AW301" s="11" t="s">
        <v>35</v>
      </c>
      <c r="AX301" s="11" t="s">
        <v>71</v>
      </c>
      <c r="AY301" s="258" t="s">
        <v>123</v>
      </c>
    </row>
    <row r="302" s="11" customFormat="1">
      <c r="B302" s="247"/>
      <c r="C302" s="248"/>
      <c r="D302" s="249" t="s">
        <v>259</v>
      </c>
      <c r="E302" s="250" t="s">
        <v>21</v>
      </c>
      <c r="F302" s="251" t="s">
        <v>709</v>
      </c>
      <c r="G302" s="248"/>
      <c r="H302" s="252">
        <v>3.7000000000000002</v>
      </c>
      <c r="I302" s="253"/>
      <c r="J302" s="248"/>
      <c r="K302" s="248"/>
      <c r="L302" s="254"/>
      <c r="M302" s="255"/>
      <c r="N302" s="256"/>
      <c r="O302" s="256"/>
      <c r="P302" s="256"/>
      <c r="Q302" s="256"/>
      <c r="R302" s="256"/>
      <c r="S302" s="256"/>
      <c r="T302" s="257"/>
      <c r="AT302" s="258" t="s">
        <v>259</v>
      </c>
      <c r="AU302" s="258" t="s">
        <v>81</v>
      </c>
      <c r="AV302" s="11" t="s">
        <v>81</v>
      </c>
      <c r="AW302" s="11" t="s">
        <v>35</v>
      </c>
      <c r="AX302" s="11" t="s">
        <v>71</v>
      </c>
      <c r="AY302" s="258" t="s">
        <v>123</v>
      </c>
    </row>
    <row r="303" s="11" customFormat="1">
      <c r="B303" s="247"/>
      <c r="C303" s="248"/>
      <c r="D303" s="249" t="s">
        <v>259</v>
      </c>
      <c r="E303" s="250" t="s">
        <v>21</v>
      </c>
      <c r="F303" s="251" t="s">
        <v>710</v>
      </c>
      <c r="G303" s="248"/>
      <c r="H303" s="252">
        <v>10.300000000000001</v>
      </c>
      <c r="I303" s="253"/>
      <c r="J303" s="248"/>
      <c r="K303" s="248"/>
      <c r="L303" s="254"/>
      <c r="M303" s="255"/>
      <c r="N303" s="256"/>
      <c r="O303" s="256"/>
      <c r="P303" s="256"/>
      <c r="Q303" s="256"/>
      <c r="R303" s="256"/>
      <c r="S303" s="256"/>
      <c r="T303" s="257"/>
      <c r="AT303" s="258" t="s">
        <v>259</v>
      </c>
      <c r="AU303" s="258" t="s">
        <v>81</v>
      </c>
      <c r="AV303" s="11" t="s">
        <v>81</v>
      </c>
      <c r="AW303" s="11" t="s">
        <v>35</v>
      </c>
      <c r="AX303" s="11" t="s">
        <v>71</v>
      </c>
      <c r="AY303" s="258" t="s">
        <v>123</v>
      </c>
    </row>
    <row r="304" s="11" customFormat="1">
      <c r="B304" s="247"/>
      <c r="C304" s="248"/>
      <c r="D304" s="249" t="s">
        <v>259</v>
      </c>
      <c r="E304" s="250" t="s">
        <v>21</v>
      </c>
      <c r="F304" s="251" t="s">
        <v>711</v>
      </c>
      <c r="G304" s="248"/>
      <c r="H304" s="252">
        <v>5</v>
      </c>
      <c r="I304" s="253"/>
      <c r="J304" s="248"/>
      <c r="K304" s="248"/>
      <c r="L304" s="254"/>
      <c r="M304" s="255"/>
      <c r="N304" s="256"/>
      <c r="O304" s="256"/>
      <c r="P304" s="256"/>
      <c r="Q304" s="256"/>
      <c r="R304" s="256"/>
      <c r="S304" s="256"/>
      <c r="T304" s="257"/>
      <c r="AT304" s="258" t="s">
        <v>259</v>
      </c>
      <c r="AU304" s="258" t="s">
        <v>81</v>
      </c>
      <c r="AV304" s="11" t="s">
        <v>81</v>
      </c>
      <c r="AW304" s="11" t="s">
        <v>35</v>
      </c>
      <c r="AX304" s="11" t="s">
        <v>71</v>
      </c>
      <c r="AY304" s="258" t="s">
        <v>123</v>
      </c>
    </row>
    <row r="305" s="12" customFormat="1">
      <c r="B305" s="259"/>
      <c r="C305" s="260"/>
      <c r="D305" s="249" t="s">
        <v>259</v>
      </c>
      <c r="E305" s="261" t="s">
        <v>21</v>
      </c>
      <c r="F305" s="262" t="s">
        <v>286</v>
      </c>
      <c r="G305" s="260"/>
      <c r="H305" s="263">
        <v>229.30000000000001</v>
      </c>
      <c r="I305" s="264"/>
      <c r="J305" s="260"/>
      <c r="K305" s="260"/>
      <c r="L305" s="265"/>
      <c r="M305" s="266"/>
      <c r="N305" s="267"/>
      <c r="O305" s="267"/>
      <c r="P305" s="267"/>
      <c r="Q305" s="267"/>
      <c r="R305" s="267"/>
      <c r="S305" s="267"/>
      <c r="T305" s="268"/>
      <c r="AT305" s="269" t="s">
        <v>259</v>
      </c>
      <c r="AU305" s="269" t="s">
        <v>81</v>
      </c>
      <c r="AV305" s="12" t="s">
        <v>124</v>
      </c>
      <c r="AW305" s="12" t="s">
        <v>35</v>
      </c>
      <c r="AX305" s="12" t="s">
        <v>79</v>
      </c>
      <c r="AY305" s="269" t="s">
        <v>123</v>
      </c>
    </row>
    <row r="306" s="1" customFormat="1" ht="16.5" customHeight="1">
      <c r="B306" s="45"/>
      <c r="C306" s="190" t="s">
        <v>712</v>
      </c>
      <c r="D306" s="190" t="s">
        <v>118</v>
      </c>
      <c r="E306" s="191" t="s">
        <v>713</v>
      </c>
      <c r="F306" s="192" t="s">
        <v>714</v>
      </c>
      <c r="G306" s="193" t="s">
        <v>293</v>
      </c>
      <c r="H306" s="194">
        <v>110</v>
      </c>
      <c r="I306" s="195"/>
      <c r="J306" s="196">
        <f>ROUND(I306*H306,2)</f>
        <v>0</v>
      </c>
      <c r="K306" s="192" t="s">
        <v>257</v>
      </c>
      <c r="L306" s="197"/>
      <c r="M306" s="198" t="s">
        <v>21</v>
      </c>
      <c r="N306" s="199" t="s">
        <v>42</v>
      </c>
      <c r="O306" s="46"/>
      <c r="P306" s="200">
        <f>O306*H306</f>
        <v>0</v>
      </c>
      <c r="Q306" s="200">
        <v>0.081000000000000003</v>
      </c>
      <c r="R306" s="200">
        <f>Q306*H306</f>
        <v>8.9100000000000001</v>
      </c>
      <c r="S306" s="200">
        <v>0</v>
      </c>
      <c r="T306" s="201">
        <f>S306*H306</f>
        <v>0</v>
      </c>
      <c r="AR306" s="23" t="s">
        <v>122</v>
      </c>
      <c r="AT306" s="23" t="s">
        <v>118</v>
      </c>
      <c r="AU306" s="23" t="s">
        <v>81</v>
      </c>
      <c r="AY306" s="23" t="s">
        <v>123</v>
      </c>
      <c r="BE306" s="202">
        <f>IF(N306="základní",J306,0)</f>
        <v>0</v>
      </c>
      <c r="BF306" s="202">
        <f>IF(N306="snížená",J306,0)</f>
        <v>0</v>
      </c>
      <c r="BG306" s="202">
        <f>IF(N306="zákl. přenesená",J306,0)</f>
        <v>0</v>
      </c>
      <c r="BH306" s="202">
        <f>IF(N306="sníž. přenesená",J306,0)</f>
        <v>0</v>
      </c>
      <c r="BI306" s="202">
        <f>IF(N306="nulová",J306,0)</f>
        <v>0</v>
      </c>
      <c r="BJ306" s="23" t="s">
        <v>79</v>
      </c>
      <c r="BK306" s="202">
        <f>ROUND(I306*H306,2)</f>
        <v>0</v>
      </c>
      <c r="BL306" s="23" t="s">
        <v>124</v>
      </c>
      <c r="BM306" s="23" t="s">
        <v>715</v>
      </c>
    </row>
    <row r="307" s="1" customFormat="1" ht="16.5" customHeight="1">
      <c r="B307" s="45"/>
      <c r="C307" s="190" t="s">
        <v>716</v>
      </c>
      <c r="D307" s="190" t="s">
        <v>118</v>
      </c>
      <c r="E307" s="191" t="s">
        <v>717</v>
      </c>
      <c r="F307" s="192" t="s">
        <v>718</v>
      </c>
      <c r="G307" s="193" t="s">
        <v>293</v>
      </c>
      <c r="H307" s="194">
        <v>15</v>
      </c>
      <c r="I307" s="195"/>
      <c r="J307" s="196">
        <f>ROUND(I307*H307,2)</f>
        <v>0</v>
      </c>
      <c r="K307" s="192" t="s">
        <v>257</v>
      </c>
      <c r="L307" s="197"/>
      <c r="M307" s="198" t="s">
        <v>21</v>
      </c>
      <c r="N307" s="199" t="s">
        <v>42</v>
      </c>
      <c r="O307" s="46"/>
      <c r="P307" s="200">
        <f>O307*H307</f>
        <v>0</v>
      </c>
      <c r="Q307" s="200">
        <v>0.082199999999999995</v>
      </c>
      <c r="R307" s="200">
        <f>Q307*H307</f>
        <v>1.2329999999999999</v>
      </c>
      <c r="S307" s="200">
        <v>0</v>
      </c>
      <c r="T307" s="201">
        <f>S307*H307</f>
        <v>0</v>
      </c>
      <c r="AR307" s="23" t="s">
        <v>122</v>
      </c>
      <c r="AT307" s="23" t="s">
        <v>118</v>
      </c>
      <c r="AU307" s="23" t="s">
        <v>81</v>
      </c>
      <c r="AY307" s="23" t="s">
        <v>123</v>
      </c>
      <c r="BE307" s="202">
        <f>IF(N307="základní",J307,0)</f>
        <v>0</v>
      </c>
      <c r="BF307" s="202">
        <f>IF(N307="snížená",J307,0)</f>
        <v>0</v>
      </c>
      <c r="BG307" s="202">
        <f>IF(N307="zákl. přenesená",J307,0)</f>
        <v>0</v>
      </c>
      <c r="BH307" s="202">
        <f>IF(N307="sníž. přenesená",J307,0)</f>
        <v>0</v>
      </c>
      <c r="BI307" s="202">
        <f>IF(N307="nulová",J307,0)</f>
        <v>0</v>
      </c>
      <c r="BJ307" s="23" t="s">
        <v>79</v>
      </c>
      <c r="BK307" s="202">
        <f>ROUND(I307*H307,2)</f>
        <v>0</v>
      </c>
      <c r="BL307" s="23" t="s">
        <v>124</v>
      </c>
      <c r="BM307" s="23" t="s">
        <v>719</v>
      </c>
    </row>
    <row r="308" s="1" customFormat="1" ht="16.5" customHeight="1">
      <c r="B308" s="45"/>
      <c r="C308" s="190" t="s">
        <v>720</v>
      </c>
      <c r="D308" s="190" t="s">
        <v>118</v>
      </c>
      <c r="E308" s="191" t="s">
        <v>721</v>
      </c>
      <c r="F308" s="192" t="s">
        <v>722</v>
      </c>
      <c r="G308" s="193" t="s">
        <v>293</v>
      </c>
      <c r="H308" s="194">
        <v>11.199999999999999</v>
      </c>
      <c r="I308" s="195"/>
      <c r="J308" s="196">
        <f>ROUND(I308*H308,2)</f>
        <v>0</v>
      </c>
      <c r="K308" s="192" t="s">
        <v>257</v>
      </c>
      <c r="L308" s="197"/>
      <c r="M308" s="198" t="s">
        <v>21</v>
      </c>
      <c r="N308" s="199" t="s">
        <v>42</v>
      </c>
      <c r="O308" s="46"/>
      <c r="P308" s="200">
        <f>O308*H308</f>
        <v>0</v>
      </c>
      <c r="Q308" s="200">
        <v>0.082400000000000001</v>
      </c>
      <c r="R308" s="200">
        <f>Q308*H308</f>
        <v>0.92287999999999992</v>
      </c>
      <c r="S308" s="200">
        <v>0</v>
      </c>
      <c r="T308" s="201">
        <f>S308*H308</f>
        <v>0</v>
      </c>
      <c r="AR308" s="23" t="s">
        <v>122</v>
      </c>
      <c r="AT308" s="23" t="s">
        <v>118</v>
      </c>
      <c r="AU308" s="23" t="s">
        <v>81</v>
      </c>
      <c r="AY308" s="23" t="s">
        <v>123</v>
      </c>
      <c r="BE308" s="202">
        <f>IF(N308="základní",J308,0)</f>
        <v>0</v>
      </c>
      <c r="BF308" s="202">
        <f>IF(N308="snížená",J308,0)</f>
        <v>0</v>
      </c>
      <c r="BG308" s="202">
        <f>IF(N308="zákl. přenesená",J308,0)</f>
        <v>0</v>
      </c>
      <c r="BH308" s="202">
        <f>IF(N308="sníž. přenesená",J308,0)</f>
        <v>0</v>
      </c>
      <c r="BI308" s="202">
        <f>IF(N308="nulová",J308,0)</f>
        <v>0</v>
      </c>
      <c r="BJ308" s="23" t="s">
        <v>79</v>
      </c>
      <c r="BK308" s="202">
        <f>ROUND(I308*H308,2)</f>
        <v>0</v>
      </c>
      <c r="BL308" s="23" t="s">
        <v>124</v>
      </c>
      <c r="BM308" s="23" t="s">
        <v>723</v>
      </c>
    </row>
    <row r="309" s="1" customFormat="1" ht="16.5" customHeight="1">
      <c r="B309" s="45"/>
      <c r="C309" s="190" t="s">
        <v>724</v>
      </c>
      <c r="D309" s="190" t="s">
        <v>118</v>
      </c>
      <c r="E309" s="191" t="s">
        <v>725</v>
      </c>
      <c r="F309" s="192" t="s">
        <v>726</v>
      </c>
      <c r="G309" s="193" t="s">
        <v>293</v>
      </c>
      <c r="H309" s="194">
        <v>5</v>
      </c>
      <c r="I309" s="195"/>
      <c r="J309" s="196">
        <f>ROUND(I309*H309,2)</f>
        <v>0</v>
      </c>
      <c r="K309" s="192" t="s">
        <v>257</v>
      </c>
      <c r="L309" s="197"/>
      <c r="M309" s="198" t="s">
        <v>21</v>
      </c>
      <c r="N309" s="199" t="s">
        <v>42</v>
      </c>
      <c r="O309" s="46"/>
      <c r="P309" s="200">
        <f>O309*H309</f>
        <v>0</v>
      </c>
      <c r="Q309" s="200">
        <v>0.064000000000000001</v>
      </c>
      <c r="R309" s="200">
        <f>Q309*H309</f>
        <v>0.32000000000000001</v>
      </c>
      <c r="S309" s="200">
        <v>0</v>
      </c>
      <c r="T309" s="201">
        <f>S309*H309</f>
        <v>0</v>
      </c>
      <c r="AR309" s="23" t="s">
        <v>122</v>
      </c>
      <c r="AT309" s="23" t="s">
        <v>118</v>
      </c>
      <c r="AU309" s="23" t="s">
        <v>81</v>
      </c>
      <c r="AY309" s="23" t="s">
        <v>123</v>
      </c>
      <c r="BE309" s="202">
        <f>IF(N309="základní",J309,0)</f>
        <v>0</v>
      </c>
      <c r="BF309" s="202">
        <f>IF(N309="snížená",J309,0)</f>
        <v>0</v>
      </c>
      <c r="BG309" s="202">
        <f>IF(N309="zákl. přenesená",J309,0)</f>
        <v>0</v>
      </c>
      <c r="BH309" s="202">
        <f>IF(N309="sníž. přenesená",J309,0)</f>
        <v>0</v>
      </c>
      <c r="BI309" s="202">
        <f>IF(N309="nulová",J309,0)</f>
        <v>0</v>
      </c>
      <c r="BJ309" s="23" t="s">
        <v>79</v>
      </c>
      <c r="BK309" s="202">
        <f>ROUND(I309*H309,2)</f>
        <v>0</v>
      </c>
      <c r="BL309" s="23" t="s">
        <v>124</v>
      </c>
      <c r="BM309" s="23" t="s">
        <v>727</v>
      </c>
    </row>
    <row r="310" s="1" customFormat="1" ht="16.5" customHeight="1">
      <c r="B310" s="45"/>
      <c r="C310" s="190" t="s">
        <v>728</v>
      </c>
      <c r="D310" s="190" t="s">
        <v>118</v>
      </c>
      <c r="E310" s="191" t="s">
        <v>729</v>
      </c>
      <c r="F310" s="192" t="s">
        <v>730</v>
      </c>
      <c r="G310" s="193" t="s">
        <v>293</v>
      </c>
      <c r="H310" s="194">
        <v>13.1</v>
      </c>
      <c r="I310" s="195"/>
      <c r="J310" s="196">
        <f>ROUND(I310*H310,2)</f>
        <v>0</v>
      </c>
      <c r="K310" s="192" t="s">
        <v>257</v>
      </c>
      <c r="L310" s="197"/>
      <c r="M310" s="198" t="s">
        <v>21</v>
      </c>
      <c r="N310" s="199" t="s">
        <v>42</v>
      </c>
      <c r="O310" s="46"/>
      <c r="P310" s="200">
        <f>O310*H310</f>
        <v>0</v>
      </c>
      <c r="Q310" s="200">
        <v>0.048399999999999999</v>
      </c>
      <c r="R310" s="200">
        <f>Q310*H310</f>
        <v>0.63403999999999994</v>
      </c>
      <c r="S310" s="200">
        <v>0</v>
      </c>
      <c r="T310" s="201">
        <f>S310*H310</f>
        <v>0</v>
      </c>
      <c r="AR310" s="23" t="s">
        <v>122</v>
      </c>
      <c r="AT310" s="23" t="s">
        <v>118</v>
      </c>
      <c r="AU310" s="23" t="s">
        <v>81</v>
      </c>
      <c r="AY310" s="23" t="s">
        <v>123</v>
      </c>
      <c r="BE310" s="202">
        <f>IF(N310="základní",J310,0)</f>
        <v>0</v>
      </c>
      <c r="BF310" s="202">
        <f>IF(N310="snížená",J310,0)</f>
        <v>0</v>
      </c>
      <c r="BG310" s="202">
        <f>IF(N310="zákl. přenesená",J310,0)</f>
        <v>0</v>
      </c>
      <c r="BH310" s="202">
        <f>IF(N310="sníž. přenesená",J310,0)</f>
        <v>0</v>
      </c>
      <c r="BI310" s="202">
        <f>IF(N310="nulová",J310,0)</f>
        <v>0</v>
      </c>
      <c r="BJ310" s="23" t="s">
        <v>79</v>
      </c>
      <c r="BK310" s="202">
        <f>ROUND(I310*H310,2)</f>
        <v>0</v>
      </c>
      <c r="BL310" s="23" t="s">
        <v>124</v>
      </c>
      <c r="BM310" s="23" t="s">
        <v>731</v>
      </c>
    </row>
    <row r="311" s="1" customFormat="1" ht="16.5" customHeight="1">
      <c r="B311" s="45"/>
      <c r="C311" s="190" t="s">
        <v>732</v>
      </c>
      <c r="D311" s="190" t="s">
        <v>118</v>
      </c>
      <c r="E311" s="191" t="s">
        <v>733</v>
      </c>
      <c r="F311" s="192" t="s">
        <v>734</v>
      </c>
      <c r="G311" s="193" t="s">
        <v>293</v>
      </c>
      <c r="H311" s="194">
        <v>75</v>
      </c>
      <c r="I311" s="195"/>
      <c r="J311" s="196">
        <f>ROUND(I311*H311,2)</f>
        <v>0</v>
      </c>
      <c r="K311" s="192" t="s">
        <v>257</v>
      </c>
      <c r="L311" s="197"/>
      <c r="M311" s="198" t="s">
        <v>21</v>
      </c>
      <c r="N311" s="199" t="s">
        <v>42</v>
      </c>
      <c r="O311" s="46"/>
      <c r="P311" s="200">
        <f>O311*H311</f>
        <v>0</v>
      </c>
      <c r="Q311" s="200">
        <v>0.048300000000000003</v>
      </c>
      <c r="R311" s="200">
        <f>Q311*H311</f>
        <v>3.6225000000000001</v>
      </c>
      <c r="S311" s="200">
        <v>0</v>
      </c>
      <c r="T311" s="201">
        <f>S311*H311</f>
        <v>0</v>
      </c>
      <c r="AR311" s="23" t="s">
        <v>122</v>
      </c>
      <c r="AT311" s="23" t="s">
        <v>118</v>
      </c>
      <c r="AU311" s="23" t="s">
        <v>81</v>
      </c>
      <c r="AY311" s="23" t="s">
        <v>123</v>
      </c>
      <c r="BE311" s="202">
        <f>IF(N311="základní",J311,0)</f>
        <v>0</v>
      </c>
      <c r="BF311" s="202">
        <f>IF(N311="snížená",J311,0)</f>
        <v>0</v>
      </c>
      <c r="BG311" s="202">
        <f>IF(N311="zákl. přenesená",J311,0)</f>
        <v>0</v>
      </c>
      <c r="BH311" s="202">
        <f>IF(N311="sníž. přenesená",J311,0)</f>
        <v>0</v>
      </c>
      <c r="BI311" s="202">
        <f>IF(N311="nulová",J311,0)</f>
        <v>0</v>
      </c>
      <c r="BJ311" s="23" t="s">
        <v>79</v>
      </c>
      <c r="BK311" s="202">
        <f>ROUND(I311*H311,2)</f>
        <v>0</v>
      </c>
      <c r="BL311" s="23" t="s">
        <v>124</v>
      </c>
      <c r="BM311" s="23" t="s">
        <v>735</v>
      </c>
    </row>
    <row r="312" s="1" customFormat="1" ht="25.5" customHeight="1">
      <c r="B312" s="45"/>
      <c r="C312" s="238" t="s">
        <v>736</v>
      </c>
      <c r="D312" s="238" t="s">
        <v>253</v>
      </c>
      <c r="E312" s="239" t="s">
        <v>737</v>
      </c>
      <c r="F312" s="240" t="s">
        <v>738</v>
      </c>
      <c r="G312" s="241" t="s">
        <v>293</v>
      </c>
      <c r="H312" s="242">
        <v>110.8</v>
      </c>
      <c r="I312" s="243"/>
      <c r="J312" s="244">
        <f>ROUND(I312*H312,2)</f>
        <v>0</v>
      </c>
      <c r="K312" s="240" t="s">
        <v>257</v>
      </c>
      <c r="L312" s="71"/>
      <c r="M312" s="245" t="s">
        <v>21</v>
      </c>
      <c r="N312" s="246" t="s">
        <v>42</v>
      </c>
      <c r="O312" s="46"/>
      <c r="P312" s="200">
        <f>O312*H312</f>
        <v>0</v>
      </c>
      <c r="Q312" s="200">
        <v>0.1295</v>
      </c>
      <c r="R312" s="200">
        <f>Q312*H312</f>
        <v>14.348599999999999</v>
      </c>
      <c r="S312" s="200">
        <v>0</v>
      </c>
      <c r="T312" s="201">
        <f>S312*H312</f>
        <v>0</v>
      </c>
      <c r="AR312" s="23" t="s">
        <v>124</v>
      </c>
      <c r="AT312" s="23" t="s">
        <v>253</v>
      </c>
      <c r="AU312" s="23" t="s">
        <v>81</v>
      </c>
      <c r="AY312" s="23" t="s">
        <v>123</v>
      </c>
      <c r="BE312" s="202">
        <f>IF(N312="základní",J312,0)</f>
        <v>0</v>
      </c>
      <c r="BF312" s="202">
        <f>IF(N312="snížená",J312,0)</f>
        <v>0</v>
      </c>
      <c r="BG312" s="202">
        <f>IF(N312="zákl. přenesená",J312,0)</f>
        <v>0</v>
      </c>
      <c r="BH312" s="202">
        <f>IF(N312="sníž. přenesená",J312,0)</f>
        <v>0</v>
      </c>
      <c r="BI312" s="202">
        <f>IF(N312="nulová",J312,0)</f>
        <v>0</v>
      </c>
      <c r="BJ312" s="23" t="s">
        <v>79</v>
      </c>
      <c r="BK312" s="202">
        <f>ROUND(I312*H312,2)</f>
        <v>0</v>
      </c>
      <c r="BL312" s="23" t="s">
        <v>124</v>
      </c>
      <c r="BM312" s="23" t="s">
        <v>739</v>
      </c>
    </row>
    <row r="313" s="11" customFormat="1">
      <c r="B313" s="247"/>
      <c r="C313" s="248"/>
      <c r="D313" s="249" t="s">
        <v>259</v>
      </c>
      <c r="E313" s="250" t="s">
        <v>21</v>
      </c>
      <c r="F313" s="251" t="s">
        <v>740</v>
      </c>
      <c r="G313" s="248"/>
      <c r="H313" s="252">
        <v>23.399999999999999</v>
      </c>
      <c r="I313" s="253"/>
      <c r="J313" s="248"/>
      <c r="K313" s="248"/>
      <c r="L313" s="254"/>
      <c r="M313" s="255"/>
      <c r="N313" s="256"/>
      <c r="O313" s="256"/>
      <c r="P313" s="256"/>
      <c r="Q313" s="256"/>
      <c r="R313" s="256"/>
      <c r="S313" s="256"/>
      <c r="T313" s="257"/>
      <c r="AT313" s="258" t="s">
        <v>259</v>
      </c>
      <c r="AU313" s="258" t="s">
        <v>81</v>
      </c>
      <c r="AV313" s="11" t="s">
        <v>81</v>
      </c>
      <c r="AW313" s="11" t="s">
        <v>35</v>
      </c>
      <c r="AX313" s="11" t="s">
        <v>71</v>
      </c>
      <c r="AY313" s="258" t="s">
        <v>123</v>
      </c>
    </row>
    <row r="314" s="11" customFormat="1">
      <c r="B314" s="247"/>
      <c r="C314" s="248"/>
      <c r="D314" s="249" t="s">
        <v>259</v>
      </c>
      <c r="E314" s="250" t="s">
        <v>21</v>
      </c>
      <c r="F314" s="251" t="s">
        <v>741</v>
      </c>
      <c r="G314" s="248"/>
      <c r="H314" s="252">
        <v>74.5</v>
      </c>
      <c r="I314" s="253"/>
      <c r="J314" s="248"/>
      <c r="K314" s="248"/>
      <c r="L314" s="254"/>
      <c r="M314" s="255"/>
      <c r="N314" s="256"/>
      <c r="O314" s="256"/>
      <c r="P314" s="256"/>
      <c r="Q314" s="256"/>
      <c r="R314" s="256"/>
      <c r="S314" s="256"/>
      <c r="T314" s="257"/>
      <c r="AT314" s="258" t="s">
        <v>259</v>
      </c>
      <c r="AU314" s="258" t="s">
        <v>81</v>
      </c>
      <c r="AV314" s="11" t="s">
        <v>81</v>
      </c>
      <c r="AW314" s="11" t="s">
        <v>35</v>
      </c>
      <c r="AX314" s="11" t="s">
        <v>71</v>
      </c>
      <c r="AY314" s="258" t="s">
        <v>123</v>
      </c>
    </row>
    <row r="315" s="11" customFormat="1">
      <c r="B315" s="247"/>
      <c r="C315" s="248"/>
      <c r="D315" s="249" t="s">
        <v>259</v>
      </c>
      <c r="E315" s="250" t="s">
        <v>21</v>
      </c>
      <c r="F315" s="251" t="s">
        <v>742</v>
      </c>
      <c r="G315" s="248"/>
      <c r="H315" s="252">
        <v>12.9</v>
      </c>
      <c r="I315" s="253"/>
      <c r="J315" s="248"/>
      <c r="K315" s="248"/>
      <c r="L315" s="254"/>
      <c r="M315" s="255"/>
      <c r="N315" s="256"/>
      <c r="O315" s="256"/>
      <c r="P315" s="256"/>
      <c r="Q315" s="256"/>
      <c r="R315" s="256"/>
      <c r="S315" s="256"/>
      <c r="T315" s="257"/>
      <c r="AT315" s="258" t="s">
        <v>259</v>
      </c>
      <c r="AU315" s="258" t="s">
        <v>81</v>
      </c>
      <c r="AV315" s="11" t="s">
        <v>81</v>
      </c>
      <c r="AW315" s="11" t="s">
        <v>35</v>
      </c>
      <c r="AX315" s="11" t="s">
        <v>71</v>
      </c>
      <c r="AY315" s="258" t="s">
        <v>123</v>
      </c>
    </row>
    <row r="316" s="12" customFormat="1">
      <c r="B316" s="259"/>
      <c r="C316" s="260"/>
      <c r="D316" s="249" t="s">
        <v>259</v>
      </c>
      <c r="E316" s="261" t="s">
        <v>21</v>
      </c>
      <c r="F316" s="262" t="s">
        <v>286</v>
      </c>
      <c r="G316" s="260"/>
      <c r="H316" s="263">
        <v>110.8</v>
      </c>
      <c r="I316" s="264"/>
      <c r="J316" s="260"/>
      <c r="K316" s="260"/>
      <c r="L316" s="265"/>
      <c r="M316" s="266"/>
      <c r="N316" s="267"/>
      <c r="O316" s="267"/>
      <c r="P316" s="267"/>
      <c r="Q316" s="267"/>
      <c r="R316" s="267"/>
      <c r="S316" s="267"/>
      <c r="T316" s="268"/>
      <c r="AT316" s="269" t="s">
        <v>259</v>
      </c>
      <c r="AU316" s="269" t="s">
        <v>81</v>
      </c>
      <c r="AV316" s="12" t="s">
        <v>124</v>
      </c>
      <c r="AW316" s="12" t="s">
        <v>35</v>
      </c>
      <c r="AX316" s="12" t="s">
        <v>79</v>
      </c>
      <c r="AY316" s="269" t="s">
        <v>123</v>
      </c>
    </row>
    <row r="317" s="1" customFormat="1" ht="16.5" customHeight="1">
      <c r="B317" s="45"/>
      <c r="C317" s="190" t="s">
        <v>743</v>
      </c>
      <c r="D317" s="190" t="s">
        <v>118</v>
      </c>
      <c r="E317" s="191" t="s">
        <v>744</v>
      </c>
      <c r="F317" s="192" t="s">
        <v>745</v>
      </c>
      <c r="G317" s="193" t="s">
        <v>293</v>
      </c>
      <c r="H317" s="194">
        <v>110.8</v>
      </c>
      <c r="I317" s="195"/>
      <c r="J317" s="196">
        <f>ROUND(I317*H317,2)</f>
        <v>0</v>
      </c>
      <c r="K317" s="192" t="s">
        <v>257</v>
      </c>
      <c r="L317" s="197"/>
      <c r="M317" s="198" t="s">
        <v>21</v>
      </c>
      <c r="N317" s="199" t="s">
        <v>42</v>
      </c>
      <c r="O317" s="46"/>
      <c r="P317" s="200">
        <f>O317*H317</f>
        <v>0</v>
      </c>
      <c r="Q317" s="200">
        <v>0.044999999999999998</v>
      </c>
      <c r="R317" s="200">
        <f>Q317*H317</f>
        <v>4.9859999999999998</v>
      </c>
      <c r="S317" s="200">
        <v>0</v>
      </c>
      <c r="T317" s="201">
        <f>S317*H317</f>
        <v>0</v>
      </c>
      <c r="AR317" s="23" t="s">
        <v>122</v>
      </c>
      <c r="AT317" s="23" t="s">
        <v>118</v>
      </c>
      <c r="AU317" s="23" t="s">
        <v>81</v>
      </c>
      <c r="AY317" s="23" t="s">
        <v>123</v>
      </c>
      <c r="BE317" s="202">
        <f>IF(N317="základní",J317,0)</f>
        <v>0</v>
      </c>
      <c r="BF317" s="202">
        <f>IF(N317="snížená",J317,0)</f>
        <v>0</v>
      </c>
      <c r="BG317" s="202">
        <f>IF(N317="zákl. přenesená",J317,0)</f>
        <v>0</v>
      </c>
      <c r="BH317" s="202">
        <f>IF(N317="sníž. přenesená",J317,0)</f>
        <v>0</v>
      </c>
      <c r="BI317" s="202">
        <f>IF(N317="nulová",J317,0)</f>
        <v>0</v>
      </c>
      <c r="BJ317" s="23" t="s">
        <v>79</v>
      </c>
      <c r="BK317" s="202">
        <f>ROUND(I317*H317,2)</f>
        <v>0</v>
      </c>
      <c r="BL317" s="23" t="s">
        <v>124</v>
      </c>
      <c r="BM317" s="23" t="s">
        <v>746</v>
      </c>
    </row>
    <row r="318" s="1" customFormat="1" ht="16.5" customHeight="1">
      <c r="B318" s="45"/>
      <c r="C318" s="238" t="s">
        <v>747</v>
      </c>
      <c r="D318" s="238" t="s">
        <v>253</v>
      </c>
      <c r="E318" s="239" t="s">
        <v>748</v>
      </c>
      <c r="F318" s="240" t="s">
        <v>749</v>
      </c>
      <c r="G318" s="241" t="s">
        <v>256</v>
      </c>
      <c r="H318" s="242">
        <v>259</v>
      </c>
      <c r="I318" s="243"/>
      <c r="J318" s="244">
        <f>ROUND(I318*H318,2)</f>
        <v>0</v>
      </c>
      <c r="K318" s="240" t="s">
        <v>21</v>
      </c>
      <c r="L318" s="71"/>
      <c r="M318" s="245" t="s">
        <v>21</v>
      </c>
      <c r="N318" s="246" t="s">
        <v>42</v>
      </c>
      <c r="O318" s="46"/>
      <c r="P318" s="200">
        <f>O318*H318</f>
        <v>0</v>
      </c>
      <c r="Q318" s="200">
        <v>0.0011000000000000001</v>
      </c>
      <c r="R318" s="200">
        <f>Q318*H318</f>
        <v>0.28490000000000004</v>
      </c>
      <c r="S318" s="200">
        <v>0</v>
      </c>
      <c r="T318" s="201">
        <f>S318*H318</f>
        <v>0</v>
      </c>
      <c r="AR318" s="23" t="s">
        <v>124</v>
      </c>
      <c r="AT318" s="23" t="s">
        <v>253</v>
      </c>
      <c r="AU318" s="23" t="s">
        <v>81</v>
      </c>
      <c r="AY318" s="23" t="s">
        <v>123</v>
      </c>
      <c r="BE318" s="202">
        <f>IF(N318="základní",J318,0)</f>
        <v>0</v>
      </c>
      <c r="BF318" s="202">
        <f>IF(N318="snížená",J318,0)</f>
        <v>0</v>
      </c>
      <c r="BG318" s="202">
        <f>IF(N318="zákl. přenesená",J318,0)</f>
        <v>0</v>
      </c>
      <c r="BH318" s="202">
        <f>IF(N318="sníž. přenesená",J318,0)</f>
        <v>0</v>
      </c>
      <c r="BI318" s="202">
        <f>IF(N318="nulová",J318,0)</f>
        <v>0</v>
      </c>
      <c r="BJ318" s="23" t="s">
        <v>79</v>
      </c>
      <c r="BK318" s="202">
        <f>ROUND(I318*H318,2)</f>
        <v>0</v>
      </c>
      <c r="BL318" s="23" t="s">
        <v>124</v>
      </c>
      <c r="BM318" s="23" t="s">
        <v>750</v>
      </c>
    </row>
    <row r="319" s="13" customFormat="1">
      <c r="B319" s="270"/>
      <c r="C319" s="271"/>
      <c r="D319" s="249" t="s">
        <v>259</v>
      </c>
      <c r="E319" s="272" t="s">
        <v>21</v>
      </c>
      <c r="F319" s="273" t="s">
        <v>751</v>
      </c>
      <c r="G319" s="271"/>
      <c r="H319" s="272" t="s">
        <v>21</v>
      </c>
      <c r="I319" s="274"/>
      <c r="J319" s="271"/>
      <c r="K319" s="271"/>
      <c r="L319" s="275"/>
      <c r="M319" s="276"/>
      <c r="N319" s="277"/>
      <c r="O319" s="277"/>
      <c r="P319" s="277"/>
      <c r="Q319" s="277"/>
      <c r="R319" s="277"/>
      <c r="S319" s="277"/>
      <c r="T319" s="278"/>
      <c r="AT319" s="279" t="s">
        <v>259</v>
      </c>
      <c r="AU319" s="279" t="s">
        <v>81</v>
      </c>
      <c r="AV319" s="13" t="s">
        <v>79</v>
      </c>
      <c r="AW319" s="13" t="s">
        <v>35</v>
      </c>
      <c r="AX319" s="13" t="s">
        <v>71</v>
      </c>
      <c r="AY319" s="279" t="s">
        <v>123</v>
      </c>
    </row>
    <row r="320" s="11" customFormat="1">
      <c r="B320" s="247"/>
      <c r="C320" s="248"/>
      <c r="D320" s="249" t="s">
        <v>259</v>
      </c>
      <c r="E320" s="250" t="s">
        <v>21</v>
      </c>
      <c r="F320" s="251" t="s">
        <v>752</v>
      </c>
      <c r="G320" s="248"/>
      <c r="H320" s="252">
        <v>259</v>
      </c>
      <c r="I320" s="253"/>
      <c r="J320" s="248"/>
      <c r="K320" s="248"/>
      <c r="L320" s="254"/>
      <c r="M320" s="255"/>
      <c r="N320" s="256"/>
      <c r="O320" s="256"/>
      <c r="P320" s="256"/>
      <c r="Q320" s="256"/>
      <c r="R320" s="256"/>
      <c r="S320" s="256"/>
      <c r="T320" s="257"/>
      <c r="AT320" s="258" t="s">
        <v>259</v>
      </c>
      <c r="AU320" s="258" t="s">
        <v>81</v>
      </c>
      <c r="AV320" s="11" t="s">
        <v>81</v>
      </c>
      <c r="AW320" s="11" t="s">
        <v>35</v>
      </c>
      <c r="AX320" s="11" t="s">
        <v>71</v>
      </c>
      <c r="AY320" s="258" t="s">
        <v>123</v>
      </c>
    </row>
    <row r="321" s="12" customFormat="1">
      <c r="B321" s="259"/>
      <c r="C321" s="260"/>
      <c r="D321" s="249" t="s">
        <v>259</v>
      </c>
      <c r="E321" s="261" t="s">
        <v>21</v>
      </c>
      <c r="F321" s="262" t="s">
        <v>286</v>
      </c>
      <c r="G321" s="260"/>
      <c r="H321" s="263">
        <v>259</v>
      </c>
      <c r="I321" s="264"/>
      <c r="J321" s="260"/>
      <c r="K321" s="260"/>
      <c r="L321" s="265"/>
      <c r="M321" s="266"/>
      <c r="N321" s="267"/>
      <c r="O321" s="267"/>
      <c r="P321" s="267"/>
      <c r="Q321" s="267"/>
      <c r="R321" s="267"/>
      <c r="S321" s="267"/>
      <c r="T321" s="268"/>
      <c r="AT321" s="269" t="s">
        <v>259</v>
      </c>
      <c r="AU321" s="269" t="s">
        <v>81</v>
      </c>
      <c r="AV321" s="12" t="s">
        <v>124</v>
      </c>
      <c r="AW321" s="12" t="s">
        <v>35</v>
      </c>
      <c r="AX321" s="12" t="s">
        <v>79</v>
      </c>
      <c r="AY321" s="269" t="s">
        <v>123</v>
      </c>
    </row>
    <row r="322" s="1" customFormat="1" ht="16.5" customHeight="1">
      <c r="B322" s="45"/>
      <c r="C322" s="238" t="s">
        <v>753</v>
      </c>
      <c r="D322" s="238" t="s">
        <v>253</v>
      </c>
      <c r="E322" s="239" t="s">
        <v>754</v>
      </c>
      <c r="F322" s="240" t="s">
        <v>755</v>
      </c>
      <c r="G322" s="241" t="s">
        <v>293</v>
      </c>
      <c r="H322" s="242">
        <v>131.5</v>
      </c>
      <c r="I322" s="243"/>
      <c r="J322" s="244">
        <f>ROUND(I322*H322,2)</f>
        <v>0</v>
      </c>
      <c r="K322" s="240" t="s">
        <v>257</v>
      </c>
      <c r="L322" s="71"/>
      <c r="M322" s="245" t="s">
        <v>21</v>
      </c>
      <c r="N322" s="246" t="s">
        <v>42</v>
      </c>
      <c r="O322" s="46"/>
      <c r="P322" s="200">
        <f>O322*H322</f>
        <v>0</v>
      </c>
      <c r="Q322" s="200">
        <v>0</v>
      </c>
      <c r="R322" s="200">
        <f>Q322*H322</f>
        <v>0</v>
      </c>
      <c r="S322" s="200">
        <v>0</v>
      </c>
      <c r="T322" s="201">
        <f>S322*H322</f>
        <v>0</v>
      </c>
      <c r="AR322" s="23" t="s">
        <v>124</v>
      </c>
      <c r="AT322" s="23" t="s">
        <v>253</v>
      </c>
      <c r="AU322" s="23" t="s">
        <v>81</v>
      </c>
      <c r="AY322" s="23" t="s">
        <v>123</v>
      </c>
      <c r="BE322" s="202">
        <f>IF(N322="základní",J322,0)</f>
        <v>0</v>
      </c>
      <c r="BF322" s="202">
        <f>IF(N322="snížená",J322,0)</f>
        <v>0</v>
      </c>
      <c r="BG322" s="202">
        <f>IF(N322="zákl. přenesená",J322,0)</f>
        <v>0</v>
      </c>
      <c r="BH322" s="202">
        <f>IF(N322="sníž. přenesená",J322,0)</f>
        <v>0</v>
      </c>
      <c r="BI322" s="202">
        <f>IF(N322="nulová",J322,0)</f>
        <v>0</v>
      </c>
      <c r="BJ322" s="23" t="s">
        <v>79</v>
      </c>
      <c r="BK322" s="202">
        <f>ROUND(I322*H322,2)</f>
        <v>0</v>
      </c>
      <c r="BL322" s="23" t="s">
        <v>124</v>
      </c>
      <c r="BM322" s="23" t="s">
        <v>756</v>
      </c>
    </row>
    <row r="323" s="11" customFormat="1">
      <c r="B323" s="247"/>
      <c r="C323" s="248"/>
      <c r="D323" s="249" t="s">
        <v>259</v>
      </c>
      <c r="E323" s="250" t="s">
        <v>21</v>
      </c>
      <c r="F323" s="251" t="s">
        <v>757</v>
      </c>
      <c r="G323" s="248"/>
      <c r="H323" s="252">
        <v>22.5</v>
      </c>
      <c r="I323" s="253"/>
      <c r="J323" s="248"/>
      <c r="K323" s="248"/>
      <c r="L323" s="254"/>
      <c r="M323" s="255"/>
      <c r="N323" s="256"/>
      <c r="O323" s="256"/>
      <c r="P323" s="256"/>
      <c r="Q323" s="256"/>
      <c r="R323" s="256"/>
      <c r="S323" s="256"/>
      <c r="T323" s="257"/>
      <c r="AT323" s="258" t="s">
        <v>259</v>
      </c>
      <c r="AU323" s="258" t="s">
        <v>81</v>
      </c>
      <c r="AV323" s="11" t="s">
        <v>81</v>
      </c>
      <c r="AW323" s="11" t="s">
        <v>35</v>
      </c>
      <c r="AX323" s="11" t="s">
        <v>71</v>
      </c>
      <c r="AY323" s="258" t="s">
        <v>123</v>
      </c>
    </row>
    <row r="324" s="11" customFormat="1">
      <c r="B324" s="247"/>
      <c r="C324" s="248"/>
      <c r="D324" s="249" t="s">
        <v>259</v>
      </c>
      <c r="E324" s="250" t="s">
        <v>21</v>
      </c>
      <c r="F324" s="251" t="s">
        <v>758</v>
      </c>
      <c r="G324" s="248"/>
      <c r="H324" s="252">
        <v>30</v>
      </c>
      <c r="I324" s="253"/>
      <c r="J324" s="248"/>
      <c r="K324" s="248"/>
      <c r="L324" s="254"/>
      <c r="M324" s="255"/>
      <c r="N324" s="256"/>
      <c r="O324" s="256"/>
      <c r="P324" s="256"/>
      <c r="Q324" s="256"/>
      <c r="R324" s="256"/>
      <c r="S324" s="256"/>
      <c r="T324" s="257"/>
      <c r="AT324" s="258" t="s">
        <v>259</v>
      </c>
      <c r="AU324" s="258" t="s">
        <v>81</v>
      </c>
      <c r="AV324" s="11" t="s">
        <v>81</v>
      </c>
      <c r="AW324" s="11" t="s">
        <v>35</v>
      </c>
      <c r="AX324" s="11" t="s">
        <v>71</v>
      </c>
      <c r="AY324" s="258" t="s">
        <v>123</v>
      </c>
    </row>
    <row r="325" s="11" customFormat="1">
      <c r="B325" s="247"/>
      <c r="C325" s="248"/>
      <c r="D325" s="249" t="s">
        <v>259</v>
      </c>
      <c r="E325" s="250" t="s">
        <v>21</v>
      </c>
      <c r="F325" s="251" t="s">
        <v>759</v>
      </c>
      <c r="G325" s="248"/>
      <c r="H325" s="252">
        <v>59</v>
      </c>
      <c r="I325" s="253"/>
      <c r="J325" s="248"/>
      <c r="K325" s="248"/>
      <c r="L325" s="254"/>
      <c r="M325" s="255"/>
      <c r="N325" s="256"/>
      <c r="O325" s="256"/>
      <c r="P325" s="256"/>
      <c r="Q325" s="256"/>
      <c r="R325" s="256"/>
      <c r="S325" s="256"/>
      <c r="T325" s="257"/>
      <c r="AT325" s="258" t="s">
        <v>259</v>
      </c>
      <c r="AU325" s="258" t="s">
        <v>81</v>
      </c>
      <c r="AV325" s="11" t="s">
        <v>81</v>
      </c>
      <c r="AW325" s="11" t="s">
        <v>35</v>
      </c>
      <c r="AX325" s="11" t="s">
        <v>71</v>
      </c>
      <c r="AY325" s="258" t="s">
        <v>123</v>
      </c>
    </row>
    <row r="326" s="11" customFormat="1">
      <c r="B326" s="247"/>
      <c r="C326" s="248"/>
      <c r="D326" s="249" t="s">
        <v>259</v>
      </c>
      <c r="E326" s="250" t="s">
        <v>21</v>
      </c>
      <c r="F326" s="251" t="s">
        <v>760</v>
      </c>
      <c r="G326" s="248"/>
      <c r="H326" s="252">
        <v>20</v>
      </c>
      <c r="I326" s="253"/>
      <c r="J326" s="248"/>
      <c r="K326" s="248"/>
      <c r="L326" s="254"/>
      <c r="M326" s="255"/>
      <c r="N326" s="256"/>
      <c r="O326" s="256"/>
      <c r="P326" s="256"/>
      <c r="Q326" s="256"/>
      <c r="R326" s="256"/>
      <c r="S326" s="256"/>
      <c r="T326" s="257"/>
      <c r="AT326" s="258" t="s">
        <v>259</v>
      </c>
      <c r="AU326" s="258" t="s">
        <v>81</v>
      </c>
      <c r="AV326" s="11" t="s">
        <v>81</v>
      </c>
      <c r="AW326" s="11" t="s">
        <v>35</v>
      </c>
      <c r="AX326" s="11" t="s">
        <v>71</v>
      </c>
      <c r="AY326" s="258" t="s">
        <v>123</v>
      </c>
    </row>
    <row r="327" s="12" customFormat="1">
      <c r="B327" s="259"/>
      <c r="C327" s="260"/>
      <c r="D327" s="249" t="s">
        <v>259</v>
      </c>
      <c r="E327" s="261" t="s">
        <v>21</v>
      </c>
      <c r="F327" s="262" t="s">
        <v>286</v>
      </c>
      <c r="G327" s="260"/>
      <c r="H327" s="263">
        <v>131.5</v>
      </c>
      <c r="I327" s="264"/>
      <c r="J327" s="260"/>
      <c r="K327" s="260"/>
      <c r="L327" s="265"/>
      <c r="M327" s="266"/>
      <c r="N327" s="267"/>
      <c r="O327" s="267"/>
      <c r="P327" s="267"/>
      <c r="Q327" s="267"/>
      <c r="R327" s="267"/>
      <c r="S327" s="267"/>
      <c r="T327" s="268"/>
      <c r="AT327" s="269" t="s">
        <v>259</v>
      </c>
      <c r="AU327" s="269" t="s">
        <v>81</v>
      </c>
      <c r="AV327" s="12" t="s">
        <v>124</v>
      </c>
      <c r="AW327" s="12" t="s">
        <v>35</v>
      </c>
      <c r="AX327" s="12" t="s">
        <v>79</v>
      </c>
      <c r="AY327" s="269" t="s">
        <v>123</v>
      </c>
    </row>
    <row r="328" s="1" customFormat="1" ht="16.5" customHeight="1">
      <c r="B328" s="45"/>
      <c r="C328" s="238" t="s">
        <v>761</v>
      </c>
      <c r="D328" s="238" t="s">
        <v>253</v>
      </c>
      <c r="E328" s="239" t="s">
        <v>762</v>
      </c>
      <c r="F328" s="240" t="s">
        <v>763</v>
      </c>
      <c r="G328" s="241" t="s">
        <v>293</v>
      </c>
      <c r="H328" s="242">
        <v>3</v>
      </c>
      <c r="I328" s="243"/>
      <c r="J328" s="244">
        <f>ROUND(I328*H328,2)</f>
        <v>0</v>
      </c>
      <c r="K328" s="240" t="s">
        <v>257</v>
      </c>
      <c r="L328" s="71"/>
      <c r="M328" s="245" t="s">
        <v>21</v>
      </c>
      <c r="N328" s="246" t="s">
        <v>42</v>
      </c>
      <c r="O328" s="46"/>
      <c r="P328" s="200">
        <f>O328*H328</f>
        <v>0</v>
      </c>
      <c r="Q328" s="200">
        <v>0.11808</v>
      </c>
      <c r="R328" s="200">
        <f>Q328*H328</f>
        <v>0.35424</v>
      </c>
      <c r="S328" s="200">
        <v>0</v>
      </c>
      <c r="T328" s="201">
        <f>S328*H328</f>
        <v>0</v>
      </c>
      <c r="AR328" s="23" t="s">
        <v>124</v>
      </c>
      <c r="AT328" s="23" t="s">
        <v>253</v>
      </c>
      <c r="AU328" s="23" t="s">
        <v>81</v>
      </c>
      <c r="AY328" s="23" t="s">
        <v>123</v>
      </c>
      <c r="BE328" s="202">
        <f>IF(N328="základní",J328,0)</f>
        <v>0</v>
      </c>
      <c r="BF328" s="202">
        <f>IF(N328="snížená",J328,0)</f>
        <v>0</v>
      </c>
      <c r="BG328" s="202">
        <f>IF(N328="zákl. přenesená",J328,0)</f>
        <v>0</v>
      </c>
      <c r="BH328" s="202">
        <f>IF(N328="sníž. přenesená",J328,0)</f>
        <v>0</v>
      </c>
      <c r="BI328" s="202">
        <f>IF(N328="nulová",J328,0)</f>
        <v>0</v>
      </c>
      <c r="BJ328" s="23" t="s">
        <v>79</v>
      </c>
      <c r="BK328" s="202">
        <f>ROUND(I328*H328,2)</f>
        <v>0</v>
      </c>
      <c r="BL328" s="23" t="s">
        <v>124</v>
      </c>
      <c r="BM328" s="23" t="s">
        <v>764</v>
      </c>
    </row>
    <row r="329" s="1" customFormat="1" ht="16.5" customHeight="1">
      <c r="B329" s="45"/>
      <c r="C329" s="190" t="s">
        <v>765</v>
      </c>
      <c r="D329" s="190" t="s">
        <v>118</v>
      </c>
      <c r="E329" s="191" t="s">
        <v>766</v>
      </c>
      <c r="F329" s="192" t="s">
        <v>767</v>
      </c>
      <c r="G329" s="193" t="s">
        <v>293</v>
      </c>
      <c r="H329" s="194">
        <v>6</v>
      </c>
      <c r="I329" s="195"/>
      <c r="J329" s="196">
        <f>ROUND(I329*H329,2)</f>
        <v>0</v>
      </c>
      <c r="K329" s="192" t="s">
        <v>257</v>
      </c>
      <c r="L329" s="197"/>
      <c r="M329" s="198" t="s">
        <v>21</v>
      </c>
      <c r="N329" s="199" t="s">
        <v>42</v>
      </c>
      <c r="O329" s="46"/>
      <c r="P329" s="200">
        <f>O329*H329</f>
        <v>0</v>
      </c>
      <c r="Q329" s="200">
        <v>0.13131999999999999</v>
      </c>
      <c r="R329" s="200">
        <f>Q329*H329</f>
        <v>0.78791999999999995</v>
      </c>
      <c r="S329" s="200">
        <v>0</v>
      </c>
      <c r="T329" s="201">
        <f>S329*H329</f>
        <v>0</v>
      </c>
      <c r="AR329" s="23" t="s">
        <v>122</v>
      </c>
      <c r="AT329" s="23" t="s">
        <v>118</v>
      </c>
      <c r="AU329" s="23" t="s">
        <v>81</v>
      </c>
      <c r="AY329" s="23" t="s">
        <v>123</v>
      </c>
      <c r="BE329" s="202">
        <f>IF(N329="základní",J329,0)</f>
        <v>0</v>
      </c>
      <c r="BF329" s="202">
        <f>IF(N329="snížená",J329,0)</f>
        <v>0</v>
      </c>
      <c r="BG329" s="202">
        <f>IF(N329="zákl. přenesená",J329,0)</f>
        <v>0</v>
      </c>
      <c r="BH329" s="202">
        <f>IF(N329="sníž. přenesená",J329,0)</f>
        <v>0</v>
      </c>
      <c r="BI329" s="202">
        <f>IF(N329="nulová",J329,0)</f>
        <v>0</v>
      </c>
      <c r="BJ329" s="23" t="s">
        <v>79</v>
      </c>
      <c r="BK329" s="202">
        <f>ROUND(I329*H329,2)</f>
        <v>0</v>
      </c>
      <c r="BL329" s="23" t="s">
        <v>124</v>
      </c>
      <c r="BM329" s="23" t="s">
        <v>768</v>
      </c>
    </row>
    <row r="330" s="1" customFormat="1" ht="25.5" customHeight="1">
      <c r="B330" s="45"/>
      <c r="C330" s="238" t="s">
        <v>769</v>
      </c>
      <c r="D330" s="238" t="s">
        <v>253</v>
      </c>
      <c r="E330" s="239" t="s">
        <v>770</v>
      </c>
      <c r="F330" s="240" t="s">
        <v>771</v>
      </c>
      <c r="G330" s="241" t="s">
        <v>414</v>
      </c>
      <c r="H330" s="242">
        <v>2</v>
      </c>
      <c r="I330" s="243"/>
      <c r="J330" s="244">
        <f>ROUND(I330*H330,2)</f>
        <v>0</v>
      </c>
      <c r="K330" s="240" t="s">
        <v>257</v>
      </c>
      <c r="L330" s="71"/>
      <c r="M330" s="245" t="s">
        <v>21</v>
      </c>
      <c r="N330" s="246" t="s">
        <v>42</v>
      </c>
      <c r="O330" s="46"/>
      <c r="P330" s="200">
        <f>O330*H330</f>
        <v>0</v>
      </c>
      <c r="Q330" s="200">
        <v>0</v>
      </c>
      <c r="R330" s="200">
        <f>Q330*H330</f>
        <v>0</v>
      </c>
      <c r="S330" s="200">
        <v>0.082000000000000003</v>
      </c>
      <c r="T330" s="201">
        <f>S330*H330</f>
        <v>0.16400000000000001</v>
      </c>
      <c r="AR330" s="23" t="s">
        <v>124</v>
      </c>
      <c r="AT330" s="23" t="s">
        <v>253</v>
      </c>
      <c r="AU330" s="23" t="s">
        <v>81</v>
      </c>
      <c r="AY330" s="23" t="s">
        <v>123</v>
      </c>
      <c r="BE330" s="202">
        <f>IF(N330="základní",J330,0)</f>
        <v>0</v>
      </c>
      <c r="BF330" s="202">
        <f>IF(N330="snížená",J330,0)</f>
        <v>0</v>
      </c>
      <c r="BG330" s="202">
        <f>IF(N330="zákl. přenesená",J330,0)</f>
        <v>0</v>
      </c>
      <c r="BH330" s="202">
        <f>IF(N330="sníž. přenesená",J330,0)</f>
        <v>0</v>
      </c>
      <c r="BI330" s="202">
        <f>IF(N330="nulová",J330,0)</f>
        <v>0</v>
      </c>
      <c r="BJ330" s="23" t="s">
        <v>79</v>
      </c>
      <c r="BK330" s="202">
        <f>ROUND(I330*H330,2)</f>
        <v>0</v>
      </c>
      <c r="BL330" s="23" t="s">
        <v>124</v>
      </c>
      <c r="BM330" s="23" t="s">
        <v>772</v>
      </c>
    </row>
    <row r="331" s="1" customFormat="1" ht="16.5" customHeight="1">
      <c r="B331" s="45"/>
      <c r="C331" s="238" t="s">
        <v>773</v>
      </c>
      <c r="D331" s="238" t="s">
        <v>253</v>
      </c>
      <c r="E331" s="239" t="s">
        <v>774</v>
      </c>
      <c r="F331" s="240" t="s">
        <v>775</v>
      </c>
      <c r="G331" s="241" t="s">
        <v>301</v>
      </c>
      <c r="H331" s="242">
        <v>2</v>
      </c>
      <c r="I331" s="243"/>
      <c r="J331" s="244">
        <f>ROUND(I331*H331,2)</f>
        <v>0</v>
      </c>
      <c r="K331" s="240" t="s">
        <v>21</v>
      </c>
      <c r="L331" s="71"/>
      <c r="M331" s="245" t="s">
        <v>21</v>
      </c>
      <c r="N331" s="246" t="s">
        <v>42</v>
      </c>
      <c r="O331" s="46"/>
      <c r="P331" s="200">
        <f>O331*H331</f>
        <v>0</v>
      </c>
      <c r="Q331" s="200">
        <v>0</v>
      </c>
      <c r="R331" s="200">
        <f>Q331*H331</f>
        <v>0</v>
      </c>
      <c r="S331" s="200">
        <v>2.5</v>
      </c>
      <c r="T331" s="201">
        <f>S331*H331</f>
        <v>5</v>
      </c>
      <c r="AR331" s="23" t="s">
        <v>124</v>
      </c>
      <c r="AT331" s="23" t="s">
        <v>253</v>
      </c>
      <c r="AU331" s="23" t="s">
        <v>81</v>
      </c>
      <c r="AY331" s="23" t="s">
        <v>123</v>
      </c>
      <c r="BE331" s="202">
        <f>IF(N331="základní",J331,0)</f>
        <v>0</v>
      </c>
      <c r="BF331" s="202">
        <f>IF(N331="snížená",J331,0)</f>
        <v>0</v>
      </c>
      <c r="BG331" s="202">
        <f>IF(N331="zákl. přenesená",J331,0)</f>
        <v>0</v>
      </c>
      <c r="BH331" s="202">
        <f>IF(N331="sníž. přenesená",J331,0)</f>
        <v>0</v>
      </c>
      <c r="BI331" s="202">
        <f>IF(N331="nulová",J331,0)</f>
        <v>0</v>
      </c>
      <c r="BJ331" s="23" t="s">
        <v>79</v>
      </c>
      <c r="BK331" s="202">
        <f>ROUND(I331*H331,2)</f>
        <v>0</v>
      </c>
      <c r="BL331" s="23" t="s">
        <v>124</v>
      </c>
      <c r="BM331" s="23" t="s">
        <v>776</v>
      </c>
    </row>
    <row r="332" s="11" customFormat="1">
      <c r="B332" s="247"/>
      <c r="C332" s="248"/>
      <c r="D332" s="249" t="s">
        <v>259</v>
      </c>
      <c r="E332" s="250" t="s">
        <v>223</v>
      </c>
      <c r="F332" s="251" t="s">
        <v>777</v>
      </c>
      <c r="G332" s="248"/>
      <c r="H332" s="252">
        <v>2</v>
      </c>
      <c r="I332" s="253"/>
      <c r="J332" s="248"/>
      <c r="K332" s="248"/>
      <c r="L332" s="254"/>
      <c r="M332" s="255"/>
      <c r="N332" s="256"/>
      <c r="O332" s="256"/>
      <c r="P332" s="256"/>
      <c r="Q332" s="256"/>
      <c r="R332" s="256"/>
      <c r="S332" s="256"/>
      <c r="T332" s="257"/>
      <c r="AT332" s="258" t="s">
        <v>259</v>
      </c>
      <c r="AU332" s="258" t="s">
        <v>81</v>
      </c>
      <c r="AV332" s="11" t="s">
        <v>81</v>
      </c>
      <c r="AW332" s="11" t="s">
        <v>35</v>
      </c>
      <c r="AX332" s="11" t="s">
        <v>79</v>
      </c>
      <c r="AY332" s="258" t="s">
        <v>123</v>
      </c>
    </row>
    <row r="333" s="10" customFormat="1" ht="29.88" customHeight="1">
      <c r="B333" s="222"/>
      <c r="C333" s="223"/>
      <c r="D333" s="224" t="s">
        <v>70</v>
      </c>
      <c r="E333" s="236" t="s">
        <v>778</v>
      </c>
      <c r="F333" s="236" t="s">
        <v>779</v>
      </c>
      <c r="G333" s="223"/>
      <c r="H333" s="223"/>
      <c r="I333" s="226"/>
      <c r="J333" s="237">
        <f>BK333</f>
        <v>0</v>
      </c>
      <c r="K333" s="223"/>
      <c r="L333" s="228"/>
      <c r="M333" s="229"/>
      <c r="N333" s="230"/>
      <c r="O333" s="230"/>
      <c r="P333" s="231">
        <f>SUM(P334:P347)</f>
        <v>0</v>
      </c>
      <c r="Q333" s="230"/>
      <c r="R333" s="231">
        <f>SUM(R334:R347)</f>
        <v>0</v>
      </c>
      <c r="S333" s="230"/>
      <c r="T333" s="232">
        <f>SUM(T334:T347)</f>
        <v>0</v>
      </c>
      <c r="AR333" s="233" t="s">
        <v>79</v>
      </c>
      <c r="AT333" s="234" t="s">
        <v>70</v>
      </c>
      <c r="AU333" s="234" t="s">
        <v>79</v>
      </c>
      <c r="AY333" s="233" t="s">
        <v>123</v>
      </c>
      <c r="BK333" s="235">
        <f>SUM(BK334:BK347)</f>
        <v>0</v>
      </c>
    </row>
    <row r="334" s="1" customFormat="1" ht="16.5" customHeight="1">
      <c r="B334" s="45"/>
      <c r="C334" s="238" t="s">
        <v>780</v>
      </c>
      <c r="D334" s="238" t="s">
        <v>253</v>
      </c>
      <c r="E334" s="239" t="s">
        <v>781</v>
      </c>
      <c r="F334" s="240" t="s">
        <v>782</v>
      </c>
      <c r="G334" s="241" t="s">
        <v>361</v>
      </c>
      <c r="H334" s="242">
        <v>71.436000000000007</v>
      </c>
      <c r="I334" s="243"/>
      <c r="J334" s="244">
        <f>ROUND(I334*H334,2)</f>
        <v>0</v>
      </c>
      <c r="K334" s="240" t="s">
        <v>257</v>
      </c>
      <c r="L334" s="71"/>
      <c r="M334" s="245" t="s">
        <v>21</v>
      </c>
      <c r="N334" s="246" t="s">
        <v>42</v>
      </c>
      <c r="O334" s="46"/>
      <c r="P334" s="200">
        <f>O334*H334</f>
        <v>0</v>
      </c>
      <c r="Q334" s="200">
        <v>0</v>
      </c>
      <c r="R334" s="200">
        <f>Q334*H334</f>
        <v>0</v>
      </c>
      <c r="S334" s="200">
        <v>0</v>
      </c>
      <c r="T334" s="201">
        <f>S334*H334</f>
        <v>0</v>
      </c>
      <c r="AR334" s="23" t="s">
        <v>124</v>
      </c>
      <c r="AT334" s="23" t="s">
        <v>253</v>
      </c>
      <c r="AU334" s="23" t="s">
        <v>81</v>
      </c>
      <c r="AY334" s="23" t="s">
        <v>123</v>
      </c>
      <c r="BE334" s="202">
        <f>IF(N334="základní",J334,0)</f>
        <v>0</v>
      </c>
      <c r="BF334" s="202">
        <f>IF(N334="snížená",J334,0)</f>
        <v>0</v>
      </c>
      <c r="BG334" s="202">
        <f>IF(N334="zákl. přenesená",J334,0)</f>
        <v>0</v>
      </c>
      <c r="BH334" s="202">
        <f>IF(N334="sníž. přenesená",J334,0)</f>
        <v>0</v>
      </c>
      <c r="BI334" s="202">
        <f>IF(N334="nulová",J334,0)</f>
        <v>0</v>
      </c>
      <c r="BJ334" s="23" t="s">
        <v>79</v>
      </c>
      <c r="BK334" s="202">
        <f>ROUND(I334*H334,2)</f>
        <v>0</v>
      </c>
      <c r="BL334" s="23" t="s">
        <v>124</v>
      </c>
      <c r="BM334" s="23" t="s">
        <v>783</v>
      </c>
    </row>
    <row r="335" s="11" customFormat="1">
      <c r="B335" s="247"/>
      <c r="C335" s="248"/>
      <c r="D335" s="249" t="s">
        <v>259</v>
      </c>
      <c r="E335" s="250" t="s">
        <v>221</v>
      </c>
      <c r="F335" s="251" t="s">
        <v>784</v>
      </c>
      <c r="G335" s="248"/>
      <c r="H335" s="252">
        <v>71.436000000000007</v>
      </c>
      <c r="I335" s="253"/>
      <c r="J335" s="248"/>
      <c r="K335" s="248"/>
      <c r="L335" s="254"/>
      <c r="M335" s="255"/>
      <c r="N335" s="256"/>
      <c r="O335" s="256"/>
      <c r="P335" s="256"/>
      <c r="Q335" s="256"/>
      <c r="R335" s="256"/>
      <c r="S335" s="256"/>
      <c r="T335" s="257"/>
      <c r="AT335" s="258" t="s">
        <v>259</v>
      </c>
      <c r="AU335" s="258" t="s">
        <v>81</v>
      </c>
      <c r="AV335" s="11" t="s">
        <v>81</v>
      </c>
      <c r="AW335" s="11" t="s">
        <v>35</v>
      </c>
      <c r="AX335" s="11" t="s">
        <v>79</v>
      </c>
      <c r="AY335" s="258" t="s">
        <v>123</v>
      </c>
    </row>
    <row r="336" s="1" customFormat="1" ht="16.5" customHeight="1">
      <c r="B336" s="45"/>
      <c r="C336" s="238" t="s">
        <v>785</v>
      </c>
      <c r="D336" s="238" t="s">
        <v>253</v>
      </c>
      <c r="E336" s="239" t="s">
        <v>786</v>
      </c>
      <c r="F336" s="240" t="s">
        <v>787</v>
      </c>
      <c r="G336" s="241" t="s">
        <v>361</v>
      </c>
      <c r="H336" s="242">
        <v>642.92399999999998</v>
      </c>
      <c r="I336" s="243"/>
      <c r="J336" s="244">
        <f>ROUND(I336*H336,2)</f>
        <v>0</v>
      </c>
      <c r="K336" s="240" t="s">
        <v>257</v>
      </c>
      <c r="L336" s="71"/>
      <c r="M336" s="245" t="s">
        <v>21</v>
      </c>
      <c r="N336" s="246" t="s">
        <v>42</v>
      </c>
      <c r="O336" s="46"/>
      <c r="P336" s="200">
        <f>O336*H336</f>
        <v>0</v>
      </c>
      <c r="Q336" s="200">
        <v>0</v>
      </c>
      <c r="R336" s="200">
        <f>Q336*H336</f>
        <v>0</v>
      </c>
      <c r="S336" s="200">
        <v>0</v>
      </c>
      <c r="T336" s="201">
        <f>S336*H336</f>
        <v>0</v>
      </c>
      <c r="AR336" s="23" t="s">
        <v>124</v>
      </c>
      <c r="AT336" s="23" t="s">
        <v>253</v>
      </c>
      <c r="AU336" s="23" t="s">
        <v>81</v>
      </c>
      <c r="AY336" s="23" t="s">
        <v>123</v>
      </c>
      <c r="BE336" s="202">
        <f>IF(N336="základní",J336,0)</f>
        <v>0</v>
      </c>
      <c r="BF336" s="202">
        <f>IF(N336="snížená",J336,0)</f>
        <v>0</v>
      </c>
      <c r="BG336" s="202">
        <f>IF(N336="zákl. přenesená",J336,0)</f>
        <v>0</v>
      </c>
      <c r="BH336" s="202">
        <f>IF(N336="sníž. přenesená",J336,0)</f>
        <v>0</v>
      </c>
      <c r="BI336" s="202">
        <f>IF(N336="nulová",J336,0)</f>
        <v>0</v>
      </c>
      <c r="BJ336" s="23" t="s">
        <v>79</v>
      </c>
      <c r="BK336" s="202">
        <f>ROUND(I336*H336,2)</f>
        <v>0</v>
      </c>
      <c r="BL336" s="23" t="s">
        <v>124</v>
      </c>
      <c r="BM336" s="23" t="s">
        <v>788</v>
      </c>
    </row>
    <row r="337" s="11" customFormat="1">
      <c r="B337" s="247"/>
      <c r="C337" s="248"/>
      <c r="D337" s="249" t="s">
        <v>259</v>
      </c>
      <c r="E337" s="250" t="s">
        <v>21</v>
      </c>
      <c r="F337" s="251" t="s">
        <v>789</v>
      </c>
      <c r="G337" s="248"/>
      <c r="H337" s="252">
        <v>642.92399999999998</v>
      </c>
      <c r="I337" s="253"/>
      <c r="J337" s="248"/>
      <c r="K337" s="248"/>
      <c r="L337" s="254"/>
      <c r="M337" s="255"/>
      <c r="N337" s="256"/>
      <c r="O337" s="256"/>
      <c r="P337" s="256"/>
      <c r="Q337" s="256"/>
      <c r="R337" s="256"/>
      <c r="S337" s="256"/>
      <c r="T337" s="257"/>
      <c r="AT337" s="258" t="s">
        <v>259</v>
      </c>
      <c r="AU337" s="258" t="s">
        <v>81</v>
      </c>
      <c r="AV337" s="11" t="s">
        <v>81</v>
      </c>
      <c r="AW337" s="11" t="s">
        <v>35</v>
      </c>
      <c r="AX337" s="11" t="s">
        <v>79</v>
      </c>
      <c r="AY337" s="258" t="s">
        <v>123</v>
      </c>
    </row>
    <row r="338" s="1" customFormat="1" ht="16.5" customHeight="1">
      <c r="B338" s="45"/>
      <c r="C338" s="238" t="s">
        <v>790</v>
      </c>
      <c r="D338" s="238" t="s">
        <v>253</v>
      </c>
      <c r="E338" s="239" t="s">
        <v>791</v>
      </c>
      <c r="F338" s="240" t="s">
        <v>792</v>
      </c>
      <c r="G338" s="241" t="s">
        <v>361</v>
      </c>
      <c r="H338" s="242">
        <v>62.335999999999999</v>
      </c>
      <c r="I338" s="243"/>
      <c r="J338" s="244">
        <f>ROUND(I338*H338,2)</f>
        <v>0</v>
      </c>
      <c r="K338" s="240" t="s">
        <v>257</v>
      </c>
      <c r="L338" s="71"/>
      <c r="M338" s="245" t="s">
        <v>21</v>
      </c>
      <c r="N338" s="246" t="s">
        <v>42</v>
      </c>
      <c r="O338" s="46"/>
      <c r="P338" s="200">
        <f>O338*H338</f>
        <v>0</v>
      </c>
      <c r="Q338" s="200">
        <v>0</v>
      </c>
      <c r="R338" s="200">
        <f>Q338*H338</f>
        <v>0</v>
      </c>
      <c r="S338" s="200">
        <v>0</v>
      </c>
      <c r="T338" s="201">
        <f>S338*H338</f>
        <v>0</v>
      </c>
      <c r="AR338" s="23" t="s">
        <v>124</v>
      </c>
      <c r="AT338" s="23" t="s">
        <v>253</v>
      </c>
      <c r="AU338" s="23" t="s">
        <v>81</v>
      </c>
      <c r="AY338" s="23" t="s">
        <v>123</v>
      </c>
      <c r="BE338" s="202">
        <f>IF(N338="základní",J338,0)</f>
        <v>0</v>
      </c>
      <c r="BF338" s="202">
        <f>IF(N338="snížená",J338,0)</f>
        <v>0</v>
      </c>
      <c r="BG338" s="202">
        <f>IF(N338="zákl. přenesená",J338,0)</f>
        <v>0</v>
      </c>
      <c r="BH338" s="202">
        <f>IF(N338="sníž. přenesená",J338,0)</f>
        <v>0</v>
      </c>
      <c r="BI338" s="202">
        <f>IF(N338="nulová",J338,0)</f>
        <v>0</v>
      </c>
      <c r="BJ338" s="23" t="s">
        <v>79</v>
      </c>
      <c r="BK338" s="202">
        <f>ROUND(I338*H338,2)</f>
        <v>0</v>
      </c>
      <c r="BL338" s="23" t="s">
        <v>124</v>
      </c>
      <c r="BM338" s="23" t="s">
        <v>793</v>
      </c>
    </row>
    <row r="339" s="11" customFormat="1">
      <c r="B339" s="247"/>
      <c r="C339" s="248"/>
      <c r="D339" s="249" t="s">
        <v>259</v>
      </c>
      <c r="E339" s="250" t="s">
        <v>21</v>
      </c>
      <c r="F339" s="251" t="s">
        <v>224</v>
      </c>
      <c r="G339" s="248"/>
      <c r="H339" s="252">
        <v>62.335999999999999</v>
      </c>
      <c r="I339" s="253"/>
      <c r="J339" s="248"/>
      <c r="K339" s="248"/>
      <c r="L339" s="254"/>
      <c r="M339" s="255"/>
      <c r="N339" s="256"/>
      <c r="O339" s="256"/>
      <c r="P339" s="256"/>
      <c r="Q339" s="256"/>
      <c r="R339" s="256"/>
      <c r="S339" s="256"/>
      <c r="T339" s="257"/>
      <c r="AT339" s="258" t="s">
        <v>259</v>
      </c>
      <c r="AU339" s="258" t="s">
        <v>81</v>
      </c>
      <c r="AV339" s="11" t="s">
        <v>81</v>
      </c>
      <c r="AW339" s="11" t="s">
        <v>35</v>
      </c>
      <c r="AX339" s="11" t="s">
        <v>79</v>
      </c>
      <c r="AY339" s="258" t="s">
        <v>123</v>
      </c>
    </row>
    <row r="340" s="1" customFormat="1" ht="16.5" customHeight="1">
      <c r="B340" s="45"/>
      <c r="C340" s="238" t="s">
        <v>794</v>
      </c>
      <c r="D340" s="238" t="s">
        <v>253</v>
      </c>
      <c r="E340" s="239" t="s">
        <v>795</v>
      </c>
      <c r="F340" s="240" t="s">
        <v>796</v>
      </c>
      <c r="G340" s="241" t="s">
        <v>361</v>
      </c>
      <c r="H340" s="242">
        <v>561.024</v>
      </c>
      <c r="I340" s="243"/>
      <c r="J340" s="244">
        <f>ROUND(I340*H340,2)</f>
        <v>0</v>
      </c>
      <c r="K340" s="240" t="s">
        <v>257</v>
      </c>
      <c r="L340" s="71"/>
      <c r="M340" s="245" t="s">
        <v>21</v>
      </c>
      <c r="N340" s="246" t="s">
        <v>42</v>
      </c>
      <c r="O340" s="46"/>
      <c r="P340" s="200">
        <f>O340*H340</f>
        <v>0</v>
      </c>
      <c r="Q340" s="200">
        <v>0</v>
      </c>
      <c r="R340" s="200">
        <f>Q340*H340</f>
        <v>0</v>
      </c>
      <c r="S340" s="200">
        <v>0</v>
      </c>
      <c r="T340" s="201">
        <f>S340*H340</f>
        <v>0</v>
      </c>
      <c r="AR340" s="23" t="s">
        <v>124</v>
      </c>
      <c r="AT340" s="23" t="s">
        <v>253</v>
      </c>
      <c r="AU340" s="23" t="s">
        <v>81</v>
      </c>
      <c r="AY340" s="23" t="s">
        <v>123</v>
      </c>
      <c r="BE340" s="202">
        <f>IF(N340="základní",J340,0)</f>
        <v>0</v>
      </c>
      <c r="BF340" s="202">
        <f>IF(N340="snížená",J340,0)</f>
        <v>0</v>
      </c>
      <c r="BG340" s="202">
        <f>IF(N340="zákl. přenesená",J340,0)</f>
        <v>0</v>
      </c>
      <c r="BH340" s="202">
        <f>IF(N340="sníž. přenesená",J340,0)</f>
        <v>0</v>
      </c>
      <c r="BI340" s="202">
        <f>IF(N340="nulová",J340,0)</f>
        <v>0</v>
      </c>
      <c r="BJ340" s="23" t="s">
        <v>79</v>
      </c>
      <c r="BK340" s="202">
        <f>ROUND(I340*H340,2)</f>
        <v>0</v>
      </c>
      <c r="BL340" s="23" t="s">
        <v>124</v>
      </c>
      <c r="BM340" s="23" t="s">
        <v>797</v>
      </c>
    </row>
    <row r="341" s="11" customFormat="1">
      <c r="B341" s="247"/>
      <c r="C341" s="248"/>
      <c r="D341" s="249" t="s">
        <v>259</v>
      </c>
      <c r="E341" s="250" t="s">
        <v>21</v>
      </c>
      <c r="F341" s="251" t="s">
        <v>798</v>
      </c>
      <c r="G341" s="248"/>
      <c r="H341" s="252">
        <v>561.024</v>
      </c>
      <c r="I341" s="253"/>
      <c r="J341" s="248"/>
      <c r="K341" s="248"/>
      <c r="L341" s="254"/>
      <c r="M341" s="255"/>
      <c r="N341" s="256"/>
      <c r="O341" s="256"/>
      <c r="P341" s="256"/>
      <c r="Q341" s="256"/>
      <c r="R341" s="256"/>
      <c r="S341" s="256"/>
      <c r="T341" s="257"/>
      <c r="AT341" s="258" t="s">
        <v>259</v>
      </c>
      <c r="AU341" s="258" t="s">
        <v>81</v>
      </c>
      <c r="AV341" s="11" t="s">
        <v>81</v>
      </c>
      <c r="AW341" s="11" t="s">
        <v>35</v>
      </c>
      <c r="AX341" s="11" t="s">
        <v>79</v>
      </c>
      <c r="AY341" s="258" t="s">
        <v>123</v>
      </c>
    </row>
    <row r="342" s="1" customFormat="1" ht="16.5" customHeight="1">
      <c r="B342" s="45"/>
      <c r="C342" s="238" t="s">
        <v>799</v>
      </c>
      <c r="D342" s="238" t="s">
        <v>253</v>
      </c>
      <c r="E342" s="239" t="s">
        <v>800</v>
      </c>
      <c r="F342" s="240" t="s">
        <v>801</v>
      </c>
      <c r="G342" s="241" t="s">
        <v>361</v>
      </c>
      <c r="H342" s="242">
        <v>62.335999999999999</v>
      </c>
      <c r="I342" s="243"/>
      <c r="J342" s="244">
        <f>ROUND(I342*H342,2)</f>
        <v>0</v>
      </c>
      <c r="K342" s="240" t="s">
        <v>257</v>
      </c>
      <c r="L342" s="71"/>
      <c r="M342" s="245" t="s">
        <v>21</v>
      </c>
      <c r="N342" s="246" t="s">
        <v>42</v>
      </c>
      <c r="O342" s="46"/>
      <c r="P342" s="200">
        <f>O342*H342</f>
        <v>0</v>
      </c>
      <c r="Q342" s="200">
        <v>0</v>
      </c>
      <c r="R342" s="200">
        <f>Q342*H342</f>
        <v>0</v>
      </c>
      <c r="S342" s="200">
        <v>0</v>
      </c>
      <c r="T342" s="201">
        <f>S342*H342</f>
        <v>0</v>
      </c>
      <c r="AR342" s="23" t="s">
        <v>124</v>
      </c>
      <c r="AT342" s="23" t="s">
        <v>253</v>
      </c>
      <c r="AU342" s="23" t="s">
        <v>81</v>
      </c>
      <c r="AY342" s="23" t="s">
        <v>123</v>
      </c>
      <c r="BE342" s="202">
        <f>IF(N342="základní",J342,0)</f>
        <v>0</v>
      </c>
      <c r="BF342" s="202">
        <f>IF(N342="snížená",J342,0)</f>
        <v>0</v>
      </c>
      <c r="BG342" s="202">
        <f>IF(N342="zákl. přenesená",J342,0)</f>
        <v>0</v>
      </c>
      <c r="BH342" s="202">
        <f>IF(N342="sníž. přenesená",J342,0)</f>
        <v>0</v>
      </c>
      <c r="BI342" s="202">
        <f>IF(N342="nulová",J342,0)</f>
        <v>0</v>
      </c>
      <c r="BJ342" s="23" t="s">
        <v>79</v>
      </c>
      <c r="BK342" s="202">
        <f>ROUND(I342*H342,2)</f>
        <v>0</v>
      </c>
      <c r="BL342" s="23" t="s">
        <v>124</v>
      </c>
      <c r="BM342" s="23" t="s">
        <v>802</v>
      </c>
    </row>
    <row r="343" s="11" customFormat="1">
      <c r="B343" s="247"/>
      <c r="C343" s="248"/>
      <c r="D343" s="249" t="s">
        <v>259</v>
      </c>
      <c r="E343" s="250" t="s">
        <v>224</v>
      </c>
      <c r="F343" s="251" t="s">
        <v>803</v>
      </c>
      <c r="G343" s="248"/>
      <c r="H343" s="252">
        <v>62.335999999999999</v>
      </c>
      <c r="I343" s="253"/>
      <c r="J343" s="248"/>
      <c r="K343" s="248"/>
      <c r="L343" s="254"/>
      <c r="M343" s="255"/>
      <c r="N343" s="256"/>
      <c r="O343" s="256"/>
      <c r="P343" s="256"/>
      <c r="Q343" s="256"/>
      <c r="R343" s="256"/>
      <c r="S343" s="256"/>
      <c r="T343" s="257"/>
      <c r="AT343" s="258" t="s">
        <v>259</v>
      </c>
      <c r="AU343" s="258" t="s">
        <v>81</v>
      </c>
      <c r="AV343" s="11" t="s">
        <v>81</v>
      </c>
      <c r="AW343" s="11" t="s">
        <v>35</v>
      </c>
      <c r="AX343" s="11" t="s">
        <v>79</v>
      </c>
      <c r="AY343" s="258" t="s">
        <v>123</v>
      </c>
    </row>
    <row r="344" s="1" customFormat="1" ht="25.5" customHeight="1">
      <c r="B344" s="45"/>
      <c r="C344" s="238" t="s">
        <v>804</v>
      </c>
      <c r="D344" s="238" t="s">
        <v>253</v>
      </c>
      <c r="E344" s="239" t="s">
        <v>805</v>
      </c>
      <c r="F344" s="240" t="s">
        <v>806</v>
      </c>
      <c r="G344" s="241" t="s">
        <v>361</v>
      </c>
      <c r="H344" s="242">
        <v>62.335999999999999</v>
      </c>
      <c r="I344" s="243"/>
      <c r="J344" s="244">
        <f>ROUND(I344*H344,2)</f>
        <v>0</v>
      </c>
      <c r="K344" s="240" t="s">
        <v>257</v>
      </c>
      <c r="L344" s="71"/>
      <c r="M344" s="245" t="s">
        <v>21</v>
      </c>
      <c r="N344" s="246" t="s">
        <v>42</v>
      </c>
      <c r="O344" s="46"/>
      <c r="P344" s="200">
        <f>O344*H344</f>
        <v>0</v>
      </c>
      <c r="Q344" s="200">
        <v>0</v>
      </c>
      <c r="R344" s="200">
        <f>Q344*H344</f>
        <v>0</v>
      </c>
      <c r="S344" s="200">
        <v>0</v>
      </c>
      <c r="T344" s="201">
        <f>S344*H344</f>
        <v>0</v>
      </c>
      <c r="AR344" s="23" t="s">
        <v>124</v>
      </c>
      <c r="AT344" s="23" t="s">
        <v>253</v>
      </c>
      <c r="AU344" s="23" t="s">
        <v>81</v>
      </c>
      <c r="AY344" s="23" t="s">
        <v>123</v>
      </c>
      <c r="BE344" s="202">
        <f>IF(N344="základní",J344,0)</f>
        <v>0</v>
      </c>
      <c r="BF344" s="202">
        <f>IF(N344="snížená",J344,0)</f>
        <v>0</v>
      </c>
      <c r="BG344" s="202">
        <f>IF(N344="zákl. přenesená",J344,0)</f>
        <v>0</v>
      </c>
      <c r="BH344" s="202">
        <f>IF(N344="sníž. přenesená",J344,0)</f>
        <v>0</v>
      </c>
      <c r="BI344" s="202">
        <f>IF(N344="nulová",J344,0)</f>
        <v>0</v>
      </c>
      <c r="BJ344" s="23" t="s">
        <v>79</v>
      </c>
      <c r="BK344" s="202">
        <f>ROUND(I344*H344,2)</f>
        <v>0</v>
      </c>
      <c r="BL344" s="23" t="s">
        <v>124</v>
      </c>
      <c r="BM344" s="23" t="s">
        <v>807</v>
      </c>
    </row>
    <row r="345" s="11" customFormat="1">
      <c r="B345" s="247"/>
      <c r="C345" s="248"/>
      <c r="D345" s="249" t="s">
        <v>259</v>
      </c>
      <c r="E345" s="250" t="s">
        <v>21</v>
      </c>
      <c r="F345" s="251" t="s">
        <v>224</v>
      </c>
      <c r="G345" s="248"/>
      <c r="H345" s="252">
        <v>62.335999999999999</v>
      </c>
      <c r="I345" s="253"/>
      <c r="J345" s="248"/>
      <c r="K345" s="248"/>
      <c r="L345" s="254"/>
      <c r="M345" s="255"/>
      <c r="N345" s="256"/>
      <c r="O345" s="256"/>
      <c r="P345" s="256"/>
      <c r="Q345" s="256"/>
      <c r="R345" s="256"/>
      <c r="S345" s="256"/>
      <c r="T345" s="257"/>
      <c r="AT345" s="258" t="s">
        <v>259</v>
      </c>
      <c r="AU345" s="258" t="s">
        <v>81</v>
      </c>
      <c r="AV345" s="11" t="s">
        <v>81</v>
      </c>
      <c r="AW345" s="11" t="s">
        <v>35</v>
      </c>
      <c r="AX345" s="11" t="s">
        <v>79</v>
      </c>
      <c r="AY345" s="258" t="s">
        <v>123</v>
      </c>
    </row>
    <row r="346" s="1" customFormat="1" ht="25.5" customHeight="1">
      <c r="B346" s="45"/>
      <c r="C346" s="238" t="s">
        <v>808</v>
      </c>
      <c r="D346" s="238" t="s">
        <v>253</v>
      </c>
      <c r="E346" s="239" t="s">
        <v>809</v>
      </c>
      <c r="F346" s="240" t="s">
        <v>810</v>
      </c>
      <c r="G346" s="241" t="s">
        <v>361</v>
      </c>
      <c r="H346" s="242">
        <v>71.436000000000007</v>
      </c>
      <c r="I346" s="243"/>
      <c r="J346" s="244">
        <f>ROUND(I346*H346,2)</f>
        <v>0</v>
      </c>
      <c r="K346" s="240" t="s">
        <v>257</v>
      </c>
      <c r="L346" s="71"/>
      <c r="M346" s="245" t="s">
        <v>21</v>
      </c>
      <c r="N346" s="246" t="s">
        <v>42</v>
      </c>
      <c r="O346" s="46"/>
      <c r="P346" s="200">
        <f>O346*H346</f>
        <v>0</v>
      </c>
      <c r="Q346" s="200">
        <v>0</v>
      </c>
      <c r="R346" s="200">
        <f>Q346*H346</f>
        <v>0</v>
      </c>
      <c r="S346" s="200">
        <v>0</v>
      </c>
      <c r="T346" s="201">
        <f>S346*H346</f>
        <v>0</v>
      </c>
      <c r="AR346" s="23" t="s">
        <v>124</v>
      </c>
      <c r="AT346" s="23" t="s">
        <v>253</v>
      </c>
      <c r="AU346" s="23" t="s">
        <v>81</v>
      </c>
      <c r="AY346" s="23" t="s">
        <v>123</v>
      </c>
      <c r="BE346" s="202">
        <f>IF(N346="základní",J346,0)</f>
        <v>0</v>
      </c>
      <c r="BF346" s="202">
        <f>IF(N346="snížená",J346,0)</f>
        <v>0</v>
      </c>
      <c r="BG346" s="202">
        <f>IF(N346="zákl. přenesená",J346,0)</f>
        <v>0</v>
      </c>
      <c r="BH346" s="202">
        <f>IF(N346="sníž. přenesená",J346,0)</f>
        <v>0</v>
      </c>
      <c r="BI346" s="202">
        <f>IF(N346="nulová",J346,0)</f>
        <v>0</v>
      </c>
      <c r="BJ346" s="23" t="s">
        <v>79</v>
      </c>
      <c r="BK346" s="202">
        <f>ROUND(I346*H346,2)</f>
        <v>0</v>
      </c>
      <c r="BL346" s="23" t="s">
        <v>124</v>
      </c>
      <c r="BM346" s="23" t="s">
        <v>811</v>
      </c>
    </row>
    <row r="347" s="11" customFormat="1">
      <c r="B347" s="247"/>
      <c r="C347" s="248"/>
      <c r="D347" s="249" t="s">
        <v>259</v>
      </c>
      <c r="E347" s="250" t="s">
        <v>21</v>
      </c>
      <c r="F347" s="251" t="s">
        <v>221</v>
      </c>
      <c r="G347" s="248"/>
      <c r="H347" s="252">
        <v>71.436000000000007</v>
      </c>
      <c r="I347" s="253"/>
      <c r="J347" s="248"/>
      <c r="K347" s="248"/>
      <c r="L347" s="254"/>
      <c r="M347" s="255"/>
      <c r="N347" s="256"/>
      <c r="O347" s="256"/>
      <c r="P347" s="256"/>
      <c r="Q347" s="256"/>
      <c r="R347" s="256"/>
      <c r="S347" s="256"/>
      <c r="T347" s="257"/>
      <c r="AT347" s="258" t="s">
        <v>259</v>
      </c>
      <c r="AU347" s="258" t="s">
        <v>81</v>
      </c>
      <c r="AV347" s="11" t="s">
        <v>81</v>
      </c>
      <c r="AW347" s="11" t="s">
        <v>35</v>
      </c>
      <c r="AX347" s="11" t="s">
        <v>79</v>
      </c>
      <c r="AY347" s="258" t="s">
        <v>123</v>
      </c>
    </row>
    <row r="348" s="10" customFormat="1" ht="29.88" customHeight="1">
      <c r="B348" s="222"/>
      <c r="C348" s="223"/>
      <c r="D348" s="224" t="s">
        <v>70</v>
      </c>
      <c r="E348" s="236" t="s">
        <v>812</v>
      </c>
      <c r="F348" s="236" t="s">
        <v>813</v>
      </c>
      <c r="G348" s="223"/>
      <c r="H348" s="223"/>
      <c r="I348" s="226"/>
      <c r="J348" s="237">
        <f>BK348</f>
        <v>0</v>
      </c>
      <c r="K348" s="223"/>
      <c r="L348" s="228"/>
      <c r="M348" s="229"/>
      <c r="N348" s="230"/>
      <c r="O348" s="230"/>
      <c r="P348" s="231">
        <f>SUM(P349:P351)</f>
        <v>0</v>
      </c>
      <c r="Q348" s="230"/>
      <c r="R348" s="231">
        <f>SUM(R349:R351)</f>
        <v>0</v>
      </c>
      <c r="S348" s="230"/>
      <c r="T348" s="232">
        <f>SUM(T349:T351)</f>
        <v>0</v>
      </c>
      <c r="AR348" s="233" t="s">
        <v>79</v>
      </c>
      <c r="AT348" s="234" t="s">
        <v>70</v>
      </c>
      <c r="AU348" s="234" t="s">
        <v>79</v>
      </c>
      <c r="AY348" s="233" t="s">
        <v>123</v>
      </c>
      <c r="BK348" s="235">
        <f>SUM(BK349:BK351)</f>
        <v>0</v>
      </c>
    </row>
    <row r="349" s="1" customFormat="1" ht="16.5" customHeight="1">
      <c r="B349" s="45"/>
      <c r="C349" s="238" t="s">
        <v>814</v>
      </c>
      <c r="D349" s="238" t="s">
        <v>253</v>
      </c>
      <c r="E349" s="239" t="s">
        <v>815</v>
      </c>
      <c r="F349" s="240" t="s">
        <v>816</v>
      </c>
      <c r="G349" s="241" t="s">
        <v>361</v>
      </c>
      <c r="H349" s="242">
        <v>305.06700000000001</v>
      </c>
      <c r="I349" s="243"/>
      <c r="J349" s="244">
        <f>ROUND(I349*H349,2)</f>
        <v>0</v>
      </c>
      <c r="K349" s="240" t="s">
        <v>257</v>
      </c>
      <c r="L349" s="71"/>
      <c r="M349" s="245" t="s">
        <v>21</v>
      </c>
      <c r="N349" s="246" t="s">
        <v>42</v>
      </c>
      <c r="O349" s="46"/>
      <c r="P349" s="200">
        <f>O349*H349</f>
        <v>0</v>
      </c>
      <c r="Q349" s="200">
        <v>0</v>
      </c>
      <c r="R349" s="200">
        <f>Q349*H349</f>
        <v>0</v>
      </c>
      <c r="S349" s="200">
        <v>0</v>
      </c>
      <c r="T349" s="201">
        <f>S349*H349</f>
        <v>0</v>
      </c>
      <c r="AR349" s="23" t="s">
        <v>124</v>
      </c>
      <c r="AT349" s="23" t="s">
        <v>253</v>
      </c>
      <c r="AU349" s="23" t="s">
        <v>81</v>
      </c>
      <c r="AY349" s="23" t="s">
        <v>123</v>
      </c>
      <c r="BE349" s="202">
        <f>IF(N349="základní",J349,0)</f>
        <v>0</v>
      </c>
      <c r="BF349" s="202">
        <f>IF(N349="snížená",J349,0)</f>
        <v>0</v>
      </c>
      <c r="BG349" s="202">
        <f>IF(N349="zákl. přenesená",J349,0)</f>
        <v>0</v>
      </c>
      <c r="BH349" s="202">
        <f>IF(N349="sníž. přenesená",J349,0)</f>
        <v>0</v>
      </c>
      <c r="BI349" s="202">
        <f>IF(N349="nulová",J349,0)</f>
        <v>0</v>
      </c>
      <c r="BJ349" s="23" t="s">
        <v>79</v>
      </c>
      <c r="BK349" s="202">
        <f>ROUND(I349*H349,2)</f>
        <v>0</v>
      </c>
      <c r="BL349" s="23" t="s">
        <v>124</v>
      </c>
      <c r="BM349" s="23" t="s">
        <v>817</v>
      </c>
    </row>
    <row r="350" s="1" customFormat="1" ht="25.5" customHeight="1">
      <c r="B350" s="45"/>
      <c r="C350" s="238" t="s">
        <v>818</v>
      </c>
      <c r="D350" s="238" t="s">
        <v>253</v>
      </c>
      <c r="E350" s="239" t="s">
        <v>819</v>
      </c>
      <c r="F350" s="240" t="s">
        <v>820</v>
      </c>
      <c r="G350" s="241" t="s">
        <v>361</v>
      </c>
      <c r="H350" s="242">
        <v>305.06700000000001</v>
      </c>
      <c r="I350" s="243"/>
      <c r="J350" s="244">
        <f>ROUND(I350*H350,2)</f>
        <v>0</v>
      </c>
      <c r="K350" s="240" t="s">
        <v>257</v>
      </c>
      <c r="L350" s="71"/>
      <c r="M350" s="245" t="s">
        <v>21</v>
      </c>
      <c r="N350" s="246" t="s">
        <v>42</v>
      </c>
      <c r="O350" s="46"/>
      <c r="P350" s="200">
        <f>O350*H350</f>
        <v>0</v>
      </c>
      <c r="Q350" s="200">
        <v>0</v>
      </c>
      <c r="R350" s="200">
        <f>Q350*H350</f>
        <v>0</v>
      </c>
      <c r="S350" s="200">
        <v>0</v>
      </c>
      <c r="T350" s="201">
        <f>S350*H350</f>
        <v>0</v>
      </c>
      <c r="AR350" s="23" t="s">
        <v>124</v>
      </c>
      <c r="AT350" s="23" t="s">
        <v>253</v>
      </c>
      <c r="AU350" s="23" t="s">
        <v>81</v>
      </c>
      <c r="AY350" s="23" t="s">
        <v>123</v>
      </c>
      <c r="BE350" s="202">
        <f>IF(N350="základní",J350,0)</f>
        <v>0</v>
      </c>
      <c r="BF350" s="202">
        <f>IF(N350="snížená",J350,0)</f>
        <v>0</v>
      </c>
      <c r="BG350" s="202">
        <f>IF(N350="zákl. přenesená",J350,0)</f>
        <v>0</v>
      </c>
      <c r="BH350" s="202">
        <f>IF(N350="sníž. přenesená",J350,0)</f>
        <v>0</v>
      </c>
      <c r="BI350" s="202">
        <f>IF(N350="nulová",J350,0)</f>
        <v>0</v>
      </c>
      <c r="BJ350" s="23" t="s">
        <v>79</v>
      </c>
      <c r="BK350" s="202">
        <f>ROUND(I350*H350,2)</f>
        <v>0</v>
      </c>
      <c r="BL350" s="23" t="s">
        <v>124</v>
      </c>
      <c r="BM350" s="23" t="s">
        <v>821</v>
      </c>
    </row>
    <row r="351" s="1" customFormat="1" ht="16.5" customHeight="1">
      <c r="B351" s="45"/>
      <c r="C351" s="238" t="s">
        <v>822</v>
      </c>
      <c r="D351" s="238" t="s">
        <v>253</v>
      </c>
      <c r="E351" s="239" t="s">
        <v>823</v>
      </c>
      <c r="F351" s="240" t="s">
        <v>824</v>
      </c>
      <c r="G351" s="241" t="s">
        <v>361</v>
      </c>
      <c r="H351" s="242">
        <v>305.06700000000001</v>
      </c>
      <c r="I351" s="243"/>
      <c r="J351" s="244">
        <f>ROUND(I351*H351,2)</f>
        <v>0</v>
      </c>
      <c r="K351" s="240" t="s">
        <v>257</v>
      </c>
      <c r="L351" s="71"/>
      <c r="M351" s="245" t="s">
        <v>21</v>
      </c>
      <c r="N351" s="280" t="s">
        <v>42</v>
      </c>
      <c r="O351" s="204"/>
      <c r="P351" s="205">
        <f>O351*H351</f>
        <v>0</v>
      </c>
      <c r="Q351" s="205">
        <v>0</v>
      </c>
      <c r="R351" s="205">
        <f>Q351*H351</f>
        <v>0</v>
      </c>
      <c r="S351" s="205">
        <v>0</v>
      </c>
      <c r="T351" s="206">
        <f>S351*H351</f>
        <v>0</v>
      </c>
      <c r="AR351" s="23" t="s">
        <v>124</v>
      </c>
      <c r="AT351" s="23" t="s">
        <v>253</v>
      </c>
      <c r="AU351" s="23" t="s">
        <v>81</v>
      </c>
      <c r="AY351" s="23" t="s">
        <v>123</v>
      </c>
      <c r="BE351" s="202">
        <f>IF(N351="základní",J351,0)</f>
        <v>0</v>
      </c>
      <c r="BF351" s="202">
        <f>IF(N351="snížená",J351,0)</f>
        <v>0</v>
      </c>
      <c r="BG351" s="202">
        <f>IF(N351="zákl. přenesená",J351,0)</f>
        <v>0</v>
      </c>
      <c r="BH351" s="202">
        <f>IF(N351="sníž. přenesená",J351,0)</f>
        <v>0</v>
      </c>
      <c r="BI351" s="202">
        <f>IF(N351="nulová",J351,0)</f>
        <v>0</v>
      </c>
      <c r="BJ351" s="23" t="s">
        <v>79</v>
      </c>
      <c r="BK351" s="202">
        <f>ROUND(I351*H351,2)</f>
        <v>0</v>
      </c>
      <c r="BL351" s="23" t="s">
        <v>124</v>
      </c>
      <c r="BM351" s="23" t="s">
        <v>825</v>
      </c>
    </row>
    <row r="352" s="1" customFormat="1" ht="6.96" customHeight="1">
      <c r="B352" s="66"/>
      <c r="C352" s="67"/>
      <c r="D352" s="67"/>
      <c r="E352" s="67"/>
      <c r="F352" s="67"/>
      <c r="G352" s="67"/>
      <c r="H352" s="67"/>
      <c r="I352" s="165"/>
      <c r="J352" s="67"/>
      <c r="K352" s="67"/>
      <c r="L352" s="71"/>
    </row>
  </sheetData>
  <sheetProtection sheet="1" autoFilter="0" formatColumns="0" formatRows="0" objects="1" scenarios="1" spinCount="100000" saltValue="nlHvrJU+gTxRiMoCE2xYPveAzC6Y4tT3kyY+0gtYEPp4nuuSVDpFK0TE2FzLK4E8Ca4HJ3dRKguMAwi04FKupA==" hashValue="+gkBi8hZ8A4JJfAfs4JWSoQg/p4DpQvhw6Xp5GR86+cVFR8FgPkw8+8QO3Lq+0MWSqIEqZQ5I3oCSZE8PHID7A==" algorithmName="SHA-512" password="CC35"/>
  <autoFilter ref="C85:K351"/>
  <mergeCells count="10">
    <mergeCell ref="E7:H7"/>
    <mergeCell ref="E9:H9"/>
    <mergeCell ref="E24:H24"/>
    <mergeCell ref="E45:H45"/>
    <mergeCell ref="E47:H47"/>
    <mergeCell ref="J51:J52"/>
    <mergeCell ref="E76:H76"/>
    <mergeCell ref="E78:H78"/>
    <mergeCell ref="G1:H1"/>
    <mergeCell ref="L2:V2"/>
  </mergeCells>
  <hyperlinks>
    <hyperlink ref="F1:G1" location="C2" display="1) Krycí list soupisu"/>
    <hyperlink ref="G1:H1" location="C54" display="2) Rekapitulace"/>
    <hyperlink ref="J1" location="C85"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87</v>
      </c>
      <c r="AZ2" s="207" t="s">
        <v>826</v>
      </c>
      <c r="BA2" s="207" t="s">
        <v>21</v>
      </c>
      <c r="BB2" s="207" t="s">
        <v>21</v>
      </c>
      <c r="BC2" s="207" t="s">
        <v>753</v>
      </c>
      <c r="BD2" s="207" t="s">
        <v>81</v>
      </c>
    </row>
    <row r="3" ht="6.96" customHeight="1">
      <c r="B3" s="24"/>
      <c r="C3" s="25"/>
      <c r="D3" s="25"/>
      <c r="E3" s="25"/>
      <c r="F3" s="25"/>
      <c r="G3" s="25"/>
      <c r="H3" s="25"/>
      <c r="I3" s="140"/>
      <c r="J3" s="25"/>
      <c r="K3" s="26"/>
      <c r="AT3" s="23" t="s">
        <v>81</v>
      </c>
      <c r="AZ3" s="207" t="s">
        <v>827</v>
      </c>
      <c r="BA3" s="207" t="s">
        <v>21</v>
      </c>
      <c r="BB3" s="207" t="s">
        <v>21</v>
      </c>
      <c r="BC3" s="207" t="s">
        <v>828</v>
      </c>
      <c r="BD3" s="207" t="s">
        <v>81</v>
      </c>
    </row>
    <row r="4" ht="36.96" customHeight="1">
      <c r="B4" s="27"/>
      <c r="C4" s="28"/>
      <c r="D4" s="29" t="s">
        <v>96</v>
      </c>
      <c r="E4" s="28"/>
      <c r="F4" s="28"/>
      <c r="G4" s="28"/>
      <c r="H4" s="28"/>
      <c r="I4" s="141"/>
      <c r="J4" s="28"/>
      <c r="K4" s="30"/>
      <c r="M4" s="31" t="s">
        <v>12</v>
      </c>
      <c r="AT4" s="23" t="s">
        <v>6</v>
      </c>
      <c r="AZ4" s="207" t="s">
        <v>829</v>
      </c>
      <c r="BA4" s="207" t="s">
        <v>21</v>
      </c>
      <c r="BB4" s="207" t="s">
        <v>21</v>
      </c>
      <c r="BC4" s="207" t="s">
        <v>830</v>
      </c>
      <c r="BD4" s="207" t="s">
        <v>81</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Vybudování parkovacích stání na ul. Čujkovova 54-56, p.p.č. 654/54, k.ú. Zábřeh nad Odrou</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831</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19. 1. 2019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832</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ROUND(J81,2)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ROUND(SUM(BE81:BE155), 2)</f>
        <v>0</v>
      </c>
      <c r="G30" s="46"/>
      <c r="H30" s="46"/>
      <c r="I30" s="157">
        <v>0.20999999999999999</v>
      </c>
      <c r="J30" s="156">
        <f>ROUND(ROUND((SUM(BE81:BE155)), 2)*I30, 2)</f>
        <v>0</v>
      </c>
      <c r="K30" s="50"/>
    </row>
    <row r="31" s="1" customFormat="1" ht="14.4" customHeight="1">
      <c r="B31" s="45"/>
      <c r="C31" s="46"/>
      <c r="D31" s="46"/>
      <c r="E31" s="54" t="s">
        <v>43</v>
      </c>
      <c r="F31" s="156">
        <f>ROUND(SUM(BF81:BF155), 2)</f>
        <v>0</v>
      </c>
      <c r="G31" s="46"/>
      <c r="H31" s="46"/>
      <c r="I31" s="157">
        <v>0.14999999999999999</v>
      </c>
      <c r="J31" s="156">
        <f>ROUND(ROUND((SUM(BF81:BF155)), 2)*I31, 2)</f>
        <v>0</v>
      </c>
      <c r="K31" s="50"/>
    </row>
    <row r="32" hidden="1" s="1" customFormat="1" ht="14.4" customHeight="1">
      <c r="B32" s="45"/>
      <c r="C32" s="46"/>
      <c r="D32" s="46"/>
      <c r="E32" s="54" t="s">
        <v>44</v>
      </c>
      <c r="F32" s="156">
        <f>ROUND(SUM(BG81:BG155), 2)</f>
        <v>0</v>
      </c>
      <c r="G32" s="46"/>
      <c r="H32" s="46"/>
      <c r="I32" s="157">
        <v>0.20999999999999999</v>
      </c>
      <c r="J32" s="156">
        <v>0</v>
      </c>
      <c r="K32" s="50"/>
    </row>
    <row r="33" hidden="1" s="1" customFormat="1" ht="14.4" customHeight="1">
      <c r="B33" s="45"/>
      <c r="C33" s="46"/>
      <c r="D33" s="46"/>
      <c r="E33" s="54" t="s">
        <v>45</v>
      </c>
      <c r="F33" s="156">
        <f>ROUND(SUM(BH81:BH155), 2)</f>
        <v>0</v>
      </c>
      <c r="G33" s="46"/>
      <c r="H33" s="46"/>
      <c r="I33" s="157">
        <v>0.14999999999999999</v>
      </c>
      <c r="J33" s="156">
        <v>0</v>
      </c>
      <c r="K33" s="50"/>
    </row>
    <row r="34" hidden="1" s="1" customFormat="1" ht="14.4" customHeight="1">
      <c r="B34" s="45"/>
      <c r="C34" s="46"/>
      <c r="D34" s="46"/>
      <c r="E34" s="54" t="s">
        <v>46</v>
      </c>
      <c r="F34" s="156">
        <f>ROUND(SUM(BI81:BI155),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Vybudování parkovacích stání na ul. Čujkovova 54-56, p.p.č. 654/54, k.ú. Zábřeh nad Odrou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SO 02 - Veřejné osvětlení</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ul. Čujkovova 54-56</v>
      </c>
      <c r="G49" s="46"/>
      <c r="H49" s="46"/>
      <c r="I49" s="145" t="s">
        <v>25</v>
      </c>
      <c r="J49" s="146" t="str">
        <f>IF(J12="","",J12)</f>
        <v>19. 1. 2019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Městský obvod Ostrava – Jih</v>
      </c>
      <c r="G51" s="46"/>
      <c r="H51" s="46"/>
      <c r="I51" s="145" t="s">
        <v>33</v>
      </c>
      <c r="J51" s="43" t="str">
        <f>E21</f>
        <v>ing. Pavol Lipták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J81</f>
        <v>0</v>
      </c>
      <c r="K56" s="50"/>
      <c r="AU56" s="23" t="s">
        <v>103</v>
      </c>
    </row>
    <row r="57" s="8" customFormat="1" ht="24.96" customHeight="1">
      <c r="B57" s="208"/>
      <c r="C57" s="209"/>
      <c r="D57" s="210" t="s">
        <v>833</v>
      </c>
      <c r="E57" s="211"/>
      <c r="F57" s="211"/>
      <c r="G57" s="211"/>
      <c r="H57" s="211"/>
      <c r="I57" s="212"/>
      <c r="J57" s="213">
        <f>J82</f>
        <v>0</v>
      </c>
      <c r="K57" s="214"/>
    </row>
    <row r="58" s="9" customFormat="1" ht="19.92" customHeight="1">
      <c r="B58" s="215"/>
      <c r="C58" s="216"/>
      <c r="D58" s="217" t="s">
        <v>834</v>
      </c>
      <c r="E58" s="218"/>
      <c r="F58" s="218"/>
      <c r="G58" s="218"/>
      <c r="H58" s="218"/>
      <c r="I58" s="219"/>
      <c r="J58" s="220">
        <f>J83</f>
        <v>0</v>
      </c>
      <c r="K58" s="221"/>
    </row>
    <row r="59" s="8" customFormat="1" ht="24.96" customHeight="1">
      <c r="B59" s="208"/>
      <c r="C59" s="209"/>
      <c r="D59" s="210" t="s">
        <v>835</v>
      </c>
      <c r="E59" s="211"/>
      <c r="F59" s="211"/>
      <c r="G59" s="211"/>
      <c r="H59" s="211"/>
      <c r="I59" s="212"/>
      <c r="J59" s="213">
        <f>J101</f>
        <v>0</v>
      </c>
      <c r="K59" s="214"/>
    </row>
    <row r="60" s="9" customFormat="1" ht="19.92" customHeight="1">
      <c r="B60" s="215"/>
      <c r="C60" s="216"/>
      <c r="D60" s="217" t="s">
        <v>836</v>
      </c>
      <c r="E60" s="218"/>
      <c r="F60" s="218"/>
      <c r="G60" s="218"/>
      <c r="H60" s="218"/>
      <c r="I60" s="219"/>
      <c r="J60" s="220">
        <f>J102</f>
        <v>0</v>
      </c>
      <c r="K60" s="221"/>
    </row>
    <row r="61" s="9" customFormat="1" ht="19.92" customHeight="1">
      <c r="B61" s="215"/>
      <c r="C61" s="216"/>
      <c r="D61" s="217" t="s">
        <v>837</v>
      </c>
      <c r="E61" s="218"/>
      <c r="F61" s="218"/>
      <c r="G61" s="218"/>
      <c r="H61" s="218"/>
      <c r="I61" s="219"/>
      <c r="J61" s="220">
        <f>J135</f>
        <v>0</v>
      </c>
      <c r="K61" s="221"/>
    </row>
    <row r="62" s="1" customFormat="1" ht="21.84" customHeight="1">
      <c r="B62" s="45"/>
      <c r="C62" s="46"/>
      <c r="D62" s="46"/>
      <c r="E62" s="46"/>
      <c r="F62" s="46"/>
      <c r="G62" s="46"/>
      <c r="H62" s="46"/>
      <c r="I62" s="143"/>
      <c r="J62" s="46"/>
      <c r="K62" s="50"/>
    </row>
    <row r="63" s="1" customFormat="1" ht="6.96" customHeight="1">
      <c r="B63" s="66"/>
      <c r="C63" s="67"/>
      <c r="D63" s="67"/>
      <c r="E63" s="67"/>
      <c r="F63" s="67"/>
      <c r="G63" s="67"/>
      <c r="H63" s="67"/>
      <c r="I63" s="165"/>
      <c r="J63" s="67"/>
      <c r="K63" s="68"/>
    </row>
    <row r="67" s="1" customFormat="1" ht="6.96" customHeight="1">
      <c r="B67" s="69"/>
      <c r="C67" s="70"/>
      <c r="D67" s="70"/>
      <c r="E67" s="70"/>
      <c r="F67" s="70"/>
      <c r="G67" s="70"/>
      <c r="H67" s="70"/>
      <c r="I67" s="168"/>
      <c r="J67" s="70"/>
      <c r="K67" s="70"/>
      <c r="L67" s="71"/>
    </row>
    <row r="68" s="1" customFormat="1" ht="36.96" customHeight="1">
      <c r="B68" s="45"/>
      <c r="C68" s="72" t="s">
        <v>104</v>
      </c>
      <c r="D68" s="73"/>
      <c r="E68" s="73"/>
      <c r="F68" s="73"/>
      <c r="G68" s="73"/>
      <c r="H68" s="73"/>
      <c r="I68" s="176"/>
      <c r="J68" s="73"/>
      <c r="K68" s="73"/>
      <c r="L68" s="71"/>
    </row>
    <row r="69" s="1" customFormat="1" ht="6.96" customHeight="1">
      <c r="B69" s="45"/>
      <c r="C69" s="73"/>
      <c r="D69" s="73"/>
      <c r="E69" s="73"/>
      <c r="F69" s="73"/>
      <c r="G69" s="73"/>
      <c r="H69" s="73"/>
      <c r="I69" s="176"/>
      <c r="J69" s="73"/>
      <c r="K69" s="73"/>
      <c r="L69" s="71"/>
    </row>
    <row r="70" s="1" customFormat="1" ht="14.4" customHeight="1">
      <c r="B70" s="45"/>
      <c r="C70" s="75" t="s">
        <v>18</v>
      </c>
      <c r="D70" s="73"/>
      <c r="E70" s="73"/>
      <c r="F70" s="73"/>
      <c r="G70" s="73"/>
      <c r="H70" s="73"/>
      <c r="I70" s="176"/>
      <c r="J70" s="73"/>
      <c r="K70" s="73"/>
      <c r="L70" s="71"/>
    </row>
    <row r="71" s="1" customFormat="1" ht="16.5" customHeight="1">
      <c r="B71" s="45"/>
      <c r="C71" s="73"/>
      <c r="D71" s="73"/>
      <c r="E71" s="177" t="str">
        <f>E7</f>
        <v>Vybudování parkovacích stání na ul. Čujkovova 54-56, p.p.č. 654/54, k.ú. Zábřeh nad Odrou</v>
      </c>
      <c r="F71" s="75"/>
      <c r="G71" s="75"/>
      <c r="H71" s="75"/>
      <c r="I71" s="176"/>
      <c r="J71" s="73"/>
      <c r="K71" s="73"/>
      <c r="L71" s="71"/>
    </row>
    <row r="72" s="1" customFormat="1" ht="14.4" customHeight="1">
      <c r="B72" s="45"/>
      <c r="C72" s="75" t="s">
        <v>97</v>
      </c>
      <c r="D72" s="73"/>
      <c r="E72" s="73"/>
      <c r="F72" s="73"/>
      <c r="G72" s="73"/>
      <c r="H72" s="73"/>
      <c r="I72" s="176"/>
      <c r="J72" s="73"/>
      <c r="K72" s="73"/>
      <c r="L72" s="71"/>
    </row>
    <row r="73" s="1" customFormat="1" ht="17.25" customHeight="1">
      <c r="B73" s="45"/>
      <c r="C73" s="73"/>
      <c r="D73" s="73"/>
      <c r="E73" s="81" t="str">
        <f>E9</f>
        <v>SO 02 - Veřejné osvětlení</v>
      </c>
      <c r="F73" s="73"/>
      <c r="G73" s="73"/>
      <c r="H73" s="73"/>
      <c r="I73" s="176"/>
      <c r="J73" s="73"/>
      <c r="K73" s="73"/>
      <c r="L73" s="71"/>
    </row>
    <row r="74" s="1" customFormat="1" ht="6.96" customHeight="1">
      <c r="B74" s="45"/>
      <c r="C74" s="73"/>
      <c r="D74" s="73"/>
      <c r="E74" s="73"/>
      <c r="F74" s="73"/>
      <c r="G74" s="73"/>
      <c r="H74" s="73"/>
      <c r="I74" s="176"/>
      <c r="J74" s="73"/>
      <c r="K74" s="73"/>
      <c r="L74" s="71"/>
    </row>
    <row r="75" s="1" customFormat="1" ht="18" customHeight="1">
      <c r="B75" s="45"/>
      <c r="C75" s="75" t="s">
        <v>23</v>
      </c>
      <c r="D75" s="73"/>
      <c r="E75" s="73"/>
      <c r="F75" s="178" t="str">
        <f>F12</f>
        <v>Ostrava, ul. Čujkovova 54-56</v>
      </c>
      <c r="G75" s="73"/>
      <c r="H75" s="73"/>
      <c r="I75" s="179" t="s">
        <v>25</v>
      </c>
      <c r="J75" s="84" t="str">
        <f>IF(J12="","",J12)</f>
        <v>19. 1. 2019</v>
      </c>
      <c r="K75" s="73"/>
      <c r="L75" s="71"/>
    </row>
    <row r="76" s="1" customFormat="1" ht="6.96" customHeight="1">
      <c r="B76" s="45"/>
      <c r="C76" s="73"/>
      <c r="D76" s="73"/>
      <c r="E76" s="73"/>
      <c r="F76" s="73"/>
      <c r="G76" s="73"/>
      <c r="H76" s="73"/>
      <c r="I76" s="176"/>
      <c r="J76" s="73"/>
      <c r="K76" s="73"/>
      <c r="L76" s="71"/>
    </row>
    <row r="77" s="1" customFormat="1">
      <c r="B77" s="45"/>
      <c r="C77" s="75" t="s">
        <v>27</v>
      </c>
      <c r="D77" s="73"/>
      <c r="E77" s="73"/>
      <c r="F77" s="178" t="str">
        <f>E15</f>
        <v>Městský obvod Ostrava – Jih</v>
      </c>
      <c r="G77" s="73"/>
      <c r="H77" s="73"/>
      <c r="I77" s="179" t="s">
        <v>33</v>
      </c>
      <c r="J77" s="178" t="str">
        <f>E21</f>
        <v>ing. Pavol Lipták</v>
      </c>
      <c r="K77" s="73"/>
      <c r="L77" s="71"/>
    </row>
    <row r="78" s="1" customFormat="1" ht="14.4" customHeight="1">
      <c r="B78" s="45"/>
      <c r="C78" s="75" t="s">
        <v>31</v>
      </c>
      <c r="D78" s="73"/>
      <c r="E78" s="73"/>
      <c r="F78" s="178" t="str">
        <f>IF(E18="","",E18)</f>
        <v/>
      </c>
      <c r="G78" s="73"/>
      <c r="H78" s="73"/>
      <c r="I78" s="176"/>
      <c r="J78" s="73"/>
      <c r="K78" s="73"/>
      <c r="L78" s="71"/>
    </row>
    <row r="79" s="1" customFormat="1" ht="10.32" customHeight="1">
      <c r="B79" s="45"/>
      <c r="C79" s="73"/>
      <c r="D79" s="73"/>
      <c r="E79" s="73"/>
      <c r="F79" s="73"/>
      <c r="G79" s="73"/>
      <c r="H79" s="73"/>
      <c r="I79" s="176"/>
      <c r="J79" s="73"/>
      <c r="K79" s="73"/>
      <c r="L79" s="71"/>
    </row>
    <row r="80" s="7" customFormat="1" ht="29.28" customHeight="1">
      <c r="B80" s="180"/>
      <c r="C80" s="181" t="s">
        <v>105</v>
      </c>
      <c r="D80" s="182" t="s">
        <v>56</v>
      </c>
      <c r="E80" s="182" t="s">
        <v>52</v>
      </c>
      <c r="F80" s="182" t="s">
        <v>106</v>
      </c>
      <c r="G80" s="182" t="s">
        <v>107</v>
      </c>
      <c r="H80" s="182" t="s">
        <v>108</v>
      </c>
      <c r="I80" s="183" t="s">
        <v>109</v>
      </c>
      <c r="J80" s="182" t="s">
        <v>101</v>
      </c>
      <c r="K80" s="184" t="s">
        <v>110</v>
      </c>
      <c r="L80" s="185"/>
      <c r="M80" s="101" t="s">
        <v>111</v>
      </c>
      <c r="N80" s="102" t="s">
        <v>41</v>
      </c>
      <c r="O80" s="102" t="s">
        <v>112</v>
      </c>
      <c r="P80" s="102" t="s">
        <v>113</v>
      </c>
      <c r="Q80" s="102" t="s">
        <v>114</v>
      </c>
      <c r="R80" s="102" t="s">
        <v>115</v>
      </c>
      <c r="S80" s="102" t="s">
        <v>116</v>
      </c>
      <c r="T80" s="103" t="s">
        <v>117</v>
      </c>
    </row>
    <row r="81" s="1" customFormat="1" ht="29.28" customHeight="1">
      <c r="B81" s="45"/>
      <c r="C81" s="107" t="s">
        <v>102</v>
      </c>
      <c r="D81" s="73"/>
      <c r="E81" s="73"/>
      <c r="F81" s="73"/>
      <c r="G81" s="73"/>
      <c r="H81" s="73"/>
      <c r="I81" s="176"/>
      <c r="J81" s="186">
        <f>BK81</f>
        <v>0</v>
      </c>
      <c r="K81" s="73"/>
      <c r="L81" s="71"/>
      <c r="M81" s="104"/>
      <c r="N81" s="105"/>
      <c r="O81" s="105"/>
      <c r="P81" s="187">
        <f>P82+P101</f>
        <v>0</v>
      </c>
      <c r="Q81" s="105"/>
      <c r="R81" s="187">
        <f>R82+R101</f>
        <v>15.477894250000002</v>
      </c>
      <c r="S81" s="105"/>
      <c r="T81" s="188">
        <f>T82+T101</f>
        <v>0</v>
      </c>
      <c r="AT81" s="23" t="s">
        <v>70</v>
      </c>
      <c r="AU81" s="23" t="s">
        <v>103</v>
      </c>
      <c r="BK81" s="189">
        <f>BK82+BK101</f>
        <v>0</v>
      </c>
    </row>
    <row r="82" s="10" customFormat="1" ht="37.44" customHeight="1">
      <c r="B82" s="222"/>
      <c r="C82" s="223"/>
      <c r="D82" s="224" t="s">
        <v>70</v>
      </c>
      <c r="E82" s="225" t="s">
        <v>838</v>
      </c>
      <c r="F82" s="225" t="s">
        <v>839</v>
      </c>
      <c r="G82" s="223"/>
      <c r="H82" s="223"/>
      <c r="I82" s="226"/>
      <c r="J82" s="227">
        <f>BK82</f>
        <v>0</v>
      </c>
      <c r="K82" s="223"/>
      <c r="L82" s="228"/>
      <c r="M82" s="229"/>
      <c r="N82" s="230"/>
      <c r="O82" s="230"/>
      <c r="P82" s="231">
        <f>P83</f>
        <v>0</v>
      </c>
      <c r="Q82" s="230"/>
      <c r="R82" s="231">
        <f>R83</f>
        <v>0.02121</v>
      </c>
      <c r="S82" s="230"/>
      <c r="T82" s="232">
        <f>T83</f>
        <v>0</v>
      </c>
      <c r="AR82" s="233" t="s">
        <v>81</v>
      </c>
      <c r="AT82" s="234" t="s">
        <v>70</v>
      </c>
      <c r="AU82" s="234" t="s">
        <v>71</v>
      </c>
      <c r="AY82" s="233" t="s">
        <v>123</v>
      </c>
      <c r="BK82" s="235">
        <f>BK83</f>
        <v>0</v>
      </c>
    </row>
    <row r="83" s="10" customFormat="1" ht="19.92" customHeight="1">
      <c r="B83" s="222"/>
      <c r="C83" s="223"/>
      <c r="D83" s="224" t="s">
        <v>70</v>
      </c>
      <c r="E83" s="236" t="s">
        <v>840</v>
      </c>
      <c r="F83" s="236" t="s">
        <v>841</v>
      </c>
      <c r="G83" s="223"/>
      <c r="H83" s="223"/>
      <c r="I83" s="226"/>
      <c r="J83" s="237">
        <f>BK83</f>
        <v>0</v>
      </c>
      <c r="K83" s="223"/>
      <c r="L83" s="228"/>
      <c r="M83" s="229"/>
      <c r="N83" s="230"/>
      <c r="O83" s="230"/>
      <c r="P83" s="231">
        <f>SUM(P84:P100)</f>
        <v>0</v>
      </c>
      <c r="Q83" s="230"/>
      <c r="R83" s="231">
        <f>SUM(R84:R100)</f>
        <v>0.02121</v>
      </c>
      <c r="S83" s="230"/>
      <c r="T83" s="232">
        <f>SUM(T84:T100)</f>
        <v>0</v>
      </c>
      <c r="AR83" s="233" t="s">
        <v>81</v>
      </c>
      <c r="AT83" s="234" t="s">
        <v>70</v>
      </c>
      <c r="AU83" s="234" t="s">
        <v>79</v>
      </c>
      <c r="AY83" s="233" t="s">
        <v>123</v>
      </c>
      <c r="BK83" s="235">
        <f>SUM(BK84:BK100)</f>
        <v>0</v>
      </c>
    </row>
    <row r="84" s="1" customFormat="1" ht="38.25" customHeight="1">
      <c r="B84" s="45"/>
      <c r="C84" s="238" t="s">
        <v>79</v>
      </c>
      <c r="D84" s="238" t="s">
        <v>253</v>
      </c>
      <c r="E84" s="239" t="s">
        <v>842</v>
      </c>
      <c r="F84" s="240" t="s">
        <v>843</v>
      </c>
      <c r="G84" s="241" t="s">
        <v>293</v>
      </c>
      <c r="H84" s="242">
        <v>174.5</v>
      </c>
      <c r="I84" s="243"/>
      <c r="J84" s="244">
        <f>ROUND(I84*H84,2)</f>
        <v>0</v>
      </c>
      <c r="K84" s="240" t="s">
        <v>257</v>
      </c>
      <c r="L84" s="71"/>
      <c r="M84" s="245" t="s">
        <v>21</v>
      </c>
      <c r="N84" s="246" t="s">
        <v>42</v>
      </c>
      <c r="O84" s="46"/>
      <c r="P84" s="200">
        <f>O84*H84</f>
        <v>0</v>
      </c>
      <c r="Q84" s="200">
        <v>0</v>
      </c>
      <c r="R84" s="200">
        <f>Q84*H84</f>
        <v>0</v>
      </c>
      <c r="S84" s="200">
        <v>0</v>
      </c>
      <c r="T84" s="201">
        <f>S84*H84</f>
        <v>0</v>
      </c>
      <c r="AR84" s="23" t="s">
        <v>178</v>
      </c>
      <c r="AT84" s="23" t="s">
        <v>253</v>
      </c>
      <c r="AU84" s="23" t="s">
        <v>81</v>
      </c>
      <c r="AY84" s="23" t="s">
        <v>123</v>
      </c>
      <c r="BE84" s="202">
        <f>IF(N84="základní",J84,0)</f>
        <v>0</v>
      </c>
      <c r="BF84" s="202">
        <f>IF(N84="snížená",J84,0)</f>
        <v>0</v>
      </c>
      <c r="BG84" s="202">
        <f>IF(N84="zákl. přenesená",J84,0)</f>
        <v>0</v>
      </c>
      <c r="BH84" s="202">
        <f>IF(N84="sníž. přenesená",J84,0)</f>
        <v>0</v>
      </c>
      <c r="BI84" s="202">
        <f>IF(N84="nulová",J84,0)</f>
        <v>0</v>
      </c>
      <c r="BJ84" s="23" t="s">
        <v>79</v>
      </c>
      <c r="BK84" s="202">
        <f>ROUND(I84*H84,2)</f>
        <v>0</v>
      </c>
      <c r="BL84" s="23" t="s">
        <v>178</v>
      </c>
      <c r="BM84" s="23" t="s">
        <v>844</v>
      </c>
    </row>
    <row r="85" s="11" customFormat="1">
      <c r="B85" s="247"/>
      <c r="C85" s="248"/>
      <c r="D85" s="249" t="s">
        <v>259</v>
      </c>
      <c r="E85" s="250" t="s">
        <v>21</v>
      </c>
      <c r="F85" s="251" t="s">
        <v>827</v>
      </c>
      <c r="G85" s="248"/>
      <c r="H85" s="252">
        <v>162.5</v>
      </c>
      <c r="I85" s="253"/>
      <c r="J85" s="248"/>
      <c r="K85" s="248"/>
      <c r="L85" s="254"/>
      <c r="M85" s="255"/>
      <c r="N85" s="256"/>
      <c r="O85" s="256"/>
      <c r="P85" s="256"/>
      <c r="Q85" s="256"/>
      <c r="R85" s="256"/>
      <c r="S85" s="256"/>
      <c r="T85" s="257"/>
      <c r="AT85" s="258" t="s">
        <v>259</v>
      </c>
      <c r="AU85" s="258" t="s">
        <v>81</v>
      </c>
      <c r="AV85" s="11" t="s">
        <v>81</v>
      </c>
      <c r="AW85" s="11" t="s">
        <v>35</v>
      </c>
      <c r="AX85" s="11" t="s">
        <v>71</v>
      </c>
      <c r="AY85" s="258" t="s">
        <v>123</v>
      </c>
    </row>
    <row r="86" s="11" customFormat="1">
      <c r="B86" s="247"/>
      <c r="C86" s="248"/>
      <c r="D86" s="249" t="s">
        <v>259</v>
      </c>
      <c r="E86" s="250" t="s">
        <v>21</v>
      </c>
      <c r="F86" s="251" t="s">
        <v>845</v>
      </c>
      <c r="G86" s="248"/>
      <c r="H86" s="252">
        <v>12</v>
      </c>
      <c r="I86" s="253"/>
      <c r="J86" s="248"/>
      <c r="K86" s="248"/>
      <c r="L86" s="254"/>
      <c r="M86" s="255"/>
      <c r="N86" s="256"/>
      <c r="O86" s="256"/>
      <c r="P86" s="256"/>
      <c r="Q86" s="256"/>
      <c r="R86" s="256"/>
      <c r="S86" s="256"/>
      <c r="T86" s="257"/>
      <c r="AT86" s="258" t="s">
        <v>259</v>
      </c>
      <c r="AU86" s="258" t="s">
        <v>81</v>
      </c>
      <c r="AV86" s="11" t="s">
        <v>81</v>
      </c>
      <c r="AW86" s="11" t="s">
        <v>35</v>
      </c>
      <c r="AX86" s="11" t="s">
        <v>71</v>
      </c>
      <c r="AY86" s="258" t="s">
        <v>123</v>
      </c>
    </row>
    <row r="87" s="12" customFormat="1">
      <c r="B87" s="259"/>
      <c r="C87" s="260"/>
      <c r="D87" s="249" t="s">
        <v>259</v>
      </c>
      <c r="E87" s="261" t="s">
        <v>21</v>
      </c>
      <c r="F87" s="262" t="s">
        <v>286</v>
      </c>
      <c r="G87" s="260"/>
      <c r="H87" s="263">
        <v>174.5</v>
      </c>
      <c r="I87" s="264"/>
      <c r="J87" s="260"/>
      <c r="K87" s="260"/>
      <c r="L87" s="265"/>
      <c r="M87" s="266"/>
      <c r="N87" s="267"/>
      <c r="O87" s="267"/>
      <c r="P87" s="267"/>
      <c r="Q87" s="267"/>
      <c r="R87" s="267"/>
      <c r="S87" s="267"/>
      <c r="T87" s="268"/>
      <c r="AT87" s="269" t="s">
        <v>259</v>
      </c>
      <c r="AU87" s="269" t="s">
        <v>81</v>
      </c>
      <c r="AV87" s="12" t="s">
        <v>124</v>
      </c>
      <c r="AW87" s="12" t="s">
        <v>35</v>
      </c>
      <c r="AX87" s="12" t="s">
        <v>79</v>
      </c>
      <c r="AY87" s="269" t="s">
        <v>123</v>
      </c>
    </row>
    <row r="88" s="1" customFormat="1" ht="51" customHeight="1">
      <c r="B88" s="45"/>
      <c r="C88" s="238" t="s">
        <v>81</v>
      </c>
      <c r="D88" s="238" t="s">
        <v>253</v>
      </c>
      <c r="E88" s="239" t="s">
        <v>846</v>
      </c>
      <c r="F88" s="240" t="s">
        <v>847</v>
      </c>
      <c r="G88" s="241" t="s">
        <v>293</v>
      </c>
      <c r="H88" s="242">
        <v>4</v>
      </c>
      <c r="I88" s="243"/>
      <c r="J88" s="244">
        <f>ROUND(I88*H88,2)</f>
        <v>0</v>
      </c>
      <c r="K88" s="240" t="s">
        <v>257</v>
      </c>
      <c r="L88" s="71"/>
      <c r="M88" s="245" t="s">
        <v>21</v>
      </c>
      <c r="N88" s="246" t="s">
        <v>42</v>
      </c>
      <c r="O88" s="46"/>
      <c r="P88" s="200">
        <f>O88*H88</f>
        <v>0</v>
      </c>
      <c r="Q88" s="200">
        <v>0</v>
      </c>
      <c r="R88" s="200">
        <f>Q88*H88</f>
        <v>0</v>
      </c>
      <c r="S88" s="200">
        <v>0</v>
      </c>
      <c r="T88" s="201">
        <f>S88*H88</f>
        <v>0</v>
      </c>
      <c r="AR88" s="23" t="s">
        <v>178</v>
      </c>
      <c r="AT88" s="23" t="s">
        <v>253</v>
      </c>
      <c r="AU88" s="23" t="s">
        <v>81</v>
      </c>
      <c r="AY88" s="23" t="s">
        <v>123</v>
      </c>
      <c r="BE88" s="202">
        <f>IF(N88="základní",J88,0)</f>
        <v>0</v>
      </c>
      <c r="BF88" s="202">
        <f>IF(N88="snížená",J88,0)</f>
        <v>0</v>
      </c>
      <c r="BG88" s="202">
        <f>IF(N88="zákl. přenesená",J88,0)</f>
        <v>0</v>
      </c>
      <c r="BH88" s="202">
        <f>IF(N88="sníž. přenesená",J88,0)</f>
        <v>0</v>
      </c>
      <c r="BI88" s="202">
        <f>IF(N88="nulová",J88,0)</f>
        <v>0</v>
      </c>
      <c r="BJ88" s="23" t="s">
        <v>79</v>
      </c>
      <c r="BK88" s="202">
        <f>ROUND(I88*H88,2)</f>
        <v>0</v>
      </c>
      <c r="BL88" s="23" t="s">
        <v>178</v>
      </c>
      <c r="BM88" s="23" t="s">
        <v>848</v>
      </c>
    </row>
    <row r="89" s="11" customFormat="1">
      <c r="B89" s="247"/>
      <c r="C89" s="248"/>
      <c r="D89" s="249" t="s">
        <v>259</v>
      </c>
      <c r="E89" s="250" t="s">
        <v>21</v>
      </c>
      <c r="F89" s="251" t="s">
        <v>849</v>
      </c>
      <c r="G89" s="248"/>
      <c r="H89" s="252">
        <v>4</v>
      </c>
      <c r="I89" s="253"/>
      <c r="J89" s="248"/>
      <c r="K89" s="248"/>
      <c r="L89" s="254"/>
      <c r="M89" s="255"/>
      <c r="N89" s="256"/>
      <c r="O89" s="256"/>
      <c r="P89" s="256"/>
      <c r="Q89" s="256"/>
      <c r="R89" s="256"/>
      <c r="S89" s="256"/>
      <c r="T89" s="257"/>
      <c r="AT89" s="258" t="s">
        <v>259</v>
      </c>
      <c r="AU89" s="258" t="s">
        <v>81</v>
      </c>
      <c r="AV89" s="11" t="s">
        <v>81</v>
      </c>
      <c r="AW89" s="11" t="s">
        <v>35</v>
      </c>
      <c r="AX89" s="11" t="s">
        <v>79</v>
      </c>
      <c r="AY89" s="258" t="s">
        <v>123</v>
      </c>
    </row>
    <row r="90" s="1" customFormat="1" ht="16.5" customHeight="1">
      <c r="B90" s="45"/>
      <c r="C90" s="238" t="s">
        <v>129</v>
      </c>
      <c r="D90" s="238" t="s">
        <v>253</v>
      </c>
      <c r="E90" s="239" t="s">
        <v>850</v>
      </c>
      <c r="F90" s="240" t="s">
        <v>851</v>
      </c>
      <c r="G90" s="241" t="s">
        <v>414</v>
      </c>
      <c r="H90" s="242">
        <v>6</v>
      </c>
      <c r="I90" s="243"/>
      <c r="J90" s="244">
        <f>ROUND(I90*H90,2)</f>
        <v>0</v>
      </c>
      <c r="K90" s="240" t="s">
        <v>257</v>
      </c>
      <c r="L90" s="71"/>
      <c r="M90" s="245" t="s">
        <v>21</v>
      </c>
      <c r="N90" s="246" t="s">
        <v>42</v>
      </c>
      <c r="O90" s="46"/>
      <c r="P90" s="200">
        <f>O90*H90</f>
        <v>0</v>
      </c>
      <c r="Q90" s="200">
        <v>0</v>
      </c>
      <c r="R90" s="200">
        <f>Q90*H90</f>
        <v>0</v>
      </c>
      <c r="S90" s="200">
        <v>0</v>
      </c>
      <c r="T90" s="201">
        <f>S90*H90</f>
        <v>0</v>
      </c>
      <c r="AR90" s="23" t="s">
        <v>178</v>
      </c>
      <c r="AT90" s="23" t="s">
        <v>253</v>
      </c>
      <c r="AU90" s="23" t="s">
        <v>81</v>
      </c>
      <c r="AY90" s="23" t="s">
        <v>123</v>
      </c>
      <c r="BE90" s="202">
        <f>IF(N90="základní",J90,0)</f>
        <v>0</v>
      </c>
      <c r="BF90" s="202">
        <f>IF(N90="snížená",J90,0)</f>
        <v>0</v>
      </c>
      <c r="BG90" s="202">
        <f>IF(N90="zákl. přenesená",J90,0)</f>
        <v>0</v>
      </c>
      <c r="BH90" s="202">
        <f>IF(N90="sníž. přenesená",J90,0)</f>
        <v>0</v>
      </c>
      <c r="BI90" s="202">
        <f>IF(N90="nulová",J90,0)</f>
        <v>0</v>
      </c>
      <c r="BJ90" s="23" t="s">
        <v>79</v>
      </c>
      <c r="BK90" s="202">
        <f>ROUND(I90*H90,2)</f>
        <v>0</v>
      </c>
      <c r="BL90" s="23" t="s">
        <v>178</v>
      </c>
      <c r="BM90" s="23" t="s">
        <v>852</v>
      </c>
    </row>
    <row r="91" s="1" customFormat="1" ht="25.5" customHeight="1">
      <c r="B91" s="45"/>
      <c r="C91" s="238" t="s">
        <v>124</v>
      </c>
      <c r="D91" s="238" t="s">
        <v>253</v>
      </c>
      <c r="E91" s="239" t="s">
        <v>853</v>
      </c>
      <c r="F91" s="240" t="s">
        <v>854</v>
      </c>
      <c r="G91" s="241" t="s">
        <v>414</v>
      </c>
      <c r="H91" s="242">
        <v>1</v>
      </c>
      <c r="I91" s="243"/>
      <c r="J91" s="244">
        <f>ROUND(I91*H91,2)</f>
        <v>0</v>
      </c>
      <c r="K91" s="240" t="s">
        <v>257</v>
      </c>
      <c r="L91" s="71"/>
      <c r="M91" s="245" t="s">
        <v>21</v>
      </c>
      <c r="N91" s="246" t="s">
        <v>42</v>
      </c>
      <c r="O91" s="46"/>
      <c r="P91" s="200">
        <f>O91*H91</f>
        <v>0</v>
      </c>
      <c r="Q91" s="200">
        <v>0</v>
      </c>
      <c r="R91" s="200">
        <f>Q91*H91</f>
        <v>0</v>
      </c>
      <c r="S91" s="200">
        <v>0</v>
      </c>
      <c r="T91" s="201">
        <f>S91*H91</f>
        <v>0</v>
      </c>
      <c r="AR91" s="23" t="s">
        <v>178</v>
      </c>
      <c r="AT91" s="23" t="s">
        <v>253</v>
      </c>
      <c r="AU91" s="23" t="s">
        <v>81</v>
      </c>
      <c r="AY91" s="23" t="s">
        <v>123</v>
      </c>
      <c r="BE91" s="202">
        <f>IF(N91="základní",J91,0)</f>
        <v>0</v>
      </c>
      <c r="BF91" s="202">
        <f>IF(N91="snížená",J91,0)</f>
        <v>0</v>
      </c>
      <c r="BG91" s="202">
        <f>IF(N91="zákl. přenesená",J91,0)</f>
        <v>0</v>
      </c>
      <c r="BH91" s="202">
        <f>IF(N91="sníž. přenesená",J91,0)</f>
        <v>0</v>
      </c>
      <c r="BI91" s="202">
        <f>IF(N91="nulová",J91,0)</f>
        <v>0</v>
      </c>
      <c r="BJ91" s="23" t="s">
        <v>79</v>
      </c>
      <c r="BK91" s="202">
        <f>ROUND(I91*H91,2)</f>
        <v>0</v>
      </c>
      <c r="BL91" s="23" t="s">
        <v>178</v>
      </c>
      <c r="BM91" s="23" t="s">
        <v>855</v>
      </c>
    </row>
    <row r="92" s="1" customFormat="1" ht="16.5" customHeight="1">
      <c r="B92" s="45"/>
      <c r="C92" s="190" t="s">
        <v>136</v>
      </c>
      <c r="D92" s="190" t="s">
        <v>118</v>
      </c>
      <c r="E92" s="191" t="s">
        <v>856</v>
      </c>
      <c r="F92" s="192" t="s">
        <v>857</v>
      </c>
      <c r="G92" s="193" t="s">
        <v>414</v>
      </c>
      <c r="H92" s="194">
        <v>1</v>
      </c>
      <c r="I92" s="195"/>
      <c r="J92" s="196">
        <f>ROUND(I92*H92,2)</f>
        <v>0</v>
      </c>
      <c r="K92" s="192" t="s">
        <v>257</v>
      </c>
      <c r="L92" s="197"/>
      <c r="M92" s="198" t="s">
        <v>21</v>
      </c>
      <c r="N92" s="199" t="s">
        <v>42</v>
      </c>
      <c r="O92" s="46"/>
      <c r="P92" s="200">
        <f>O92*H92</f>
        <v>0</v>
      </c>
      <c r="Q92" s="200">
        <v>0.0080999999999999996</v>
      </c>
      <c r="R92" s="200">
        <f>Q92*H92</f>
        <v>0.0080999999999999996</v>
      </c>
      <c r="S92" s="200">
        <v>0</v>
      </c>
      <c r="T92" s="201">
        <f>S92*H92</f>
        <v>0</v>
      </c>
      <c r="AR92" s="23" t="s">
        <v>858</v>
      </c>
      <c r="AT92" s="23" t="s">
        <v>118</v>
      </c>
      <c r="AU92" s="23" t="s">
        <v>81</v>
      </c>
      <c r="AY92" s="23" t="s">
        <v>123</v>
      </c>
      <c r="BE92" s="202">
        <f>IF(N92="základní",J92,0)</f>
        <v>0</v>
      </c>
      <c r="BF92" s="202">
        <f>IF(N92="snížená",J92,0)</f>
        <v>0</v>
      </c>
      <c r="BG92" s="202">
        <f>IF(N92="zákl. přenesená",J92,0)</f>
        <v>0</v>
      </c>
      <c r="BH92" s="202">
        <f>IF(N92="sníž. přenesená",J92,0)</f>
        <v>0</v>
      </c>
      <c r="BI92" s="202">
        <f>IF(N92="nulová",J92,0)</f>
        <v>0</v>
      </c>
      <c r="BJ92" s="23" t="s">
        <v>79</v>
      </c>
      <c r="BK92" s="202">
        <f>ROUND(I92*H92,2)</f>
        <v>0</v>
      </c>
      <c r="BL92" s="23" t="s">
        <v>858</v>
      </c>
      <c r="BM92" s="23" t="s">
        <v>859</v>
      </c>
    </row>
    <row r="93" s="1" customFormat="1" ht="16.5" customHeight="1">
      <c r="B93" s="45"/>
      <c r="C93" s="238" t="s">
        <v>140</v>
      </c>
      <c r="D93" s="238" t="s">
        <v>253</v>
      </c>
      <c r="E93" s="239" t="s">
        <v>860</v>
      </c>
      <c r="F93" s="240" t="s">
        <v>861</v>
      </c>
      <c r="G93" s="241" t="s">
        <v>414</v>
      </c>
      <c r="H93" s="242">
        <v>2</v>
      </c>
      <c r="I93" s="243"/>
      <c r="J93" s="244">
        <f>ROUND(I93*H93,2)</f>
        <v>0</v>
      </c>
      <c r="K93" s="240" t="s">
        <v>21</v>
      </c>
      <c r="L93" s="71"/>
      <c r="M93" s="245" t="s">
        <v>21</v>
      </c>
      <c r="N93" s="246" t="s">
        <v>42</v>
      </c>
      <c r="O93" s="46"/>
      <c r="P93" s="200">
        <f>O93*H93</f>
        <v>0</v>
      </c>
      <c r="Q93" s="200">
        <v>0</v>
      </c>
      <c r="R93" s="200">
        <f>Q93*H93</f>
        <v>0</v>
      </c>
      <c r="S93" s="200">
        <v>0</v>
      </c>
      <c r="T93" s="201">
        <f>S93*H93</f>
        <v>0</v>
      </c>
      <c r="AR93" s="23" t="s">
        <v>178</v>
      </c>
      <c r="AT93" s="23" t="s">
        <v>253</v>
      </c>
      <c r="AU93" s="23" t="s">
        <v>81</v>
      </c>
      <c r="AY93" s="23" t="s">
        <v>123</v>
      </c>
      <c r="BE93" s="202">
        <f>IF(N93="základní",J93,0)</f>
        <v>0</v>
      </c>
      <c r="BF93" s="202">
        <f>IF(N93="snížená",J93,0)</f>
        <v>0</v>
      </c>
      <c r="BG93" s="202">
        <f>IF(N93="zákl. přenesená",J93,0)</f>
        <v>0</v>
      </c>
      <c r="BH93" s="202">
        <f>IF(N93="sníž. přenesená",J93,0)</f>
        <v>0</v>
      </c>
      <c r="BI93" s="202">
        <f>IF(N93="nulová",J93,0)</f>
        <v>0</v>
      </c>
      <c r="BJ93" s="23" t="s">
        <v>79</v>
      </c>
      <c r="BK93" s="202">
        <f>ROUND(I93*H93,2)</f>
        <v>0</v>
      </c>
      <c r="BL93" s="23" t="s">
        <v>178</v>
      </c>
      <c r="BM93" s="23" t="s">
        <v>862</v>
      </c>
    </row>
    <row r="94" s="1" customFormat="1" ht="16.5" customHeight="1">
      <c r="B94" s="45"/>
      <c r="C94" s="190" t="s">
        <v>144</v>
      </c>
      <c r="D94" s="190" t="s">
        <v>118</v>
      </c>
      <c r="E94" s="191" t="s">
        <v>863</v>
      </c>
      <c r="F94" s="192" t="s">
        <v>864</v>
      </c>
      <c r="G94" s="193" t="s">
        <v>414</v>
      </c>
      <c r="H94" s="194">
        <v>2</v>
      </c>
      <c r="I94" s="195"/>
      <c r="J94" s="196">
        <f>ROUND(I94*H94,2)</f>
        <v>0</v>
      </c>
      <c r="K94" s="192" t="s">
        <v>21</v>
      </c>
      <c r="L94" s="197"/>
      <c r="M94" s="198" t="s">
        <v>21</v>
      </c>
      <c r="N94" s="199" t="s">
        <v>42</v>
      </c>
      <c r="O94" s="46"/>
      <c r="P94" s="200">
        <f>O94*H94</f>
        <v>0</v>
      </c>
      <c r="Q94" s="200">
        <v>0.0040800000000000003</v>
      </c>
      <c r="R94" s="200">
        <f>Q94*H94</f>
        <v>0.0081600000000000006</v>
      </c>
      <c r="S94" s="200">
        <v>0</v>
      </c>
      <c r="T94" s="201">
        <f>S94*H94</f>
        <v>0</v>
      </c>
      <c r="AR94" s="23" t="s">
        <v>411</v>
      </c>
      <c r="AT94" s="23" t="s">
        <v>118</v>
      </c>
      <c r="AU94" s="23" t="s">
        <v>81</v>
      </c>
      <c r="AY94" s="23" t="s">
        <v>123</v>
      </c>
      <c r="BE94" s="202">
        <f>IF(N94="základní",J94,0)</f>
        <v>0</v>
      </c>
      <c r="BF94" s="202">
        <f>IF(N94="snížená",J94,0)</f>
        <v>0</v>
      </c>
      <c r="BG94" s="202">
        <f>IF(N94="zákl. přenesená",J94,0)</f>
        <v>0</v>
      </c>
      <c r="BH94" s="202">
        <f>IF(N94="sníž. přenesená",J94,0)</f>
        <v>0</v>
      </c>
      <c r="BI94" s="202">
        <f>IF(N94="nulová",J94,0)</f>
        <v>0</v>
      </c>
      <c r="BJ94" s="23" t="s">
        <v>79</v>
      </c>
      <c r="BK94" s="202">
        <f>ROUND(I94*H94,2)</f>
        <v>0</v>
      </c>
      <c r="BL94" s="23" t="s">
        <v>178</v>
      </c>
      <c r="BM94" s="23" t="s">
        <v>865</v>
      </c>
    </row>
    <row r="95" s="1" customFormat="1" ht="76.5" customHeight="1">
      <c r="B95" s="45"/>
      <c r="C95" s="190" t="s">
        <v>122</v>
      </c>
      <c r="D95" s="190" t="s">
        <v>118</v>
      </c>
      <c r="E95" s="191" t="s">
        <v>866</v>
      </c>
      <c r="F95" s="192" t="s">
        <v>867</v>
      </c>
      <c r="G95" s="193" t="s">
        <v>414</v>
      </c>
      <c r="H95" s="194">
        <v>1</v>
      </c>
      <c r="I95" s="195"/>
      <c r="J95" s="196">
        <f>ROUND(I95*H95,2)</f>
        <v>0</v>
      </c>
      <c r="K95" s="192" t="s">
        <v>21</v>
      </c>
      <c r="L95" s="197"/>
      <c r="M95" s="198" t="s">
        <v>21</v>
      </c>
      <c r="N95" s="199" t="s">
        <v>42</v>
      </c>
      <c r="O95" s="46"/>
      <c r="P95" s="200">
        <f>O95*H95</f>
        <v>0</v>
      </c>
      <c r="Q95" s="200">
        <v>0.0040800000000000003</v>
      </c>
      <c r="R95" s="200">
        <f>Q95*H95</f>
        <v>0.0040800000000000003</v>
      </c>
      <c r="S95" s="200">
        <v>0</v>
      </c>
      <c r="T95" s="201">
        <f>S95*H95</f>
        <v>0</v>
      </c>
      <c r="AR95" s="23" t="s">
        <v>411</v>
      </c>
      <c r="AT95" s="23" t="s">
        <v>118</v>
      </c>
      <c r="AU95" s="23" t="s">
        <v>81</v>
      </c>
      <c r="AY95" s="23" t="s">
        <v>123</v>
      </c>
      <c r="BE95" s="202">
        <f>IF(N95="základní",J95,0)</f>
        <v>0</v>
      </c>
      <c r="BF95" s="202">
        <f>IF(N95="snížená",J95,0)</f>
        <v>0</v>
      </c>
      <c r="BG95" s="202">
        <f>IF(N95="zákl. přenesená",J95,0)</f>
        <v>0</v>
      </c>
      <c r="BH95" s="202">
        <f>IF(N95="sníž. přenesená",J95,0)</f>
        <v>0</v>
      </c>
      <c r="BI95" s="202">
        <f>IF(N95="nulová",J95,0)</f>
        <v>0</v>
      </c>
      <c r="BJ95" s="23" t="s">
        <v>79</v>
      </c>
      <c r="BK95" s="202">
        <f>ROUND(I95*H95,2)</f>
        <v>0</v>
      </c>
      <c r="BL95" s="23" t="s">
        <v>178</v>
      </c>
      <c r="BM95" s="23" t="s">
        <v>868</v>
      </c>
    </row>
    <row r="96" s="1" customFormat="1" ht="25.5" customHeight="1">
      <c r="B96" s="45"/>
      <c r="C96" s="238" t="s">
        <v>151</v>
      </c>
      <c r="D96" s="238" t="s">
        <v>253</v>
      </c>
      <c r="E96" s="239" t="s">
        <v>869</v>
      </c>
      <c r="F96" s="240" t="s">
        <v>870</v>
      </c>
      <c r="G96" s="241" t="s">
        <v>414</v>
      </c>
      <c r="H96" s="242">
        <v>1</v>
      </c>
      <c r="I96" s="243"/>
      <c r="J96" s="244">
        <f>ROUND(I96*H96,2)</f>
        <v>0</v>
      </c>
      <c r="K96" s="240" t="s">
        <v>257</v>
      </c>
      <c r="L96" s="71"/>
      <c r="M96" s="245" t="s">
        <v>21</v>
      </c>
      <c r="N96" s="246" t="s">
        <v>42</v>
      </c>
      <c r="O96" s="46"/>
      <c r="P96" s="200">
        <f>O96*H96</f>
        <v>0</v>
      </c>
      <c r="Q96" s="200">
        <v>0</v>
      </c>
      <c r="R96" s="200">
        <f>Q96*H96</f>
        <v>0</v>
      </c>
      <c r="S96" s="200">
        <v>0</v>
      </c>
      <c r="T96" s="201">
        <f>S96*H96</f>
        <v>0</v>
      </c>
      <c r="AR96" s="23" t="s">
        <v>178</v>
      </c>
      <c r="AT96" s="23" t="s">
        <v>253</v>
      </c>
      <c r="AU96" s="23" t="s">
        <v>81</v>
      </c>
      <c r="AY96" s="23" t="s">
        <v>123</v>
      </c>
      <c r="BE96" s="202">
        <f>IF(N96="základní",J96,0)</f>
        <v>0</v>
      </c>
      <c r="BF96" s="202">
        <f>IF(N96="snížená",J96,0)</f>
        <v>0</v>
      </c>
      <c r="BG96" s="202">
        <f>IF(N96="zákl. přenesená",J96,0)</f>
        <v>0</v>
      </c>
      <c r="BH96" s="202">
        <f>IF(N96="sníž. přenesená",J96,0)</f>
        <v>0</v>
      </c>
      <c r="BI96" s="202">
        <f>IF(N96="nulová",J96,0)</f>
        <v>0</v>
      </c>
      <c r="BJ96" s="23" t="s">
        <v>79</v>
      </c>
      <c r="BK96" s="202">
        <f>ROUND(I96*H96,2)</f>
        <v>0</v>
      </c>
      <c r="BL96" s="23" t="s">
        <v>178</v>
      </c>
      <c r="BM96" s="23" t="s">
        <v>871</v>
      </c>
    </row>
    <row r="97" s="1" customFormat="1" ht="16.5" customHeight="1">
      <c r="B97" s="45"/>
      <c r="C97" s="238" t="s">
        <v>155</v>
      </c>
      <c r="D97" s="238" t="s">
        <v>253</v>
      </c>
      <c r="E97" s="239" t="s">
        <v>872</v>
      </c>
      <c r="F97" s="240" t="s">
        <v>873</v>
      </c>
      <c r="G97" s="241" t="s">
        <v>414</v>
      </c>
      <c r="H97" s="242">
        <v>6</v>
      </c>
      <c r="I97" s="243"/>
      <c r="J97" s="244">
        <f>ROUND(I97*H97,2)</f>
        <v>0</v>
      </c>
      <c r="K97" s="240" t="s">
        <v>257</v>
      </c>
      <c r="L97" s="71"/>
      <c r="M97" s="245" t="s">
        <v>21</v>
      </c>
      <c r="N97" s="246" t="s">
        <v>42</v>
      </c>
      <c r="O97" s="46"/>
      <c r="P97" s="200">
        <f>O97*H97</f>
        <v>0</v>
      </c>
      <c r="Q97" s="200">
        <v>0</v>
      </c>
      <c r="R97" s="200">
        <f>Q97*H97</f>
        <v>0</v>
      </c>
      <c r="S97" s="200">
        <v>0</v>
      </c>
      <c r="T97" s="201">
        <f>S97*H97</f>
        <v>0</v>
      </c>
      <c r="AR97" s="23" t="s">
        <v>178</v>
      </c>
      <c r="AT97" s="23" t="s">
        <v>253</v>
      </c>
      <c r="AU97" s="23" t="s">
        <v>81</v>
      </c>
      <c r="AY97" s="23" t="s">
        <v>123</v>
      </c>
      <c r="BE97" s="202">
        <f>IF(N97="základní",J97,0)</f>
        <v>0</v>
      </c>
      <c r="BF97" s="202">
        <f>IF(N97="snížená",J97,0)</f>
        <v>0</v>
      </c>
      <c r="BG97" s="202">
        <f>IF(N97="zákl. přenesená",J97,0)</f>
        <v>0</v>
      </c>
      <c r="BH97" s="202">
        <f>IF(N97="sníž. přenesená",J97,0)</f>
        <v>0</v>
      </c>
      <c r="BI97" s="202">
        <f>IF(N97="nulová",J97,0)</f>
        <v>0</v>
      </c>
      <c r="BJ97" s="23" t="s">
        <v>79</v>
      </c>
      <c r="BK97" s="202">
        <f>ROUND(I97*H97,2)</f>
        <v>0</v>
      </c>
      <c r="BL97" s="23" t="s">
        <v>178</v>
      </c>
      <c r="BM97" s="23" t="s">
        <v>874</v>
      </c>
    </row>
    <row r="98" s="1" customFormat="1" ht="16.5" customHeight="1">
      <c r="B98" s="45"/>
      <c r="C98" s="190" t="s">
        <v>159</v>
      </c>
      <c r="D98" s="190" t="s">
        <v>118</v>
      </c>
      <c r="E98" s="191" t="s">
        <v>875</v>
      </c>
      <c r="F98" s="192" t="s">
        <v>876</v>
      </c>
      <c r="G98" s="193" t="s">
        <v>414</v>
      </c>
      <c r="H98" s="194">
        <v>1</v>
      </c>
      <c r="I98" s="195"/>
      <c r="J98" s="196">
        <f>ROUND(I98*H98,2)</f>
        <v>0</v>
      </c>
      <c r="K98" s="192" t="s">
        <v>257</v>
      </c>
      <c r="L98" s="197"/>
      <c r="M98" s="198" t="s">
        <v>21</v>
      </c>
      <c r="N98" s="199" t="s">
        <v>42</v>
      </c>
      <c r="O98" s="46"/>
      <c r="P98" s="200">
        <f>O98*H98</f>
        <v>0</v>
      </c>
      <c r="Q98" s="200">
        <v>0.00012</v>
      </c>
      <c r="R98" s="200">
        <f>Q98*H98</f>
        <v>0.00012</v>
      </c>
      <c r="S98" s="200">
        <v>0</v>
      </c>
      <c r="T98" s="201">
        <f>S98*H98</f>
        <v>0</v>
      </c>
      <c r="AR98" s="23" t="s">
        <v>411</v>
      </c>
      <c r="AT98" s="23" t="s">
        <v>118</v>
      </c>
      <c r="AU98" s="23" t="s">
        <v>81</v>
      </c>
      <c r="AY98" s="23" t="s">
        <v>123</v>
      </c>
      <c r="BE98" s="202">
        <f>IF(N98="základní",J98,0)</f>
        <v>0</v>
      </c>
      <c r="BF98" s="202">
        <f>IF(N98="snížená",J98,0)</f>
        <v>0</v>
      </c>
      <c r="BG98" s="202">
        <f>IF(N98="zákl. přenesená",J98,0)</f>
        <v>0</v>
      </c>
      <c r="BH98" s="202">
        <f>IF(N98="sníž. přenesená",J98,0)</f>
        <v>0</v>
      </c>
      <c r="BI98" s="202">
        <f>IF(N98="nulová",J98,0)</f>
        <v>0</v>
      </c>
      <c r="BJ98" s="23" t="s">
        <v>79</v>
      </c>
      <c r="BK98" s="202">
        <f>ROUND(I98*H98,2)</f>
        <v>0</v>
      </c>
      <c r="BL98" s="23" t="s">
        <v>178</v>
      </c>
      <c r="BM98" s="23" t="s">
        <v>877</v>
      </c>
    </row>
    <row r="99" s="1" customFormat="1" ht="16.5" customHeight="1">
      <c r="B99" s="45"/>
      <c r="C99" s="190" t="s">
        <v>163</v>
      </c>
      <c r="D99" s="190" t="s">
        <v>118</v>
      </c>
      <c r="E99" s="191" t="s">
        <v>878</v>
      </c>
      <c r="F99" s="192" t="s">
        <v>879</v>
      </c>
      <c r="G99" s="193" t="s">
        <v>414</v>
      </c>
      <c r="H99" s="194">
        <v>5</v>
      </c>
      <c r="I99" s="195"/>
      <c r="J99" s="196">
        <f>ROUND(I99*H99,2)</f>
        <v>0</v>
      </c>
      <c r="K99" s="192" t="s">
        <v>257</v>
      </c>
      <c r="L99" s="197"/>
      <c r="M99" s="198" t="s">
        <v>21</v>
      </c>
      <c r="N99" s="199" t="s">
        <v>42</v>
      </c>
      <c r="O99" s="46"/>
      <c r="P99" s="200">
        <f>O99*H99</f>
        <v>0</v>
      </c>
      <c r="Q99" s="200">
        <v>0.00014999999999999999</v>
      </c>
      <c r="R99" s="200">
        <f>Q99*H99</f>
        <v>0.00074999999999999991</v>
      </c>
      <c r="S99" s="200">
        <v>0</v>
      </c>
      <c r="T99" s="201">
        <f>S99*H99</f>
        <v>0</v>
      </c>
      <c r="AR99" s="23" t="s">
        <v>411</v>
      </c>
      <c r="AT99" s="23" t="s">
        <v>118</v>
      </c>
      <c r="AU99" s="23" t="s">
        <v>81</v>
      </c>
      <c r="AY99" s="23" t="s">
        <v>123</v>
      </c>
      <c r="BE99" s="202">
        <f>IF(N99="základní",J99,0)</f>
        <v>0</v>
      </c>
      <c r="BF99" s="202">
        <f>IF(N99="snížená",J99,0)</f>
        <v>0</v>
      </c>
      <c r="BG99" s="202">
        <f>IF(N99="zákl. přenesená",J99,0)</f>
        <v>0</v>
      </c>
      <c r="BH99" s="202">
        <f>IF(N99="sníž. přenesená",J99,0)</f>
        <v>0</v>
      </c>
      <c r="BI99" s="202">
        <f>IF(N99="nulová",J99,0)</f>
        <v>0</v>
      </c>
      <c r="BJ99" s="23" t="s">
        <v>79</v>
      </c>
      <c r="BK99" s="202">
        <f>ROUND(I99*H99,2)</f>
        <v>0</v>
      </c>
      <c r="BL99" s="23" t="s">
        <v>178</v>
      </c>
      <c r="BM99" s="23" t="s">
        <v>880</v>
      </c>
    </row>
    <row r="100" s="1" customFormat="1" ht="16.5" customHeight="1">
      <c r="B100" s="45"/>
      <c r="C100" s="238" t="s">
        <v>167</v>
      </c>
      <c r="D100" s="238" t="s">
        <v>253</v>
      </c>
      <c r="E100" s="239" t="s">
        <v>881</v>
      </c>
      <c r="F100" s="240" t="s">
        <v>882</v>
      </c>
      <c r="G100" s="241" t="s">
        <v>414</v>
      </c>
      <c r="H100" s="242">
        <v>1</v>
      </c>
      <c r="I100" s="243"/>
      <c r="J100" s="244">
        <f>ROUND(I100*H100,2)</f>
        <v>0</v>
      </c>
      <c r="K100" s="240" t="s">
        <v>257</v>
      </c>
      <c r="L100" s="71"/>
      <c r="M100" s="245" t="s">
        <v>21</v>
      </c>
      <c r="N100" s="246" t="s">
        <v>42</v>
      </c>
      <c r="O100" s="46"/>
      <c r="P100" s="200">
        <f>O100*H100</f>
        <v>0</v>
      </c>
      <c r="Q100" s="200">
        <v>0</v>
      </c>
      <c r="R100" s="200">
        <f>Q100*H100</f>
        <v>0</v>
      </c>
      <c r="S100" s="200">
        <v>0</v>
      </c>
      <c r="T100" s="201">
        <f>S100*H100</f>
        <v>0</v>
      </c>
      <c r="AR100" s="23" t="s">
        <v>178</v>
      </c>
      <c r="AT100" s="23" t="s">
        <v>253</v>
      </c>
      <c r="AU100" s="23" t="s">
        <v>81</v>
      </c>
      <c r="AY100" s="23" t="s">
        <v>123</v>
      </c>
      <c r="BE100" s="202">
        <f>IF(N100="základní",J100,0)</f>
        <v>0</v>
      </c>
      <c r="BF100" s="202">
        <f>IF(N100="snížená",J100,0)</f>
        <v>0</v>
      </c>
      <c r="BG100" s="202">
        <f>IF(N100="zákl. přenesená",J100,0)</f>
        <v>0</v>
      </c>
      <c r="BH100" s="202">
        <f>IF(N100="sníž. přenesená",J100,0)</f>
        <v>0</v>
      </c>
      <c r="BI100" s="202">
        <f>IF(N100="nulová",J100,0)</f>
        <v>0</v>
      </c>
      <c r="BJ100" s="23" t="s">
        <v>79</v>
      </c>
      <c r="BK100" s="202">
        <f>ROUND(I100*H100,2)</f>
        <v>0</v>
      </c>
      <c r="BL100" s="23" t="s">
        <v>178</v>
      </c>
      <c r="BM100" s="23" t="s">
        <v>883</v>
      </c>
    </row>
    <row r="101" s="10" customFormat="1" ht="37.44" customHeight="1">
      <c r="B101" s="222"/>
      <c r="C101" s="223"/>
      <c r="D101" s="224" t="s">
        <v>70</v>
      </c>
      <c r="E101" s="225" t="s">
        <v>118</v>
      </c>
      <c r="F101" s="225" t="s">
        <v>884</v>
      </c>
      <c r="G101" s="223"/>
      <c r="H101" s="223"/>
      <c r="I101" s="226"/>
      <c r="J101" s="227">
        <f>BK101</f>
        <v>0</v>
      </c>
      <c r="K101" s="223"/>
      <c r="L101" s="228"/>
      <c r="M101" s="229"/>
      <c r="N101" s="230"/>
      <c r="O101" s="230"/>
      <c r="P101" s="231">
        <f>P102+P135</f>
        <v>0</v>
      </c>
      <c r="Q101" s="230"/>
      <c r="R101" s="231">
        <f>R102+R135</f>
        <v>15.456684250000002</v>
      </c>
      <c r="S101" s="230"/>
      <c r="T101" s="232">
        <f>T102+T135</f>
        <v>0</v>
      </c>
      <c r="AR101" s="233" t="s">
        <v>129</v>
      </c>
      <c r="AT101" s="234" t="s">
        <v>70</v>
      </c>
      <c r="AU101" s="234" t="s">
        <v>71</v>
      </c>
      <c r="AY101" s="233" t="s">
        <v>123</v>
      </c>
      <c r="BK101" s="235">
        <f>BK102+BK135</f>
        <v>0</v>
      </c>
    </row>
    <row r="102" s="10" customFormat="1" ht="19.92" customHeight="1">
      <c r="B102" s="222"/>
      <c r="C102" s="223"/>
      <c r="D102" s="224" t="s">
        <v>70</v>
      </c>
      <c r="E102" s="236" t="s">
        <v>885</v>
      </c>
      <c r="F102" s="236" t="s">
        <v>886</v>
      </c>
      <c r="G102" s="223"/>
      <c r="H102" s="223"/>
      <c r="I102" s="226"/>
      <c r="J102" s="237">
        <f>BK102</f>
        <v>0</v>
      </c>
      <c r="K102" s="223"/>
      <c r="L102" s="228"/>
      <c r="M102" s="229"/>
      <c r="N102" s="230"/>
      <c r="O102" s="230"/>
      <c r="P102" s="231">
        <f>SUM(P103:P134)</f>
        <v>0</v>
      </c>
      <c r="Q102" s="230"/>
      <c r="R102" s="231">
        <f>SUM(R103:R134)</f>
        <v>0.20975549999999998</v>
      </c>
      <c r="S102" s="230"/>
      <c r="T102" s="232">
        <f>SUM(T103:T134)</f>
        <v>0</v>
      </c>
      <c r="AR102" s="233" t="s">
        <v>129</v>
      </c>
      <c r="AT102" s="234" t="s">
        <v>70</v>
      </c>
      <c r="AU102" s="234" t="s">
        <v>79</v>
      </c>
      <c r="AY102" s="233" t="s">
        <v>123</v>
      </c>
      <c r="BK102" s="235">
        <f>SUM(BK103:BK134)</f>
        <v>0</v>
      </c>
    </row>
    <row r="103" s="1" customFormat="1" ht="16.5" customHeight="1">
      <c r="B103" s="45"/>
      <c r="C103" s="238" t="s">
        <v>171</v>
      </c>
      <c r="D103" s="238" t="s">
        <v>253</v>
      </c>
      <c r="E103" s="239" t="s">
        <v>887</v>
      </c>
      <c r="F103" s="240" t="s">
        <v>888</v>
      </c>
      <c r="G103" s="241" t="s">
        <v>293</v>
      </c>
      <c r="H103" s="242">
        <v>74.5</v>
      </c>
      <c r="I103" s="243"/>
      <c r="J103" s="244">
        <f>ROUND(I103*H103,2)</f>
        <v>0</v>
      </c>
      <c r="K103" s="240" t="s">
        <v>257</v>
      </c>
      <c r="L103" s="71"/>
      <c r="M103" s="245" t="s">
        <v>21</v>
      </c>
      <c r="N103" s="246" t="s">
        <v>42</v>
      </c>
      <c r="O103" s="46"/>
      <c r="P103" s="200">
        <f>O103*H103</f>
        <v>0</v>
      </c>
      <c r="Q103" s="200">
        <v>0</v>
      </c>
      <c r="R103" s="200">
        <f>Q103*H103</f>
        <v>0</v>
      </c>
      <c r="S103" s="200">
        <v>0</v>
      </c>
      <c r="T103" s="201">
        <f>S103*H103</f>
        <v>0</v>
      </c>
      <c r="AR103" s="23" t="s">
        <v>229</v>
      </c>
      <c r="AT103" s="23" t="s">
        <v>253</v>
      </c>
      <c r="AU103" s="23" t="s">
        <v>81</v>
      </c>
      <c r="AY103" s="23" t="s">
        <v>123</v>
      </c>
      <c r="BE103" s="202">
        <f>IF(N103="základní",J103,0)</f>
        <v>0</v>
      </c>
      <c r="BF103" s="202">
        <f>IF(N103="snížená",J103,0)</f>
        <v>0</v>
      </c>
      <c r="BG103" s="202">
        <f>IF(N103="zákl. přenesená",J103,0)</f>
        <v>0</v>
      </c>
      <c r="BH103" s="202">
        <f>IF(N103="sníž. přenesená",J103,0)</f>
        <v>0</v>
      </c>
      <c r="BI103" s="202">
        <f>IF(N103="nulová",J103,0)</f>
        <v>0</v>
      </c>
      <c r="BJ103" s="23" t="s">
        <v>79</v>
      </c>
      <c r="BK103" s="202">
        <f>ROUND(I103*H103,2)</f>
        <v>0</v>
      </c>
      <c r="BL103" s="23" t="s">
        <v>229</v>
      </c>
      <c r="BM103" s="23" t="s">
        <v>889</v>
      </c>
    </row>
    <row r="104" s="11" customFormat="1">
      <c r="B104" s="247"/>
      <c r="C104" s="248"/>
      <c r="D104" s="249" t="s">
        <v>259</v>
      </c>
      <c r="E104" s="250" t="s">
        <v>21</v>
      </c>
      <c r="F104" s="251" t="s">
        <v>829</v>
      </c>
      <c r="G104" s="248"/>
      <c r="H104" s="252">
        <v>74.5</v>
      </c>
      <c r="I104" s="253"/>
      <c r="J104" s="248"/>
      <c r="K104" s="248"/>
      <c r="L104" s="254"/>
      <c r="M104" s="255"/>
      <c r="N104" s="256"/>
      <c r="O104" s="256"/>
      <c r="P104" s="256"/>
      <c r="Q104" s="256"/>
      <c r="R104" s="256"/>
      <c r="S104" s="256"/>
      <c r="T104" s="257"/>
      <c r="AT104" s="258" t="s">
        <v>259</v>
      </c>
      <c r="AU104" s="258" t="s">
        <v>81</v>
      </c>
      <c r="AV104" s="11" t="s">
        <v>81</v>
      </c>
      <c r="AW104" s="11" t="s">
        <v>35</v>
      </c>
      <c r="AX104" s="11" t="s">
        <v>79</v>
      </c>
      <c r="AY104" s="258" t="s">
        <v>123</v>
      </c>
    </row>
    <row r="105" s="1" customFormat="1" ht="25.5" customHeight="1">
      <c r="B105" s="45"/>
      <c r="C105" s="190" t="s">
        <v>10</v>
      </c>
      <c r="D105" s="190" t="s">
        <v>118</v>
      </c>
      <c r="E105" s="191" t="s">
        <v>890</v>
      </c>
      <c r="F105" s="192" t="s">
        <v>891</v>
      </c>
      <c r="G105" s="193" t="s">
        <v>293</v>
      </c>
      <c r="H105" s="194">
        <v>81.950000000000003</v>
      </c>
      <c r="I105" s="195"/>
      <c r="J105" s="196">
        <f>ROUND(I105*H105,2)</f>
        <v>0</v>
      </c>
      <c r="K105" s="192" t="s">
        <v>257</v>
      </c>
      <c r="L105" s="197"/>
      <c r="M105" s="198" t="s">
        <v>21</v>
      </c>
      <c r="N105" s="199" t="s">
        <v>42</v>
      </c>
      <c r="O105" s="46"/>
      <c r="P105" s="200">
        <f>O105*H105</f>
        <v>0</v>
      </c>
      <c r="Q105" s="200">
        <v>2.0000000000000002E-05</v>
      </c>
      <c r="R105" s="200">
        <f>Q105*H105</f>
        <v>0.0016390000000000003</v>
      </c>
      <c r="S105" s="200">
        <v>0</v>
      </c>
      <c r="T105" s="201">
        <f>S105*H105</f>
        <v>0</v>
      </c>
      <c r="AR105" s="23" t="s">
        <v>858</v>
      </c>
      <c r="AT105" s="23" t="s">
        <v>118</v>
      </c>
      <c r="AU105" s="23" t="s">
        <v>81</v>
      </c>
      <c r="AY105" s="23" t="s">
        <v>123</v>
      </c>
      <c r="BE105" s="202">
        <f>IF(N105="základní",J105,0)</f>
        <v>0</v>
      </c>
      <c r="BF105" s="202">
        <f>IF(N105="snížená",J105,0)</f>
        <v>0</v>
      </c>
      <c r="BG105" s="202">
        <f>IF(N105="zákl. přenesená",J105,0)</f>
        <v>0</v>
      </c>
      <c r="BH105" s="202">
        <f>IF(N105="sníž. přenesená",J105,0)</f>
        <v>0</v>
      </c>
      <c r="BI105" s="202">
        <f>IF(N105="nulová",J105,0)</f>
        <v>0</v>
      </c>
      <c r="BJ105" s="23" t="s">
        <v>79</v>
      </c>
      <c r="BK105" s="202">
        <f>ROUND(I105*H105,2)</f>
        <v>0</v>
      </c>
      <c r="BL105" s="23" t="s">
        <v>858</v>
      </c>
      <c r="BM105" s="23" t="s">
        <v>892</v>
      </c>
    </row>
    <row r="106" s="11" customFormat="1">
      <c r="B106" s="247"/>
      <c r="C106" s="248"/>
      <c r="D106" s="249" t="s">
        <v>259</v>
      </c>
      <c r="E106" s="248"/>
      <c r="F106" s="251" t="s">
        <v>893</v>
      </c>
      <c r="G106" s="248"/>
      <c r="H106" s="252">
        <v>81.950000000000003</v>
      </c>
      <c r="I106" s="253"/>
      <c r="J106" s="248"/>
      <c r="K106" s="248"/>
      <c r="L106" s="254"/>
      <c r="M106" s="255"/>
      <c r="N106" s="256"/>
      <c r="O106" s="256"/>
      <c r="P106" s="256"/>
      <c r="Q106" s="256"/>
      <c r="R106" s="256"/>
      <c r="S106" s="256"/>
      <c r="T106" s="257"/>
      <c r="AT106" s="258" t="s">
        <v>259</v>
      </c>
      <c r="AU106" s="258" t="s">
        <v>81</v>
      </c>
      <c r="AV106" s="11" t="s">
        <v>81</v>
      </c>
      <c r="AW106" s="11" t="s">
        <v>6</v>
      </c>
      <c r="AX106" s="11" t="s">
        <v>79</v>
      </c>
      <c r="AY106" s="258" t="s">
        <v>123</v>
      </c>
    </row>
    <row r="107" s="1" customFormat="1" ht="16.5" customHeight="1">
      <c r="B107" s="45"/>
      <c r="C107" s="238" t="s">
        <v>178</v>
      </c>
      <c r="D107" s="238" t="s">
        <v>253</v>
      </c>
      <c r="E107" s="239" t="s">
        <v>894</v>
      </c>
      <c r="F107" s="240" t="s">
        <v>895</v>
      </c>
      <c r="G107" s="241" t="s">
        <v>414</v>
      </c>
      <c r="H107" s="242">
        <v>1</v>
      </c>
      <c r="I107" s="243"/>
      <c r="J107" s="244">
        <f>ROUND(I107*H107,2)</f>
        <v>0</v>
      </c>
      <c r="K107" s="240" t="s">
        <v>257</v>
      </c>
      <c r="L107" s="71"/>
      <c r="M107" s="245" t="s">
        <v>21</v>
      </c>
      <c r="N107" s="246" t="s">
        <v>42</v>
      </c>
      <c r="O107" s="46"/>
      <c r="P107" s="200">
        <f>O107*H107</f>
        <v>0</v>
      </c>
      <c r="Q107" s="200">
        <v>0</v>
      </c>
      <c r="R107" s="200">
        <f>Q107*H107</f>
        <v>0</v>
      </c>
      <c r="S107" s="200">
        <v>0</v>
      </c>
      <c r="T107" s="201">
        <f>S107*H107</f>
        <v>0</v>
      </c>
      <c r="AR107" s="23" t="s">
        <v>229</v>
      </c>
      <c r="AT107" s="23" t="s">
        <v>253</v>
      </c>
      <c r="AU107" s="23" t="s">
        <v>81</v>
      </c>
      <c r="AY107" s="23" t="s">
        <v>123</v>
      </c>
      <c r="BE107" s="202">
        <f>IF(N107="základní",J107,0)</f>
        <v>0</v>
      </c>
      <c r="BF107" s="202">
        <f>IF(N107="snížená",J107,0)</f>
        <v>0</v>
      </c>
      <c r="BG107" s="202">
        <f>IF(N107="zákl. přenesená",J107,0)</f>
        <v>0</v>
      </c>
      <c r="BH107" s="202">
        <f>IF(N107="sníž. přenesená",J107,0)</f>
        <v>0</v>
      </c>
      <c r="BI107" s="202">
        <f>IF(N107="nulová",J107,0)</f>
        <v>0</v>
      </c>
      <c r="BJ107" s="23" t="s">
        <v>79</v>
      </c>
      <c r="BK107" s="202">
        <f>ROUND(I107*H107,2)</f>
        <v>0</v>
      </c>
      <c r="BL107" s="23" t="s">
        <v>229</v>
      </c>
      <c r="BM107" s="23" t="s">
        <v>896</v>
      </c>
    </row>
    <row r="108" s="1" customFormat="1" ht="63.75" customHeight="1">
      <c r="B108" s="45"/>
      <c r="C108" s="238" t="s">
        <v>182</v>
      </c>
      <c r="D108" s="238" t="s">
        <v>253</v>
      </c>
      <c r="E108" s="239" t="s">
        <v>897</v>
      </c>
      <c r="F108" s="240" t="s">
        <v>898</v>
      </c>
      <c r="G108" s="241" t="s">
        <v>414</v>
      </c>
      <c r="H108" s="242">
        <v>1</v>
      </c>
      <c r="I108" s="243"/>
      <c r="J108" s="244">
        <f>ROUND(I108*H108,2)</f>
        <v>0</v>
      </c>
      <c r="K108" s="240" t="s">
        <v>257</v>
      </c>
      <c r="L108" s="71"/>
      <c r="M108" s="245" t="s">
        <v>21</v>
      </c>
      <c r="N108" s="246" t="s">
        <v>42</v>
      </c>
      <c r="O108" s="46"/>
      <c r="P108" s="200">
        <f>O108*H108</f>
        <v>0</v>
      </c>
      <c r="Q108" s="200">
        <v>0</v>
      </c>
      <c r="R108" s="200">
        <f>Q108*H108</f>
        <v>0</v>
      </c>
      <c r="S108" s="200">
        <v>0</v>
      </c>
      <c r="T108" s="201">
        <f>S108*H108</f>
        <v>0</v>
      </c>
      <c r="AR108" s="23" t="s">
        <v>229</v>
      </c>
      <c r="AT108" s="23" t="s">
        <v>253</v>
      </c>
      <c r="AU108" s="23" t="s">
        <v>81</v>
      </c>
      <c r="AY108" s="23" t="s">
        <v>123</v>
      </c>
      <c r="BE108" s="202">
        <f>IF(N108="základní",J108,0)</f>
        <v>0</v>
      </c>
      <c r="BF108" s="202">
        <f>IF(N108="snížená",J108,0)</f>
        <v>0</v>
      </c>
      <c r="BG108" s="202">
        <f>IF(N108="zákl. přenesená",J108,0)</f>
        <v>0</v>
      </c>
      <c r="BH108" s="202">
        <f>IF(N108="sníž. přenesená",J108,0)</f>
        <v>0</v>
      </c>
      <c r="BI108" s="202">
        <f>IF(N108="nulová",J108,0)</f>
        <v>0</v>
      </c>
      <c r="BJ108" s="23" t="s">
        <v>79</v>
      </c>
      <c r="BK108" s="202">
        <f>ROUND(I108*H108,2)</f>
        <v>0</v>
      </c>
      <c r="BL108" s="23" t="s">
        <v>229</v>
      </c>
      <c r="BM108" s="23" t="s">
        <v>899</v>
      </c>
    </row>
    <row r="109" s="1" customFormat="1" ht="16.5" customHeight="1">
      <c r="B109" s="45"/>
      <c r="C109" s="190" t="s">
        <v>186</v>
      </c>
      <c r="D109" s="190" t="s">
        <v>118</v>
      </c>
      <c r="E109" s="191" t="s">
        <v>900</v>
      </c>
      <c r="F109" s="192" t="s">
        <v>901</v>
      </c>
      <c r="G109" s="193" t="s">
        <v>414</v>
      </c>
      <c r="H109" s="194">
        <v>1</v>
      </c>
      <c r="I109" s="195"/>
      <c r="J109" s="196">
        <f>ROUND(I109*H109,2)</f>
        <v>0</v>
      </c>
      <c r="K109" s="192" t="s">
        <v>257</v>
      </c>
      <c r="L109" s="197"/>
      <c r="M109" s="198" t="s">
        <v>21</v>
      </c>
      <c r="N109" s="199" t="s">
        <v>42</v>
      </c>
      <c r="O109" s="46"/>
      <c r="P109" s="200">
        <f>O109*H109</f>
        <v>0</v>
      </c>
      <c r="Q109" s="200">
        <v>0.00050000000000000001</v>
      </c>
      <c r="R109" s="200">
        <f>Q109*H109</f>
        <v>0.00050000000000000001</v>
      </c>
      <c r="S109" s="200">
        <v>0</v>
      </c>
      <c r="T109" s="201">
        <f>S109*H109</f>
        <v>0</v>
      </c>
      <c r="AR109" s="23" t="s">
        <v>858</v>
      </c>
      <c r="AT109" s="23" t="s">
        <v>118</v>
      </c>
      <c r="AU109" s="23" t="s">
        <v>81</v>
      </c>
      <c r="AY109" s="23" t="s">
        <v>123</v>
      </c>
      <c r="BE109" s="202">
        <f>IF(N109="základní",J109,0)</f>
        <v>0</v>
      </c>
      <c r="BF109" s="202">
        <f>IF(N109="snížená",J109,0)</f>
        <v>0</v>
      </c>
      <c r="BG109" s="202">
        <f>IF(N109="zákl. přenesená",J109,0)</f>
        <v>0</v>
      </c>
      <c r="BH109" s="202">
        <f>IF(N109="sníž. přenesená",J109,0)</f>
        <v>0</v>
      </c>
      <c r="BI109" s="202">
        <f>IF(N109="nulová",J109,0)</f>
        <v>0</v>
      </c>
      <c r="BJ109" s="23" t="s">
        <v>79</v>
      </c>
      <c r="BK109" s="202">
        <f>ROUND(I109*H109,2)</f>
        <v>0</v>
      </c>
      <c r="BL109" s="23" t="s">
        <v>858</v>
      </c>
      <c r="BM109" s="23" t="s">
        <v>902</v>
      </c>
    </row>
    <row r="110" s="1" customFormat="1" ht="38.25" customHeight="1">
      <c r="B110" s="45"/>
      <c r="C110" s="238" t="s">
        <v>190</v>
      </c>
      <c r="D110" s="238" t="s">
        <v>253</v>
      </c>
      <c r="E110" s="239" t="s">
        <v>903</v>
      </c>
      <c r="F110" s="240" t="s">
        <v>904</v>
      </c>
      <c r="G110" s="241" t="s">
        <v>293</v>
      </c>
      <c r="H110" s="242">
        <v>104</v>
      </c>
      <c r="I110" s="243"/>
      <c r="J110" s="244">
        <f>ROUND(I110*H110,2)</f>
        <v>0</v>
      </c>
      <c r="K110" s="240" t="s">
        <v>257</v>
      </c>
      <c r="L110" s="71"/>
      <c r="M110" s="245" t="s">
        <v>21</v>
      </c>
      <c r="N110" s="246" t="s">
        <v>42</v>
      </c>
      <c r="O110" s="46"/>
      <c r="P110" s="200">
        <f>O110*H110</f>
        <v>0</v>
      </c>
      <c r="Q110" s="200">
        <v>0</v>
      </c>
      <c r="R110" s="200">
        <f>Q110*H110</f>
        <v>0</v>
      </c>
      <c r="S110" s="200">
        <v>0</v>
      </c>
      <c r="T110" s="201">
        <f>S110*H110</f>
        <v>0</v>
      </c>
      <c r="AR110" s="23" t="s">
        <v>229</v>
      </c>
      <c r="AT110" s="23" t="s">
        <v>253</v>
      </c>
      <c r="AU110" s="23" t="s">
        <v>81</v>
      </c>
      <c r="AY110" s="23" t="s">
        <v>123</v>
      </c>
      <c r="BE110" s="202">
        <f>IF(N110="základní",J110,0)</f>
        <v>0</v>
      </c>
      <c r="BF110" s="202">
        <f>IF(N110="snížená",J110,0)</f>
        <v>0</v>
      </c>
      <c r="BG110" s="202">
        <f>IF(N110="zákl. přenesená",J110,0)</f>
        <v>0</v>
      </c>
      <c r="BH110" s="202">
        <f>IF(N110="sníž. přenesená",J110,0)</f>
        <v>0</v>
      </c>
      <c r="BI110" s="202">
        <f>IF(N110="nulová",J110,0)</f>
        <v>0</v>
      </c>
      <c r="BJ110" s="23" t="s">
        <v>79</v>
      </c>
      <c r="BK110" s="202">
        <f>ROUND(I110*H110,2)</f>
        <v>0</v>
      </c>
      <c r="BL110" s="23" t="s">
        <v>229</v>
      </c>
      <c r="BM110" s="23" t="s">
        <v>905</v>
      </c>
    </row>
    <row r="111" s="11" customFormat="1">
      <c r="B111" s="247"/>
      <c r="C111" s="248"/>
      <c r="D111" s="249" t="s">
        <v>259</v>
      </c>
      <c r="E111" s="250" t="s">
        <v>21</v>
      </c>
      <c r="F111" s="251" t="s">
        <v>906</v>
      </c>
      <c r="G111" s="248"/>
      <c r="H111" s="252">
        <v>44</v>
      </c>
      <c r="I111" s="253"/>
      <c r="J111" s="248"/>
      <c r="K111" s="248"/>
      <c r="L111" s="254"/>
      <c r="M111" s="255"/>
      <c r="N111" s="256"/>
      <c r="O111" s="256"/>
      <c r="P111" s="256"/>
      <c r="Q111" s="256"/>
      <c r="R111" s="256"/>
      <c r="S111" s="256"/>
      <c r="T111" s="257"/>
      <c r="AT111" s="258" t="s">
        <v>259</v>
      </c>
      <c r="AU111" s="258" t="s">
        <v>81</v>
      </c>
      <c r="AV111" s="11" t="s">
        <v>81</v>
      </c>
      <c r="AW111" s="11" t="s">
        <v>35</v>
      </c>
      <c r="AX111" s="11" t="s">
        <v>71</v>
      </c>
      <c r="AY111" s="258" t="s">
        <v>123</v>
      </c>
    </row>
    <row r="112" s="11" customFormat="1">
      <c r="B112" s="247"/>
      <c r="C112" s="248"/>
      <c r="D112" s="249" t="s">
        <v>259</v>
      </c>
      <c r="E112" s="250" t="s">
        <v>21</v>
      </c>
      <c r="F112" s="251" t="s">
        <v>907</v>
      </c>
      <c r="G112" s="248"/>
      <c r="H112" s="252">
        <v>44</v>
      </c>
      <c r="I112" s="253"/>
      <c r="J112" s="248"/>
      <c r="K112" s="248"/>
      <c r="L112" s="254"/>
      <c r="M112" s="255"/>
      <c r="N112" s="256"/>
      <c r="O112" s="256"/>
      <c r="P112" s="256"/>
      <c r="Q112" s="256"/>
      <c r="R112" s="256"/>
      <c r="S112" s="256"/>
      <c r="T112" s="257"/>
      <c r="AT112" s="258" t="s">
        <v>259</v>
      </c>
      <c r="AU112" s="258" t="s">
        <v>81</v>
      </c>
      <c r="AV112" s="11" t="s">
        <v>81</v>
      </c>
      <c r="AW112" s="11" t="s">
        <v>35</v>
      </c>
      <c r="AX112" s="11" t="s">
        <v>71</v>
      </c>
      <c r="AY112" s="258" t="s">
        <v>123</v>
      </c>
    </row>
    <row r="113" s="11" customFormat="1">
      <c r="B113" s="247"/>
      <c r="C113" s="248"/>
      <c r="D113" s="249" t="s">
        <v>259</v>
      </c>
      <c r="E113" s="250" t="s">
        <v>21</v>
      </c>
      <c r="F113" s="251" t="s">
        <v>908</v>
      </c>
      <c r="G113" s="248"/>
      <c r="H113" s="252">
        <v>16</v>
      </c>
      <c r="I113" s="253"/>
      <c r="J113" s="248"/>
      <c r="K113" s="248"/>
      <c r="L113" s="254"/>
      <c r="M113" s="255"/>
      <c r="N113" s="256"/>
      <c r="O113" s="256"/>
      <c r="P113" s="256"/>
      <c r="Q113" s="256"/>
      <c r="R113" s="256"/>
      <c r="S113" s="256"/>
      <c r="T113" s="257"/>
      <c r="AT113" s="258" t="s">
        <v>259</v>
      </c>
      <c r="AU113" s="258" t="s">
        <v>81</v>
      </c>
      <c r="AV113" s="11" t="s">
        <v>81</v>
      </c>
      <c r="AW113" s="11" t="s">
        <v>35</v>
      </c>
      <c r="AX113" s="11" t="s">
        <v>71</v>
      </c>
      <c r="AY113" s="258" t="s">
        <v>123</v>
      </c>
    </row>
    <row r="114" s="12" customFormat="1">
      <c r="B114" s="259"/>
      <c r="C114" s="260"/>
      <c r="D114" s="249" t="s">
        <v>259</v>
      </c>
      <c r="E114" s="261" t="s">
        <v>826</v>
      </c>
      <c r="F114" s="262" t="s">
        <v>286</v>
      </c>
      <c r="G114" s="260"/>
      <c r="H114" s="263">
        <v>104</v>
      </c>
      <c r="I114" s="264"/>
      <c r="J114" s="260"/>
      <c r="K114" s="260"/>
      <c r="L114" s="265"/>
      <c r="M114" s="266"/>
      <c r="N114" s="267"/>
      <c r="O114" s="267"/>
      <c r="P114" s="267"/>
      <c r="Q114" s="267"/>
      <c r="R114" s="267"/>
      <c r="S114" s="267"/>
      <c r="T114" s="268"/>
      <c r="AT114" s="269" t="s">
        <v>259</v>
      </c>
      <c r="AU114" s="269" t="s">
        <v>81</v>
      </c>
      <c r="AV114" s="12" t="s">
        <v>124</v>
      </c>
      <c r="AW114" s="12" t="s">
        <v>35</v>
      </c>
      <c r="AX114" s="12" t="s">
        <v>79</v>
      </c>
      <c r="AY114" s="269" t="s">
        <v>123</v>
      </c>
    </row>
    <row r="115" s="1" customFormat="1" ht="16.5" customHeight="1">
      <c r="B115" s="45"/>
      <c r="C115" s="190" t="s">
        <v>194</v>
      </c>
      <c r="D115" s="190" t="s">
        <v>118</v>
      </c>
      <c r="E115" s="191" t="s">
        <v>909</v>
      </c>
      <c r="F115" s="192" t="s">
        <v>910</v>
      </c>
      <c r="G115" s="193" t="s">
        <v>387</v>
      </c>
      <c r="H115" s="194">
        <v>67.703999999999994</v>
      </c>
      <c r="I115" s="195"/>
      <c r="J115" s="196">
        <f>ROUND(I115*H115,2)</f>
        <v>0</v>
      </c>
      <c r="K115" s="192" t="s">
        <v>257</v>
      </c>
      <c r="L115" s="197"/>
      <c r="M115" s="198" t="s">
        <v>21</v>
      </c>
      <c r="N115" s="199" t="s">
        <v>42</v>
      </c>
      <c r="O115" s="46"/>
      <c r="P115" s="200">
        <f>O115*H115</f>
        <v>0</v>
      </c>
      <c r="Q115" s="200">
        <v>0.001</v>
      </c>
      <c r="R115" s="200">
        <f>Q115*H115</f>
        <v>0.067704</v>
      </c>
      <c r="S115" s="200">
        <v>0</v>
      </c>
      <c r="T115" s="201">
        <f>S115*H115</f>
        <v>0</v>
      </c>
      <c r="AR115" s="23" t="s">
        <v>858</v>
      </c>
      <c r="AT115" s="23" t="s">
        <v>118</v>
      </c>
      <c r="AU115" s="23" t="s">
        <v>81</v>
      </c>
      <c r="AY115" s="23" t="s">
        <v>123</v>
      </c>
      <c r="BE115" s="202">
        <f>IF(N115="základní",J115,0)</f>
        <v>0</v>
      </c>
      <c r="BF115" s="202">
        <f>IF(N115="snížená",J115,0)</f>
        <v>0</v>
      </c>
      <c r="BG115" s="202">
        <f>IF(N115="zákl. přenesená",J115,0)</f>
        <v>0</v>
      </c>
      <c r="BH115" s="202">
        <f>IF(N115="sníž. přenesená",J115,0)</f>
        <v>0</v>
      </c>
      <c r="BI115" s="202">
        <f>IF(N115="nulová",J115,0)</f>
        <v>0</v>
      </c>
      <c r="BJ115" s="23" t="s">
        <v>79</v>
      </c>
      <c r="BK115" s="202">
        <f>ROUND(I115*H115,2)</f>
        <v>0</v>
      </c>
      <c r="BL115" s="23" t="s">
        <v>858</v>
      </c>
      <c r="BM115" s="23" t="s">
        <v>911</v>
      </c>
    </row>
    <row r="116" s="11" customFormat="1">
      <c r="B116" s="247"/>
      <c r="C116" s="248"/>
      <c r="D116" s="249" t="s">
        <v>259</v>
      </c>
      <c r="E116" s="250" t="s">
        <v>21</v>
      </c>
      <c r="F116" s="251" t="s">
        <v>912</v>
      </c>
      <c r="G116" s="248"/>
      <c r="H116" s="252">
        <v>67.703999999999994</v>
      </c>
      <c r="I116" s="253"/>
      <c r="J116" s="248"/>
      <c r="K116" s="248"/>
      <c r="L116" s="254"/>
      <c r="M116" s="255"/>
      <c r="N116" s="256"/>
      <c r="O116" s="256"/>
      <c r="P116" s="256"/>
      <c r="Q116" s="256"/>
      <c r="R116" s="256"/>
      <c r="S116" s="256"/>
      <c r="T116" s="257"/>
      <c r="AT116" s="258" t="s">
        <v>259</v>
      </c>
      <c r="AU116" s="258" t="s">
        <v>81</v>
      </c>
      <c r="AV116" s="11" t="s">
        <v>81</v>
      </c>
      <c r="AW116" s="11" t="s">
        <v>35</v>
      </c>
      <c r="AX116" s="11" t="s">
        <v>79</v>
      </c>
      <c r="AY116" s="258" t="s">
        <v>123</v>
      </c>
    </row>
    <row r="117" s="1" customFormat="1" ht="16.5" customHeight="1">
      <c r="B117" s="45"/>
      <c r="C117" s="238" t="s">
        <v>9</v>
      </c>
      <c r="D117" s="238" t="s">
        <v>253</v>
      </c>
      <c r="E117" s="239" t="s">
        <v>913</v>
      </c>
      <c r="F117" s="240" t="s">
        <v>914</v>
      </c>
      <c r="G117" s="241" t="s">
        <v>414</v>
      </c>
      <c r="H117" s="242">
        <v>1</v>
      </c>
      <c r="I117" s="243"/>
      <c r="J117" s="244">
        <f>ROUND(I117*H117,2)</f>
        <v>0</v>
      </c>
      <c r="K117" s="240" t="s">
        <v>257</v>
      </c>
      <c r="L117" s="71"/>
      <c r="M117" s="245" t="s">
        <v>21</v>
      </c>
      <c r="N117" s="246" t="s">
        <v>42</v>
      </c>
      <c r="O117" s="46"/>
      <c r="P117" s="200">
        <f>O117*H117</f>
        <v>0</v>
      </c>
      <c r="Q117" s="200">
        <v>0</v>
      </c>
      <c r="R117" s="200">
        <f>Q117*H117</f>
        <v>0</v>
      </c>
      <c r="S117" s="200">
        <v>0</v>
      </c>
      <c r="T117" s="201">
        <f>S117*H117</f>
        <v>0</v>
      </c>
      <c r="AR117" s="23" t="s">
        <v>229</v>
      </c>
      <c r="AT117" s="23" t="s">
        <v>253</v>
      </c>
      <c r="AU117" s="23" t="s">
        <v>81</v>
      </c>
      <c r="AY117" s="23" t="s">
        <v>123</v>
      </c>
      <c r="BE117" s="202">
        <f>IF(N117="základní",J117,0)</f>
        <v>0</v>
      </c>
      <c r="BF117" s="202">
        <f>IF(N117="snížená",J117,0)</f>
        <v>0</v>
      </c>
      <c r="BG117" s="202">
        <f>IF(N117="zákl. přenesená",J117,0)</f>
        <v>0</v>
      </c>
      <c r="BH117" s="202">
        <f>IF(N117="sníž. přenesená",J117,0)</f>
        <v>0</v>
      </c>
      <c r="BI117" s="202">
        <f>IF(N117="nulová",J117,0)</f>
        <v>0</v>
      </c>
      <c r="BJ117" s="23" t="s">
        <v>79</v>
      </c>
      <c r="BK117" s="202">
        <f>ROUND(I117*H117,2)</f>
        <v>0</v>
      </c>
      <c r="BL117" s="23" t="s">
        <v>229</v>
      </c>
      <c r="BM117" s="23" t="s">
        <v>915</v>
      </c>
    </row>
    <row r="118" s="1" customFormat="1" ht="25.5" customHeight="1">
      <c r="B118" s="45"/>
      <c r="C118" s="238" t="s">
        <v>358</v>
      </c>
      <c r="D118" s="238" t="s">
        <v>253</v>
      </c>
      <c r="E118" s="239" t="s">
        <v>916</v>
      </c>
      <c r="F118" s="240" t="s">
        <v>917</v>
      </c>
      <c r="G118" s="241" t="s">
        <v>414</v>
      </c>
      <c r="H118" s="242">
        <v>5</v>
      </c>
      <c r="I118" s="243"/>
      <c r="J118" s="244">
        <f>ROUND(I118*H118,2)</f>
        <v>0</v>
      </c>
      <c r="K118" s="240" t="s">
        <v>257</v>
      </c>
      <c r="L118" s="71"/>
      <c r="M118" s="245" t="s">
        <v>21</v>
      </c>
      <c r="N118" s="246" t="s">
        <v>42</v>
      </c>
      <c r="O118" s="46"/>
      <c r="P118" s="200">
        <f>O118*H118</f>
        <v>0</v>
      </c>
      <c r="Q118" s="200">
        <v>0</v>
      </c>
      <c r="R118" s="200">
        <f>Q118*H118</f>
        <v>0</v>
      </c>
      <c r="S118" s="200">
        <v>0</v>
      </c>
      <c r="T118" s="201">
        <f>S118*H118</f>
        <v>0</v>
      </c>
      <c r="AR118" s="23" t="s">
        <v>229</v>
      </c>
      <c r="AT118" s="23" t="s">
        <v>253</v>
      </c>
      <c r="AU118" s="23" t="s">
        <v>81</v>
      </c>
      <c r="AY118" s="23" t="s">
        <v>123</v>
      </c>
      <c r="BE118" s="202">
        <f>IF(N118="základní",J118,0)</f>
        <v>0</v>
      </c>
      <c r="BF118" s="202">
        <f>IF(N118="snížená",J118,0)</f>
        <v>0</v>
      </c>
      <c r="BG118" s="202">
        <f>IF(N118="zákl. přenesená",J118,0)</f>
        <v>0</v>
      </c>
      <c r="BH118" s="202">
        <f>IF(N118="sníž. přenesená",J118,0)</f>
        <v>0</v>
      </c>
      <c r="BI118" s="202">
        <f>IF(N118="nulová",J118,0)</f>
        <v>0</v>
      </c>
      <c r="BJ118" s="23" t="s">
        <v>79</v>
      </c>
      <c r="BK118" s="202">
        <f>ROUND(I118*H118,2)</f>
        <v>0</v>
      </c>
      <c r="BL118" s="23" t="s">
        <v>229</v>
      </c>
      <c r="BM118" s="23" t="s">
        <v>918</v>
      </c>
    </row>
    <row r="119" s="1" customFormat="1" ht="16.5" customHeight="1">
      <c r="B119" s="45"/>
      <c r="C119" s="238" t="s">
        <v>364</v>
      </c>
      <c r="D119" s="238" t="s">
        <v>253</v>
      </c>
      <c r="E119" s="239" t="s">
        <v>919</v>
      </c>
      <c r="F119" s="240" t="s">
        <v>920</v>
      </c>
      <c r="G119" s="241" t="s">
        <v>414</v>
      </c>
      <c r="H119" s="242">
        <v>4</v>
      </c>
      <c r="I119" s="243"/>
      <c r="J119" s="244">
        <f>ROUND(I119*H119,2)</f>
        <v>0</v>
      </c>
      <c r="K119" s="240" t="s">
        <v>257</v>
      </c>
      <c r="L119" s="71"/>
      <c r="M119" s="245" t="s">
        <v>21</v>
      </c>
      <c r="N119" s="246" t="s">
        <v>42</v>
      </c>
      <c r="O119" s="46"/>
      <c r="P119" s="200">
        <f>O119*H119</f>
        <v>0</v>
      </c>
      <c r="Q119" s="200">
        <v>0</v>
      </c>
      <c r="R119" s="200">
        <f>Q119*H119</f>
        <v>0</v>
      </c>
      <c r="S119" s="200">
        <v>0</v>
      </c>
      <c r="T119" s="201">
        <f>S119*H119</f>
        <v>0</v>
      </c>
      <c r="AR119" s="23" t="s">
        <v>229</v>
      </c>
      <c r="AT119" s="23" t="s">
        <v>253</v>
      </c>
      <c r="AU119" s="23" t="s">
        <v>81</v>
      </c>
      <c r="AY119" s="23" t="s">
        <v>123</v>
      </c>
      <c r="BE119" s="202">
        <f>IF(N119="základní",J119,0)</f>
        <v>0</v>
      </c>
      <c r="BF119" s="202">
        <f>IF(N119="snížená",J119,0)</f>
        <v>0</v>
      </c>
      <c r="BG119" s="202">
        <f>IF(N119="zákl. přenesená",J119,0)</f>
        <v>0</v>
      </c>
      <c r="BH119" s="202">
        <f>IF(N119="sníž. přenesená",J119,0)</f>
        <v>0</v>
      </c>
      <c r="BI119" s="202">
        <f>IF(N119="nulová",J119,0)</f>
        <v>0</v>
      </c>
      <c r="BJ119" s="23" t="s">
        <v>79</v>
      </c>
      <c r="BK119" s="202">
        <f>ROUND(I119*H119,2)</f>
        <v>0</v>
      </c>
      <c r="BL119" s="23" t="s">
        <v>229</v>
      </c>
      <c r="BM119" s="23" t="s">
        <v>921</v>
      </c>
    </row>
    <row r="120" s="1" customFormat="1" ht="16.5" customHeight="1">
      <c r="B120" s="45"/>
      <c r="C120" s="238" t="s">
        <v>371</v>
      </c>
      <c r="D120" s="238" t="s">
        <v>253</v>
      </c>
      <c r="E120" s="239" t="s">
        <v>922</v>
      </c>
      <c r="F120" s="240" t="s">
        <v>923</v>
      </c>
      <c r="G120" s="241" t="s">
        <v>414</v>
      </c>
      <c r="H120" s="242">
        <v>4</v>
      </c>
      <c r="I120" s="243"/>
      <c r="J120" s="244">
        <f>ROUND(I120*H120,2)</f>
        <v>0</v>
      </c>
      <c r="K120" s="240" t="s">
        <v>257</v>
      </c>
      <c r="L120" s="71"/>
      <c r="M120" s="245" t="s">
        <v>21</v>
      </c>
      <c r="N120" s="246" t="s">
        <v>42</v>
      </c>
      <c r="O120" s="46"/>
      <c r="P120" s="200">
        <f>O120*H120</f>
        <v>0</v>
      </c>
      <c r="Q120" s="200">
        <v>0</v>
      </c>
      <c r="R120" s="200">
        <f>Q120*H120</f>
        <v>0</v>
      </c>
      <c r="S120" s="200">
        <v>0</v>
      </c>
      <c r="T120" s="201">
        <f>S120*H120</f>
        <v>0</v>
      </c>
      <c r="AR120" s="23" t="s">
        <v>229</v>
      </c>
      <c r="AT120" s="23" t="s">
        <v>253</v>
      </c>
      <c r="AU120" s="23" t="s">
        <v>81</v>
      </c>
      <c r="AY120" s="23" t="s">
        <v>123</v>
      </c>
      <c r="BE120" s="202">
        <f>IF(N120="základní",J120,0)</f>
        <v>0</v>
      </c>
      <c r="BF120" s="202">
        <f>IF(N120="snížená",J120,0)</f>
        <v>0</v>
      </c>
      <c r="BG120" s="202">
        <f>IF(N120="zákl. přenesená",J120,0)</f>
        <v>0</v>
      </c>
      <c r="BH120" s="202">
        <f>IF(N120="sníž. přenesená",J120,0)</f>
        <v>0</v>
      </c>
      <c r="BI120" s="202">
        <f>IF(N120="nulová",J120,0)</f>
        <v>0</v>
      </c>
      <c r="BJ120" s="23" t="s">
        <v>79</v>
      </c>
      <c r="BK120" s="202">
        <f>ROUND(I120*H120,2)</f>
        <v>0</v>
      </c>
      <c r="BL120" s="23" t="s">
        <v>229</v>
      </c>
      <c r="BM120" s="23" t="s">
        <v>924</v>
      </c>
    </row>
    <row r="121" s="1" customFormat="1" ht="16.5" customHeight="1">
      <c r="B121" s="45"/>
      <c r="C121" s="190" t="s">
        <v>376</v>
      </c>
      <c r="D121" s="190" t="s">
        <v>118</v>
      </c>
      <c r="E121" s="191" t="s">
        <v>925</v>
      </c>
      <c r="F121" s="192" t="s">
        <v>926</v>
      </c>
      <c r="G121" s="193" t="s">
        <v>414</v>
      </c>
      <c r="H121" s="194">
        <v>4</v>
      </c>
      <c r="I121" s="195"/>
      <c r="J121" s="196">
        <f>ROUND(I121*H121,2)</f>
        <v>0</v>
      </c>
      <c r="K121" s="192" t="s">
        <v>257</v>
      </c>
      <c r="L121" s="197"/>
      <c r="M121" s="198" t="s">
        <v>21</v>
      </c>
      <c r="N121" s="199" t="s">
        <v>42</v>
      </c>
      <c r="O121" s="46"/>
      <c r="P121" s="200">
        <f>O121*H121</f>
        <v>0</v>
      </c>
      <c r="Q121" s="200">
        <v>0</v>
      </c>
      <c r="R121" s="200">
        <f>Q121*H121</f>
        <v>0</v>
      </c>
      <c r="S121" s="200">
        <v>0</v>
      </c>
      <c r="T121" s="201">
        <f>S121*H121</f>
        <v>0</v>
      </c>
      <c r="AR121" s="23" t="s">
        <v>858</v>
      </c>
      <c r="AT121" s="23" t="s">
        <v>118</v>
      </c>
      <c r="AU121" s="23" t="s">
        <v>81</v>
      </c>
      <c r="AY121" s="23" t="s">
        <v>123</v>
      </c>
      <c r="BE121" s="202">
        <f>IF(N121="základní",J121,0)</f>
        <v>0</v>
      </c>
      <c r="BF121" s="202">
        <f>IF(N121="snížená",J121,0)</f>
        <v>0</v>
      </c>
      <c r="BG121" s="202">
        <f>IF(N121="zákl. přenesená",J121,0)</f>
        <v>0</v>
      </c>
      <c r="BH121" s="202">
        <f>IF(N121="sníž. přenesená",J121,0)</f>
        <v>0</v>
      </c>
      <c r="BI121" s="202">
        <f>IF(N121="nulová",J121,0)</f>
        <v>0</v>
      </c>
      <c r="BJ121" s="23" t="s">
        <v>79</v>
      </c>
      <c r="BK121" s="202">
        <f>ROUND(I121*H121,2)</f>
        <v>0</v>
      </c>
      <c r="BL121" s="23" t="s">
        <v>858</v>
      </c>
      <c r="BM121" s="23" t="s">
        <v>927</v>
      </c>
    </row>
    <row r="122" s="1" customFormat="1" ht="38.25" customHeight="1">
      <c r="B122" s="45"/>
      <c r="C122" s="238" t="s">
        <v>380</v>
      </c>
      <c r="D122" s="238" t="s">
        <v>253</v>
      </c>
      <c r="E122" s="239" t="s">
        <v>928</v>
      </c>
      <c r="F122" s="240" t="s">
        <v>929</v>
      </c>
      <c r="G122" s="241" t="s">
        <v>293</v>
      </c>
      <c r="H122" s="242">
        <v>162.5</v>
      </c>
      <c r="I122" s="243"/>
      <c r="J122" s="244">
        <f>ROUND(I122*H122,2)</f>
        <v>0</v>
      </c>
      <c r="K122" s="240" t="s">
        <v>257</v>
      </c>
      <c r="L122" s="71"/>
      <c r="M122" s="245" t="s">
        <v>21</v>
      </c>
      <c r="N122" s="246" t="s">
        <v>42</v>
      </c>
      <c r="O122" s="46"/>
      <c r="P122" s="200">
        <f>O122*H122</f>
        <v>0</v>
      </c>
      <c r="Q122" s="200">
        <v>0</v>
      </c>
      <c r="R122" s="200">
        <f>Q122*H122</f>
        <v>0</v>
      </c>
      <c r="S122" s="200">
        <v>0</v>
      </c>
      <c r="T122" s="201">
        <f>S122*H122</f>
        <v>0</v>
      </c>
      <c r="AR122" s="23" t="s">
        <v>229</v>
      </c>
      <c r="AT122" s="23" t="s">
        <v>253</v>
      </c>
      <c r="AU122" s="23" t="s">
        <v>81</v>
      </c>
      <c r="AY122" s="23" t="s">
        <v>123</v>
      </c>
      <c r="BE122" s="202">
        <f>IF(N122="základní",J122,0)</f>
        <v>0</v>
      </c>
      <c r="BF122" s="202">
        <f>IF(N122="snížená",J122,0)</f>
        <v>0</v>
      </c>
      <c r="BG122" s="202">
        <f>IF(N122="zákl. přenesená",J122,0)</f>
        <v>0</v>
      </c>
      <c r="BH122" s="202">
        <f>IF(N122="sníž. přenesená",J122,0)</f>
        <v>0</v>
      </c>
      <c r="BI122" s="202">
        <f>IF(N122="nulová",J122,0)</f>
        <v>0</v>
      </c>
      <c r="BJ122" s="23" t="s">
        <v>79</v>
      </c>
      <c r="BK122" s="202">
        <f>ROUND(I122*H122,2)</f>
        <v>0</v>
      </c>
      <c r="BL122" s="23" t="s">
        <v>229</v>
      </c>
      <c r="BM122" s="23" t="s">
        <v>930</v>
      </c>
    </row>
    <row r="123" s="11" customFormat="1">
      <c r="B123" s="247"/>
      <c r="C123" s="248"/>
      <c r="D123" s="249" t="s">
        <v>259</v>
      </c>
      <c r="E123" s="250" t="s">
        <v>21</v>
      </c>
      <c r="F123" s="251" t="s">
        <v>931</v>
      </c>
      <c r="G123" s="248"/>
      <c r="H123" s="252">
        <v>45</v>
      </c>
      <c r="I123" s="253"/>
      <c r="J123" s="248"/>
      <c r="K123" s="248"/>
      <c r="L123" s="254"/>
      <c r="M123" s="255"/>
      <c r="N123" s="256"/>
      <c r="O123" s="256"/>
      <c r="P123" s="256"/>
      <c r="Q123" s="256"/>
      <c r="R123" s="256"/>
      <c r="S123" s="256"/>
      <c r="T123" s="257"/>
      <c r="AT123" s="258" t="s">
        <v>259</v>
      </c>
      <c r="AU123" s="258" t="s">
        <v>81</v>
      </c>
      <c r="AV123" s="11" t="s">
        <v>81</v>
      </c>
      <c r="AW123" s="11" t="s">
        <v>35</v>
      </c>
      <c r="AX123" s="11" t="s">
        <v>71</v>
      </c>
      <c r="AY123" s="258" t="s">
        <v>123</v>
      </c>
    </row>
    <row r="124" s="11" customFormat="1">
      <c r="B124" s="247"/>
      <c r="C124" s="248"/>
      <c r="D124" s="249" t="s">
        <v>259</v>
      </c>
      <c r="E124" s="250" t="s">
        <v>21</v>
      </c>
      <c r="F124" s="251" t="s">
        <v>932</v>
      </c>
      <c r="G124" s="248"/>
      <c r="H124" s="252">
        <v>19</v>
      </c>
      <c r="I124" s="253"/>
      <c r="J124" s="248"/>
      <c r="K124" s="248"/>
      <c r="L124" s="254"/>
      <c r="M124" s="255"/>
      <c r="N124" s="256"/>
      <c r="O124" s="256"/>
      <c r="P124" s="256"/>
      <c r="Q124" s="256"/>
      <c r="R124" s="256"/>
      <c r="S124" s="256"/>
      <c r="T124" s="257"/>
      <c r="AT124" s="258" t="s">
        <v>259</v>
      </c>
      <c r="AU124" s="258" t="s">
        <v>81</v>
      </c>
      <c r="AV124" s="11" t="s">
        <v>81</v>
      </c>
      <c r="AW124" s="11" t="s">
        <v>35</v>
      </c>
      <c r="AX124" s="11" t="s">
        <v>71</v>
      </c>
      <c r="AY124" s="258" t="s">
        <v>123</v>
      </c>
    </row>
    <row r="125" s="11" customFormat="1">
      <c r="B125" s="247"/>
      <c r="C125" s="248"/>
      <c r="D125" s="249" t="s">
        <v>259</v>
      </c>
      <c r="E125" s="250" t="s">
        <v>21</v>
      </c>
      <c r="F125" s="251" t="s">
        <v>933</v>
      </c>
      <c r="G125" s="248"/>
      <c r="H125" s="252">
        <v>53.5</v>
      </c>
      <c r="I125" s="253"/>
      <c r="J125" s="248"/>
      <c r="K125" s="248"/>
      <c r="L125" s="254"/>
      <c r="M125" s="255"/>
      <c r="N125" s="256"/>
      <c r="O125" s="256"/>
      <c r="P125" s="256"/>
      <c r="Q125" s="256"/>
      <c r="R125" s="256"/>
      <c r="S125" s="256"/>
      <c r="T125" s="257"/>
      <c r="AT125" s="258" t="s">
        <v>259</v>
      </c>
      <c r="AU125" s="258" t="s">
        <v>81</v>
      </c>
      <c r="AV125" s="11" t="s">
        <v>81</v>
      </c>
      <c r="AW125" s="11" t="s">
        <v>35</v>
      </c>
      <c r="AX125" s="11" t="s">
        <v>71</v>
      </c>
      <c r="AY125" s="258" t="s">
        <v>123</v>
      </c>
    </row>
    <row r="126" s="11" customFormat="1">
      <c r="B126" s="247"/>
      <c r="C126" s="248"/>
      <c r="D126" s="249" t="s">
        <v>259</v>
      </c>
      <c r="E126" s="250" t="s">
        <v>21</v>
      </c>
      <c r="F126" s="251" t="s">
        <v>934</v>
      </c>
      <c r="G126" s="248"/>
      <c r="H126" s="252">
        <v>45</v>
      </c>
      <c r="I126" s="253"/>
      <c r="J126" s="248"/>
      <c r="K126" s="248"/>
      <c r="L126" s="254"/>
      <c r="M126" s="255"/>
      <c r="N126" s="256"/>
      <c r="O126" s="256"/>
      <c r="P126" s="256"/>
      <c r="Q126" s="256"/>
      <c r="R126" s="256"/>
      <c r="S126" s="256"/>
      <c r="T126" s="257"/>
      <c r="AT126" s="258" t="s">
        <v>259</v>
      </c>
      <c r="AU126" s="258" t="s">
        <v>81</v>
      </c>
      <c r="AV126" s="11" t="s">
        <v>81</v>
      </c>
      <c r="AW126" s="11" t="s">
        <v>35</v>
      </c>
      <c r="AX126" s="11" t="s">
        <v>71</v>
      </c>
      <c r="AY126" s="258" t="s">
        <v>123</v>
      </c>
    </row>
    <row r="127" s="12" customFormat="1">
      <c r="B127" s="259"/>
      <c r="C127" s="260"/>
      <c r="D127" s="249" t="s">
        <v>259</v>
      </c>
      <c r="E127" s="261" t="s">
        <v>827</v>
      </c>
      <c r="F127" s="262" t="s">
        <v>286</v>
      </c>
      <c r="G127" s="260"/>
      <c r="H127" s="263">
        <v>162.5</v>
      </c>
      <c r="I127" s="264"/>
      <c r="J127" s="260"/>
      <c r="K127" s="260"/>
      <c r="L127" s="265"/>
      <c r="M127" s="266"/>
      <c r="N127" s="267"/>
      <c r="O127" s="267"/>
      <c r="P127" s="267"/>
      <c r="Q127" s="267"/>
      <c r="R127" s="267"/>
      <c r="S127" s="267"/>
      <c r="T127" s="268"/>
      <c r="AT127" s="269" t="s">
        <v>259</v>
      </c>
      <c r="AU127" s="269" t="s">
        <v>81</v>
      </c>
      <c r="AV127" s="12" t="s">
        <v>124</v>
      </c>
      <c r="AW127" s="12" t="s">
        <v>35</v>
      </c>
      <c r="AX127" s="12" t="s">
        <v>79</v>
      </c>
      <c r="AY127" s="269" t="s">
        <v>123</v>
      </c>
    </row>
    <row r="128" s="1" customFormat="1" ht="16.5" customHeight="1">
      <c r="B128" s="45"/>
      <c r="C128" s="190" t="s">
        <v>384</v>
      </c>
      <c r="D128" s="190" t="s">
        <v>118</v>
      </c>
      <c r="E128" s="191" t="s">
        <v>935</v>
      </c>
      <c r="F128" s="192" t="s">
        <v>936</v>
      </c>
      <c r="G128" s="193" t="s">
        <v>293</v>
      </c>
      <c r="H128" s="194">
        <v>170.625</v>
      </c>
      <c r="I128" s="195"/>
      <c r="J128" s="196">
        <f>ROUND(I128*H128,2)</f>
        <v>0</v>
      </c>
      <c r="K128" s="192" t="s">
        <v>257</v>
      </c>
      <c r="L128" s="197"/>
      <c r="M128" s="198" t="s">
        <v>21</v>
      </c>
      <c r="N128" s="199" t="s">
        <v>42</v>
      </c>
      <c r="O128" s="46"/>
      <c r="P128" s="200">
        <f>O128*H128</f>
        <v>0</v>
      </c>
      <c r="Q128" s="200">
        <v>0.00081999999999999998</v>
      </c>
      <c r="R128" s="200">
        <f>Q128*H128</f>
        <v>0.1399125</v>
      </c>
      <c r="S128" s="200">
        <v>0</v>
      </c>
      <c r="T128" s="201">
        <f>S128*H128</f>
        <v>0</v>
      </c>
      <c r="AR128" s="23" t="s">
        <v>858</v>
      </c>
      <c r="AT128" s="23" t="s">
        <v>118</v>
      </c>
      <c r="AU128" s="23" t="s">
        <v>81</v>
      </c>
      <c r="AY128" s="23" t="s">
        <v>123</v>
      </c>
      <c r="BE128" s="202">
        <f>IF(N128="základní",J128,0)</f>
        <v>0</v>
      </c>
      <c r="BF128" s="202">
        <f>IF(N128="snížená",J128,0)</f>
        <v>0</v>
      </c>
      <c r="BG128" s="202">
        <f>IF(N128="zákl. přenesená",J128,0)</f>
        <v>0</v>
      </c>
      <c r="BH128" s="202">
        <f>IF(N128="sníž. přenesená",J128,0)</f>
        <v>0</v>
      </c>
      <c r="BI128" s="202">
        <f>IF(N128="nulová",J128,0)</f>
        <v>0</v>
      </c>
      <c r="BJ128" s="23" t="s">
        <v>79</v>
      </c>
      <c r="BK128" s="202">
        <f>ROUND(I128*H128,2)</f>
        <v>0</v>
      </c>
      <c r="BL128" s="23" t="s">
        <v>858</v>
      </c>
      <c r="BM128" s="23" t="s">
        <v>937</v>
      </c>
    </row>
    <row r="129" s="11" customFormat="1">
      <c r="B129" s="247"/>
      <c r="C129" s="248"/>
      <c r="D129" s="249" t="s">
        <v>259</v>
      </c>
      <c r="E129" s="250" t="s">
        <v>21</v>
      </c>
      <c r="F129" s="251" t="s">
        <v>938</v>
      </c>
      <c r="G129" s="248"/>
      <c r="H129" s="252">
        <v>170.625</v>
      </c>
      <c r="I129" s="253"/>
      <c r="J129" s="248"/>
      <c r="K129" s="248"/>
      <c r="L129" s="254"/>
      <c r="M129" s="255"/>
      <c r="N129" s="256"/>
      <c r="O129" s="256"/>
      <c r="P129" s="256"/>
      <c r="Q129" s="256"/>
      <c r="R129" s="256"/>
      <c r="S129" s="256"/>
      <c r="T129" s="257"/>
      <c r="AT129" s="258" t="s">
        <v>259</v>
      </c>
      <c r="AU129" s="258" t="s">
        <v>81</v>
      </c>
      <c r="AV129" s="11" t="s">
        <v>81</v>
      </c>
      <c r="AW129" s="11" t="s">
        <v>35</v>
      </c>
      <c r="AX129" s="11" t="s">
        <v>79</v>
      </c>
      <c r="AY129" s="258" t="s">
        <v>123</v>
      </c>
    </row>
    <row r="130" s="1" customFormat="1" ht="63.75" customHeight="1">
      <c r="B130" s="45"/>
      <c r="C130" s="238" t="s">
        <v>390</v>
      </c>
      <c r="D130" s="238" t="s">
        <v>253</v>
      </c>
      <c r="E130" s="239" t="s">
        <v>939</v>
      </c>
      <c r="F130" s="240" t="s">
        <v>940</v>
      </c>
      <c r="G130" s="241" t="s">
        <v>21</v>
      </c>
      <c r="H130" s="242">
        <v>138</v>
      </c>
      <c r="I130" s="243"/>
      <c r="J130" s="244">
        <f>ROUND(I130*H130,2)</f>
        <v>0</v>
      </c>
      <c r="K130" s="240" t="s">
        <v>21</v>
      </c>
      <c r="L130" s="71"/>
      <c r="M130" s="245" t="s">
        <v>21</v>
      </c>
      <c r="N130" s="246" t="s">
        <v>42</v>
      </c>
      <c r="O130" s="46"/>
      <c r="P130" s="200">
        <f>O130*H130</f>
        <v>0</v>
      </c>
      <c r="Q130" s="200">
        <v>0</v>
      </c>
      <c r="R130" s="200">
        <f>Q130*H130</f>
        <v>0</v>
      </c>
      <c r="S130" s="200">
        <v>0</v>
      </c>
      <c r="T130" s="201">
        <f>S130*H130</f>
        <v>0</v>
      </c>
      <c r="AR130" s="23" t="s">
        <v>229</v>
      </c>
      <c r="AT130" s="23" t="s">
        <v>253</v>
      </c>
      <c r="AU130" s="23" t="s">
        <v>81</v>
      </c>
      <c r="AY130" s="23" t="s">
        <v>123</v>
      </c>
      <c r="BE130" s="202">
        <f>IF(N130="základní",J130,0)</f>
        <v>0</v>
      </c>
      <c r="BF130" s="202">
        <f>IF(N130="snížená",J130,0)</f>
        <v>0</v>
      </c>
      <c r="BG130" s="202">
        <f>IF(N130="zákl. přenesená",J130,0)</f>
        <v>0</v>
      </c>
      <c r="BH130" s="202">
        <f>IF(N130="sníž. přenesená",J130,0)</f>
        <v>0</v>
      </c>
      <c r="BI130" s="202">
        <f>IF(N130="nulová",J130,0)</f>
        <v>0</v>
      </c>
      <c r="BJ130" s="23" t="s">
        <v>79</v>
      </c>
      <c r="BK130" s="202">
        <f>ROUND(I130*H130,2)</f>
        <v>0</v>
      </c>
      <c r="BL130" s="23" t="s">
        <v>229</v>
      </c>
      <c r="BM130" s="23" t="s">
        <v>941</v>
      </c>
    </row>
    <row r="131" s="11" customFormat="1">
      <c r="B131" s="247"/>
      <c r="C131" s="248"/>
      <c r="D131" s="249" t="s">
        <v>259</v>
      </c>
      <c r="E131" s="250" t="s">
        <v>21</v>
      </c>
      <c r="F131" s="251" t="s">
        <v>942</v>
      </c>
      <c r="G131" s="248"/>
      <c r="H131" s="252">
        <v>72</v>
      </c>
      <c r="I131" s="253"/>
      <c r="J131" s="248"/>
      <c r="K131" s="248"/>
      <c r="L131" s="254"/>
      <c r="M131" s="255"/>
      <c r="N131" s="256"/>
      <c r="O131" s="256"/>
      <c r="P131" s="256"/>
      <c r="Q131" s="256"/>
      <c r="R131" s="256"/>
      <c r="S131" s="256"/>
      <c r="T131" s="257"/>
      <c r="AT131" s="258" t="s">
        <v>259</v>
      </c>
      <c r="AU131" s="258" t="s">
        <v>81</v>
      </c>
      <c r="AV131" s="11" t="s">
        <v>81</v>
      </c>
      <c r="AW131" s="11" t="s">
        <v>35</v>
      </c>
      <c r="AX131" s="11" t="s">
        <v>71</v>
      </c>
      <c r="AY131" s="258" t="s">
        <v>123</v>
      </c>
    </row>
    <row r="132" s="11" customFormat="1">
      <c r="B132" s="247"/>
      <c r="C132" s="248"/>
      <c r="D132" s="249" t="s">
        <v>259</v>
      </c>
      <c r="E132" s="250" t="s">
        <v>21</v>
      </c>
      <c r="F132" s="251" t="s">
        <v>943</v>
      </c>
      <c r="G132" s="248"/>
      <c r="H132" s="252">
        <v>47</v>
      </c>
      <c r="I132" s="253"/>
      <c r="J132" s="248"/>
      <c r="K132" s="248"/>
      <c r="L132" s="254"/>
      <c r="M132" s="255"/>
      <c r="N132" s="256"/>
      <c r="O132" s="256"/>
      <c r="P132" s="256"/>
      <c r="Q132" s="256"/>
      <c r="R132" s="256"/>
      <c r="S132" s="256"/>
      <c r="T132" s="257"/>
      <c r="AT132" s="258" t="s">
        <v>259</v>
      </c>
      <c r="AU132" s="258" t="s">
        <v>81</v>
      </c>
      <c r="AV132" s="11" t="s">
        <v>81</v>
      </c>
      <c r="AW132" s="11" t="s">
        <v>35</v>
      </c>
      <c r="AX132" s="11" t="s">
        <v>71</v>
      </c>
      <c r="AY132" s="258" t="s">
        <v>123</v>
      </c>
    </row>
    <row r="133" s="11" customFormat="1">
      <c r="B133" s="247"/>
      <c r="C133" s="248"/>
      <c r="D133" s="249" t="s">
        <v>259</v>
      </c>
      <c r="E133" s="250" t="s">
        <v>21</v>
      </c>
      <c r="F133" s="251" t="s">
        <v>944</v>
      </c>
      <c r="G133" s="248"/>
      <c r="H133" s="252">
        <v>19</v>
      </c>
      <c r="I133" s="253"/>
      <c r="J133" s="248"/>
      <c r="K133" s="248"/>
      <c r="L133" s="254"/>
      <c r="M133" s="255"/>
      <c r="N133" s="256"/>
      <c r="O133" s="256"/>
      <c r="P133" s="256"/>
      <c r="Q133" s="256"/>
      <c r="R133" s="256"/>
      <c r="S133" s="256"/>
      <c r="T133" s="257"/>
      <c r="AT133" s="258" t="s">
        <v>259</v>
      </c>
      <c r="AU133" s="258" t="s">
        <v>81</v>
      </c>
      <c r="AV133" s="11" t="s">
        <v>81</v>
      </c>
      <c r="AW133" s="11" t="s">
        <v>35</v>
      </c>
      <c r="AX133" s="11" t="s">
        <v>71</v>
      </c>
      <c r="AY133" s="258" t="s">
        <v>123</v>
      </c>
    </row>
    <row r="134" s="12" customFormat="1">
      <c r="B134" s="259"/>
      <c r="C134" s="260"/>
      <c r="D134" s="249" t="s">
        <v>259</v>
      </c>
      <c r="E134" s="261" t="s">
        <v>21</v>
      </c>
      <c r="F134" s="262" t="s">
        <v>286</v>
      </c>
      <c r="G134" s="260"/>
      <c r="H134" s="263">
        <v>138</v>
      </c>
      <c r="I134" s="264"/>
      <c r="J134" s="260"/>
      <c r="K134" s="260"/>
      <c r="L134" s="265"/>
      <c r="M134" s="266"/>
      <c r="N134" s="267"/>
      <c r="O134" s="267"/>
      <c r="P134" s="267"/>
      <c r="Q134" s="267"/>
      <c r="R134" s="267"/>
      <c r="S134" s="267"/>
      <c r="T134" s="268"/>
      <c r="AT134" s="269" t="s">
        <v>259</v>
      </c>
      <c r="AU134" s="269" t="s">
        <v>81</v>
      </c>
      <c r="AV134" s="12" t="s">
        <v>124</v>
      </c>
      <c r="AW134" s="12" t="s">
        <v>35</v>
      </c>
      <c r="AX134" s="12" t="s">
        <v>79</v>
      </c>
      <c r="AY134" s="269" t="s">
        <v>123</v>
      </c>
    </row>
    <row r="135" s="10" customFormat="1" ht="29.88" customHeight="1">
      <c r="B135" s="222"/>
      <c r="C135" s="223"/>
      <c r="D135" s="224" t="s">
        <v>70</v>
      </c>
      <c r="E135" s="236" t="s">
        <v>945</v>
      </c>
      <c r="F135" s="236" t="s">
        <v>946</v>
      </c>
      <c r="G135" s="223"/>
      <c r="H135" s="223"/>
      <c r="I135" s="226"/>
      <c r="J135" s="237">
        <f>BK135</f>
        <v>0</v>
      </c>
      <c r="K135" s="223"/>
      <c r="L135" s="228"/>
      <c r="M135" s="229"/>
      <c r="N135" s="230"/>
      <c r="O135" s="230"/>
      <c r="P135" s="231">
        <f>SUM(P136:P155)</f>
        <v>0</v>
      </c>
      <c r="Q135" s="230"/>
      <c r="R135" s="231">
        <f>SUM(R136:R155)</f>
        <v>15.246928750000002</v>
      </c>
      <c r="S135" s="230"/>
      <c r="T135" s="232">
        <f>SUM(T136:T155)</f>
        <v>0</v>
      </c>
      <c r="AR135" s="233" t="s">
        <v>129</v>
      </c>
      <c r="AT135" s="234" t="s">
        <v>70</v>
      </c>
      <c r="AU135" s="234" t="s">
        <v>79</v>
      </c>
      <c r="AY135" s="233" t="s">
        <v>123</v>
      </c>
      <c r="BK135" s="235">
        <f>SUM(BK136:BK155)</f>
        <v>0</v>
      </c>
    </row>
    <row r="136" s="1" customFormat="1" ht="16.5" customHeight="1">
      <c r="B136" s="45"/>
      <c r="C136" s="238" t="s">
        <v>396</v>
      </c>
      <c r="D136" s="238" t="s">
        <v>253</v>
      </c>
      <c r="E136" s="239" t="s">
        <v>947</v>
      </c>
      <c r="F136" s="240" t="s">
        <v>948</v>
      </c>
      <c r="G136" s="241" t="s">
        <v>949</v>
      </c>
      <c r="H136" s="242">
        <v>0.074999999999999997</v>
      </c>
      <c r="I136" s="243"/>
      <c r="J136" s="244">
        <f>ROUND(I136*H136,2)</f>
        <v>0</v>
      </c>
      <c r="K136" s="240" t="s">
        <v>257</v>
      </c>
      <c r="L136" s="71"/>
      <c r="M136" s="245" t="s">
        <v>21</v>
      </c>
      <c r="N136" s="246" t="s">
        <v>42</v>
      </c>
      <c r="O136" s="46"/>
      <c r="P136" s="200">
        <f>O136*H136</f>
        <v>0</v>
      </c>
      <c r="Q136" s="200">
        <v>0.0088000000000000005</v>
      </c>
      <c r="R136" s="200">
        <f>Q136*H136</f>
        <v>0.00066</v>
      </c>
      <c r="S136" s="200">
        <v>0</v>
      </c>
      <c r="T136" s="201">
        <f>S136*H136</f>
        <v>0</v>
      </c>
      <c r="AR136" s="23" t="s">
        <v>229</v>
      </c>
      <c r="AT136" s="23" t="s">
        <v>253</v>
      </c>
      <c r="AU136" s="23" t="s">
        <v>81</v>
      </c>
      <c r="AY136" s="23" t="s">
        <v>123</v>
      </c>
      <c r="BE136" s="202">
        <f>IF(N136="základní",J136,0)</f>
        <v>0</v>
      </c>
      <c r="BF136" s="202">
        <f>IF(N136="snížená",J136,0)</f>
        <v>0</v>
      </c>
      <c r="BG136" s="202">
        <f>IF(N136="zákl. přenesená",J136,0)</f>
        <v>0</v>
      </c>
      <c r="BH136" s="202">
        <f>IF(N136="sníž. přenesená",J136,0)</f>
        <v>0</v>
      </c>
      <c r="BI136" s="202">
        <f>IF(N136="nulová",J136,0)</f>
        <v>0</v>
      </c>
      <c r="BJ136" s="23" t="s">
        <v>79</v>
      </c>
      <c r="BK136" s="202">
        <f>ROUND(I136*H136,2)</f>
        <v>0</v>
      </c>
      <c r="BL136" s="23" t="s">
        <v>229</v>
      </c>
      <c r="BM136" s="23" t="s">
        <v>950</v>
      </c>
    </row>
    <row r="137" s="11" customFormat="1">
      <c r="B137" s="247"/>
      <c r="C137" s="248"/>
      <c r="D137" s="249" t="s">
        <v>259</v>
      </c>
      <c r="E137" s="250" t="s">
        <v>21</v>
      </c>
      <c r="F137" s="251" t="s">
        <v>951</v>
      </c>
      <c r="G137" s="248"/>
      <c r="H137" s="252">
        <v>0.074999999999999997</v>
      </c>
      <c r="I137" s="253"/>
      <c r="J137" s="248"/>
      <c r="K137" s="248"/>
      <c r="L137" s="254"/>
      <c r="M137" s="255"/>
      <c r="N137" s="256"/>
      <c r="O137" s="256"/>
      <c r="P137" s="256"/>
      <c r="Q137" s="256"/>
      <c r="R137" s="256"/>
      <c r="S137" s="256"/>
      <c r="T137" s="257"/>
      <c r="AT137" s="258" t="s">
        <v>259</v>
      </c>
      <c r="AU137" s="258" t="s">
        <v>81</v>
      </c>
      <c r="AV137" s="11" t="s">
        <v>81</v>
      </c>
      <c r="AW137" s="11" t="s">
        <v>35</v>
      </c>
      <c r="AX137" s="11" t="s">
        <v>79</v>
      </c>
      <c r="AY137" s="258" t="s">
        <v>123</v>
      </c>
    </row>
    <row r="138" s="1" customFormat="1" ht="25.5" customHeight="1">
      <c r="B138" s="45"/>
      <c r="C138" s="238" t="s">
        <v>401</v>
      </c>
      <c r="D138" s="238" t="s">
        <v>253</v>
      </c>
      <c r="E138" s="239" t="s">
        <v>952</v>
      </c>
      <c r="F138" s="240" t="s">
        <v>953</v>
      </c>
      <c r="G138" s="241" t="s">
        <v>293</v>
      </c>
      <c r="H138" s="242">
        <v>74.5</v>
      </c>
      <c r="I138" s="243"/>
      <c r="J138" s="244">
        <f>ROUND(I138*H138,2)</f>
        <v>0</v>
      </c>
      <c r="K138" s="240" t="s">
        <v>257</v>
      </c>
      <c r="L138" s="71"/>
      <c r="M138" s="245" t="s">
        <v>21</v>
      </c>
      <c r="N138" s="246" t="s">
        <v>42</v>
      </c>
      <c r="O138" s="46"/>
      <c r="P138" s="200">
        <f>O138*H138</f>
        <v>0</v>
      </c>
      <c r="Q138" s="200">
        <v>0</v>
      </c>
      <c r="R138" s="200">
        <f>Q138*H138</f>
        <v>0</v>
      </c>
      <c r="S138" s="200">
        <v>0</v>
      </c>
      <c r="T138" s="201">
        <f>S138*H138</f>
        <v>0</v>
      </c>
      <c r="AR138" s="23" t="s">
        <v>229</v>
      </c>
      <c r="AT138" s="23" t="s">
        <v>253</v>
      </c>
      <c r="AU138" s="23" t="s">
        <v>81</v>
      </c>
      <c r="AY138" s="23" t="s">
        <v>123</v>
      </c>
      <c r="BE138" s="202">
        <f>IF(N138="základní",J138,0)</f>
        <v>0</v>
      </c>
      <c r="BF138" s="202">
        <f>IF(N138="snížená",J138,0)</f>
        <v>0</v>
      </c>
      <c r="BG138" s="202">
        <f>IF(N138="zákl. přenesená",J138,0)</f>
        <v>0</v>
      </c>
      <c r="BH138" s="202">
        <f>IF(N138="sníž. přenesená",J138,0)</f>
        <v>0</v>
      </c>
      <c r="BI138" s="202">
        <f>IF(N138="nulová",J138,0)</f>
        <v>0</v>
      </c>
      <c r="BJ138" s="23" t="s">
        <v>79</v>
      </c>
      <c r="BK138" s="202">
        <f>ROUND(I138*H138,2)</f>
        <v>0</v>
      </c>
      <c r="BL138" s="23" t="s">
        <v>229</v>
      </c>
      <c r="BM138" s="23" t="s">
        <v>954</v>
      </c>
    </row>
    <row r="139" s="11" customFormat="1">
      <c r="B139" s="247"/>
      <c r="C139" s="248"/>
      <c r="D139" s="249" t="s">
        <v>259</v>
      </c>
      <c r="E139" s="250" t="s">
        <v>21</v>
      </c>
      <c r="F139" s="251" t="s">
        <v>955</v>
      </c>
      <c r="G139" s="248"/>
      <c r="H139" s="252">
        <v>10</v>
      </c>
      <c r="I139" s="253"/>
      <c r="J139" s="248"/>
      <c r="K139" s="248"/>
      <c r="L139" s="254"/>
      <c r="M139" s="255"/>
      <c r="N139" s="256"/>
      <c r="O139" s="256"/>
      <c r="P139" s="256"/>
      <c r="Q139" s="256"/>
      <c r="R139" s="256"/>
      <c r="S139" s="256"/>
      <c r="T139" s="257"/>
      <c r="AT139" s="258" t="s">
        <v>259</v>
      </c>
      <c r="AU139" s="258" t="s">
        <v>81</v>
      </c>
      <c r="AV139" s="11" t="s">
        <v>81</v>
      </c>
      <c r="AW139" s="11" t="s">
        <v>35</v>
      </c>
      <c r="AX139" s="11" t="s">
        <v>71</v>
      </c>
      <c r="AY139" s="258" t="s">
        <v>123</v>
      </c>
    </row>
    <row r="140" s="11" customFormat="1">
      <c r="B140" s="247"/>
      <c r="C140" s="248"/>
      <c r="D140" s="249" t="s">
        <v>259</v>
      </c>
      <c r="E140" s="250" t="s">
        <v>21</v>
      </c>
      <c r="F140" s="251" t="s">
        <v>956</v>
      </c>
      <c r="G140" s="248"/>
      <c r="H140" s="252">
        <v>50</v>
      </c>
      <c r="I140" s="253"/>
      <c r="J140" s="248"/>
      <c r="K140" s="248"/>
      <c r="L140" s="254"/>
      <c r="M140" s="255"/>
      <c r="N140" s="256"/>
      <c r="O140" s="256"/>
      <c r="P140" s="256"/>
      <c r="Q140" s="256"/>
      <c r="R140" s="256"/>
      <c r="S140" s="256"/>
      <c r="T140" s="257"/>
      <c r="AT140" s="258" t="s">
        <v>259</v>
      </c>
      <c r="AU140" s="258" t="s">
        <v>81</v>
      </c>
      <c r="AV140" s="11" t="s">
        <v>81</v>
      </c>
      <c r="AW140" s="11" t="s">
        <v>35</v>
      </c>
      <c r="AX140" s="11" t="s">
        <v>71</v>
      </c>
      <c r="AY140" s="258" t="s">
        <v>123</v>
      </c>
    </row>
    <row r="141" s="11" customFormat="1">
      <c r="B141" s="247"/>
      <c r="C141" s="248"/>
      <c r="D141" s="249" t="s">
        <v>259</v>
      </c>
      <c r="E141" s="250" t="s">
        <v>21</v>
      </c>
      <c r="F141" s="251" t="s">
        <v>957</v>
      </c>
      <c r="G141" s="248"/>
      <c r="H141" s="252">
        <v>6.5</v>
      </c>
      <c r="I141" s="253"/>
      <c r="J141" s="248"/>
      <c r="K141" s="248"/>
      <c r="L141" s="254"/>
      <c r="M141" s="255"/>
      <c r="N141" s="256"/>
      <c r="O141" s="256"/>
      <c r="P141" s="256"/>
      <c r="Q141" s="256"/>
      <c r="R141" s="256"/>
      <c r="S141" s="256"/>
      <c r="T141" s="257"/>
      <c r="AT141" s="258" t="s">
        <v>259</v>
      </c>
      <c r="AU141" s="258" t="s">
        <v>81</v>
      </c>
      <c r="AV141" s="11" t="s">
        <v>81</v>
      </c>
      <c r="AW141" s="11" t="s">
        <v>35</v>
      </c>
      <c r="AX141" s="11" t="s">
        <v>71</v>
      </c>
      <c r="AY141" s="258" t="s">
        <v>123</v>
      </c>
    </row>
    <row r="142" s="11" customFormat="1">
      <c r="B142" s="247"/>
      <c r="C142" s="248"/>
      <c r="D142" s="249" t="s">
        <v>259</v>
      </c>
      <c r="E142" s="250" t="s">
        <v>21</v>
      </c>
      <c r="F142" s="251" t="s">
        <v>958</v>
      </c>
      <c r="G142" s="248"/>
      <c r="H142" s="252">
        <v>8</v>
      </c>
      <c r="I142" s="253"/>
      <c r="J142" s="248"/>
      <c r="K142" s="248"/>
      <c r="L142" s="254"/>
      <c r="M142" s="255"/>
      <c r="N142" s="256"/>
      <c r="O142" s="256"/>
      <c r="P142" s="256"/>
      <c r="Q142" s="256"/>
      <c r="R142" s="256"/>
      <c r="S142" s="256"/>
      <c r="T142" s="257"/>
      <c r="AT142" s="258" t="s">
        <v>259</v>
      </c>
      <c r="AU142" s="258" t="s">
        <v>81</v>
      </c>
      <c r="AV142" s="11" t="s">
        <v>81</v>
      </c>
      <c r="AW142" s="11" t="s">
        <v>35</v>
      </c>
      <c r="AX142" s="11" t="s">
        <v>71</v>
      </c>
      <c r="AY142" s="258" t="s">
        <v>123</v>
      </c>
    </row>
    <row r="143" s="12" customFormat="1">
      <c r="B143" s="259"/>
      <c r="C143" s="260"/>
      <c r="D143" s="249" t="s">
        <v>259</v>
      </c>
      <c r="E143" s="261" t="s">
        <v>829</v>
      </c>
      <c r="F143" s="262" t="s">
        <v>286</v>
      </c>
      <c r="G143" s="260"/>
      <c r="H143" s="263">
        <v>74.5</v>
      </c>
      <c r="I143" s="264"/>
      <c r="J143" s="260"/>
      <c r="K143" s="260"/>
      <c r="L143" s="265"/>
      <c r="M143" s="266"/>
      <c r="N143" s="267"/>
      <c r="O143" s="267"/>
      <c r="P143" s="267"/>
      <c r="Q143" s="267"/>
      <c r="R143" s="267"/>
      <c r="S143" s="267"/>
      <c r="T143" s="268"/>
      <c r="AT143" s="269" t="s">
        <v>259</v>
      </c>
      <c r="AU143" s="269" t="s">
        <v>81</v>
      </c>
      <c r="AV143" s="12" t="s">
        <v>124</v>
      </c>
      <c r="AW143" s="12" t="s">
        <v>35</v>
      </c>
      <c r="AX143" s="12" t="s">
        <v>79</v>
      </c>
      <c r="AY143" s="269" t="s">
        <v>123</v>
      </c>
    </row>
    <row r="144" s="1" customFormat="1" ht="25.5" customHeight="1">
      <c r="B144" s="45"/>
      <c r="C144" s="238" t="s">
        <v>406</v>
      </c>
      <c r="D144" s="238" t="s">
        <v>253</v>
      </c>
      <c r="E144" s="239" t="s">
        <v>959</v>
      </c>
      <c r="F144" s="240" t="s">
        <v>960</v>
      </c>
      <c r="G144" s="241" t="s">
        <v>293</v>
      </c>
      <c r="H144" s="242">
        <v>74.5</v>
      </c>
      <c r="I144" s="243"/>
      <c r="J144" s="244">
        <f>ROUND(I144*H144,2)</f>
        <v>0</v>
      </c>
      <c r="K144" s="240" t="s">
        <v>257</v>
      </c>
      <c r="L144" s="71"/>
      <c r="M144" s="245" t="s">
        <v>21</v>
      </c>
      <c r="N144" s="246" t="s">
        <v>42</v>
      </c>
      <c r="O144" s="46"/>
      <c r="P144" s="200">
        <f>O144*H144</f>
        <v>0</v>
      </c>
      <c r="Q144" s="200">
        <v>0.20300000000000001</v>
      </c>
      <c r="R144" s="200">
        <f>Q144*H144</f>
        <v>15.123500000000002</v>
      </c>
      <c r="S144" s="200">
        <v>0</v>
      </c>
      <c r="T144" s="201">
        <f>S144*H144</f>
        <v>0</v>
      </c>
      <c r="AR144" s="23" t="s">
        <v>229</v>
      </c>
      <c r="AT144" s="23" t="s">
        <v>253</v>
      </c>
      <c r="AU144" s="23" t="s">
        <v>81</v>
      </c>
      <c r="AY144" s="23" t="s">
        <v>123</v>
      </c>
      <c r="BE144" s="202">
        <f>IF(N144="základní",J144,0)</f>
        <v>0</v>
      </c>
      <c r="BF144" s="202">
        <f>IF(N144="snížená",J144,0)</f>
        <v>0</v>
      </c>
      <c r="BG144" s="202">
        <f>IF(N144="zákl. přenesená",J144,0)</f>
        <v>0</v>
      </c>
      <c r="BH144" s="202">
        <f>IF(N144="sníž. přenesená",J144,0)</f>
        <v>0</v>
      </c>
      <c r="BI144" s="202">
        <f>IF(N144="nulová",J144,0)</f>
        <v>0</v>
      </c>
      <c r="BJ144" s="23" t="s">
        <v>79</v>
      </c>
      <c r="BK144" s="202">
        <f>ROUND(I144*H144,2)</f>
        <v>0</v>
      </c>
      <c r="BL144" s="23" t="s">
        <v>229</v>
      </c>
      <c r="BM144" s="23" t="s">
        <v>961</v>
      </c>
    </row>
    <row r="145" s="11" customFormat="1">
      <c r="B145" s="247"/>
      <c r="C145" s="248"/>
      <c r="D145" s="249" t="s">
        <v>259</v>
      </c>
      <c r="E145" s="250" t="s">
        <v>21</v>
      </c>
      <c r="F145" s="251" t="s">
        <v>829</v>
      </c>
      <c r="G145" s="248"/>
      <c r="H145" s="252">
        <v>74.5</v>
      </c>
      <c r="I145" s="253"/>
      <c r="J145" s="248"/>
      <c r="K145" s="248"/>
      <c r="L145" s="254"/>
      <c r="M145" s="255"/>
      <c r="N145" s="256"/>
      <c r="O145" s="256"/>
      <c r="P145" s="256"/>
      <c r="Q145" s="256"/>
      <c r="R145" s="256"/>
      <c r="S145" s="256"/>
      <c r="T145" s="257"/>
      <c r="AT145" s="258" t="s">
        <v>259</v>
      </c>
      <c r="AU145" s="258" t="s">
        <v>81</v>
      </c>
      <c r="AV145" s="11" t="s">
        <v>81</v>
      </c>
      <c r="AW145" s="11" t="s">
        <v>35</v>
      </c>
      <c r="AX145" s="11" t="s">
        <v>79</v>
      </c>
      <c r="AY145" s="258" t="s">
        <v>123</v>
      </c>
    </row>
    <row r="146" s="1" customFormat="1" ht="16.5" customHeight="1">
      <c r="B146" s="45"/>
      <c r="C146" s="238" t="s">
        <v>411</v>
      </c>
      <c r="D146" s="238" t="s">
        <v>253</v>
      </c>
      <c r="E146" s="239" t="s">
        <v>962</v>
      </c>
      <c r="F146" s="240" t="s">
        <v>963</v>
      </c>
      <c r="G146" s="241" t="s">
        <v>414</v>
      </c>
      <c r="H146" s="242">
        <v>4</v>
      </c>
      <c r="I146" s="243"/>
      <c r="J146" s="244">
        <f>ROUND(I146*H146,2)</f>
        <v>0</v>
      </c>
      <c r="K146" s="240" t="s">
        <v>257</v>
      </c>
      <c r="L146" s="71"/>
      <c r="M146" s="245" t="s">
        <v>21</v>
      </c>
      <c r="N146" s="246" t="s">
        <v>42</v>
      </c>
      <c r="O146" s="46"/>
      <c r="P146" s="200">
        <f>O146*H146</f>
        <v>0</v>
      </c>
      <c r="Q146" s="200">
        <v>0.0076</v>
      </c>
      <c r="R146" s="200">
        <f>Q146*H146</f>
        <v>0.0304</v>
      </c>
      <c r="S146" s="200">
        <v>0</v>
      </c>
      <c r="T146" s="201">
        <f>S146*H146</f>
        <v>0</v>
      </c>
      <c r="AR146" s="23" t="s">
        <v>229</v>
      </c>
      <c r="AT146" s="23" t="s">
        <v>253</v>
      </c>
      <c r="AU146" s="23" t="s">
        <v>81</v>
      </c>
      <c r="AY146" s="23" t="s">
        <v>123</v>
      </c>
      <c r="BE146" s="202">
        <f>IF(N146="základní",J146,0)</f>
        <v>0</v>
      </c>
      <c r="BF146" s="202">
        <f>IF(N146="snížená",J146,0)</f>
        <v>0</v>
      </c>
      <c r="BG146" s="202">
        <f>IF(N146="zákl. přenesená",J146,0)</f>
        <v>0</v>
      </c>
      <c r="BH146" s="202">
        <f>IF(N146="sníž. přenesená",J146,0)</f>
        <v>0</v>
      </c>
      <c r="BI146" s="202">
        <f>IF(N146="nulová",J146,0)</f>
        <v>0</v>
      </c>
      <c r="BJ146" s="23" t="s">
        <v>79</v>
      </c>
      <c r="BK146" s="202">
        <f>ROUND(I146*H146,2)</f>
        <v>0</v>
      </c>
      <c r="BL146" s="23" t="s">
        <v>229</v>
      </c>
      <c r="BM146" s="23" t="s">
        <v>964</v>
      </c>
    </row>
    <row r="147" s="1" customFormat="1" ht="16.5" customHeight="1">
      <c r="B147" s="45"/>
      <c r="C147" s="238" t="s">
        <v>416</v>
      </c>
      <c r="D147" s="238" t="s">
        <v>253</v>
      </c>
      <c r="E147" s="239" t="s">
        <v>965</v>
      </c>
      <c r="F147" s="240" t="s">
        <v>966</v>
      </c>
      <c r="G147" s="241" t="s">
        <v>293</v>
      </c>
      <c r="H147" s="242">
        <v>10</v>
      </c>
      <c r="I147" s="243"/>
      <c r="J147" s="244">
        <f>ROUND(I147*H147,2)</f>
        <v>0</v>
      </c>
      <c r="K147" s="240" t="s">
        <v>257</v>
      </c>
      <c r="L147" s="71"/>
      <c r="M147" s="245" t="s">
        <v>21</v>
      </c>
      <c r="N147" s="246" t="s">
        <v>42</v>
      </c>
      <c r="O147" s="46"/>
      <c r="P147" s="200">
        <f>O147*H147</f>
        <v>0</v>
      </c>
      <c r="Q147" s="200">
        <v>0.0019</v>
      </c>
      <c r="R147" s="200">
        <f>Q147*H147</f>
        <v>0.019</v>
      </c>
      <c r="S147" s="200">
        <v>0</v>
      </c>
      <c r="T147" s="201">
        <f>S147*H147</f>
        <v>0</v>
      </c>
      <c r="AR147" s="23" t="s">
        <v>229</v>
      </c>
      <c r="AT147" s="23" t="s">
        <v>253</v>
      </c>
      <c r="AU147" s="23" t="s">
        <v>81</v>
      </c>
      <c r="AY147" s="23" t="s">
        <v>123</v>
      </c>
      <c r="BE147" s="202">
        <f>IF(N147="základní",J147,0)</f>
        <v>0</v>
      </c>
      <c r="BF147" s="202">
        <f>IF(N147="snížená",J147,0)</f>
        <v>0</v>
      </c>
      <c r="BG147" s="202">
        <f>IF(N147="zákl. přenesená",J147,0)</f>
        <v>0</v>
      </c>
      <c r="BH147" s="202">
        <f>IF(N147="sníž. přenesená",J147,0)</f>
        <v>0</v>
      </c>
      <c r="BI147" s="202">
        <f>IF(N147="nulová",J147,0)</f>
        <v>0</v>
      </c>
      <c r="BJ147" s="23" t="s">
        <v>79</v>
      </c>
      <c r="BK147" s="202">
        <f>ROUND(I147*H147,2)</f>
        <v>0</v>
      </c>
      <c r="BL147" s="23" t="s">
        <v>229</v>
      </c>
      <c r="BM147" s="23" t="s">
        <v>967</v>
      </c>
    </row>
    <row r="148" s="1" customFormat="1" ht="25.5" customHeight="1">
      <c r="B148" s="45"/>
      <c r="C148" s="238" t="s">
        <v>422</v>
      </c>
      <c r="D148" s="238" t="s">
        <v>253</v>
      </c>
      <c r="E148" s="239" t="s">
        <v>968</v>
      </c>
      <c r="F148" s="240" t="s">
        <v>969</v>
      </c>
      <c r="G148" s="241" t="s">
        <v>293</v>
      </c>
      <c r="H148" s="242">
        <v>162.5</v>
      </c>
      <c r="I148" s="243"/>
      <c r="J148" s="244">
        <f>ROUND(I148*H148,2)</f>
        <v>0</v>
      </c>
      <c r="K148" s="240" t="s">
        <v>257</v>
      </c>
      <c r="L148" s="71"/>
      <c r="M148" s="245" t="s">
        <v>21</v>
      </c>
      <c r="N148" s="246" t="s">
        <v>42</v>
      </c>
      <c r="O148" s="46"/>
      <c r="P148" s="200">
        <f>O148*H148</f>
        <v>0</v>
      </c>
      <c r="Q148" s="200">
        <v>0</v>
      </c>
      <c r="R148" s="200">
        <f>Q148*H148</f>
        <v>0</v>
      </c>
      <c r="S148" s="200">
        <v>0</v>
      </c>
      <c r="T148" s="201">
        <f>S148*H148</f>
        <v>0</v>
      </c>
      <c r="AR148" s="23" t="s">
        <v>229</v>
      </c>
      <c r="AT148" s="23" t="s">
        <v>253</v>
      </c>
      <c r="AU148" s="23" t="s">
        <v>81</v>
      </c>
      <c r="AY148" s="23" t="s">
        <v>123</v>
      </c>
      <c r="BE148" s="202">
        <f>IF(N148="základní",J148,0)</f>
        <v>0</v>
      </c>
      <c r="BF148" s="202">
        <f>IF(N148="snížená",J148,0)</f>
        <v>0</v>
      </c>
      <c r="BG148" s="202">
        <f>IF(N148="zákl. přenesená",J148,0)</f>
        <v>0</v>
      </c>
      <c r="BH148" s="202">
        <f>IF(N148="sníž. přenesená",J148,0)</f>
        <v>0</v>
      </c>
      <c r="BI148" s="202">
        <f>IF(N148="nulová",J148,0)</f>
        <v>0</v>
      </c>
      <c r="BJ148" s="23" t="s">
        <v>79</v>
      </c>
      <c r="BK148" s="202">
        <f>ROUND(I148*H148,2)</f>
        <v>0</v>
      </c>
      <c r="BL148" s="23" t="s">
        <v>229</v>
      </c>
      <c r="BM148" s="23" t="s">
        <v>970</v>
      </c>
    </row>
    <row r="149" s="11" customFormat="1">
      <c r="B149" s="247"/>
      <c r="C149" s="248"/>
      <c r="D149" s="249" t="s">
        <v>259</v>
      </c>
      <c r="E149" s="250" t="s">
        <v>21</v>
      </c>
      <c r="F149" s="251" t="s">
        <v>827</v>
      </c>
      <c r="G149" s="248"/>
      <c r="H149" s="252">
        <v>162.5</v>
      </c>
      <c r="I149" s="253"/>
      <c r="J149" s="248"/>
      <c r="K149" s="248"/>
      <c r="L149" s="254"/>
      <c r="M149" s="255"/>
      <c r="N149" s="256"/>
      <c r="O149" s="256"/>
      <c r="P149" s="256"/>
      <c r="Q149" s="256"/>
      <c r="R149" s="256"/>
      <c r="S149" s="256"/>
      <c r="T149" s="257"/>
      <c r="AT149" s="258" t="s">
        <v>259</v>
      </c>
      <c r="AU149" s="258" t="s">
        <v>81</v>
      </c>
      <c r="AV149" s="11" t="s">
        <v>81</v>
      </c>
      <c r="AW149" s="11" t="s">
        <v>35</v>
      </c>
      <c r="AX149" s="11" t="s">
        <v>79</v>
      </c>
      <c r="AY149" s="258" t="s">
        <v>123</v>
      </c>
    </row>
    <row r="150" s="1" customFormat="1" ht="25.5" customHeight="1">
      <c r="B150" s="45"/>
      <c r="C150" s="190" t="s">
        <v>427</v>
      </c>
      <c r="D150" s="190" t="s">
        <v>118</v>
      </c>
      <c r="E150" s="191" t="s">
        <v>971</v>
      </c>
      <c r="F150" s="192" t="s">
        <v>972</v>
      </c>
      <c r="G150" s="193" t="s">
        <v>293</v>
      </c>
      <c r="H150" s="194">
        <v>170.625</v>
      </c>
      <c r="I150" s="195"/>
      <c r="J150" s="196">
        <f>ROUND(I150*H150,2)</f>
        <v>0</v>
      </c>
      <c r="K150" s="192" t="s">
        <v>257</v>
      </c>
      <c r="L150" s="197"/>
      <c r="M150" s="198" t="s">
        <v>21</v>
      </c>
      <c r="N150" s="199" t="s">
        <v>42</v>
      </c>
      <c r="O150" s="46"/>
      <c r="P150" s="200">
        <f>O150*H150</f>
        <v>0</v>
      </c>
      <c r="Q150" s="200">
        <v>0.00042999999999999999</v>
      </c>
      <c r="R150" s="200">
        <f>Q150*H150</f>
        <v>0.073368749999999996</v>
      </c>
      <c r="S150" s="200">
        <v>0</v>
      </c>
      <c r="T150" s="201">
        <f>S150*H150</f>
        <v>0</v>
      </c>
      <c r="AR150" s="23" t="s">
        <v>858</v>
      </c>
      <c r="AT150" s="23" t="s">
        <v>118</v>
      </c>
      <c r="AU150" s="23" t="s">
        <v>81</v>
      </c>
      <c r="AY150" s="23" t="s">
        <v>123</v>
      </c>
      <c r="BE150" s="202">
        <f>IF(N150="základní",J150,0)</f>
        <v>0</v>
      </c>
      <c r="BF150" s="202">
        <f>IF(N150="snížená",J150,0)</f>
        <v>0</v>
      </c>
      <c r="BG150" s="202">
        <f>IF(N150="zákl. přenesená",J150,0)</f>
        <v>0</v>
      </c>
      <c r="BH150" s="202">
        <f>IF(N150="sníž. přenesená",J150,0)</f>
        <v>0</v>
      </c>
      <c r="BI150" s="202">
        <f>IF(N150="nulová",J150,0)</f>
        <v>0</v>
      </c>
      <c r="BJ150" s="23" t="s">
        <v>79</v>
      </c>
      <c r="BK150" s="202">
        <f>ROUND(I150*H150,2)</f>
        <v>0</v>
      </c>
      <c r="BL150" s="23" t="s">
        <v>858</v>
      </c>
      <c r="BM150" s="23" t="s">
        <v>973</v>
      </c>
    </row>
    <row r="151" s="11" customFormat="1">
      <c r="B151" s="247"/>
      <c r="C151" s="248"/>
      <c r="D151" s="249" t="s">
        <v>259</v>
      </c>
      <c r="E151" s="248"/>
      <c r="F151" s="251" t="s">
        <v>974</v>
      </c>
      <c r="G151" s="248"/>
      <c r="H151" s="252">
        <v>170.625</v>
      </c>
      <c r="I151" s="253"/>
      <c r="J151" s="248"/>
      <c r="K151" s="248"/>
      <c r="L151" s="254"/>
      <c r="M151" s="255"/>
      <c r="N151" s="256"/>
      <c r="O151" s="256"/>
      <c r="P151" s="256"/>
      <c r="Q151" s="256"/>
      <c r="R151" s="256"/>
      <c r="S151" s="256"/>
      <c r="T151" s="257"/>
      <c r="AT151" s="258" t="s">
        <v>259</v>
      </c>
      <c r="AU151" s="258" t="s">
        <v>81</v>
      </c>
      <c r="AV151" s="11" t="s">
        <v>81</v>
      </c>
      <c r="AW151" s="11" t="s">
        <v>6</v>
      </c>
      <c r="AX151" s="11" t="s">
        <v>79</v>
      </c>
      <c r="AY151" s="258" t="s">
        <v>123</v>
      </c>
    </row>
    <row r="152" s="1" customFormat="1" ht="16.5" customHeight="1">
      <c r="B152" s="45"/>
      <c r="C152" s="238" t="s">
        <v>434</v>
      </c>
      <c r="D152" s="238" t="s">
        <v>253</v>
      </c>
      <c r="E152" s="239" t="s">
        <v>975</v>
      </c>
      <c r="F152" s="240" t="s">
        <v>976</v>
      </c>
      <c r="G152" s="241" t="s">
        <v>293</v>
      </c>
      <c r="H152" s="242">
        <v>74.5</v>
      </c>
      <c r="I152" s="243"/>
      <c r="J152" s="244">
        <f>ROUND(I152*H152,2)</f>
        <v>0</v>
      </c>
      <c r="K152" s="240" t="s">
        <v>257</v>
      </c>
      <c r="L152" s="71"/>
      <c r="M152" s="245" t="s">
        <v>21</v>
      </c>
      <c r="N152" s="246" t="s">
        <v>42</v>
      </c>
      <c r="O152" s="46"/>
      <c r="P152" s="200">
        <f>O152*H152</f>
        <v>0</v>
      </c>
      <c r="Q152" s="200">
        <v>0</v>
      </c>
      <c r="R152" s="200">
        <f>Q152*H152</f>
        <v>0</v>
      </c>
      <c r="S152" s="200">
        <v>0</v>
      </c>
      <c r="T152" s="201">
        <f>S152*H152</f>
        <v>0</v>
      </c>
      <c r="AR152" s="23" t="s">
        <v>229</v>
      </c>
      <c r="AT152" s="23" t="s">
        <v>253</v>
      </c>
      <c r="AU152" s="23" t="s">
        <v>81</v>
      </c>
      <c r="AY152" s="23" t="s">
        <v>123</v>
      </c>
      <c r="BE152" s="202">
        <f>IF(N152="základní",J152,0)</f>
        <v>0</v>
      </c>
      <c r="BF152" s="202">
        <f>IF(N152="snížená",J152,0)</f>
        <v>0</v>
      </c>
      <c r="BG152" s="202">
        <f>IF(N152="zákl. přenesená",J152,0)</f>
        <v>0</v>
      </c>
      <c r="BH152" s="202">
        <f>IF(N152="sníž. přenesená",J152,0)</f>
        <v>0</v>
      </c>
      <c r="BI152" s="202">
        <f>IF(N152="nulová",J152,0)</f>
        <v>0</v>
      </c>
      <c r="BJ152" s="23" t="s">
        <v>79</v>
      </c>
      <c r="BK152" s="202">
        <f>ROUND(I152*H152,2)</f>
        <v>0</v>
      </c>
      <c r="BL152" s="23" t="s">
        <v>229</v>
      </c>
      <c r="BM152" s="23" t="s">
        <v>977</v>
      </c>
    </row>
    <row r="153" s="11" customFormat="1">
      <c r="B153" s="247"/>
      <c r="C153" s="248"/>
      <c r="D153" s="249" t="s">
        <v>259</v>
      </c>
      <c r="E153" s="250" t="s">
        <v>21</v>
      </c>
      <c r="F153" s="251" t="s">
        <v>829</v>
      </c>
      <c r="G153" s="248"/>
      <c r="H153" s="252">
        <v>74.5</v>
      </c>
      <c r="I153" s="253"/>
      <c r="J153" s="248"/>
      <c r="K153" s="248"/>
      <c r="L153" s="254"/>
      <c r="M153" s="255"/>
      <c r="N153" s="256"/>
      <c r="O153" s="256"/>
      <c r="P153" s="256"/>
      <c r="Q153" s="256"/>
      <c r="R153" s="256"/>
      <c r="S153" s="256"/>
      <c r="T153" s="257"/>
      <c r="AT153" s="258" t="s">
        <v>259</v>
      </c>
      <c r="AU153" s="258" t="s">
        <v>81</v>
      </c>
      <c r="AV153" s="11" t="s">
        <v>81</v>
      </c>
      <c r="AW153" s="11" t="s">
        <v>35</v>
      </c>
      <c r="AX153" s="11" t="s">
        <v>79</v>
      </c>
      <c r="AY153" s="258" t="s">
        <v>123</v>
      </c>
    </row>
    <row r="154" s="1" customFormat="1" ht="16.5" customHeight="1">
      <c r="B154" s="45"/>
      <c r="C154" s="238" t="s">
        <v>439</v>
      </c>
      <c r="D154" s="238" t="s">
        <v>253</v>
      </c>
      <c r="E154" s="239" t="s">
        <v>978</v>
      </c>
      <c r="F154" s="240" t="s">
        <v>979</v>
      </c>
      <c r="G154" s="241" t="s">
        <v>256</v>
      </c>
      <c r="H154" s="242">
        <v>74.5</v>
      </c>
      <c r="I154" s="243"/>
      <c r="J154" s="244">
        <f>ROUND(I154*H154,2)</f>
        <v>0</v>
      </c>
      <c r="K154" s="240" t="s">
        <v>257</v>
      </c>
      <c r="L154" s="71"/>
      <c r="M154" s="245" t="s">
        <v>21</v>
      </c>
      <c r="N154" s="246" t="s">
        <v>42</v>
      </c>
      <c r="O154" s="46"/>
      <c r="P154" s="200">
        <f>O154*H154</f>
        <v>0</v>
      </c>
      <c r="Q154" s="200">
        <v>0</v>
      </c>
      <c r="R154" s="200">
        <f>Q154*H154</f>
        <v>0</v>
      </c>
      <c r="S154" s="200">
        <v>0</v>
      </c>
      <c r="T154" s="201">
        <f>S154*H154</f>
        <v>0</v>
      </c>
      <c r="AR154" s="23" t="s">
        <v>229</v>
      </c>
      <c r="AT154" s="23" t="s">
        <v>253</v>
      </c>
      <c r="AU154" s="23" t="s">
        <v>81</v>
      </c>
      <c r="AY154" s="23" t="s">
        <v>123</v>
      </c>
      <c r="BE154" s="202">
        <f>IF(N154="základní",J154,0)</f>
        <v>0</v>
      </c>
      <c r="BF154" s="202">
        <f>IF(N154="snížená",J154,0)</f>
        <v>0</v>
      </c>
      <c r="BG154" s="202">
        <f>IF(N154="zákl. přenesená",J154,0)</f>
        <v>0</v>
      </c>
      <c r="BH154" s="202">
        <f>IF(N154="sníž. přenesená",J154,0)</f>
        <v>0</v>
      </c>
      <c r="BI154" s="202">
        <f>IF(N154="nulová",J154,0)</f>
        <v>0</v>
      </c>
      <c r="BJ154" s="23" t="s">
        <v>79</v>
      </c>
      <c r="BK154" s="202">
        <f>ROUND(I154*H154,2)</f>
        <v>0</v>
      </c>
      <c r="BL154" s="23" t="s">
        <v>229</v>
      </c>
      <c r="BM154" s="23" t="s">
        <v>980</v>
      </c>
    </row>
    <row r="155" s="11" customFormat="1">
      <c r="B155" s="247"/>
      <c r="C155" s="248"/>
      <c r="D155" s="249" t="s">
        <v>259</v>
      </c>
      <c r="E155" s="250" t="s">
        <v>21</v>
      </c>
      <c r="F155" s="251" t="s">
        <v>981</v>
      </c>
      <c r="G155" s="248"/>
      <c r="H155" s="252">
        <v>74.5</v>
      </c>
      <c r="I155" s="253"/>
      <c r="J155" s="248"/>
      <c r="K155" s="248"/>
      <c r="L155" s="254"/>
      <c r="M155" s="281"/>
      <c r="N155" s="282"/>
      <c r="O155" s="282"/>
      <c r="P155" s="282"/>
      <c r="Q155" s="282"/>
      <c r="R155" s="282"/>
      <c r="S155" s="282"/>
      <c r="T155" s="283"/>
      <c r="AT155" s="258" t="s">
        <v>259</v>
      </c>
      <c r="AU155" s="258" t="s">
        <v>81</v>
      </c>
      <c r="AV155" s="11" t="s">
        <v>81</v>
      </c>
      <c r="AW155" s="11" t="s">
        <v>35</v>
      </c>
      <c r="AX155" s="11" t="s">
        <v>79</v>
      </c>
      <c r="AY155" s="258" t="s">
        <v>123</v>
      </c>
    </row>
    <row r="156" s="1" customFormat="1" ht="6.96" customHeight="1">
      <c r="B156" s="66"/>
      <c r="C156" s="67"/>
      <c r="D156" s="67"/>
      <c r="E156" s="67"/>
      <c r="F156" s="67"/>
      <c r="G156" s="67"/>
      <c r="H156" s="67"/>
      <c r="I156" s="165"/>
      <c r="J156" s="67"/>
      <c r="K156" s="67"/>
      <c r="L156" s="71"/>
    </row>
  </sheetData>
  <sheetProtection sheet="1" autoFilter="0" formatColumns="0" formatRows="0" objects="1" scenarios="1" spinCount="100000" saltValue="pEE84Bwt1CUJu+2WCSzoqGwbrEIeOJsEZSuFZO7ZT4nEwMW0ThQ4rVOcMfgV+ltnhlrcox/HU+rRvagHWDOLDQ==" hashValue="gi2AFeuauw+YXkplUNNImIMDdVxgRQbQgaU2w4BMpW8nbsNrFtVXeLhbfpcdhOcTmReVE9/mQoiU9FBXFwZddQ==" algorithmName="SHA-512" password="CC35"/>
  <autoFilter ref="C80:K155"/>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5"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6"/>
      <c r="C1" s="136"/>
      <c r="D1" s="137" t="s">
        <v>1</v>
      </c>
      <c r="E1" s="136"/>
      <c r="F1" s="138" t="s">
        <v>91</v>
      </c>
      <c r="G1" s="138" t="s">
        <v>92</v>
      </c>
      <c r="H1" s="138"/>
      <c r="I1" s="139"/>
      <c r="J1" s="138" t="s">
        <v>93</v>
      </c>
      <c r="K1" s="137" t="s">
        <v>94</v>
      </c>
      <c r="L1" s="138" t="s">
        <v>95</v>
      </c>
      <c r="M1" s="138"/>
      <c r="N1" s="138"/>
      <c r="O1" s="138"/>
      <c r="P1" s="138"/>
      <c r="Q1" s="138"/>
      <c r="R1" s="138"/>
      <c r="S1" s="138"/>
      <c r="T1" s="138"/>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90</v>
      </c>
    </row>
    <row r="3" ht="6.96" customHeight="1">
      <c r="B3" s="24"/>
      <c r="C3" s="25"/>
      <c r="D3" s="25"/>
      <c r="E3" s="25"/>
      <c r="F3" s="25"/>
      <c r="G3" s="25"/>
      <c r="H3" s="25"/>
      <c r="I3" s="140"/>
      <c r="J3" s="25"/>
      <c r="K3" s="26"/>
      <c r="AT3" s="23" t="s">
        <v>81</v>
      </c>
    </row>
    <row r="4" ht="36.96" customHeight="1">
      <c r="B4" s="27"/>
      <c r="C4" s="28"/>
      <c r="D4" s="29" t="s">
        <v>96</v>
      </c>
      <c r="E4" s="28"/>
      <c r="F4" s="28"/>
      <c r="G4" s="28"/>
      <c r="H4" s="28"/>
      <c r="I4" s="141"/>
      <c r="J4" s="28"/>
      <c r="K4" s="30"/>
      <c r="M4" s="31" t="s">
        <v>12</v>
      </c>
      <c r="AT4" s="23" t="s">
        <v>6</v>
      </c>
    </row>
    <row r="5" ht="6.96" customHeight="1">
      <c r="B5" s="27"/>
      <c r="C5" s="28"/>
      <c r="D5" s="28"/>
      <c r="E5" s="28"/>
      <c r="F5" s="28"/>
      <c r="G5" s="28"/>
      <c r="H5" s="28"/>
      <c r="I5" s="141"/>
      <c r="J5" s="28"/>
      <c r="K5" s="30"/>
    </row>
    <row r="6">
      <c r="B6" s="27"/>
      <c r="C6" s="28"/>
      <c r="D6" s="39" t="s">
        <v>18</v>
      </c>
      <c r="E6" s="28"/>
      <c r="F6" s="28"/>
      <c r="G6" s="28"/>
      <c r="H6" s="28"/>
      <c r="I6" s="141"/>
      <c r="J6" s="28"/>
      <c r="K6" s="30"/>
    </row>
    <row r="7" ht="16.5" customHeight="1">
      <c r="B7" s="27"/>
      <c r="C7" s="28"/>
      <c r="D7" s="28"/>
      <c r="E7" s="142" t="str">
        <f>'Rekapitulace stavby'!K6</f>
        <v>Vybudování parkovacích stání na ul. Čujkovova 54-56, p.p.č. 654/54, k.ú. Zábřeh nad Odrou</v>
      </c>
      <c r="F7" s="39"/>
      <c r="G7" s="39"/>
      <c r="H7" s="39"/>
      <c r="I7" s="141"/>
      <c r="J7" s="28"/>
      <c r="K7" s="30"/>
    </row>
    <row r="8" s="1" customFormat="1">
      <c r="B8" s="45"/>
      <c r="C8" s="46"/>
      <c r="D8" s="39" t="s">
        <v>97</v>
      </c>
      <c r="E8" s="46"/>
      <c r="F8" s="46"/>
      <c r="G8" s="46"/>
      <c r="H8" s="46"/>
      <c r="I8" s="143"/>
      <c r="J8" s="46"/>
      <c r="K8" s="50"/>
    </row>
    <row r="9" s="1" customFormat="1" ht="36.96" customHeight="1">
      <c r="B9" s="45"/>
      <c r="C9" s="46"/>
      <c r="D9" s="46"/>
      <c r="E9" s="144" t="s">
        <v>982</v>
      </c>
      <c r="F9" s="46"/>
      <c r="G9" s="46"/>
      <c r="H9" s="46"/>
      <c r="I9" s="143"/>
      <c r="J9" s="46"/>
      <c r="K9" s="50"/>
    </row>
    <row r="10" s="1" customFormat="1">
      <c r="B10" s="45"/>
      <c r="C10" s="46"/>
      <c r="D10" s="46"/>
      <c r="E10" s="46"/>
      <c r="F10" s="46"/>
      <c r="G10" s="46"/>
      <c r="H10" s="46"/>
      <c r="I10" s="143"/>
      <c r="J10" s="46"/>
      <c r="K10" s="50"/>
    </row>
    <row r="11" s="1" customFormat="1" ht="14.4" customHeight="1">
      <c r="B11" s="45"/>
      <c r="C11" s="46"/>
      <c r="D11" s="39" t="s">
        <v>20</v>
      </c>
      <c r="E11" s="46"/>
      <c r="F11" s="34" t="s">
        <v>21</v>
      </c>
      <c r="G11" s="46"/>
      <c r="H11" s="46"/>
      <c r="I11" s="145" t="s">
        <v>22</v>
      </c>
      <c r="J11" s="34" t="s">
        <v>21</v>
      </c>
      <c r="K11" s="50"/>
    </row>
    <row r="12" s="1" customFormat="1" ht="14.4" customHeight="1">
      <c r="B12" s="45"/>
      <c r="C12" s="46"/>
      <c r="D12" s="39" t="s">
        <v>23</v>
      </c>
      <c r="E12" s="46"/>
      <c r="F12" s="34" t="s">
        <v>24</v>
      </c>
      <c r="G12" s="46"/>
      <c r="H12" s="46"/>
      <c r="I12" s="145" t="s">
        <v>25</v>
      </c>
      <c r="J12" s="146" t="str">
        <f>'Rekapitulace stavby'!AN8</f>
        <v>19. 1. 2019</v>
      </c>
      <c r="K12" s="50"/>
    </row>
    <row r="13" s="1" customFormat="1" ht="10.8" customHeight="1">
      <c r="B13" s="45"/>
      <c r="C13" s="46"/>
      <c r="D13" s="46"/>
      <c r="E13" s="46"/>
      <c r="F13" s="46"/>
      <c r="G13" s="46"/>
      <c r="H13" s="46"/>
      <c r="I13" s="143"/>
      <c r="J13" s="46"/>
      <c r="K13" s="50"/>
    </row>
    <row r="14" s="1" customFormat="1" ht="14.4" customHeight="1">
      <c r="B14" s="45"/>
      <c r="C14" s="46"/>
      <c r="D14" s="39" t="s">
        <v>27</v>
      </c>
      <c r="E14" s="46"/>
      <c r="F14" s="46"/>
      <c r="G14" s="46"/>
      <c r="H14" s="46"/>
      <c r="I14" s="145" t="s">
        <v>28</v>
      </c>
      <c r="J14" s="34" t="s">
        <v>21</v>
      </c>
      <c r="K14" s="50"/>
    </row>
    <row r="15" s="1" customFormat="1" ht="18" customHeight="1">
      <c r="B15" s="45"/>
      <c r="C15" s="46"/>
      <c r="D15" s="46"/>
      <c r="E15" s="34" t="s">
        <v>29</v>
      </c>
      <c r="F15" s="46"/>
      <c r="G15" s="46"/>
      <c r="H15" s="46"/>
      <c r="I15" s="145" t="s">
        <v>30</v>
      </c>
      <c r="J15" s="34" t="s">
        <v>21</v>
      </c>
      <c r="K15" s="50"/>
    </row>
    <row r="16" s="1" customFormat="1" ht="6.96" customHeight="1">
      <c r="B16" s="45"/>
      <c r="C16" s="46"/>
      <c r="D16" s="46"/>
      <c r="E16" s="46"/>
      <c r="F16" s="46"/>
      <c r="G16" s="46"/>
      <c r="H16" s="46"/>
      <c r="I16" s="143"/>
      <c r="J16" s="46"/>
      <c r="K16" s="50"/>
    </row>
    <row r="17" s="1" customFormat="1" ht="14.4" customHeight="1">
      <c r="B17" s="45"/>
      <c r="C17" s="46"/>
      <c r="D17" s="39" t="s">
        <v>31</v>
      </c>
      <c r="E17" s="46"/>
      <c r="F17" s="46"/>
      <c r="G17" s="46"/>
      <c r="H17" s="46"/>
      <c r="I17" s="145" t="s">
        <v>28</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5" t="s">
        <v>30</v>
      </c>
      <c r="J18" s="34" t="str">
        <f>IF('Rekapitulace stavby'!AN14="Vyplň údaj","",IF('Rekapitulace stavby'!AN14="","",'Rekapitulace stavby'!AN14))</f>
        <v/>
      </c>
      <c r="K18" s="50"/>
    </row>
    <row r="19" s="1" customFormat="1" ht="6.96" customHeight="1">
      <c r="B19" s="45"/>
      <c r="C19" s="46"/>
      <c r="D19" s="46"/>
      <c r="E19" s="46"/>
      <c r="F19" s="46"/>
      <c r="G19" s="46"/>
      <c r="H19" s="46"/>
      <c r="I19" s="143"/>
      <c r="J19" s="46"/>
      <c r="K19" s="50"/>
    </row>
    <row r="20" s="1" customFormat="1" ht="14.4" customHeight="1">
      <c r="B20" s="45"/>
      <c r="C20" s="46"/>
      <c r="D20" s="39" t="s">
        <v>33</v>
      </c>
      <c r="E20" s="46"/>
      <c r="F20" s="46"/>
      <c r="G20" s="46"/>
      <c r="H20" s="46"/>
      <c r="I20" s="145" t="s">
        <v>28</v>
      </c>
      <c r="J20" s="34" t="s">
        <v>21</v>
      </c>
      <c r="K20" s="50"/>
    </row>
    <row r="21" s="1" customFormat="1" ht="18" customHeight="1">
      <c r="B21" s="45"/>
      <c r="C21" s="46"/>
      <c r="D21" s="46"/>
      <c r="E21" s="34" t="s">
        <v>832</v>
      </c>
      <c r="F21" s="46"/>
      <c r="G21" s="46"/>
      <c r="H21" s="46"/>
      <c r="I21" s="145" t="s">
        <v>30</v>
      </c>
      <c r="J21" s="34" t="s">
        <v>21</v>
      </c>
      <c r="K21" s="50"/>
    </row>
    <row r="22" s="1" customFormat="1" ht="6.96" customHeight="1">
      <c r="B22" s="45"/>
      <c r="C22" s="46"/>
      <c r="D22" s="46"/>
      <c r="E22" s="46"/>
      <c r="F22" s="46"/>
      <c r="G22" s="46"/>
      <c r="H22" s="46"/>
      <c r="I22" s="143"/>
      <c r="J22" s="46"/>
      <c r="K22" s="50"/>
    </row>
    <row r="23" s="1" customFormat="1" ht="14.4" customHeight="1">
      <c r="B23" s="45"/>
      <c r="C23" s="46"/>
      <c r="D23" s="39" t="s">
        <v>36</v>
      </c>
      <c r="E23" s="46"/>
      <c r="F23" s="46"/>
      <c r="G23" s="46"/>
      <c r="H23" s="46"/>
      <c r="I23" s="143"/>
      <c r="J23" s="46"/>
      <c r="K23" s="50"/>
    </row>
    <row r="24" s="6" customFormat="1" ht="16.5" customHeight="1">
      <c r="B24" s="147"/>
      <c r="C24" s="148"/>
      <c r="D24" s="148"/>
      <c r="E24" s="43" t="s">
        <v>21</v>
      </c>
      <c r="F24" s="43"/>
      <c r="G24" s="43"/>
      <c r="H24" s="43"/>
      <c r="I24" s="149"/>
      <c r="J24" s="148"/>
      <c r="K24" s="150"/>
    </row>
    <row r="25" s="1" customFormat="1" ht="6.96" customHeight="1">
      <c r="B25" s="45"/>
      <c r="C25" s="46"/>
      <c r="D25" s="46"/>
      <c r="E25" s="46"/>
      <c r="F25" s="46"/>
      <c r="G25" s="46"/>
      <c r="H25" s="46"/>
      <c r="I25" s="143"/>
      <c r="J25" s="46"/>
      <c r="K25" s="50"/>
    </row>
    <row r="26" s="1" customFormat="1" ht="6.96" customHeight="1">
      <c r="B26" s="45"/>
      <c r="C26" s="46"/>
      <c r="D26" s="105"/>
      <c r="E26" s="105"/>
      <c r="F26" s="105"/>
      <c r="G26" s="105"/>
      <c r="H26" s="105"/>
      <c r="I26" s="151"/>
      <c r="J26" s="105"/>
      <c r="K26" s="152"/>
    </row>
    <row r="27" s="1" customFormat="1" ht="25.44" customHeight="1">
      <c r="B27" s="45"/>
      <c r="C27" s="46"/>
      <c r="D27" s="153" t="s">
        <v>37</v>
      </c>
      <c r="E27" s="46"/>
      <c r="F27" s="46"/>
      <c r="G27" s="46"/>
      <c r="H27" s="46"/>
      <c r="I27" s="143"/>
      <c r="J27" s="154">
        <f>ROUND(J79,2)</f>
        <v>0</v>
      </c>
      <c r="K27" s="50"/>
    </row>
    <row r="28" s="1" customFormat="1" ht="6.96" customHeight="1">
      <c r="B28" s="45"/>
      <c r="C28" s="46"/>
      <c r="D28" s="105"/>
      <c r="E28" s="105"/>
      <c r="F28" s="105"/>
      <c r="G28" s="105"/>
      <c r="H28" s="105"/>
      <c r="I28" s="151"/>
      <c r="J28" s="105"/>
      <c r="K28" s="152"/>
    </row>
    <row r="29" s="1" customFormat="1" ht="14.4" customHeight="1">
      <c r="B29" s="45"/>
      <c r="C29" s="46"/>
      <c r="D29" s="46"/>
      <c r="E29" s="46"/>
      <c r="F29" s="51" t="s">
        <v>39</v>
      </c>
      <c r="G29" s="46"/>
      <c r="H29" s="46"/>
      <c r="I29" s="155" t="s">
        <v>38</v>
      </c>
      <c r="J29" s="51" t="s">
        <v>40</v>
      </c>
      <c r="K29" s="50"/>
    </row>
    <row r="30" s="1" customFormat="1" ht="14.4" customHeight="1">
      <c r="B30" s="45"/>
      <c r="C30" s="46"/>
      <c r="D30" s="54" t="s">
        <v>41</v>
      </c>
      <c r="E30" s="54" t="s">
        <v>42</v>
      </c>
      <c r="F30" s="156">
        <f>ROUND(SUM(BE79:BE128), 2)</f>
        <v>0</v>
      </c>
      <c r="G30" s="46"/>
      <c r="H30" s="46"/>
      <c r="I30" s="157">
        <v>0.20999999999999999</v>
      </c>
      <c r="J30" s="156">
        <f>ROUND(ROUND((SUM(BE79:BE128)), 2)*I30, 2)</f>
        <v>0</v>
      </c>
      <c r="K30" s="50"/>
    </row>
    <row r="31" s="1" customFormat="1" ht="14.4" customHeight="1">
      <c r="B31" s="45"/>
      <c r="C31" s="46"/>
      <c r="D31" s="46"/>
      <c r="E31" s="54" t="s">
        <v>43</v>
      </c>
      <c r="F31" s="156">
        <f>ROUND(SUM(BF79:BF128), 2)</f>
        <v>0</v>
      </c>
      <c r="G31" s="46"/>
      <c r="H31" s="46"/>
      <c r="I31" s="157">
        <v>0.14999999999999999</v>
      </c>
      <c r="J31" s="156">
        <f>ROUND(ROUND((SUM(BF79:BF128)), 2)*I31, 2)</f>
        <v>0</v>
      </c>
      <c r="K31" s="50"/>
    </row>
    <row r="32" hidden="1" s="1" customFormat="1" ht="14.4" customHeight="1">
      <c r="B32" s="45"/>
      <c r="C32" s="46"/>
      <c r="D32" s="46"/>
      <c r="E32" s="54" t="s">
        <v>44</v>
      </c>
      <c r="F32" s="156">
        <f>ROUND(SUM(BG79:BG128), 2)</f>
        <v>0</v>
      </c>
      <c r="G32" s="46"/>
      <c r="H32" s="46"/>
      <c r="I32" s="157">
        <v>0.20999999999999999</v>
      </c>
      <c r="J32" s="156">
        <v>0</v>
      </c>
      <c r="K32" s="50"/>
    </row>
    <row r="33" hidden="1" s="1" customFormat="1" ht="14.4" customHeight="1">
      <c r="B33" s="45"/>
      <c r="C33" s="46"/>
      <c r="D33" s="46"/>
      <c r="E33" s="54" t="s">
        <v>45</v>
      </c>
      <c r="F33" s="156">
        <f>ROUND(SUM(BH79:BH128), 2)</f>
        <v>0</v>
      </c>
      <c r="G33" s="46"/>
      <c r="H33" s="46"/>
      <c r="I33" s="157">
        <v>0.14999999999999999</v>
      </c>
      <c r="J33" s="156">
        <v>0</v>
      </c>
      <c r="K33" s="50"/>
    </row>
    <row r="34" hidden="1" s="1" customFormat="1" ht="14.4" customHeight="1">
      <c r="B34" s="45"/>
      <c r="C34" s="46"/>
      <c r="D34" s="46"/>
      <c r="E34" s="54" t="s">
        <v>46</v>
      </c>
      <c r="F34" s="156">
        <f>ROUND(SUM(BI79:BI128), 2)</f>
        <v>0</v>
      </c>
      <c r="G34" s="46"/>
      <c r="H34" s="46"/>
      <c r="I34" s="157">
        <v>0</v>
      </c>
      <c r="J34" s="156">
        <v>0</v>
      </c>
      <c r="K34" s="50"/>
    </row>
    <row r="35" s="1" customFormat="1" ht="6.96" customHeight="1">
      <c r="B35" s="45"/>
      <c r="C35" s="46"/>
      <c r="D35" s="46"/>
      <c r="E35" s="46"/>
      <c r="F35" s="46"/>
      <c r="G35" s="46"/>
      <c r="H35" s="46"/>
      <c r="I35" s="143"/>
      <c r="J35" s="46"/>
      <c r="K35" s="50"/>
    </row>
    <row r="36" s="1" customFormat="1" ht="25.44" customHeight="1">
      <c r="B36" s="45"/>
      <c r="C36" s="158"/>
      <c r="D36" s="159" t="s">
        <v>47</v>
      </c>
      <c r="E36" s="97"/>
      <c r="F36" s="97"/>
      <c r="G36" s="160" t="s">
        <v>48</v>
      </c>
      <c r="H36" s="161" t="s">
        <v>49</v>
      </c>
      <c r="I36" s="162"/>
      <c r="J36" s="163">
        <f>SUM(J27:J34)</f>
        <v>0</v>
      </c>
      <c r="K36" s="164"/>
    </row>
    <row r="37" s="1" customFormat="1" ht="14.4" customHeight="1">
      <c r="B37" s="66"/>
      <c r="C37" s="67"/>
      <c r="D37" s="67"/>
      <c r="E37" s="67"/>
      <c r="F37" s="67"/>
      <c r="G37" s="67"/>
      <c r="H37" s="67"/>
      <c r="I37" s="165"/>
      <c r="J37" s="67"/>
      <c r="K37" s="68"/>
    </row>
    <row r="41" s="1" customFormat="1" ht="6.96" customHeight="1">
      <c r="B41" s="166"/>
      <c r="C41" s="167"/>
      <c r="D41" s="167"/>
      <c r="E41" s="167"/>
      <c r="F41" s="167"/>
      <c r="G41" s="167"/>
      <c r="H41" s="167"/>
      <c r="I41" s="168"/>
      <c r="J41" s="167"/>
      <c r="K41" s="169"/>
    </row>
    <row r="42" s="1" customFormat="1" ht="36.96" customHeight="1">
      <c r="B42" s="45"/>
      <c r="C42" s="29" t="s">
        <v>99</v>
      </c>
      <c r="D42" s="46"/>
      <c r="E42" s="46"/>
      <c r="F42" s="46"/>
      <c r="G42" s="46"/>
      <c r="H42" s="46"/>
      <c r="I42" s="143"/>
      <c r="J42" s="46"/>
      <c r="K42" s="50"/>
    </row>
    <row r="43" s="1" customFormat="1" ht="6.96" customHeight="1">
      <c r="B43" s="45"/>
      <c r="C43" s="46"/>
      <c r="D43" s="46"/>
      <c r="E43" s="46"/>
      <c r="F43" s="46"/>
      <c r="G43" s="46"/>
      <c r="H43" s="46"/>
      <c r="I43" s="143"/>
      <c r="J43" s="46"/>
      <c r="K43" s="50"/>
    </row>
    <row r="44" s="1" customFormat="1" ht="14.4" customHeight="1">
      <c r="B44" s="45"/>
      <c r="C44" s="39" t="s">
        <v>18</v>
      </c>
      <c r="D44" s="46"/>
      <c r="E44" s="46"/>
      <c r="F44" s="46"/>
      <c r="G44" s="46"/>
      <c r="H44" s="46"/>
      <c r="I44" s="143"/>
      <c r="J44" s="46"/>
      <c r="K44" s="50"/>
    </row>
    <row r="45" s="1" customFormat="1" ht="16.5" customHeight="1">
      <c r="B45" s="45"/>
      <c r="C45" s="46"/>
      <c r="D45" s="46"/>
      <c r="E45" s="142" t="str">
        <f>E7</f>
        <v>Vybudování parkovacích stání na ul. Čujkovova 54-56, p.p.č. 654/54, k.ú. Zábřeh nad Odrou</v>
      </c>
      <c r="F45" s="39"/>
      <c r="G45" s="39"/>
      <c r="H45" s="39"/>
      <c r="I45" s="143"/>
      <c r="J45" s="46"/>
      <c r="K45" s="50"/>
    </row>
    <row r="46" s="1" customFormat="1" ht="14.4" customHeight="1">
      <c r="B46" s="45"/>
      <c r="C46" s="39" t="s">
        <v>97</v>
      </c>
      <c r="D46" s="46"/>
      <c r="E46" s="46"/>
      <c r="F46" s="46"/>
      <c r="G46" s="46"/>
      <c r="H46" s="46"/>
      <c r="I46" s="143"/>
      <c r="J46" s="46"/>
      <c r="K46" s="50"/>
    </row>
    <row r="47" s="1" customFormat="1" ht="17.25" customHeight="1">
      <c r="B47" s="45"/>
      <c r="C47" s="46"/>
      <c r="D47" s="46"/>
      <c r="E47" s="144" t="str">
        <f>E9</f>
        <v>SO 03 - Vegetační úpravy</v>
      </c>
      <c r="F47" s="46"/>
      <c r="G47" s="46"/>
      <c r="H47" s="46"/>
      <c r="I47" s="143"/>
      <c r="J47" s="46"/>
      <c r="K47" s="50"/>
    </row>
    <row r="48" s="1" customFormat="1" ht="6.96" customHeight="1">
      <c r="B48" s="45"/>
      <c r="C48" s="46"/>
      <c r="D48" s="46"/>
      <c r="E48" s="46"/>
      <c r="F48" s="46"/>
      <c r="G48" s="46"/>
      <c r="H48" s="46"/>
      <c r="I48" s="143"/>
      <c r="J48" s="46"/>
      <c r="K48" s="50"/>
    </row>
    <row r="49" s="1" customFormat="1" ht="18" customHeight="1">
      <c r="B49" s="45"/>
      <c r="C49" s="39" t="s">
        <v>23</v>
      </c>
      <c r="D49" s="46"/>
      <c r="E49" s="46"/>
      <c r="F49" s="34" t="str">
        <f>F12</f>
        <v>Ostrava, ul. Čujkovova 54-56</v>
      </c>
      <c r="G49" s="46"/>
      <c r="H49" s="46"/>
      <c r="I49" s="145" t="s">
        <v>25</v>
      </c>
      <c r="J49" s="146" t="str">
        <f>IF(J12="","",J12)</f>
        <v>19. 1. 2019</v>
      </c>
      <c r="K49" s="50"/>
    </row>
    <row r="50" s="1" customFormat="1" ht="6.96" customHeight="1">
      <c r="B50" s="45"/>
      <c r="C50" s="46"/>
      <c r="D50" s="46"/>
      <c r="E50" s="46"/>
      <c r="F50" s="46"/>
      <c r="G50" s="46"/>
      <c r="H50" s="46"/>
      <c r="I50" s="143"/>
      <c r="J50" s="46"/>
      <c r="K50" s="50"/>
    </row>
    <row r="51" s="1" customFormat="1">
      <c r="B51" s="45"/>
      <c r="C51" s="39" t="s">
        <v>27</v>
      </c>
      <c r="D51" s="46"/>
      <c r="E51" s="46"/>
      <c r="F51" s="34" t="str">
        <f>E15</f>
        <v>Městský obvod Ostrava – Jih</v>
      </c>
      <c r="G51" s="46"/>
      <c r="H51" s="46"/>
      <c r="I51" s="145" t="s">
        <v>33</v>
      </c>
      <c r="J51" s="43" t="str">
        <f>E21</f>
        <v>ing. Pavol Lipták</v>
      </c>
      <c r="K51" s="50"/>
    </row>
    <row r="52" s="1" customFormat="1" ht="14.4" customHeight="1">
      <c r="B52" s="45"/>
      <c r="C52" s="39" t="s">
        <v>31</v>
      </c>
      <c r="D52" s="46"/>
      <c r="E52" s="46"/>
      <c r="F52" s="34" t="str">
        <f>IF(E18="","",E18)</f>
        <v/>
      </c>
      <c r="G52" s="46"/>
      <c r="H52" s="46"/>
      <c r="I52" s="143"/>
      <c r="J52" s="170"/>
      <c r="K52" s="50"/>
    </row>
    <row r="53" s="1" customFormat="1" ht="10.32" customHeight="1">
      <c r="B53" s="45"/>
      <c r="C53" s="46"/>
      <c r="D53" s="46"/>
      <c r="E53" s="46"/>
      <c r="F53" s="46"/>
      <c r="G53" s="46"/>
      <c r="H53" s="46"/>
      <c r="I53" s="143"/>
      <c r="J53" s="46"/>
      <c r="K53" s="50"/>
    </row>
    <row r="54" s="1" customFormat="1" ht="29.28" customHeight="1">
      <c r="B54" s="45"/>
      <c r="C54" s="171" t="s">
        <v>100</v>
      </c>
      <c r="D54" s="158"/>
      <c r="E54" s="158"/>
      <c r="F54" s="158"/>
      <c r="G54" s="158"/>
      <c r="H54" s="158"/>
      <c r="I54" s="172"/>
      <c r="J54" s="173" t="s">
        <v>101</v>
      </c>
      <c r="K54" s="174"/>
    </row>
    <row r="55" s="1" customFormat="1" ht="10.32" customHeight="1">
      <c r="B55" s="45"/>
      <c r="C55" s="46"/>
      <c r="D55" s="46"/>
      <c r="E55" s="46"/>
      <c r="F55" s="46"/>
      <c r="G55" s="46"/>
      <c r="H55" s="46"/>
      <c r="I55" s="143"/>
      <c r="J55" s="46"/>
      <c r="K55" s="50"/>
    </row>
    <row r="56" s="1" customFormat="1" ht="29.28" customHeight="1">
      <c r="B56" s="45"/>
      <c r="C56" s="175" t="s">
        <v>102</v>
      </c>
      <c r="D56" s="46"/>
      <c r="E56" s="46"/>
      <c r="F56" s="46"/>
      <c r="G56" s="46"/>
      <c r="H56" s="46"/>
      <c r="I56" s="143"/>
      <c r="J56" s="154">
        <f>J79</f>
        <v>0</v>
      </c>
      <c r="K56" s="50"/>
      <c r="AU56" s="23" t="s">
        <v>103</v>
      </c>
    </row>
    <row r="57" s="8" customFormat="1" ht="24.96" customHeight="1">
      <c r="B57" s="208"/>
      <c r="C57" s="209"/>
      <c r="D57" s="210" t="s">
        <v>240</v>
      </c>
      <c r="E57" s="211"/>
      <c r="F57" s="211"/>
      <c r="G57" s="211"/>
      <c r="H57" s="211"/>
      <c r="I57" s="212"/>
      <c r="J57" s="213">
        <f>J80</f>
        <v>0</v>
      </c>
      <c r="K57" s="214"/>
    </row>
    <row r="58" s="9" customFormat="1" ht="19.92" customHeight="1">
      <c r="B58" s="215"/>
      <c r="C58" s="216"/>
      <c r="D58" s="217" t="s">
        <v>241</v>
      </c>
      <c r="E58" s="218"/>
      <c r="F58" s="218"/>
      <c r="G58" s="218"/>
      <c r="H58" s="218"/>
      <c r="I58" s="219"/>
      <c r="J58" s="220">
        <f>J81</f>
        <v>0</v>
      </c>
      <c r="K58" s="221"/>
    </row>
    <row r="59" s="9" customFormat="1" ht="19.92" customHeight="1">
      <c r="B59" s="215"/>
      <c r="C59" s="216"/>
      <c r="D59" s="217" t="s">
        <v>249</v>
      </c>
      <c r="E59" s="218"/>
      <c r="F59" s="218"/>
      <c r="G59" s="218"/>
      <c r="H59" s="218"/>
      <c r="I59" s="219"/>
      <c r="J59" s="220">
        <f>J126</f>
        <v>0</v>
      </c>
      <c r="K59" s="221"/>
    </row>
    <row r="60" s="1" customFormat="1" ht="21.84" customHeight="1">
      <c r="B60" s="45"/>
      <c r="C60" s="46"/>
      <c r="D60" s="46"/>
      <c r="E60" s="46"/>
      <c r="F60" s="46"/>
      <c r="G60" s="46"/>
      <c r="H60" s="46"/>
      <c r="I60" s="143"/>
      <c r="J60" s="46"/>
      <c r="K60" s="50"/>
    </row>
    <row r="61" s="1" customFormat="1" ht="6.96" customHeight="1">
      <c r="B61" s="66"/>
      <c r="C61" s="67"/>
      <c r="D61" s="67"/>
      <c r="E61" s="67"/>
      <c r="F61" s="67"/>
      <c r="G61" s="67"/>
      <c r="H61" s="67"/>
      <c r="I61" s="165"/>
      <c r="J61" s="67"/>
      <c r="K61" s="68"/>
    </row>
    <row r="65" s="1" customFormat="1" ht="6.96" customHeight="1">
      <c r="B65" s="69"/>
      <c r="C65" s="70"/>
      <c r="D65" s="70"/>
      <c r="E65" s="70"/>
      <c r="F65" s="70"/>
      <c r="G65" s="70"/>
      <c r="H65" s="70"/>
      <c r="I65" s="168"/>
      <c r="J65" s="70"/>
      <c r="K65" s="70"/>
      <c r="L65" s="71"/>
    </row>
    <row r="66" s="1" customFormat="1" ht="36.96" customHeight="1">
      <c r="B66" s="45"/>
      <c r="C66" s="72" t="s">
        <v>104</v>
      </c>
      <c r="D66" s="73"/>
      <c r="E66" s="73"/>
      <c r="F66" s="73"/>
      <c r="G66" s="73"/>
      <c r="H66" s="73"/>
      <c r="I66" s="176"/>
      <c r="J66" s="73"/>
      <c r="K66" s="73"/>
      <c r="L66" s="71"/>
    </row>
    <row r="67" s="1" customFormat="1" ht="6.96" customHeight="1">
      <c r="B67" s="45"/>
      <c r="C67" s="73"/>
      <c r="D67" s="73"/>
      <c r="E67" s="73"/>
      <c r="F67" s="73"/>
      <c r="G67" s="73"/>
      <c r="H67" s="73"/>
      <c r="I67" s="176"/>
      <c r="J67" s="73"/>
      <c r="K67" s="73"/>
      <c r="L67" s="71"/>
    </row>
    <row r="68" s="1" customFormat="1" ht="14.4" customHeight="1">
      <c r="B68" s="45"/>
      <c r="C68" s="75" t="s">
        <v>18</v>
      </c>
      <c r="D68" s="73"/>
      <c r="E68" s="73"/>
      <c r="F68" s="73"/>
      <c r="G68" s="73"/>
      <c r="H68" s="73"/>
      <c r="I68" s="176"/>
      <c r="J68" s="73"/>
      <c r="K68" s="73"/>
      <c r="L68" s="71"/>
    </row>
    <row r="69" s="1" customFormat="1" ht="16.5" customHeight="1">
      <c r="B69" s="45"/>
      <c r="C69" s="73"/>
      <c r="D69" s="73"/>
      <c r="E69" s="177" t="str">
        <f>E7</f>
        <v>Vybudování parkovacích stání na ul. Čujkovova 54-56, p.p.č. 654/54, k.ú. Zábřeh nad Odrou</v>
      </c>
      <c r="F69" s="75"/>
      <c r="G69" s="75"/>
      <c r="H69" s="75"/>
      <c r="I69" s="176"/>
      <c r="J69" s="73"/>
      <c r="K69" s="73"/>
      <c r="L69" s="71"/>
    </row>
    <row r="70" s="1" customFormat="1" ht="14.4" customHeight="1">
      <c r="B70" s="45"/>
      <c r="C70" s="75" t="s">
        <v>97</v>
      </c>
      <c r="D70" s="73"/>
      <c r="E70" s="73"/>
      <c r="F70" s="73"/>
      <c r="G70" s="73"/>
      <c r="H70" s="73"/>
      <c r="I70" s="176"/>
      <c r="J70" s="73"/>
      <c r="K70" s="73"/>
      <c r="L70" s="71"/>
    </row>
    <row r="71" s="1" customFormat="1" ht="17.25" customHeight="1">
      <c r="B71" s="45"/>
      <c r="C71" s="73"/>
      <c r="D71" s="73"/>
      <c r="E71" s="81" t="str">
        <f>E9</f>
        <v>SO 03 - Vegetační úpravy</v>
      </c>
      <c r="F71" s="73"/>
      <c r="G71" s="73"/>
      <c r="H71" s="73"/>
      <c r="I71" s="176"/>
      <c r="J71" s="73"/>
      <c r="K71" s="73"/>
      <c r="L71" s="71"/>
    </row>
    <row r="72" s="1" customFormat="1" ht="6.96" customHeight="1">
      <c r="B72" s="45"/>
      <c r="C72" s="73"/>
      <c r="D72" s="73"/>
      <c r="E72" s="73"/>
      <c r="F72" s="73"/>
      <c r="G72" s="73"/>
      <c r="H72" s="73"/>
      <c r="I72" s="176"/>
      <c r="J72" s="73"/>
      <c r="K72" s="73"/>
      <c r="L72" s="71"/>
    </row>
    <row r="73" s="1" customFormat="1" ht="18" customHeight="1">
      <c r="B73" s="45"/>
      <c r="C73" s="75" t="s">
        <v>23</v>
      </c>
      <c r="D73" s="73"/>
      <c r="E73" s="73"/>
      <c r="F73" s="178" t="str">
        <f>F12</f>
        <v>Ostrava, ul. Čujkovova 54-56</v>
      </c>
      <c r="G73" s="73"/>
      <c r="H73" s="73"/>
      <c r="I73" s="179" t="s">
        <v>25</v>
      </c>
      <c r="J73" s="84" t="str">
        <f>IF(J12="","",J12)</f>
        <v>19. 1. 2019</v>
      </c>
      <c r="K73" s="73"/>
      <c r="L73" s="71"/>
    </row>
    <row r="74" s="1" customFormat="1" ht="6.96" customHeight="1">
      <c r="B74" s="45"/>
      <c r="C74" s="73"/>
      <c r="D74" s="73"/>
      <c r="E74" s="73"/>
      <c r="F74" s="73"/>
      <c r="G74" s="73"/>
      <c r="H74" s="73"/>
      <c r="I74" s="176"/>
      <c r="J74" s="73"/>
      <c r="K74" s="73"/>
      <c r="L74" s="71"/>
    </row>
    <row r="75" s="1" customFormat="1">
      <c r="B75" s="45"/>
      <c r="C75" s="75" t="s">
        <v>27</v>
      </c>
      <c r="D75" s="73"/>
      <c r="E75" s="73"/>
      <c r="F75" s="178" t="str">
        <f>E15</f>
        <v>Městský obvod Ostrava – Jih</v>
      </c>
      <c r="G75" s="73"/>
      <c r="H75" s="73"/>
      <c r="I75" s="179" t="s">
        <v>33</v>
      </c>
      <c r="J75" s="178" t="str">
        <f>E21</f>
        <v>ing. Pavol Lipták</v>
      </c>
      <c r="K75" s="73"/>
      <c r="L75" s="71"/>
    </row>
    <row r="76" s="1" customFormat="1" ht="14.4" customHeight="1">
      <c r="B76" s="45"/>
      <c r="C76" s="75" t="s">
        <v>31</v>
      </c>
      <c r="D76" s="73"/>
      <c r="E76" s="73"/>
      <c r="F76" s="178" t="str">
        <f>IF(E18="","",E18)</f>
        <v/>
      </c>
      <c r="G76" s="73"/>
      <c r="H76" s="73"/>
      <c r="I76" s="176"/>
      <c r="J76" s="73"/>
      <c r="K76" s="73"/>
      <c r="L76" s="71"/>
    </row>
    <row r="77" s="1" customFormat="1" ht="10.32" customHeight="1">
      <c r="B77" s="45"/>
      <c r="C77" s="73"/>
      <c r="D77" s="73"/>
      <c r="E77" s="73"/>
      <c r="F77" s="73"/>
      <c r="G77" s="73"/>
      <c r="H77" s="73"/>
      <c r="I77" s="176"/>
      <c r="J77" s="73"/>
      <c r="K77" s="73"/>
      <c r="L77" s="71"/>
    </row>
    <row r="78" s="7" customFormat="1" ht="29.28" customHeight="1">
      <c r="B78" s="180"/>
      <c r="C78" s="181" t="s">
        <v>105</v>
      </c>
      <c r="D78" s="182" t="s">
        <v>56</v>
      </c>
      <c r="E78" s="182" t="s">
        <v>52</v>
      </c>
      <c r="F78" s="182" t="s">
        <v>106</v>
      </c>
      <c r="G78" s="182" t="s">
        <v>107</v>
      </c>
      <c r="H78" s="182" t="s">
        <v>108</v>
      </c>
      <c r="I78" s="183" t="s">
        <v>109</v>
      </c>
      <c r="J78" s="182" t="s">
        <v>101</v>
      </c>
      <c r="K78" s="184" t="s">
        <v>110</v>
      </c>
      <c r="L78" s="185"/>
      <c r="M78" s="101" t="s">
        <v>111</v>
      </c>
      <c r="N78" s="102" t="s">
        <v>41</v>
      </c>
      <c r="O78" s="102" t="s">
        <v>112</v>
      </c>
      <c r="P78" s="102" t="s">
        <v>113</v>
      </c>
      <c r="Q78" s="102" t="s">
        <v>114</v>
      </c>
      <c r="R78" s="102" t="s">
        <v>115</v>
      </c>
      <c r="S78" s="102" t="s">
        <v>116</v>
      </c>
      <c r="T78" s="103" t="s">
        <v>117</v>
      </c>
    </row>
    <row r="79" s="1" customFormat="1" ht="29.28" customHeight="1">
      <c r="B79" s="45"/>
      <c r="C79" s="107" t="s">
        <v>102</v>
      </c>
      <c r="D79" s="73"/>
      <c r="E79" s="73"/>
      <c r="F79" s="73"/>
      <c r="G79" s="73"/>
      <c r="H79" s="73"/>
      <c r="I79" s="176"/>
      <c r="J79" s="186">
        <f>BK79</f>
        <v>0</v>
      </c>
      <c r="K79" s="73"/>
      <c r="L79" s="71"/>
      <c r="M79" s="104"/>
      <c r="N79" s="105"/>
      <c r="O79" s="105"/>
      <c r="P79" s="187">
        <f>P80</f>
        <v>0</v>
      </c>
      <c r="Q79" s="105"/>
      <c r="R79" s="187">
        <f>R80</f>
        <v>0.50439</v>
      </c>
      <c r="S79" s="105"/>
      <c r="T79" s="188">
        <f>T80</f>
        <v>0</v>
      </c>
      <c r="AT79" s="23" t="s">
        <v>70</v>
      </c>
      <c r="AU79" s="23" t="s">
        <v>103</v>
      </c>
      <c r="BK79" s="189">
        <f>BK80</f>
        <v>0</v>
      </c>
    </row>
    <row r="80" s="10" customFormat="1" ht="37.44" customHeight="1">
      <c r="B80" s="222"/>
      <c r="C80" s="223"/>
      <c r="D80" s="224" t="s">
        <v>70</v>
      </c>
      <c r="E80" s="225" t="s">
        <v>250</v>
      </c>
      <c r="F80" s="225" t="s">
        <v>251</v>
      </c>
      <c r="G80" s="223"/>
      <c r="H80" s="223"/>
      <c r="I80" s="226"/>
      <c r="J80" s="227">
        <f>BK80</f>
        <v>0</v>
      </c>
      <c r="K80" s="223"/>
      <c r="L80" s="228"/>
      <c r="M80" s="229"/>
      <c r="N80" s="230"/>
      <c r="O80" s="230"/>
      <c r="P80" s="231">
        <f>P81+P126</f>
        <v>0</v>
      </c>
      <c r="Q80" s="230"/>
      <c r="R80" s="231">
        <f>R81+R126</f>
        <v>0.50439</v>
      </c>
      <c r="S80" s="230"/>
      <c r="T80" s="232">
        <f>T81+T126</f>
        <v>0</v>
      </c>
      <c r="AR80" s="233" t="s">
        <v>79</v>
      </c>
      <c r="AT80" s="234" t="s">
        <v>70</v>
      </c>
      <c r="AU80" s="234" t="s">
        <v>71</v>
      </c>
      <c r="AY80" s="233" t="s">
        <v>123</v>
      </c>
      <c r="BK80" s="235">
        <f>BK81+BK126</f>
        <v>0</v>
      </c>
    </row>
    <row r="81" s="10" customFormat="1" ht="19.92" customHeight="1">
      <c r="B81" s="222"/>
      <c r="C81" s="223"/>
      <c r="D81" s="224" t="s">
        <v>70</v>
      </c>
      <c r="E81" s="236" t="s">
        <v>79</v>
      </c>
      <c r="F81" s="236" t="s">
        <v>252</v>
      </c>
      <c r="G81" s="223"/>
      <c r="H81" s="223"/>
      <c r="I81" s="226"/>
      <c r="J81" s="237">
        <f>BK81</f>
        <v>0</v>
      </c>
      <c r="K81" s="223"/>
      <c r="L81" s="228"/>
      <c r="M81" s="229"/>
      <c r="N81" s="230"/>
      <c r="O81" s="230"/>
      <c r="P81" s="231">
        <f>SUM(P82:P125)</f>
        <v>0</v>
      </c>
      <c r="Q81" s="230"/>
      <c r="R81" s="231">
        <f>SUM(R82:R125)</f>
        <v>0.50439</v>
      </c>
      <c r="S81" s="230"/>
      <c r="T81" s="232">
        <f>SUM(T82:T125)</f>
        <v>0</v>
      </c>
      <c r="AR81" s="233" t="s">
        <v>79</v>
      </c>
      <c r="AT81" s="234" t="s">
        <v>70</v>
      </c>
      <c r="AU81" s="234" t="s">
        <v>79</v>
      </c>
      <c r="AY81" s="233" t="s">
        <v>123</v>
      </c>
      <c r="BK81" s="235">
        <f>SUM(BK82:BK125)</f>
        <v>0</v>
      </c>
    </row>
    <row r="82" s="1" customFormat="1" ht="25.5" customHeight="1">
      <c r="B82" s="45"/>
      <c r="C82" s="238" t="s">
        <v>79</v>
      </c>
      <c r="D82" s="238" t="s">
        <v>253</v>
      </c>
      <c r="E82" s="239" t="s">
        <v>983</v>
      </c>
      <c r="F82" s="240" t="s">
        <v>984</v>
      </c>
      <c r="G82" s="241" t="s">
        <v>256</v>
      </c>
      <c r="H82" s="242">
        <v>14</v>
      </c>
      <c r="I82" s="243"/>
      <c r="J82" s="244">
        <f>ROUND(I82*H82,2)</f>
        <v>0</v>
      </c>
      <c r="K82" s="240" t="s">
        <v>257</v>
      </c>
      <c r="L82" s="71"/>
      <c r="M82" s="245" t="s">
        <v>21</v>
      </c>
      <c r="N82" s="246" t="s">
        <v>42</v>
      </c>
      <c r="O82" s="46"/>
      <c r="P82" s="200">
        <f>O82*H82</f>
        <v>0</v>
      </c>
      <c r="Q82" s="200">
        <v>0</v>
      </c>
      <c r="R82" s="200">
        <f>Q82*H82</f>
        <v>0</v>
      </c>
      <c r="S82" s="200">
        <v>0</v>
      </c>
      <c r="T82" s="201">
        <f>S82*H82</f>
        <v>0</v>
      </c>
      <c r="AR82" s="23" t="s">
        <v>124</v>
      </c>
      <c r="AT82" s="23" t="s">
        <v>253</v>
      </c>
      <c r="AU82" s="23" t="s">
        <v>81</v>
      </c>
      <c r="AY82" s="23" t="s">
        <v>123</v>
      </c>
      <c r="BE82" s="202">
        <f>IF(N82="základní",J82,0)</f>
        <v>0</v>
      </c>
      <c r="BF82" s="202">
        <f>IF(N82="snížená",J82,0)</f>
        <v>0</v>
      </c>
      <c r="BG82" s="202">
        <f>IF(N82="zákl. přenesená",J82,0)</f>
        <v>0</v>
      </c>
      <c r="BH82" s="202">
        <f>IF(N82="sníž. přenesená",J82,0)</f>
        <v>0</v>
      </c>
      <c r="BI82" s="202">
        <f>IF(N82="nulová",J82,0)</f>
        <v>0</v>
      </c>
      <c r="BJ82" s="23" t="s">
        <v>79</v>
      </c>
      <c r="BK82" s="202">
        <f>ROUND(I82*H82,2)</f>
        <v>0</v>
      </c>
      <c r="BL82" s="23" t="s">
        <v>124</v>
      </c>
      <c r="BM82" s="23" t="s">
        <v>985</v>
      </c>
    </row>
    <row r="83" s="11" customFormat="1">
      <c r="B83" s="247"/>
      <c r="C83" s="248"/>
      <c r="D83" s="249" t="s">
        <v>259</v>
      </c>
      <c r="E83" s="250" t="s">
        <v>21</v>
      </c>
      <c r="F83" s="251" t="s">
        <v>986</v>
      </c>
      <c r="G83" s="248"/>
      <c r="H83" s="252">
        <v>14</v>
      </c>
      <c r="I83" s="253"/>
      <c r="J83" s="248"/>
      <c r="K83" s="248"/>
      <c r="L83" s="254"/>
      <c r="M83" s="255"/>
      <c r="N83" s="256"/>
      <c r="O83" s="256"/>
      <c r="P83" s="256"/>
      <c r="Q83" s="256"/>
      <c r="R83" s="256"/>
      <c r="S83" s="256"/>
      <c r="T83" s="257"/>
      <c r="AT83" s="258" t="s">
        <v>259</v>
      </c>
      <c r="AU83" s="258" t="s">
        <v>81</v>
      </c>
      <c r="AV83" s="11" t="s">
        <v>81</v>
      </c>
      <c r="AW83" s="11" t="s">
        <v>35</v>
      </c>
      <c r="AX83" s="11" t="s">
        <v>79</v>
      </c>
      <c r="AY83" s="258" t="s">
        <v>123</v>
      </c>
    </row>
    <row r="84" s="1" customFormat="1" ht="16.5" customHeight="1">
      <c r="B84" s="45"/>
      <c r="C84" s="238" t="s">
        <v>81</v>
      </c>
      <c r="D84" s="238" t="s">
        <v>253</v>
      </c>
      <c r="E84" s="239" t="s">
        <v>987</v>
      </c>
      <c r="F84" s="240" t="s">
        <v>988</v>
      </c>
      <c r="G84" s="241" t="s">
        <v>414</v>
      </c>
      <c r="H84" s="242">
        <v>1</v>
      </c>
      <c r="I84" s="243"/>
      <c r="J84" s="244">
        <f>ROUND(I84*H84,2)</f>
        <v>0</v>
      </c>
      <c r="K84" s="240" t="s">
        <v>257</v>
      </c>
      <c r="L84" s="71"/>
      <c r="M84" s="245" t="s">
        <v>21</v>
      </c>
      <c r="N84" s="246" t="s">
        <v>42</v>
      </c>
      <c r="O84" s="46"/>
      <c r="P84" s="200">
        <f>O84*H84</f>
        <v>0</v>
      </c>
      <c r="Q84" s="200">
        <v>0</v>
      </c>
      <c r="R84" s="200">
        <f>Q84*H84</f>
        <v>0</v>
      </c>
      <c r="S84" s="200">
        <v>0</v>
      </c>
      <c r="T84" s="201">
        <f>S84*H84</f>
        <v>0</v>
      </c>
      <c r="AR84" s="23" t="s">
        <v>124</v>
      </c>
      <c r="AT84" s="23" t="s">
        <v>253</v>
      </c>
      <c r="AU84" s="23" t="s">
        <v>81</v>
      </c>
      <c r="AY84" s="23" t="s">
        <v>123</v>
      </c>
      <c r="BE84" s="202">
        <f>IF(N84="základní",J84,0)</f>
        <v>0</v>
      </c>
      <c r="BF84" s="202">
        <f>IF(N84="snížená",J84,0)</f>
        <v>0</v>
      </c>
      <c r="BG84" s="202">
        <f>IF(N84="zákl. přenesená",J84,0)</f>
        <v>0</v>
      </c>
      <c r="BH84" s="202">
        <f>IF(N84="sníž. přenesená",J84,0)</f>
        <v>0</v>
      </c>
      <c r="BI84" s="202">
        <f>IF(N84="nulová",J84,0)</f>
        <v>0</v>
      </c>
      <c r="BJ84" s="23" t="s">
        <v>79</v>
      </c>
      <c r="BK84" s="202">
        <f>ROUND(I84*H84,2)</f>
        <v>0</v>
      </c>
      <c r="BL84" s="23" t="s">
        <v>124</v>
      </c>
      <c r="BM84" s="23" t="s">
        <v>989</v>
      </c>
    </row>
    <row r="85" s="11" customFormat="1">
      <c r="B85" s="247"/>
      <c r="C85" s="248"/>
      <c r="D85" s="249" t="s">
        <v>259</v>
      </c>
      <c r="E85" s="250" t="s">
        <v>21</v>
      </c>
      <c r="F85" s="251" t="s">
        <v>990</v>
      </c>
      <c r="G85" s="248"/>
      <c r="H85" s="252">
        <v>1</v>
      </c>
      <c r="I85" s="253"/>
      <c r="J85" s="248"/>
      <c r="K85" s="248"/>
      <c r="L85" s="254"/>
      <c r="M85" s="255"/>
      <c r="N85" s="256"/>
      <c r="O85" s="256"/>
      <c r="P85" s="256"/>
      <c r="Q85" s="256"/>
      <c r="R85" s="256"/>
      <c r="S85" s="256"/>
      <c r="T85" s="257"/>
      <c r="AT85" s="258" t="s">
        <v>259</v>
      </c>
      <c r="AU85" s="258" t="s">
        <v>81</v>
      </c>
      <c r="AV85" s="11" t="s">
        <v>81</v>
      </c>
      <c r="AW85" s="11" t="s">
        <v>35</v>
      </c>
      <c r="AX85" s="11" t="s">
        <v>79</v>
      </c>
      <c r="AY85" s="258" t="s">
        <v>123</v>
      </c>
    </row>
    <row r="86" s="1" customFormat="1" ht="25.5" customHeight="1">
      <c r="B86" s="45"/>
      <c r="C86" s="238" t="s">
        <v>129</v>
      </c>
      <c r="D86" s="238" t="s">
        <v>253</v>
      </c>
      <c r="E86" s="239" t="s">
        <v>991</v>
      </c>
      <c r="F86" s="240" t="s">
        <v>992</v>
      </c>
      <c r="G86" s="241" t="s">
        <v>414</v>
      </c>
      <c r="H86" s="242">
        <v>1</v>
      </c>
      <c r="I86" s="243"/>
      <c r="J86" s="244">
        <f>ROUND(I86*H86,2)</f>
        <v>0</v>
      </c>
      <c r="K86" s="240" t="s">
        <v>257</v>
      </c>
      <c r="L86" s="71"/>
      <c r="M86" s="245" t="s">
        <v>21</v>
      </c>
      <c r="N86" s="246" t="s">
        <v>42</v>
      </c>
      <c r="O86" s="46"/>
      <c r="P86" s="200">
        <f>O86*H86</f>
        <v>0</v>
      </c>
      <c r="Q86" s="200">
        <v>0</v>
      </c>
      <c r="R86" s="200">
        <f>Q86*H86</f>
        <v>0</v>
      </c>
      <c r="S86" s="200">
        <v>0</v>
      </c>
      <c r="T86" s="201">
        <f>S86*H86</f>
        <v>0</v>
      </c>
      <c r="AR86" s="23" t="s">
        <v>124</v>
      </c>
      <c r="AT86" s="23" t="s">
        <v>253</v>
      </c>
      <c r="AU86" s="23" t="s">
        <v>81</v>
      </c>
      <c r="AY86" s="23" t="s">
        <v>123</v>
      </c>
      <c r="BE86" s="202">
        <f>IF(N86="základní",J86,0)</f>
        <v>0</v>
      </c>
      <c r="BF86" s="202">
        <f>IF(N86="snížená",J86,0)</f>
        <v>0</v>
      </c>
      <c r="BG86" s="202">
        <f>IF(N86="zákl. přenesená",J86,0)</f>
        <v>0</v>
      </c>
      <c r="BH86" s="202">
        <f>IF(N86="sníž. přenesená",J86,0)</f>
        <v>0</v>
      </c>
      <c r="BI86" s="202">
        <f>IF(N86="nulová",J86,0)</f>
        <v>0</v>
      </c>
      <c r="BJ86" s="23" t="s">
        <v>79</v>
      </c>
      <c r="BK86" s="202">
        <f>ROUND(I86*H86,2)</f>
        <v>0</v>
      </c>
      <c r="BL86" s="23" t="s">
        <v>124</v>
      </c>
      <c r="BM86" s="23" t="s">
        <v>993</v>
      </c>
    </row>
    <row r="87" s="1" customFormat="1" ht="16.5" customHeight="1">
      <c r="B87" s="45"/>
      <c r="C87" s="238" t="s">
        <v>124</v>
      </c>
      <c r="D87" s="238" t="s">
        <v>253</v>
      </c>
      <c r="E87" s="239" t="s">
        <v>994</v>
      </c>
      <c r="F87" s="240" t="s">
        <v>995</v>
      </c>
      <c r="G87" s="241" t="s">
        <v>414</v>
      </c>
      <c r="H87" s="242">
        <v>1</v>
      </c>
      <c r="I87" s="243"/>
      <c r="J87" s="244">
        <f>ROUND(I87*H87,2)</f>
        <v>0</v>
      </c>
      <c r="K87" s="240" t="s">
        <v>257</v>
      </c>
      <c r="L87" s="71"/>
      <c r="M87" s="245" t="s">
        <v>21</v>
      </c>
      <c r="N87" s="246" t="s">
        <v>42</v>
      </c>
      <c r="O87" s="46"/>
      <c r="P87" s="200">
        <f>O87*H87</f>
        <v>0</v>
      </c>
      <c r="Q87" s="200">
        <v>0</v>
      </c>
      <c r="R87" s="200">
        <f>Q87*H87</f>
        <v>0</v>
      </c>
      <c r="S87" s="200">
        <v>0</v>
      </c>
      <c r="T87" s="201">
        <f>S87*H87</f>
        <v>0</v>
      </c>
      <c r="AR87" s="23" t="s">
        <v>124</v>
      </c>
      <c r="AT87" s="23" t="s">
        <v>253</v>
      </c>
      <c r="AU87" s="23" t="s">
        <v>81</v>
      </c>
      <c r="AY87" s="23" t="s">
        <v>123</v>
      </c>
      <c r="BE87" s="202">
        <f>IF(N87="základní",J87,0)</f>
        <v>0</v>
      </c>
      <c r="BF87" s="202">
        <f>IF(N87="snížená",J87,0)</f>
        <v>0</v>
      </c>
      <c r="BG87" s="202">
        <f>IF(N87="zákl. přenesená",J87,0)</f>
        <v>0</v>
      </c>
      <c r="BH87" s="202">
        <f>IF(N87="sníž. přenesená",J87,0)</f>
        <v>0</v>
      </c>
      <c r="BI87" s="202">
        <f>IF(N87="nulová",J87,0)</f>
        <v>0</v>
      </c>
      <c r="BJ87" s="23" t="s">
        <v>79</v>
      </c>
      <c r="BK87" s="202">
        <f>ROUND(I87*H87,2)</f>
        <v>0</v>
      </c>
      <c r="BL87" s="23" t="s">
        <v>124</v>
      </c>
      <c r="BM87" s="23" t="s">
        <v>996</v>
      </c>
    </row>
    <row r="88" s="1" customFormat="1" ht="25.5" customHeight="1">
      <c r="B88" s="45"/>
      <c r="C88" s="238" t="s">
        <v>136</v>
      </c>
      <c r="D88" s="238" t="s">
        <v>253</v>
      </c>
      <c r="E88" s="239" t="s">
        <v>997</v>
      </c>
      <c r="F88" s="240" t="s">
        <v>998</v>
      </c>
      <c r="G88" s="241" t="s">
        <v>414</v>
      </c>
      <c r="H88" s="242">
        <v>1</v>
      </c>
      <c r="I88" s="243"/>
      <c r="J88" s="244">
        <f>ROUND(I88*H88,2)</f>
        <v>0</v>
      </c>
      <c r="K88" s="240" t="s">
        <v>257</v>
      </c>
      <c r="L88" s="71"/>
      <c r="M88" s="245" t="s">
        <v>21</v>
      </c>
      <c r="N88" s="246" t="s">
        <v>42</v>
      </c>
      <c r="O88" s="46"/>
      <c r="P88" s="200">
        <f>O88*H88</f>
        <v>0</v>
      </c>
      <c r="Q88" s="200">
        <v>0</v>
      </c>
      <c r="R88" s="200">
        <f>Q88*H88</f>
        <v>0</v>
      </c>
      <c r="S88" s="200">
        <v>0</v>
      </c>
      <c r="T88" s="201">
        <f>S88*H88</f>
        <v>0</v>
      </c>
      <c r="AR88" s="23" t="s">
        <v>124</v>
      </c>
      <c r="AT88" s="23" t="s">
        <v>253</v>
      </c>
      <c r="AU88" s="23" t="s">
        <v>81</v>
      </c>
      <c r="AY88" s="23" t="s">
        <v>123</v>
      </c>
      <c r="BE88" s="202">
        <f>IF(N88="základní",J88,0)</f>
        <v>0</v>
      </c>
      <c r="BF88" s="202">
        <f>IF(N88="snížená",J88,0)</f>
        <v>0</v>
      </c>
      <c r="BG88" s="202">
        <f>IF(N88="zákl. přenesená",J88,0)</f>
        <v>0</v>
      </c>
      <c r="BH88" s="202">
        <f>IF(N88="sníž. přenesená",J88,0)</f>
        <v>0</v>
      </c>
      <c r="BI88" s="202">
        <f>IF(N88="nulová",J88,0)</f>
        <v>0</v>
      </c>
      <c r="BJ88" s="23" t="s">
        <v>79</v>
      </c>
      <c r="BK88" s="202">
        <f>ROUND(I88*H88,2)</f>
        <v>0</v>
      </c>
      <c r="BL88" s="23" t="s">
        <v>124</v>
      </c>
      <c r="BM88" s="23" t="s">
        <v>999</v>
      </c>
    </row>
    <row r="89" s="1" customFormat="1" ht="16.5" customHeight="1">
      <c r="B89" s="45"/>
      <c r="C89" s="238" t="s">
        <v>140</v>
      </c>
      <c r="D89" s="238" t="s">
        <v>253</v>
      </c>
      <c r="E89" s="239" t="s">
        <v>1000</v>
      </c>
      <c r="F89" s="240" t="s">
        <v>1001</v>
      </c>
      <c r="G89" s="241" t="s">
        <v>414</v>
      </c>
      <c r="H89" s="242">
        <v>1</v>
      </c>
      <c r="I89" s="243"/>
      <c r="J89" s="244">
        <f>ROUND(I89*H89,2)</f>
        <v>0</v>
      </c>
      <c r="K89" s="240" t="s">
        <v>257</v>
      </c>
      <c r="L89" s="71"/>
      <c r="M89" s="245" t="s">
        <v>21</v>
      </c>
      <c r="N89" s="246" t="s">
        <v>42</v>
      </c>
      <c r="O89" s="46"/>
      <c r="P89" s="200">
        <f>O89*H89</f>
        <v>0</v>
      </c>
      <c r="Q89" s="200">
        <v>0</v>
      </c>
      <c r="R89" s="200">
        <f>Q89*H89</f>
        <v>0</v>
      </c>
      <c r="S89" s="200">
        <v>0</v>
      </c>
      <c r="T89" s="201">
        <f>S89*H89</f>
        <v>0</v>
      </c>
      <c r="AR89" s="23" t="s">
        <v>124</v>
      </c>
      <c r="AT89" s="23" t="s">
        <v>253</v>
      </c>
      <c r="AU89" s="23" t="s">
        <v>81</v>
      </c>
      <c r="AY89" s="23" t="s">
        <v>123</v>
      </c>
      <c r="BE89" s="202">
        <f>IF(N89="základní",J89,0)</f>
        <v>0</v>
      </c>
      <c r="BF89" s="202">
        <f>IF(N89="snížená",J89,0)</f>
        <v>0</v>
      </c>
      <c r="BG89" s="202">
        <f>IF(N89="zákl. přenesená",J89,0)</f>
        <v>0</v>
      </c>
      <c r="BH89" s="202">
        <f>IF(N89="sníž. přenesená",J89,0)</f>
        <v>0</v>
      </c>
      <c r="BI89" s="202">
        <f>IF(N89="nulová",J89,0)</f>
        <v>0</v>
      </c>
      <c r="BJ89" s="23" t="s">
        <v>79</v>
      </c>
      <c r="BK89" s="202">
        <f>ROUND(I89*H89,2)</f>
        <v>0</v>
      </c>
      <c r="BL89" s="23" t="s">
        <v>124</v>
      </c>
      <c r="BM89" s="23" t="s">
        <v>1002</v>
      </c>
    </row>
    <row r="90" s="1" customFormat="1" ht="16.5" customHeight="1">
      <c r="B90" s="45"/>
      <c r="C90" s="238" t="s">
        <v>144</v>
      </c>
      <c r="D90" s="238" t="s">
        <v>253</v>
      </c>
      <c r="E90" s="239" t="s">
        <v>1003</v>
      </c>
      <c r="F90" s="240" t="s">
        <v>1004</v>
      </c>
      <c r="G90" s="241" t="s">
        <v>256</v>
      </c>
      <c r="H90" s="242">
        <v>28</v>
      </c>
      <c r="I90" s="243"/>
      <c r="J90" s="244">
        <f>ROUND(I90*H90,2)</f>
        <v>0</v>
      </c>
      <c r="K90" s="240" t="s">
        <v>257</v>
      </c>
      <c r="L90" s="71"/>
      <c r="M90" s="245" t="s">
        <v>21</v>
      </c>
      <c r="N90" s="246" t="s">
        <v>42</v>
      </c>
      <c r="O90" s="46"/>
      <c r="P90" s="200">
        <f>O90*H90</f>
        <v>0</v>
      </c>
      <c r="Q90" s="200">
        <v>0</v>
      </c>
      <c r="R90" s="200">
        <f>Q90*H90</f>
        <v>0</v>
      </c>
      <c r="S90" s="200">
        <v>0</v>
      </c>
      <c r="T90" s="201">
        <f>S90*H90</f>
        <v>0</v>
      </c>
      <c r="AR90" s="23" t="s">
        <v>124</v>
      </c>
      <c r="AT90" s="23" t="s">
        <v>253</v>
      </c>
      <c r="AU90" s="23" t="s">
        <v>81</v>
      </c>
      <c r="AY90" s="23" t="s">
        <v>123</v>
      </c>
      <c r="BE90" s="202">
        <f>IF(N90="základní",J90,0)</f>
        <v>0</v>
      </c>
      <c r="BF90" s="202">
        <f>IF(N90="snížená",J90,0)</f>
        <v>0</v>
      </c>
      <c r="BG90" s="202">
        <f>IF(N90="zákl. přenesená",J90,0)</f>
        <v>0</v>
      </c>
      <c r="BH90" s="202">
        <f>IF(N90="sníž. přenesená",J90,0)</f>
        <v>0</v>
      </c>
      <c r="BI90" s="202">
        <f>IF(N90="nulová",J90,0)</f>
        <v>0</v>
      </c>
      <c r="BJ90" s="23" t="s">
        <v>79</v>
      </c>
      <c r="BK90" s="202">
        <f>ROUND(I90*H90,2)</f>
        <v>0</v>
      </c>
      <c r="BL90" s="23" t="s">
        <v>124</v>
      </c>
      <c r="BM90" s="23" t="s">
        <v>1005</v>
      </c>
    </row>
    <row r="91" s="11" customFormat="1">
      <c r="B91" s="247"/>
      <c r="C91" s="248"/>
      <c r="D91" s="249" t="s">
        <v>259</v>
      </c>
      <c r="E91" s="250" t="s">
        <v>21</v>
      </c>
      <c r="F91" s="251" t="s">
        <v>1006</v>
      </c>
      <c r="G91" s="248"/>
      <c r="H91" s="252">
        <v>28</v>
      </c>
      <c r="I91" s="253"/>
      <c r="J91" s="248"/>
      <c r="K91" s="248"/>
      <c r="L91" s="254"/>
      <c r="M91" s="255"/>
      <c r="N91" s="256"/>
      <c r="O91" s="256"/>
      <c r="P91" s="256"/>
      <c r="Q91" s="256"/>
      <c r="R91" s="256"/>
      <c r="S91" s="256"/>
      <c r="T91" s="257"/>
      <c r="AT91" s="258" t="s">
        <v>259</v>
      </c>
      <c r="AU91" s="258" t="s">
        <v>81</v>
      </c>
      <c r="AV91" s="11" t="s">
        <v>81</v>
      </c>
      <c r="AW91" s="11" t="s">
        <v>35</v>
      </c>
      <c r="AX91" s="11" t="s">
        <v>79</v>
      </c>
      <c r="AY91" s="258" t="s">
        <v>123</v>
      </c>
    </row>
    <row r="92" s="1" customFormat="1" ht="25.5" customHeight="1">
      <c r="B92" s="45"/>
      <c r="C92" s="238" t="s">
        <v>122</v>
      </c>
      <c r="D92" s="238" t="s">
        <v>253</v>
      </c>
      <c r="E92" s="239" t="s">
        <v>1007</v>
      </c>
      <c r="F92" s="240" t="s">
        <v>1008</v>
      </c>
      <c r="G92" s="241" t="s">
        <v>414</v>
      </c>
      <c r="H92" s="242">
        <v>1</v>
      </c>
      <c r="I92" s="243"/>
      <c r="J92" s="244">
        <f>ROUND(I92*H92,2)</f>
        <v>0</v>
      </c>
      <c r="K92" s="240" t="s">
        <v>257</v>
      </c>
      <c r="L92" s="71"/>
      <c r="M92" s="245" t="s">
        <v>21</v>
      </c>
      <c r="N92" s="246" t="s">
        <v>42</v>
      </c>
      <c r="O92" s="46"/>
      <c r="P92" s="200">
        <f>O92*H92</f>
        <v>0</v>
      </c>
      <c r="Q92" s="200">
        <v>0</v>
      </c>
      <c r="R92" s="200">
        <f>Q92*H92</f>
        <v>0</v>
      </c>
      <c r="S92" s="200">
        <v>0</v>
      </c>
      <c r="T92" s="201">
        <f>S92*H92</f>
        <v>0</v>
      </c>
      <c r="AR92" s="23" t="s">
        <v>124</v>
      </c>
      <c r="AT92" s="23" t="s">
        <v>253</v>
      </c>
      <c r="AU92" s="23" t="s">
        <v>81</v>
      </c>
      <c r="AY92" s="23" t="s">
        <v>123</v>
      </c>
      <c r="BE92" s="202">
        <f>IF(N92="základní",J92,0)</f>
        <v>0</v>
      </c>
      <c r="BF92" s="202">
        <f>IF(N92="snížená",J92,0)</f>
        <v>0</v>
      </c>
      <c r="BG92" s="202">
        <f>IF(N92="zákl. přenesená",J92,0)</f>
        <v>0</v>
      </c>
      <c r="BH92" s="202">
        <f>IF(N92="sníž. přenesená",J92,0)</f>
        <v>0</v>
      </c>
      <c r="BI92" s="202">
        <f>IF(N92="nulová",J92,0)</f>
        <v>0</v>
      </c>
      <c r="BJ92" s="23" t="s">
        <v>79</v>
      </c>
      <c r="BK92" s="202">
        <f>ROUND(I92*H92,2)</f>
        <v>0</v>
      </c>
      <c r="BL92" s="23" t="s">
        <v>124</v>
      </c>
      <c r="BM92" s="23" t="s">
        <v>1009</v>
      </c>
    </row>
    <row r="93" s="1" customFormat="1" ht="25.5" customHeight="1">
      <c r="B93" s="45"/>
      <c r="C93" s="238" t="s">
        <v>151</v>
      </c>
      <c r="D93" s="238" t="s">
        <v>253</v>
      </c>
      <c r="E93" s="239" t="s">
        <v>1010</v>
      </c>
      <c r="F93" s="240" t="s">
        <v>1011</v>
      </c>
      <c r="G93" s="241" t="s">
        <v>414</v>
      </c>
      <c r="H93" s="242">
        <v>1</v>
      </c>
      <c r="I93" s="243"/>
      <c r="J93" s="244">
        <f>ROUND(I93*H93,2)</f>
        <v>0</v>
      </c>
      <c r="K93" s="240" t="s">
        <v>257</v>
      </c>
      <c r="L93" s="71"/>
      <c r="M93" s="245" t="s">
        <v>21</v>
      </c>
      <c r="N93" s="246" t="s">
        <v>42</v>
      </c>
      <c r="O93" s="46"/>
      <c r="P93" s="200">
        <f>O93*H93</f>
        <v>0</v>
      </c>
      <c r="Q93" s="200">
        <v>0</v>
      </c>
      <c r="R93" s="200">
        <f>Q93*H93</f>
        <v>0</v>
      </c>
      <c r="S93" s="200">
        <v>0</v>
      </c>
      <c r="T93" s="201">
        <f>S93*H93</f>
        <v>0</v>
      </c>
      <c r="AR93" s="23" t="s">
        <v>124</v>
      </c>
      <c r="AT93" s="23" t="s">
        <v>253</v>
      </c>
      <c r="AU93" s="23" t="s">
        <v>81</v>
      </c>
      <c r="AY93" s="23" t="s">
        <v>123</v>
      </c>
      <c r="BE93" s="202">
        <f>IF(N93="základní",J93,0)</f>
        <v>0</v>
      </c>
      <c r="BF93" s="202">
        <f>IF(N93="snížená",J93,0)</f>
        <v>0</v>
      </c>
      <c r="BG93" s="202">
        <f>IF(N93="zákl. přenesená",J93,0)</f>
        <v>0</v>
      </c>
      <c r="BH93" s="202">
        <f>IF(N93="sníž. přenesená",J93,0)</f>
        <v>0</v>
      </c>
      <c r="BI93" s="202">
        <f>IF(N93="nulová",J93,0)</f>
        <v>0</v>
      </c>
      <c r="BJ93" s="23" t="s">
        <v>79</v>
      </c>
      <c r="BK93" s="202">
        <f>ROUND(I93*H93,2)</f>
        <v>0</v>
      </c>
      <c r="BL93" s="23" t="s">
        <v>124</v>
      </c>
      <c r="BM93" s="23" t="s">
        <v>1012</v>
      </c>
    </row>
    <row r="94" s="1" customFormat="1" ht="25.5" customHeight="1">
      <c r="B94" s="45"/>
      <c r="C94" s="238" t="s">
        <v>155</v>
      </c>
      <c r="D94" s="238" t="s">
        <v>253</v>
      </c>
      <c r="E94" s="239" t="s">
        <v>1013</v>
      </c>
      <c r="F94" s="240" t="s">
        <v>1014</v>
      </c>
      <c r="G94" s="241" t="s">
        <v>414</v>
      </c>
      <c r="H94" s="242">
        <v>3</v>
      </c>
      <c r="I94" s="243"/>
      <c r="J94" s="244">
        <f>ROUND(I94*H94,2)</f>
        <v>0</v>
      </c>
      <c r="K94" s="240" t="s">
        <v>257</v>
      </c>
      <c r="L94" s="71"/>
      <c r="M94" s="245" t="s">
        <v>21</v>
      </c>
      <c r="N94" s="246" t="s">
        <v>42</v>
      </c>
      <c r="O94" s="46"/>
      <c r="P94" s="200">
        <f>O94*H94</f>
        <v>0</v>
      </c>
      <c r="Q94" s="200">
        <v>0</v>
      </c>
      <c r="R94" s="200">
        <f>Q94*H94</f>
        <v>0</v>
      </c>
      <c r="S94" s="200">
        <v>0</v>
      </c>
      <c r="T94" s="201">
        <f>S94*H94</f>
        <v>0</v>
      </c>
      <c r="AR94" s="23" t="s">
        <v>124</v>
      </c>
      <c r="AT94" s="23" t="s">
        <v>253</v>
      </c>
      <c r="AU94" s="23" t="s">
        <v>81</v>
      </c>
      <c r="AY94" s="23" t="s">
        <v>123</v>
      </c>
      <c r="BE94" s="202">
        <f>IF(N94="základní",J94,0)</f>
        <v>0</v>
      </c>
      <c r="BF94" s="202">
        <f>IF(N94="snížená",J94,0)</f>
        <v>0</v>
      </c>
      <c r="BG94" s="202">
        <f>IF(N94="zákl. přenesená",J94,0)</f>
        <v>0</v>
      </c>
      <c r="BH94" s="202">
        <f>IF(N94="sníž. přenesená",J94,0)</f>
        <v>0</v>
      </c>
      <c r="BI94" s="202">
        <f>IF(N94="nulová",J94,0)</f>
        <v>0</v>
      </c>
      <c r="BJ94" s="23" t="s">
        <v>79</v>
      </c>
      <c r="BK94" s="202">
        <f>ROUND(I94*H94,2)</f>
        <v>0</v>
      </c>
      <c r="BL94" s="23" t="s">
        <v>124</v>
      </c>
      <c r="BM94" s="23" t="s">
        <v>1015</v>
      </c>
    </row>
    <row r="95" s="1" customFormat="1" ht="16.5" customHeight="1">
      <c r="B95" s="45"/>
      <c r="C95" s="190" t="s">
        <v>159</v>
      </c>
      <c r="D95" s="190" t="s">
        <v>118</v>
      </c>
      <c r="E95" s="191" t="s">
        <v>1016</v>
      </c>
      <c r="F95" s="192" t="s">
        <v>1017</v>
      </c>
      <c r="G95" s="193" t="s">
        <v>301</v>
      </c>
      <c r="H95" s="194">
        <v>0.078</v>
      </c>
      <c r="I95" s="195"/>
      <c r="J95" s="196">
        <f>ROUND(I95*H95,2)</f>
        <v>0</v>
      </c>
      <c r="K95" s="192" t="s">
        <v>257</v>
      </c>
      <c r="L95" s="197"/>
      <c r="M95" s="198" t="s">
        <v>21</v>
      </c>
      <c r="N95" s="199" t="s">
        <v>42</v>
      </c>
      <c r="O95" s="46"/>
      <c r="P95" s="200">
        <f>O95*H95</f>
        <v>0</v>
      </c>
      <c r="Q95" s="200">
        <v>0.22</v>
      </c>
      <c r="R95" s="200">
        <f>Q95*H95</f>
        <v>0.017160000000000002</v>
      </c>
      <c r="S95" s="200">
        <v>0</v>
      </c>
      <c r="T95" s="201">
        <f>S95*H95</f>
        <v>0</v>
      </c>
      <c r="AR95" s="23" t="s">
        <v>122</v>
      </c>
      <c r="AT95" s="23" t="s">
        <v>118</v>
      </c>
      <c r="AU95" s="23" t="s">
        <v>81</v>
      </c>
      <c r="AY95" s="23" t="s">
        <v>123</v>
      </c>
      <c r="BE95" s="202">
        <f>IF(N95="základní",J95,0)</f>
        <v>0</v>
      </c>
      <c r="BF95" s="202">
        <f>IF(N95="snížená",J95,0)</f>
        <v>0</v>
      </c>
      <c r="BG95" s="202">
        <f>IF(N95="zákl. přenesená",J95,0)</f>
        <v>0</v>
      </c>
      <c r="BH95" s="202">
        <f>IF(N95="sníž. přenesená",J95,0)</f>
        <v>0</v>
      </c>
      <c r="BI95" s="202">
        <f>IF(N95="nulová",J95,0)</f>
        <v>0</v>
      </c>
      <c r="BJ95" s="23" t="s">
        <v>79</v>
      </c>
      <c r="BK95" s="202">
        <f>ROUND(I95*H95,2)</f>
        <v>0</v>
      </c>
      <c r="BL95" s="23" t="s">
        <v>124</v>
      </c>
      <c r="BM95" s="23" t="s">
        <v>1018</v>
      </c>
    </row>
    <row r="96" s="11" customFormat="1">
      <c r="B96" s="247"/>
      <c r="C96" s="248"/>
      <c r="D96" s="249" t="s">
        <v>259</v>
      </c>
      <c r="E96" s="250" t="s">
        <v>21</v>
      </c>
      <c r="F96" s="251" t="s">
        <v>1019</v>
      </c>
      <c r="G96" s="248"/>
      <c r="H96" s="252">
        <v>0.39000000000000001</v>
      </c>
      <c r="I96" s="253"/>
      <c r="J96" s="248"/>
      <c r="K96" s="248"/>
      <c r="L96" s="254"/>
      <c r="M96" s="255"/>
      <c r="N96" s="256"/>
      <c r="O96" s="256"/>
      <c r="P96" s="256"/>
      <c r="Q96" s="256"/>
      <c r="R96" s="256"/>
      <c r="S96" s="256"/>
      <c r="T96" s="257"/>
      <c r="AT96" s="258" t="s">
        <v>259</v>
      </c>
      <c r="AU96" s="258" t="s">
        <v>81</v>
      </c>
      <c r="AV96" s="11" t="s">
        <v>81</v>
      </c>
      <c r="AW96" s="11" t="s">
        <v>35</v>
      </c>
      <c r="AX96" s="11" t="s">
        <v>79</v>
      </c>
      <c r="AY96" s="258" t="s">
        <v>123</v>
      </c>
    </row>
    <row r="97" s="11" customFormat="1">
      <c r="B97" s="247"/>
      <c r="C97" s="248"/>
      <c r="D97" s="249" t="s">
        <v>259</v>
      </c>
      <c r="E97" s="248"/>
      <c r="F97" s="251" t="s">
        <v>1020</v>
      </c>
      <c r="G97" s="248"/>
      <c r="H97" s="252">
        <v>0.078</v>
      </c>
      <c r="I97" s="253"/>
      <c r="J97" s="248"/>
      <c r="K97" s="248"/>
      <c r="L97" s="254"/>
      <c r="M97" s="255"/>
      <c r="N97" s="256"/>
      <c r="O97" s="256"/>
      <c r="P97" s="256"/>
      <c r="Q97" s="256"/>
      <c r="R97" s="256"/>
      <c r="S97" s="256"/>
      <c r="T97" s="257"/>
      <c r="AT97" s="258" t="s">
        <v>259</v>
      </c>
      <c r="AU97" s="258" t="s">
        <v>81</v>
      </c>
      <c r="AV97" s="11" t="s">
        <v>81</v>
      </c>
      <c r="AW97" s="11" t="s">
        <v>6</v>
      </c>
      <c r="AX97" s="11" t="s">
        <v>79</v>
      </c>
      <c r="AY97" s="258" t="s">
        <v>123</v>
      </c>
    </row>
    <row r="98" s="1" customFormat="1" ht="153" customHeight="1">
      <c r="B98" s="45"/>
      <c r="C98" s="238" t="s">
        <v>163</v>
      </c>
      <c r="D98" s="238" t="s">
        <v>253</v>
      </c>
      <c r="E98" s="239" t="s">
        <v>1021</v>
      </c>
      <c r="F98" s="240" t="s">
        <v>1022</v>
      </c>
      <c r="G98" s="241" t="s">
        <v>414</v>
      </c>
      <c r="H98" s="242">
        <v>3</v>
      </c>
      <c r="I98" s="243"/>
      <c r="J98" s="244">
        <f>ROUND(I98*H98,2)</f>
        <v>0</v>
      </c>
      <c r="K98" s="240" t="s">
        <v>257</v>
      </c>
      <c r="L98" s="71"/>
      <c r="M98" s="245" t="s">
        <v>21</v>
      </c>
      <c r="N98" s="246" t="s">
        <v>42</v>
      </c>
      <c r="O98" s="46"/>
      <c r="P98" s="200">
        <f>O98*H98</f>
        <v>0</v>
      </c>
      <c r="Q98" s="200">
        <v>0</v>
      </c>
      <c r="R98" s="200">
        <f>Q98*H98</f>
        <v>0</v>
      </c>
      <c r="S98" s="200">
        <v>0</v>
      </c>
      <c r="T98" s="201">
        <f>S98*H98</f>
        <v>0</v>
      </c>
      <c r="AR98" s="23" t="s">
        <v>124</v>
      </c>
      <c r="AT98" s="23" t="s">
        <v>253</v>
      </c>
      <c r="AU98" s="23" t="s">
        <v>81</v>
      </c>
      <c r="AY98" s="23" t="s">
        <v>123</v>
      </c>
      <c r="BE98" s="202">
        <f>IF(N98="základní",J98,0)</f>
        <v>0</v>
      </c>
      <c r="BF98" s="202">
        <f>IF(N98="snížená",J98,0)</f>
        <v>0</v>
      </c>
      <c r="BG98" s="202">
        <f>IF(N98="zákl. přenesená",J98,0)</f>
        <v>0</v>
      </c>
      <c r="BH98" s="202">
        <f>IF(N98="sníž. přenesená",J98,0)</f>
        <v>0</v>
      </c>
      <c r="BI98" s="202">
        <f>IF(N98="nulová",J98,0)</f>
        <v>0</v>
      </c>
      <c r="BJ98" s="23" t="s">
        <v>79</v>
      </c>
      <c r="BK98" s="202">
        <f>ROUND(I98*H98,2)</f>
        <v>0</v>
      </c>
      <c r="BL98" s="23" t="s">
        <v>124</v>
      </c>
      <c r="BM98" s="23" t="s">
        <v>1023</v>
      </c>
    </row>
    <row r="99" s="1" customFormat="1" ht="25.5" customHeight="1">
      <c r="B99" s="45"/>
      <c r="C99" s="190" t="s">
        <v>167</v>
      </c>
      <c r="D99" s="190" t="s">
        <v>118</v>
      </c>
      <c r="E99" s="191" t="s">
        <v>1024</v>
      </c>
      <c r="F99" s="192" t="s">
        <v>1025</v>
      </c>
      <c r="G99" s="193" t="s">
        <v>414</v>
      </c>
      <c r="H99" s="194">
        <v>3</v>
      </c>
      <c r="I99" s="195"/>
      <c r="J99" s="196">
        <f>ROUND(I99*H99,2)</f>
        <v>0</v>
      </c>
      <c r="K99" s="192" t="s">
        <v>21</v>
      </c>
      <c r="L99" s="197"/>
      <c r="M99" s="198" t="s">
        <v>21</v>
      </c>
      <c r="N99" s="199" t="s">
        <v>42</v>
      </c>
      <c r="O99" s="46"/>
      <c r="P99" s="200">
        <f>O99*H99</f>
        <v>0</v>
      </c>
      <c r="Q99" s="200">
        <v>0.017999999999999999</v>
      </c>
      <c r="R99" s="200">
        <f>Q99*H99</f>
        <v>0.053999999999999992</v>
      </c>
      <c r="S99" s="200">
        <v>0</v>
      </c>
      <c r="T99" s="201">
        <f>S99*H99</f>
        <v>0</v>
      </c>
      <c r="AR99" s="23" t="s">
        <v>122</v>
      </c>
      <c r="AT99" s="23" t="s">
        <v>118</v>
      </c>
      <c r="AU99" s="23" t="s">
        <v>81</v>
      </c>
      <c r="AY99" s="23" t="s">
        <v>123</v>
      </c>
      <c r="BE99" s="202">
        <f>IF(N99="základní",J99,0)</f>
        <v>0</v>
      </c>
      <c r="BF99" s="202">
        <f>IF(N99="snížená",J99,0)</f>
        <v>0</v>
      </c>
      <c r="BG99" s="202">
        <f>IF(N99="zákl. přenesená",J99,0)</f>
        <v>0</v>
      </c>
      <c r="BH99" s="202">
        <f>IF(N99="sníž. přenesená",J99,0)</f>
        <v>0</v>
      </c>
      <c r="BI99" s="202">
        <f>IF(N99="nulová",J99,0)</f>
        <v>0</v>
      </c>
      <c r="BJ99" s="23" t="s">
        <v>79</v>
      </c>
      <c r="BK99" s="202">
        <f>ROUND(I99*H99,2)</f>
        <v>0</v>
      </c>
      <c r="BL99" s="23" t="s">
        <v>124</v>
      </c>
      <c r="BM99" s="23" t="s">
        <v>1026</v>
      </c>
    </row>
    <row r="100" s="1" customFormat="1" ht="16.5" customHeight="1">
      <c r="B100" s="45"/>
      <c r="C100" s="238" t="s">
        <v>171</v>
      </c>
      <c r="D100" s="238" t="s">
        <v>253</v>
      </c>
      <c r="E100" s="239" t="s">
        <v>1027</v>
      </c>
      <c r="F100" s="240" t="s">
        <v>1028</v>
      </c>
      <c r="G100" s="241" t="s">
        <v>414</v>
      </c>
      <c r="H100" s="242">
        <v>3</v>
      </c>
      <c r="I100" s="243"/>
      <c r="J100" s="244">
        <f>ROUND(I100*H100,2)</f>
        <v>0</v>
      </c>
      <c r="K100" s="240" t="s">
        <v>257</v>
      </c>
      <c r="L100" s="71"/>
      <c r="M100" s="245" t="s">
        <v>21</v>
      </c>
      <c r="N100" s="246" t="s">
        <v>42</v>
      </c>
      <c r="O100" s="46"/>
      <c r="P100" s="200">
        <f>O100*H100</f>
        <v>0</v>
      </c>
      <c r="Q100" s="200">
        <v>6.0000000000000002E-05</v>
      </c>
      <c r="R100" s="200">
        <f>Q100*H100</f>
        <v>0.00018000000000000001</v>
      </c>
      <c r="S100" s="200">
        <v>0</v>
      </c>
      <c r="T100" s="201">
        <f>S100*H100</f>
        <v>0</v>
      </c>
      <c r="AR100" s="23" t="s">
        <v>124</v>
      </c>
      <c r="AT100" s="23" t="s">
        <v>253</v>
      </c>
      <c r="AU100" s="23" t="s">
        <v>81</v>
      </c>
      <c r="AY100" s="23" t="s">
        <v>123</v>
      </c>
      <c r="BE100" s="202">
        <f>IF(N100="základní",J100,0)</f>
        <v>0</v>
      </c>
      <c r="BF100" s="202">
        <f>IF(N100="snížená",J100,0)</f>
        <v>0</v>
      </c>
      <c r="BG100" s="202">
        <f>IF(N100="zákl. přenesená",J100,0)</f>
        <v>0</v>
      </c>
      <c r="BH100" s="202">
        <f>IF(N100="sníž. přenesená",J100,0)</f>
        <v>0</v>
      </c>
      <c r="BI100" s="202">
        <f>IF(N100="nulová",J100,0)</f>
        <v>0</v>
      </c>
      <c r="BJ100" s="23" t="s">
        <v>79</v>
      </c>
      <c r="BK100" s="202">
        <f>ROUND(I100*H100,2)</f>
        <v>0</v>
      </c>
      <c r="BL100" s="23" t="s">
        <v>124</v>
      </c>
      <c r="BM100" s="23" t="s">
        <v>1029</v>
      </c>
    </row>
    <row r="101" s="1" customFormat="1" ht="16.5" customHeight="1">
      <c r="B101" s="45"/>
      <c r="C101" s="190" t="s">
        <v>10</v>
      </c>
      <c r="D101" s="190" t="s">
        <v>118</v>
      </c>
      <c r="E101" s="191" t="s">
        <v>1030</v>
      </c>
      <c r="F101" s="192" t="s">
        <v>1031</v>
      </c>
      <c r="G101" s="193" t="s">
        <v>414</v>
      </c>
      <c r="H101" s="194">
        <v>9</v>
      </c>
      <c r="I101" s="195"/>
      <c r="J101" s="196">
        <f>ROUND(I101*H101,2)</f>
        <v>0</v>
      </c>
      <c r="K101" s="192" t="s">
        <v>21</v>
      </c>
      <c r="L101" s="197"/>
      <c r="M101" s="198" t="s">
        <v>21</v>
      </c>
      <c r="N101" s="199" t="s">
        <v>42</v>
      </c>
      <c r="O101" s="46"/>
      <c r="P101" s="200">
        <f>O101*H101</f>
        <v>0</v>
      </c>
      <c r="Q101" s="200">
        <v>0.0060000000000000001</v>
      </c>
      <c r="R101" s="200">
        <f>Q101*H101</f>
        <v>0.053999999999999999</v>
      </c>
      <c r="S101" s="200">
        <v>0</v>
      </c>
      <c r="T101" s="201">
        <f>S101*H101</f>
        <v>0</v>
      </c>
      <c r="AR101" s="23" t="s">
        <v>122</v>
      </c>
      <c r="AT101" s="23" t="s">
        <v>118</v>
      </c>
      <c r="AU101" s="23" t="s">
        <v>81</v>
      </c>
      <c r="AY101" s="23" t="s">
        <v>123</v>
      </c>
      <c r="BE101" s="202">
        <f>IF(N101="základní",J101,0)</f>
        <v>0</v>
      </c>
      <c r="BF101" s="202">
        <f>IF(N101="snížená",J101,0)</f>
        <v>0</v>
      </c>
      <c r="BG101" s="202">
        <f>IF(N101="zákl. přenesená",J101,0)</f>
        <v>0</v>
      </c>
      <c r="BH101" s="202">
        <f>IF(N101="sníž. přenesená",J101,0)</f>
        <v>0</v>
      </c>
      <c r="BI101" s="202">
        <f>IF(N101="nulová",J101,0)</f>
        <v>0</v>
      </c>
      <c r="BJ101" s="23" t="s">
        <v>79</v>
      </c>
      <c r="BK101" s="202">
        <f>ROUND(I101*H101,2)</f>
        <v>0</v>
      </c>
      <c r="BL101" s="23" t="s">
        <v>124</v>
      </c>
      <c r="BM101" s="23" t="s">
        <v>1032</v>
      </c>
    </row>
    <row r="102" s="11" customFormat="1">
      <c r="B102" s="247"/>
      <c r="C102" s="248"/>
      <c r="D102" s="249" t="s">
        <v>259</v>
      </c>
      <c r="E102" s="250" t="s">
        <v>21</v>
      </c>
      <c r="F102" s="251" t="s">
        <v>1033</v>
      </c>
      <c r="G102" s="248"/>
      <c r="H102" s="252">
        <v>9</v>
      </c>
      <c r="I102" s="253"/>
      <c r="J102" s="248"/>
      <c r="K102" s="248"/>
      <c r="L102" s="254"/>
      <c r="M102" s="255"/>
      <c r="N102" s="256"/>
      <c r="O102" s="256"/>
      <c r="P102" s="256"/>
      <c r="Q102" s="256"/>
      <c r="R102" s="256"/>
      <c r="S102" s="256"/>
      <c r="T102" s="257"/>
      <c r="AT102" s="258" t="s">
        <v>259</v>
      </c>
      <c r="AU102" s="258" t="s">
        <v>81</v>
      </c>
      <c r="AV102" s="11" t="s">
        <v>81</v>
      </c>
      <c r="AW102" s="11" t="s">
        <v>35</v>
      </c>
      <c r="AX102" s="11" t="s">
        <v>79</v>
      </c>
      <c r="AY102" s="258" t="s">
        <v>123</v>
      </c>
    </row>
    <row r="103" s="1" customFormat="1" ht="16.5" customHeight="1">
      <c r="B103" s="45"/>
      <c r="C103" s="190" t="s">
        <v>178</v>
      </c>
      <c r="D103" s="190" t="s">
        <v>118</v>
      </c>
      <c r="E103" s="191" t="s">
        <v>1034</v>
      </c>
      <c r="F103" s="192" t="s">
        <v>1031</v>
      </c>
      <c r="G103" s="193" t="s">
        <v>414</v>
      </c>
      <c r="H103" s="194">
        <v>9</v>
      </c>
      <c r="I103" s="195"/>
      <c r="J103" s="196">
        <f>ROUND(I103*H103,2)</f>
        <v>0</v>
      </c>
      <c r="K103" s="192" t="s">
        <v>21</v>
      </c>
      <c r="L103" s="197"/>
      <c r="M103" s="198" t="s">
        <v>21</v>
      </c>
      <c r="N103" s="199" t="s">
        <v>42</v>
      </c>
      <c r="O103" s="46"/>
      <c r="P103" s="200">
        <f>O103*H103</f>
        <v>0</v>
      </c>
      <c r="Q103" s="200">
        <v>0.002</v>
      </c>
      <c r="R103" s="200">
        <f>Q103*H103</f>
        <v>0.018000000000000002</v>
      </c>
      <c r="S103" s="200">
        <v>0</v>
      </c>
      <c r="T103" s="201">
        <f>S103*H103</f>
        <v>0</v>
      </c>
      <c r="AR103" s="23" t="s">
        <v>122</v>
      </c>
      <c r="AT103" s="23" t="s">
        <v>118</v>
      </c>
      <c r="AU103" s="23" t="s">
        <v>81</v>
      </c>
      <c r="AY103" s="23" t="s">
        <v>123</v>
      </c>
      <c r="BE103" s="202">
        <f>IF(N103="základní",J103,0)</f>
        <v>0</v>
      </c>
      <c r="BF103" s="202">
        <f>IF(N103="snížená",J103,0)</f>
        <v>0</v>
      </c>
      <c r="BG103" s="202">
        <f>IF(N103="zákl. přenesená",J103,0)</f>
        <v>0</v>
      </c>
      <c r="BH103" s="202">
        <f>IF(N103="sníž. přenesená",J103,0)</f>
        <v>0</v>
      </c>
      <c r="BI103" s="202">
        <f>IF(N103="nulová",J103,0)</f>
        <v>0</v>
      </c>
      <c r="BJ103" s="23" t="s">
        <v>79</v>
      </c>
      <c r="BK103" s="202">
        <f>ROUND(I103*H103,2)</f>
        <v>0</v>
      </c>
      <c r="BL103" s="23" t="s">
        <v>124</v>
      </c>
      <c r="BM103" s="23" t="s">
        <v>1035</v>
      </c>
    </row>
    <row r="104" s="11" customFormat="1">
      <c r="B104" s="247"/>
      <c r="C104" s="248"/>
      <c r="D104" s="249" t="s">
        <v>259</v>
      </c>
      <c r="E104" s="250" t="s">
        <v>21</v>
      </c>
      <c r="F104" s="251" t="s">
        <v>1033</v>
      </c>
      <c r="G104" s="248"/>
      <c r="H104" s="252">
        <v>9</v>
      </c>
      <c r="I104" s="253"/>
      <c r="J104" s="248"/>
      <c r="K104" s="248"/>
      <c r="L104" s="254"/>
      <c r="M104" s="255"/>
      <c r="N104" s="256"/>
      <c r="O104" s="256"/>
      <c r="P104" s="256"/>
      <c r="Q104" s="256"/>
      <c r="R104" s="256"/>
      <c r="S104" s="256"/>
      <c r="T104" s="257"/>
      <c r="AT104" s="258" t="s">
        <v>259</v>
      </c>
      <c r="AU104" s="258" t="s">
        <v>81</v>
      </c>
      <c r="AV104" s="11" t="s">
        <v>81</v>
      </c>
      <c r="AW104" s="11" t="s">
        <v>35</v>
      </c>
      <c r="AX104" s="11" t="s">
        <v>79</v>
      </c>
      <c r="AY104" s="258" t="s">
        <v>123</v>
      </c>
    </row>
    <row r="105" s="1" customFormat="1" ht="16.5" customHeight="1">
      <c r="B105" s="45"/>
      <c r="C105" s="190" t="s">
        <v>182</v>
      </c>
      <c r="D105" s="190" t="s">
        <v>118</v>
      </c>
      <c r="E105" s="191" t="s">
        <v>1036</v>
      </c>
      <c r="F105" s="192" t="s">
        <v>1031</v>
      </c>
      <c r="G105" s="193" t="s">
        <v>293</v>
      </c>
      <c r="H105" s="194">
        <v>4.5</v>
      </c>
      <c r="I105" s="195"/>
      <c r="J105" s="196">
        <f>ROUND(I105*H105,2)</f>
        <v>0</v>
      </c>
      <c r="K105" s="192" t="s">
        <v>21</v>
      </c>
      <c r="L105" s="197"/>
      <c r="M105" s="198" t="s">
        <v>21</v>
      </c>
      <c r="N105" s="199" t="s">
        <v>42</v>
      </c>
      <c r="O105" s="46"/>
      <c r="P105" s="200">
        <f>O105*H105</f>
        <v>0</v>
      </c>
      <c r="Q105" s="200">
        <v>0.00050000000000000001</v>
      </c>
      <c r="R105" s="200">
        <f>Q105*H105</f>
        <v>0.0022500000000000003</v>
      </c>
      <c r="S105" s="200">
        <v>0</v>
      </c>
      <c r="T105" s="201">
        <f>S105*H105</f>
        <v>0</v>
      </c>
      <c r="AR105" s="23" t="s">
        <v>122</v>
      </c>
      <c r="AT105" s="23" t="s">
        <v>118</v>
      </c>
      <c r="AU105" s="23" t="s">
        <v>81</v>
      </c>
      <c r="AY105" s="23" t="s">
        <v>123</v>
      </c>
      <c r="BE105" s="202">
        <f>IF(N105="základní",J105,0)</f>
        <v>0</v>
      </c>
      <c r="BF105" s="202">
        <f>IF(N105="snížená",J105,0)</f>
        <v>0</v>
      </c>
      <c r="BG105" s="202">
        <f>IF(N105="zákl. přenesená",J105,0)</f>
        <v>0</v>
      </c>
      <c r="BH105" s="202">
        <f>IF(N105="sníž. přenesená",J105,0)</f>
        <v>0</v>
      </c>
      <c r="BI105" s="202">
        <f>IF(N105="nulová",J105,0)</f>
        <v>0</v>
      </c>
      <c r="BJ105" s="23" t="s">
        <v>79</v>
      </c>
      <c r="BK105" s="202">
        <f>ROUND(I105*H105,2)</f>
        <v>0</v>
      </c>
      <c r="BL105" s="23" t="s">
        <v>124</v>
      </c>
      <c r="BM105" s="23" t="s">
        <v>1037</v>
      </c>
    </row>
    <row r="106" s="11" customFormat="1">
      <c r="B106" s="247"/>
      <c r="C106" s="248"/>
      <c r="D106" s="249" t="s">
        <v>259</v>
      </c>
      <c r="E106" s="250" t="s">
        <v>21</v>
      </c>
      <c r="F106" s="251" t="s">
        <v>1038</v>
      </c>
      <c r="G106" s="248"/>
      <c r="H106" s="252">
        <v>4.5</v>
      </c>
      <c r="I106" s="253"/>
      <c r="J106" s="248"/>
      <c r="K106" s="248"/>
      <c r="L106" s="254"/>
      <c r="M106" s="255"/>
      <c r="N106" s="256"/>
      <c r="O106" s="256"/>
      <c r="P106" s="256"/>
      <c r="Q106" s="256"/>
      <c r="R106" s="256"/>
      <c r="S106" s="256"/>
      <c r="T106" s="257"/>
      <c r="AT106" s="258" t="s">
        <v>259</v>
      </c>
      <c r="AU106" s="258" t="s">
        <v>81</v>
      </c>
      <c r="AV106" s="11" t="s">
        <v>81</v>
      </c>
      <c r="AW106" s="11" t="s">
        <v>35</v>
      </c>
      <c r="AX106" s="11" t="s">
        <v>79</v>
      </c>
      <c r="AY106" s="258" t="s">
        <v>123</v>
      </c>
    </row>
    <row r="107" s="1" customFormat="1" ht="25.5" customHeight="1">
      <c r="B107" s="45"/>
      <c r="C107" s="238" t="s">
        <v>186</v>
      </c>
      <c r="D107" s="238" t="s">
        <v>253</v>
      </c>
      <c r="E107" s="239" t="s">
        <v>1039</v>
      </c>
      <c r="F107" s="240" t="s">
        <v>1040</v>
      </c>
      <c r="G107" s="241" t="s">
        <v>414</v>
      </c>
      <c r="H107" s="242">
        <v>3</v>
      </c>
      <c r="I107" s="243"/>
      <c r="J107" s="244">
        <f>ROUND(I107*H107,2)</f>
        <v>0</v>
      </c>
      <c r="K107" s="240" t="s">
        <v>257</v>
      </c>
      <c r="L107" s="71"/>
      <c r="M107" s="245" t="s">
        <v>21</v>
      </c>
      <c r="N107" s="246" t="s">
        <v>42</v>
      </c>
      <c r="O107" s="46"/>
      <c r="P107" s="200">
        <f>O107*H107</f>
        <v>0</v>
      </c>
      <c r="Q107" s="200">
        <v>0</v>
      </c>
      <c r="R107" s="200">
        <f>Q107*H107</f>
        <v>0</v>
      </c>
      <c r="S107" s="200">
        <v>0</v>
      </c>
      <c r="T107" s="201">
        <f>S107*H107</f>
        <v>0</v>
      </c>
      <c r="AR107" s="23" t="s">
        <v>124</v>
      </c>
      <c r="AT107" s="23" t="s">
        <v>253</v>
      </c>
      <c r="AU107" s="23" t="s">
        <v>81</v>
      </c>
      <c r="AY107" s="23" t="s">
        <v>123</v>
      </c>
      <c r="BE107" s="202">
        <f>IF(N107="základní",J107,0)</f>
        <v>0</v>
      </c>
      <c r="BF107" s="202">
        <f>IF(N107="snížená",J107,0)</f>
        <v>0</v>
      </c>
      <c r="BG107" s="202">
        <f>IF(N107="zákl. přenesená",J107,0)</f>
        <v>0</v>
      </c>
      <c r="BH107" s="202">
        <f>IF(N107="sníž. přenesená",J107,0)</f>
        <v>0</v>
      </c>
      <c r="BI107" s="202">
        <f>IF(N107="nulová",J107,0)</f>
        <v>0</v>
      </c>
      <c r="BJ107" s="23" t="s">
        <v>79</v>
      </c>
      <c r="BK107" s="202">
        <f>ROUND(I107*H107,2)</f>
        <v>0</v>
      </c>
      <c r="BL107" s="23" t="s">
        <v>124</v>
      </c>
      <c r="BM107" s="23" t="s">
        <v>1041</v>
      </c>
    </row>
    <row r="108" s="1" customFormat="1" ht="16.5" customHeight="1">
      <c r="B108" s="45"/>
      <c r="C108" s="238" t="s">
        <v>190</v>
      </c>
      <c r="D108" s="238" t="s">
        <v>253</v>
      </c>
      <c r="E108" s="239" t="s">
        <v>1042</v>
      </c>
      <c r="F108" s="240" t="s">
        <v>1043</v>
      </c>
      <c r="G108" s="241" t="s">
        <v>414</v>
      </c>
      <c r="H108" s="242">
        <v>3</v>
      </c>
      <c r="I108" s="243"/>
      <c r="J108" s="244">
        <f>ROUND(I108*H108,2)</f>
        <v>0</v>
      </c>
      <c r="K108" s="240" t="s">
        <v>257</v>
      </c>
      <c r="L108" s="71"/>
      <c r="M108" s="245" t="s">
        <v>21</v>
      </c>
      <c r="N108" s="246" t="s">
        <v>42</v>
      </c>
      <c r="O108" s="46"/>
      <c r="P108" s="200">
        <f>O108*H108</f>
        <v>0</v>
      </c>
      <c r="Q108" s="200">
        <v>0</v>
      </c>
      <c r="R108" s="200">
        <f>Q108*H108</f>
        <v>0</v>
      </c>
      <c r="S108" s="200">
        <v>0</v>
      </c>
      <c r="T108" s="201">
        <f>S108*H108</f>
        <v>0</v>
      </c>
      <c r="AR108" s="23" t="s">
        <v>124</v>
      </c>
      <c r="AT108" s="23" t="s">
        <v>253</v>
      </c>
      <c r="AU108" s="23" t="s">
        <v>81</v>
      </c>
      <c r="AY108" s="23" t="s">
        <v>123</v>
      </c>
      <c r="BE108" s="202">
        <f>IF(N108="základní",J108,0)</f>
        <v>0</v>
      </c>
      <c r="BF108" s="202">
        <f>IF(N108="snížená",J108,0)</f>
        <v>0</v>
      </c>
      <c r="BG108" s="202">
        <f>IF(N108="zákl. přenesená",J108,0)</f>
        <v>0</v>
      </c>
      <c r="BH108" s="202">
        <f>IF(N108="sníž. přenesená",J108,0)</f>
        <v>0</v>
      </c>
      <c r="BI108" s="202">
        <f>IF(N108="nulová",J108,0)</f>
        <v>0</v>
      </c>
      <c r="BJ108" s="23" t="s">
        <v>79</v>
      </c>
      <c r="BK108" s="202">
        <f>ROUND(I108*H108,2)</f>
        <v>0</v>
      </c>
      <c r="BL108" s="23" t="s">
        <v>124</v>
      </c>
      <c r="BM108" s="23" t="s">
        <v>1044</v>
      </c>
    </row>
    <row r="109" s="1" customFormat="1" ht="16.5" customHeight="1">
      <c r="B109" s="45"/>
      <c r="C109" s="238" t="s">
        <v>194</v>
      </c>
      <c r="D109" s="238" t="s">
        <v>253</v>
      </c>
      <c r="E109" s="239" t="s">
        <v>1045</v>
      </c>
      <c r="F109" s="240" t="s">
        <v>1046</v>
      </c>
      <c r="G109" s="241" t="s">
        <v>256</v>
      </c>
      <c r="H109" s="242">
        <v>3</v>
      </c>
      <c r="I109" s="243"/>
      <c r="J109" s="244">
        <f>ROUND(I109*H109,2)</f>
        <v>0</v>
      </c>
      <c r="K109" s="240" t="s">
        <v>257</v>
      </c>
      <c r="L109" s="71"/>
      <c r="M109" s="245" t="s">
        <v>21</v>
      </c>
      <c r="N109" s="246" t="s">
        <v>42</v>
      </c>
      <c r="O109" s="46"/>
      <c r="P109" s="200">
        <f>O109*H109</f>
        <v>0</v>
      </c>
      <c r="Q109" s="200">
        <v>0</v>
      </c>
      <c r="R109" s="200">
        <f>Q109*H109</f>
        <v>0</v>
      </c>
      <c r="S109" s="200">
        <v>0</v>
      </c>
      <c r="T109" s="201">
        <f>S109*H109</f>
        <v>0</v>
      </c>
      <c r="AR109" s="23" t="s">
        <v>124</v>
      </c>
      <c r="AT109" s="23" t="s">
        <v>253</v>
      </c>
      <c r="AU109" s="23" t="s">
        <v>81</v>
      </c>
      <c r="AY109" s="23" t="s">
        <v>123</v>
      </c>
      <c r="BE109" s="202">
        <f>IF(N109="základní",J109,0)</f>
        <v>0</v>
      </c>
      <c r="BF109" s="202">
        <f>IF(N109="snížená",J109,0)</f>
        <v>0</v>
      </c>
      <c r="BG109" s="202">
        <f>IF(N109="zákl. přenesená",J109,0)</f>
        <v>0</v>
      </c>
      <c r="BH109" s="202">
        <f>IF(N109="sníž. přenesená",J109,0)</f>
        <v>0</v>
      </c>
      <c r="BI109" s="202">
        <f>IF(N109="nulová",J109,0)</f>
        <v>0</v>
      </c>
      <c r="BJ109" s="23" t="s">
        <v>79</v>
      </c>
      <c r="BK109" s="202">
        <f>ROUND(I109*H109,2)</f>
        <v>0</v>
      </c>
      <c r="BL109" s="23" t="s">
        <v>124</v>
      </c>
      <c r="BM109" s="23" t="s">
        <v>1047</v>
      </c>
    </row>
    <row r="110" s="11" customFormat="1">
      <c r="B110" s="247"/>
      <c r="C110" s="248"/>
      <c r="D110" s="249" t="s">
        <v>259</v>
      </c>
      <c r="E110" s="250" t="s">
        <v>21</v>
      </c>
      <c r="F110" s="251" t="s">
        <v>1048</v>
      </c>
      <c r="G110" s="248"/>
      <c r="H110" s="252">
        <v>3</v>
      </c>
      <c r="I110" s="253"/>
      <c r="J110" s="248"/>
      <c r="K110" s="248"/>
      <c r="L110" s="254"/>
      <c r="M110" s="255"/>
      <c r="N110" s="256"/>
      <c r="O110" s="256"/>
      <c r="P110" s="256"/>
      <c r="Q110" s="256"/>
      <c r="R110" s="256"/>
      <c r="S110" s="256"/>
      <c r="T110" s="257"/>
      <c r="AT110" s="258" t="s">
        <v>259</v>
      </c>
      <c r="AU110" s="258" t="s">
        <v>81</v>
      </c>
      <c r="AV110" s="11" t="s">
        <v>81</v>
      </c>
      <c r="AW110" s="11" t="s">
        <v>35</v>
      </c>
      <c r="AX110" s="11" t="s">
        <v>79</v>
      </c>
      <c r="AY110" s="258" t="s">
        <v>123</v>
      </c>
    </row>
    <row r="111" s="1" customFormat="1" ht="16.5" customHeight="1">
      <c r="B111" s="45"/>
      <c r="C111" s="190" t="s">
        <v>9</v>
      </c>
      <c r="D111" s="190" t="s">
        <v>118</v>
      </c>
      <c r="E111" s="191" t="s">
        <v>1049</v>
      </c>
      <c r="F111" s="192" t="s">
        <v>1050</v>
      </c>
      <c r="G111" s="193" t="s">
        <v>301</v>
      </c>
      <c r="H111" s="194">
        <v>0.069000000000000006</v>
      </c>
      <c r="I111" s="195"/>
      <c r="J111" s="196">
        <f>ROUND(I111*H111,2)</f>
        <v>0</v>
      </c>
      <c r="K111" s="192" t="s">
        <v>257</v>
      </c>
      <c r="L111" s="197"/>
      <c r="M111" s="198" t="s">
        <v>21</v>
      </c>
      <c r="N111" s="199" t="s">
        <v>42</v>
      </c>
      <c r="O111" s="46"/>
      <c r="P111" s="200">
        <f>O111*H111</f>
        <v>0</v>
      </c>
      <c r="Q111" s="200">
        <v>0.20000000000000001</v>
      </c>
      <c r="R111" s="200">
        <f>Q111*H111</f>
        <v>0.013800000000000002</v>
      </c>
      <c r="S111" s="200">
        <v>0</v>
      </c>
      <c r="T111" s="201">
        <f>S111*H111</f>
        <v>0</v>
      </c>
      <c r="AR111" s="23" t="s">
        <v>122</v>
      </c>
      <c r="AT111" s="23" t="s">
        <v>118</v>
      </c>
      <c r="AU111" s="23" t="s">
        <v>81</v>
      </c>
      <c r="AY111" s="23" t="s">
        <v>123</v>
      </c>
      <c r="BE111" s="202">
        <f>IF(N111="základní",J111,0)</f>
        <v>0</v>
      </c>
      <c r="BF111" s="202">
        <f>IF(N111="snížená",J111,0)</f>
        <v>0</v>
      </c>
      <c r="BG111" s="202">
        <f>IF(N111="zákl. přenesená",J111,0)</f>
        <v>0</v>
      </c>
      <c r="BH111" s="202">
        <f>IF(N111="sníž. přenesená",J111,0)</f>
        <v>0</v>
      </c>
      <c r="BI111" s="202">
        <f>IF(N111="nulová",J111,0)</f>
        <v>0</v>
      </c>
      <c r="BJ111" s="23" t="s">
        <v>79</v>
      </c>
      <c r="BK111" s="202">
        <f>ROUND(I111*H111,2)</f>
        <v>0</v>
      </c>
      <c r="BL111" s="23" t="s">
        <v>124</v>
      </c>
      <c r="BM111" s="23" t="s">
        <v>1051</v>
      </c>
    </row>
    <row r="112" s="11" customFormat="1">
      <c r="B112" s="247"/>
      <c r="C112" s="248"/>
      <c r="D112" s="249" t="s">
        <v>259</v>
      </c>
      <c r="E112" s="250" t="s">
        <v>21</v>
      </c>
      <c r="F112" s="251" t="s">
        <v>1052</v>
      </c>
      <c r="G112" s="248"/>
      <c r="H112" s="252">
        <v>0.45000000000000001</v>
      </c>
      <c r="I112" s="253"/>
      <c r="J112" s="248"/>
      <c r="K112" s="248"/>
      <c r="L112" s="254"/>
      <c r="M112" s="255"/>
      <c r="N112" s="256"/>
      <c r="O112" s="256"/>
      <c r="P112" s="256"/>
      <c r="Q112" s="256"/>
      <c r="R112" s="256"/>
      <c r="S112" s="256"/>
      <c r="T112" s="257"/>
      <c r="AT112" s="258" t="s">
        <v>259</v>
      </c>
      <c r="AU112" s="258" t="s">
        <v>81</v>
      </c>
      <c r="AV112" s="11" t="s">
        <v>81</v>
      </c>
      <c r="AW112" s="11" t="s">
        <v>35</v>
      </c>
      <c r="AX112" s="11" t="s">
        <v>79</v>
      </c>
      <c r="AY112" s="258" t="s">
        <v>123</v>
      </c>
    </row>
    <row r="113" s="11" customFormat="1">
      <c r="B113" s="247"/>
      <c r="C113" s="248"/>
      <c r="D113" s="249" t="s">
        <v>259</v>
      </c>
      <c r="E113" s="248"/>
      <c r="F113" s="251" t="s">
        <v>1053</v>
      </c>
      <c r="G113" s="248"/>
      <c r="H113" s="252">
        <v>0.069000000000000006</v>
      </c>
      <c r="I113" s="253"/>
      <c r="J113" s="248"/>
      <c r="K113" s="248"/>
      <c r="L113" s="254"/>
      <c r="M113" s="255"/>
      <c r="N113" s="256"/>
      <c r="O113" s="256"/>
      <c r="P113" s="256"/>
      <c r="Q113" s="256"/>
      <c r="R113" s="256"/>
      <c r="S113" s="256"/>
      <c r="T113" s="257"/>
      <c r="AT113" s="258" t="s">
        <v>259</v>
      </c>
      <c r="AU113" s="258" t="s">
        <v>81</v>
      </c>
      <c r="AV113" s="11" t="s">
        <v>81</v>
      </c>
      <c r="AW113" s="11" t="s">
        <v>6</v>
      </c>
      <c r="AX113" s="11" t="s">
        <v>79</v>
      </c>
      <c r="AY113" s="258" t="s">
        <v>123</v>
      </c>
    </row>
    <row r="114" s="1" customFormat="1" ht="25.5" customHeight="1">
      <c r="B114" s="45"/>
      <c r="C114" s="238" t="s">
        <v>358</v>
      </c>
      <c r="D114" s="238" t="s">
        <v>253</v>
      </c>
      <c r="E114" s="239" t="s">
        <v>1054</v>
      </c>
      <c r="F114" s="240" t="s">
        <v>1055</v>
      </c>
      <c r="G114" s="241" t="s">
        <v>361</v>
      </c>
      <c r="H114" s="242">
        <v>0.14999999999999999</v>
      </c>
      <c r="I114" s="243"/>
      <c r="J114" s="244">
        <f>ROUND(I114*H114,2)</f>
        <v>0</v>
      </c>
      <c r="K114" s="240" t="s">
        <v>257</v>
      </c>
      <c r="L114" s="71"/>
      <c r="M114" s="245" t="s">
        <v>21</v>
      </c>
      <c r="N114" s="246" t="s">
        <v>42</v>
      </c>
      <c r="O114" s="46"/>
      <c r="P114" s="200">
        <f>O114*H114</f>
        <v>0</v>
      </c>
      <c r="Q114" s="200">
        <v>0</v>
      </c>
      <c r="R114" s="200">
        <f>Q114*H114</f>
        <v>0</v>
      </c>
      <c r="S114" s="200">
        <v>0</v>
      </c>
      <c r="T114" s="201">
        <f>S114*H114</f>
        <v>0</v>
      </c>
      <c r="AR114" s="23" t="s">
        <v>124</v>
      </c>
      <c r="AT114" s="23" t="s">
        <v>253</v>
      </c>
      <c r="AU114" s="23" t="s">
        <v>81</v>
      </c>
      <c r="AY114" s="23" t="s">
        <v>123</v>
      </c>
      <c r="BE114" s="202">
        <f>IF(N114="základní",J114,0)</f>
        <v>0</v>
      </c>
      <c r="BF114" s="202">
        <f>IF(N114="snížená",J114,0)</f>
        <v>0</v>
      </c>
      <c r="BG114" s="202">
        <f>IF(N114="zákl. přenesená",J114,0)</f>
        <v>0</v>
      </c>
      <c r="BH114" s="202">
        <f>IF(N114="sníž. přenesená",J114,0)</f>
        <v>0</v>
      </c>
      <c r="BI114" s="202">
        <f>IF(N114="nulová",J114,0)</f>
        <v>0</v>
      </c>
      <c r="BJ114" s="23" t="s">
        <v>79</v>
      </c>
      <c r="BK114" s="202">
        <f>ROUND(I114*H114,2)</f>
        <v>0</v>
      </c>
      <c r="BL114" s="23" t="s">
        <v>124</v>
      </c>
      <c r="BM114" s="23" t="s">
        <v>1056</v>
      </c>
    </row>
    <row r="115" s="11" customFormat="1">
      <c r="B115" s="247"/>
      <c r="C115" s="248"/>
      <c r="D115" s="249" t="s">
        <v>259</v>
      </c>
      <c r="E115" s="250" t="s">
        <v>21</v>
      </c>
      <c r="F115" s="251" t="s">
        <v>1057</v>
      </c>
      <c r="G115" s="248"/>
      <c r="H115" s="252">
        <v>0.14999999999999999</v>
      </c>
      <c r="I115" s="253"/>
      <c r="J115" s="248"/>
      <c r="K115" s="248"/>
      <c r="L115" s="254"/>
      <c r="M115" s="255"/>
      <c r="N115" s="256"/>
      <c r="O115" s="256"/>
      <c r="P115" s="256"/>
      <c r="Q115" s="256"/>
      <c r="R115" s="256"/>
      <c r="S115" s="256"/>
      <c r="T115" s="257"/>
      <c r="AT115" s="258" t="s">
        <v>259</v>
      </c>
      <c r="AU115" s="258" t="s">
        <v>81</v>
      </c>
      <c r="AV115" s="11" t="s">
        <v>81</v>
      </c>
      <c r="AW115" s="11" t="s">
        <v>35</v>
      </c>
      <c r="AX115" s="11" t="s">
        <v>79</v>
      </c>
      <c r="AY115" s="258" t="s">
        <v>123</v>
      </c>
    </row>
    <row r="116" s="1" customFormat="1" ht="16.5" customHeight="1">
      <c r="B116" s="45"/>
      <c r="C116" s="190" t="s">
        <v>364</v>
      </c>
      <c r="D116" s="190" t="s">
        <v>118</v>
      </c>
      <c r="E116" s="191" t="s">
        <v>1058</v>
      </c>
      <c r="F116" s="192" t="s">
        <v>1059</v>
      </c>
      <c r="G116" s="193" t="s">
        <v>414</v>
      </c>
      <c r="H116" s="194">
        <v>15</v>
      </c>
      <c r="I116" s="195"/>
      <c r="J116" s="196">
        <f>ROUND(I116*H116,2)</f>
        <v>0</v>
      </c>
      <c r="K116" s="192" t="s">
        <v>21</v>
      </c>
      <c r="L116" s="197"/>
      <c r="M116" s="198" t="s">
        <v>21</v>
      </c>
      <c r="N116" s="199" t="s">
        <v>42</v>
      </c>
      <c r="O116" s="46"/>
      <c r="P116" s="200">
        <f>O116*H116</f>
        <v>0</v>
      </c>
      <c r="Q116" s="200">
        <v>0.001</v>
      </c>
      <c r="R116" s="200">
        <f>Q116*H116</f>
        <v>0.014999999999999999</v>
      </c>
      <c r="S116" s="200">
        <v>0</v>
      </c>
      <c r="T116" s="201">
        <f>S116*H116</f>
        <v>0</v>
      </c>
      <c r="AR116" s="23" t="s">
        <v>122</v>
      </c>
      <c r="AT116" s="23" t="s">
        <v>118</v>
      </c>
      <c r="AU116" s="23" t="s">
        <v>81</v>
      </c>
      <c r="AY116" s="23" t="s">
        <v>123</v>
      </c>
      <c r="BE116" s="202">
        <f>IF(N116="základní",J116,0)</f>
        <v>0</v>
      </c>
      <c r="BF116" s="202">
        <f>IF(N116="snížená",J116,0)</f>
        <v>0</v>
      </c>
      <c r="BG116" s="202">
        <f>IF(N116="zákl. přenesená",J116,0)</f>
        <v>0</v>
      </c>
      <c r="BH116" s="202">
        <f>IF(N116="sníž. přenesená",J116,0)</f>
        <v>0</v>
      </c>
      <c r="BI116" s="202">
        <f>IF(N116="nulová",J116,0)</f>
        <v>0</v>
      </c>
      <c r="BJ116" s="23" t="s">
        <v>79</v>
      </c>
      <c r="BK116" s="202">
        <f>ROUND(I116*H116,2)</f>
        <v>0</v>
      </c>
      <c r="BL116" s="23" t="s">
        <v>124</v>
      </c>
      <c r="BM116" s="23" t="s">
        <v>1060</v>
      </c>
    </row>
    <row r="117" s="11" customFormat="1">
      <c r="B117" s="247"/>
      <c r="C117" s="248"/>
      <c r="D117" s="249" t="s">
        <v>259</v>
      </c>
      <c r="E117" s="250" t="s">
        <v>21</v>
      </c>
      <c r="F117" s="251" t="s">
        <v>1061</v>
      </c>
      <c r="G117" s="248"/>
      <c r="H117" s="252">
        <v>15</v>
      </c>
      <c r="I117" s="253"/>
      <c r="J117" s="248"/>
      <c r="K117" s="248"/>
      <c r="L117" s="254"/>
      <c r="M117" s="255"/>
      <c r="N117" s="256"/>
      <c r="O117" s="256"/>
      <c r="P117" s="256"/>
      <c r="Q117" s="256"/>
      <c r="R117" s="256"/>
      <c r="S117" s="256"/>
      <c r="T117" s="257"/>
      <c r="AT117" s="258" t="s">
        <v>259</v>
      </c>
      <c r="AU117" s="258" t="s">
        <v>81</v>
      </c>
      <c r="AV117" s="11" t="s">
        <v>81</v>
      </c>
      <c r="AW117" s="11" t="s">
        <v>35</v>
      </c>
      <c r="AX117" s="11" t="s">
        <v>79</v>
      </c>
      <c r="AY117" s="258" t="s">
        <v>123</v>
      </c>
    </row>
    <row r="118" s="1" customFormat="1" ht="16.5" customHeight="1">
      <c r="B118" s="45"/>
      <c r="C118" s="238" t="s">
        <v>371</v>
      </c>
      <c r="D118" s="238" t="s">
        <v>253</v>
      </c>
      <c r="E118" s="239" t="s">
        <v>1062</v>
      </c>
      <c r="F118" s="240" t="s">
        <v>1063</v>
      </c>
      <c r="G118" s="241" t="s">
        <v>301</v>
      </c>
      <c r="H118" s="242">
        <v>0.29999999999999999</v>
      </c>
      <c r="I118" s="243"/>
      <c r="J118" s="244">
        <f>ROUND(I118*H118,2)</f>
        <v>0</v>
      </c>
      <c r="K118" s="240" t="s">
        <v>257</v>
      </c>
      <c r="L118" s="71"/>
      <c r="M118" s="245" t="s">
        <v>21</v>
      </c>
      <c r="N118" s="246" t="s">
        <v>42</v>
      </c>
      <c r="O118" s="46"/>
      <c r="P118" s="200">
        <f>O118*H118</f>
        <v>0</v>
      </c>
      <c r="Q118" s="200">
        <v>0</v>
      </c>
      <c r="R118" s="200">
        <f>Q118*H118</f>
        <v>0</v>
      </c>
      <c r="S118" s="200">
        <v>0</v>
      </c>
      <c r="T118" s="201">
        <f>S118*H118</f>
        <v>0</v>
      </c>
      <c r="AR118" s="23" t="s">
        <v>124</v>
      </c>
      <c r="AT118" s="23" t="s">
        <v>253</v>
      </c>
      <c r="AU118" s="23" t="s">
        <v>81</v>
      </c>
      <c r="AY118" s="23" t="s">
        <v>123</v>
      </c>
      <c r="BE118" s="202">
        <f>IF(N118="základní",J118,0)</f>
        <v>0</v>
      </c>
      <c r="BF118" s="202">
        <f>IF(N118="snížená",J118,0)</f>
        <v>0</v>
      </c>
      <c r="BG118" s="202">
        <f>IF(N118="zákl. přenesená",J118,0)</f>
        <v>0</v>
      </c>
      <c r="BH118" s="202">
        <f>IF(N118="sníž. přenesená",J118,0)</f>
        <v>0</v>
      </c>
      <c r="BI118" s="202">
        <f>IF(N118="nulová",J118,0)</f>
        <v>0</v>
      </c>
      <c r="BJ118" s="23" t="s">
        <v>79</v>
      </c>
      <c r="BK118" s="202">
        <f>ROUND(I118*H118,2)</f>
        <v>0</v>
      </c>
      <c r="BL118" s="23" t="s">
        <v>124</v>
      </c>
      <c r="BM118" s="23" t="s">
        <v>1064</v>
      </c>
    </row>
    <row r="119" s="11" customFormat="1">
      <c r="B119" s="247"/>
      <c r="C119" s="248"/>
      <c r="D119" s="249" t="s">
        <v>259</v>
      </c>
      <c r="E119" s="250" t="s">
        <v>21</v>
      </c>
      <c r="F119" s="251" t="s">
        <v>1065</v>
      </c>
      <c r="G119" s="248"/>
      <c r="H119" s="252">
        <v>0.29999999999999999</v>
      </c>
      <c r="I119" s="253"/>
      <c r="J119" s="248"/>
      <c r="K119" s="248"/>
      <c r="L119" s="254"/>
      <c r="M119" s="255"/>
      <c r="N119" s="256"/>
      <c r="O119" s="256"/>
      <c r="P119" s="256"/>
      <c r="Q119" s="256"/>
      <c r="R119" s="256"/>
      <c r="S119" s="256"/>
      <c r="T119" s="257"/>
      <c r="AT119" s="258" t="s">
        <v>259</v>
      </c>
      <c r="AU119" s="258" t="s">
        <v>81</v>
      </c>
      <c r="AV119" s="11" t="s">
        <v>81</v>
      </c>
      <c r="AW119" s="11" t="s">
        <v>35</v>
      </c>
      <c r="AX119" s="11" t="s">
        <v>79</v>
      </c>
      <c r="AY119" s="258" t="s">
        <v>123</v>
      </c>
    </row>
    <row r="120" s="1" customFormat="1" ht="16.5" customHeight="1">
      <c r="B120" s="45"/>
      <c r="C120" s="238" t="s">
        <v>376</v>
      </c>
      <c r="D120" s="238" t="s">
        <v>253</v>
      </c>
      <c r="E120" s="239" t="s">
        <v>1066</v>
      </c>
      <c r="F120" s="240" t="s">
        <v>1067</v>
      </c>
      <c r="G120" s="241" t="s">
        <v>301</v>
      </c>
      <c r="H120" s="242">
        <v>0.29999999999999999</v>
      </c>
      <c r="I120" s="243"/>
      <c r="J120" s="244">
        <f>ROUND(I120*H120,2)</f>
        <v>0</v>
      </c>
      <c r="K120" s="240" t="s">
        <v>257</v>
      </c>
      <c r="L120" s="71"/>
      <c r="M120" s="245" t="s">
        <v>21</v>
      </c>
      <c r="N120" s="246" t="s">
        <v>42</v>
      </c>
      <c r="O120" s="46"/>
      <c r="P120" s="200">
        <f>O120*H120</f>
        <v>0</v>
      </c>
      <c r="Q120" s="200">
        <v>0</v>
      </c>
      <c r="R120" s="200">
        <f>Q120*H120</f>
        <v>0</v>
      </c>
      <c r="S120" s="200">
        <v>0</v>
      </c>
      <c r="T120" s="201">
        <f>S120*H120</f>
        <v>0</v>
      </c>
      <c r="AR120" s="23" t="s">
        <v>124</v>
      </c>
      <c r="AT120" s="23" t="s">
        <v>253</v>
      </c>
      <c r="AU120" s="23" t="s">
        <v>81</v>
      </c>
      <c r="AY120" s="23" t="s">
        <v>123</v>
      </c>
      <c r="BE120" s="202">
        <f>IF(N120="základní",J120,0)</f>
        <v>0</v>
      </c>
      <c r="BF120" s="202">
        <f>IF(N120="snížená",J120,0)</f>
        <v>0</v>
      </c>
      <c r="BG120" s="202">
        <f>IF(N120="zákl. přenesená",J120,0)</f>
        <v>0</v>
      </c>
      <c r="BH120" s="202">
        <f>IF(N120="sníž. přenesená",J120,0)</f>
        <v>0</v>
      </c>
      <c r="BI120" s="202">
        <f>IF(N120="nulová",J120,0)</f>
        <v>0</v>
      </c>
      <c r="BJ120" s="23" t="s">
        <v>79</v>
      </c>
      <c r="BK120" s="202">
        <f>ROUND(I120*H120,2)</f>
        <v>0</v>
      </c>
      <c r="BL120" s="23" t="s">
        <v>124</v>
      </c>
      <c r="BM120" s="23" t="s">
        <v>1068</v>
      </c>
    </row>
    <row r="121" s="1" customFormat="1" ht="16.5" customHeight="1">
      <c r="B121" s="45"/>
      <c r="C121" s="238" t="s">
        <v>380</v>
      </c>
      <c r="D121" s="238" t="s">
        <v>253</v>
      </c>
      <c r="E121" s="239" t="s">
        <v>1069</v>
      </c>
      <c r="F121" s="240" t="s">
        <v>1070</v>
      </c>
      <c r="G121" s="241" t="s">
        <v>301</v>
      </c>
      <c r="H121" s="242">
        <v>2.7000000000000002</v>
      </c>
      <c r="I121" s="243"/>
      <c r="J121" s="244">
        <f>ROUND(I121*H121,2)</f>
        <v>0</v>
      </c>
      <c r="K121" s="240" t="s">
        <v>257</v>
      </c>
      <c r="L121" s="71"/>
      <c r="M121" s="245" t="s">
        <v>21</v>
      </c>
      <c r="N121" s="246" t="s">
        <v>42</v>
      </c>
      <c r="O121" s="46"/>
      <c r="P121" s="200">
        <f>O121*H121</f>
        <v>0</v>
      </c>
      <c r="Q121" s="200">
        <v>0</v>
      </c>
      <c r="R121" s="200">
        <f>Q121*H121</f>
        <v>0</v>
      </c>
      <c r="S121" s="200">
        <v>0</v>
      </c>
      <c r="T121" s="201">
        <f>S121*H121</f>
        <v>0</v>
      </c>
      <c r="AR121" s="23" t="s">
        <v>124</v>
      </c>
      <c r="AT121" s="23" t="s">
        <v>253</v>
      </c>
      <c r="AU121" s="23" t="s">
        <v>81</v>
      </c>
      <c r="AY121" s="23" t="s">
        <v>123</v>
      </c>
      <c r="BE121" s="202">
        <f>IF(N121="základní",J121,0)</f>
        <v>0</v>
      </c>
      <c r="BF121" s="202">
        <f>IF(N121="snížená",J121,0)</f>
        <v>0</v>
      </c>
      <c r="BG121" s="202">
        <f>IF(N121="zákl. přenesená",J121,0)</f>
        <v>0</v>
      </c>
      <c r="BH121" s="202">
        <f>IF(N121="sníž. přenesená",J121,0)</f>
        <v>0</v>
      </c>
      <c r="BI121" s="202">
        <f>IF(N121="nulová",J121,0)</f>
        <v>0</v>
      </c>
      <c r="BJ121" s="23" t="s">
        <v>79</v>
      </c>
      <c r="BK121" s="202">
        <f>ROUND(I121*H121,2)</f>
        <v>0</v>
      </c>
      <c r="BL121" s="23" t="s">
        <v>124</v>
      </c>
      <c r="BM121" s="23" t="s">
        <v>1071</v>
      </c>
    </row>
    <row r="122" s="11" customFormat="1">
      <c r="B122" s="247"/>
      <c r="C122" s="248"/>
      <c r="D122" s="249" t="s">
        <v>259</v>
      </c>
      <c r="E122" s="250" t="s">
        <v>21</v>
      </c>
      <c r="F122" s="251" t="s">
        <v>1072</v>
      </c>
      <c r="G122" s="248"/>
      <c r="H122" s="252">
        <v>2.7000000000000002</v>
      </c>
      <c r="I122" s="253"/>
      <c r="J122" s="248"/>
      <c r="K122" s="248"/>
      <c r="L122" s="254"/>
      <c r="M122" s="255"/>
      <c r="N122" s="256"/>
      <c r="O122" s="256"/>
      <c r="P122" s="256"/>
      <c r="Q122" s="256"/>
      <c r="R122" s="256"/>
      <c r="S122" s="256"/>
      <c r="T122" s="257"/>
      <c r="AT122" s="258" t="s">
        <v>259</v>
      </c>
      <c r="AU122" s="258" t="s">
        <v>81</v>
      </c>
      <c r="AV122" s="11" t="s">
        <v>81</v>
      </c>
      <c r="AW122" s="11" t="s">
        <v>35</v>
      </c>
      <c r="AX122" s="11" t="s">
        <v>79</v>
      </c>
      <c r="AY122" s="258" t="s">
        <v>123</v>
      </c>
    </row>
    <row r="123" s="1" customFormat="1" ht="16.5" customHeight="1">
      <c r="B123" s="45"/>
      <c r="C123" s="190" t="s">
        <v>384</v>
      </c>
      <c r="D123" s="190" t="s">
        <v>118</v>
      </c>
      <c r="E123" s="191" t="s">
        <v>1073</v>
      </c>
      <c r="F123" s="192" t="s">
        <v>1031</v>
      </c>
      <c r="G123" s="193" t="s">
        <v>301</v>
      </c>
      <c r="H123" s="194">
        <v>0.29999999999999999</v>
      </c>
      <c r="I123" s="195"/>
      <c r="J123" s="196">
        <f>ROUND(I123*H123,2)</f>
        <v>0</v>
      </c>
      <c r="K123" s="192" t="s">
        <v>21</v>
      </c>
      <c r="L123" s="197"/>
      <c r="M123" s="198" t="s">
        <v>21</v>
      </c>
      <c r="N123" s="199" t="s">
        <v>42</v>
      </c>
      <c r="O123" s="46"/>
      <c r="P123" s="200">
        <f>O123*H123</f>
        <v>0</v>
      </c>
      <c r="Q123" s="200">
        <v>1</v>
      </c>
      <c r="R123" s="200">
        <f>Q123*H123</f>
        <v>0.29999999999999999</v>
      </c>
      <c r="S123" s="200">
        <v>0</v>
      </c>
      <c r="T123" s="201">
        <f>S123*H123</f>
        <v>0</v>
      </c>
      <c r="AR123" s="23" t="s">
        <v>122</v>
      </c>
      <c r="AT123" s="23" t="s">
        <v>118</v>
      </c>
      <c r="AU123" s="23" t="s">
        <v>81</v>
      </c>
      <c r="AY123" s="23" t="s">
        <v>123</v>
      </c>
      <c r="BE123" s="202">
        <f>IF(N123="základní",J123,0)</f>
        <v>0</v>
      </c>
      <c r="BF123" s="202">
        <f>IF(N123="snížená",J123,0)</f>
        <v>0</v>
      </c>
      <c r="BG123" s="202">
        <f>IF(N123="zákl. přenesená",J123,0)</f>
        <v>0</v>
      </c>
      <c r="BH123" s="202">
        <f>IF(N123="sníž. přenesená",J123,0)</f>
        <v>0</v>
      </c>
      <c r="BI123" s="202">
        <f>IF(N123="nulová",J123,0)</f>
        <v>0</v>
      </c>
      <c r="BJ123" s="23" t="s">
        <v>79</v>
      </c>
      <c r="BK123" s="202">
        <f>ROUND(I123*H123,2)</f>
        <v>0</v>
      </c>
      <c r="BL123" s="23" t="s">
        <v>124</v>
      </c>
      <c r="BM123" s="23" t="s">
        <v>1074</v>
      </c>
    </row>
    <row r="124" s="11" customFormat="1">
      <c r="B124" s="247"/>
      <c r="C124" s="248"/>
      <c r="D124" s="249" t="s">
        <v>259</v>
      </c>
      <c r="E124" s="250" t="s">
        <v>21</v>
      </c>
      <c r="F124" s="251" t="s">
        <v>1075</v>
      </c>
      <c r="G124" s="248"/>
      <c r="H124" s="252">
        <v>0.29999999999999999</v>
      </c>
      <c r="I124" s="253"/>
      <c r="J124" s="248"/>
      <c r="K124" s="248"/>
      <c r="L124" s="254"/>
      <c r="M124" s="255"/>
      <c r="N124" s="256"/>
      <c r="O124" s="256"/>
      <c r="P124" s="256"/>
      <c r="Q124" s="256"/>
      <c r="R124" s="256"/>
      <c r="S124" s="256"/>
      <c r="T124" s="257"/>
      <c r="AT124" s="258" t="s">
        <v>259</v>
      </c>
      <c r="AU124" s="258" t="s">
        <v>81</v>
      </c>
      <c r="AV124" s="11" t="s">
        <v>81</v>
      </c>
      <c r="AW124" s="11" t="s">
        <v>35</v>
      </c>
      <c r="AX124" s="11" t="s">
        <v>79</v>
      </c>
      <c r="AY124" s="258" t="s">
        <v>123</v>
      </c>
    </row>
    <row r="125" s="1" customFormat="1" ht="63.75" customHeight="1">
      <c r="B125" s="45"/>
      <c r="C125" s="238" t="s">
        <v>390</v>
      </c>
      <c r="D125" s="238" t="s">
        <v>253</v>
      </c>
      <c r="E125" s="239" t="s">
        <v>1076</v>
      </c>
      <c r="F125" s="240" t="s">
        <v>1077</v>
      </c>
      <c r="G125" s="241" t="s">
        <v>414</v>
      </c>
      <c r="H125" s="242">
        <v>3</v>
      </c>
      <c r="I125" s="243"/>
      <c r="J125" s="244">
        <f>ROUND(I125*H125,2)</f>
        <v>0</v>
      </c>
      <c r="K125" s="240" t="s">
        <v>21</v>
      </c>
      <c r="L125" s="71"/>
      <c r="M125" s="245" t="s">
        <v>21</v>
      </c>
      <c r="N125" s="246" t="s">
        <v>42</v>
      </c>
      <c r="O125" s="46"/>
      <c r="P125" s="200">
        <f>O125*H125</f>
        <v>0</v>
      </c>
      <c r="Q125" s="200">
        <v>0.01</v>
      </c>
      <c r="R125" s="200">
        <f>Q125*H125</f>
        <v>0.029999999999999999</v>
      </c>
      <c r="S125" s="200">
        <v>0</v>
      </c>
      <c r="T125" s="201">
        <f>S125*H125</f>
        <v>0</v>
      </c>
      <c r="AR125" s="23" t="s">
        <v>124</v>
      </c>
      <c r="AT125" s="23" t="s">
        <v>253</v>
      </c>
      <c r="AU125" s="23" t="s">
        <v>81</v>
      </c>
      <c r="AY125" s="23" t="s">
        <v>123</v>
      </c>
      <c r="BE125" s="202">
        <f>IF(N125="základní",J125,0)</f>
        <v>0</v>
      </c>
      <c r="BF125" s="202">
        <f>IF(N125="snížená",J125,0)</f>
        <v>0</v>
      </c>
      <c r="BG125" s="202">
        <f>IF(N125="zákl. přenesená",J125,0)</f>
        <v>0</v>
      </c>
      <c r="BH125" s="202">
        <f>IF(N125="sníž. přenesená",J125,0)</f>
        <v>0</v>
      </c>
      <c r="BI125" s="202">
        <f>IF(N125="nulová",J125,0)</f>
        <v>0</v>
      </c>
      <c r="BJ125" s="23" t="s">
        <v>79</v>
      </c>
      <c r="BK125" s="202">
        <f>ROUND(I125*H125,2)</f>
        <v>0</v>
      </c>
      <c r="BL125" s="23" t="s">
        <v>124</v>
      </c>
      <c r="BM125" s="23" t="s">
        <v>1078</v>
      </c>
    </row>
    <row r="126" s="10" customFormat="1" ht="29.88" customHeight="1">
      <c r="B126" s="222"/>
      <c r="C126" s="223"/>
      <c r="D126" s="224" t="s">
        <v>70</v>
      </c>
      <c r="E126" s="236" t="s">
        <v>812</v>
      </c>
      <c r="F126" s="236" t="s">
        <v>813</v>
      </c>
      <c r="G126" s="223"/>
      <c r="H126" s="223"/>
      <c r="I126" s="226"/>
      <c r="J126" s="237">
        <f>BK126</f>
        <v>0</v>
      </c>
      <c r="K126" s="223"/>
      <c r="L126" s="228"/>
      <c r="M126" s="229"/>
      <c r="N126" s="230"/>
      <c r="O126" s="230"/>
      <c r="P126" s="231">
        <f>SUM(P127:P128)</f>
        <v>0</v>
      </c>
      <c r="Q126" s="230"/>
      <c r="R126" s="231">
        <f>SUM(R127:R128)</f>
        <v>0</v>
      </c>
      <c r="S126" s="230"/>
      <c r="T126" s="232">
        <f>SUM(T127:T128)</f>
        <v>0</v>
      </c>
      <c r="AR126" s="233" t="s">
        <v>79</v>
      </c>
      <c r="AT126" s="234" t="s">
        <v>70</v>
      </c>
      <c r="AU126" s="234" t="s">
        <v>79</v>
      </c>
      <c r="AY126" s="233" t="s">
        <v>123</v>
      </c>
      <c r="BK126" s="235">
        <f>SUM(BK127:BK128)</f>
        <v>0</v>
      </c>
    </row>
    <row r="127" s="1" customFormat="1" ht="16.5" customHeight="1">
      <c r="B127" s="45"/>
      <c r="C127" s="238" t="s">
        <v>396</v>
      </c>
      <c r="D127" s="238" t="s">
        <v>253</v>
      </c>
      <c r="E127" s="239" t="s">
        <v>1079</v>
      </c>
      <c r="F127" s="240" t="s">
        <v>1080</v>
      </c>
      <c r="G127" s="241" t="s">
        <v>361</v>
      </c>
      <c r="H127" s="242">
        <v>0.504</v>
      </c>
      <c r="I127" s="243"/>
      <c r="J127" s="244">
        <f>ROUND(I127*H127,2)</f>
        <v>0</v>
      </c>
      <c r="K127" s="240" t="s">
        <v>257</v>
      </c>
      <c r="L127" s="71"/>
      <c r="M127" s="245" t="s">
        <v>21</v>
      </c>
      <c r="N127" s="246" t="s">
        <v>42</v>
      </c>
      <c r="O127" s="46"/>
      <c r="P127" s="200">
        <f>O127*H127</f>
        <v>0</v>
      </c>
      <c r="Q127" s="200">
        <v>0</v>
      </c>
      <c r="R127" s="200">
        <f>Q127*H127</f>
        <v>0</v>
      </c>
      <c r="S127" s="200">
        <v>0</v>
      </c>
      <c r="T127" s="201">
        <f>S127*H127</f>
        <v>0</v>
      </c>
      <c r="AR127" s="23" t="s">
        <v>124</v>
      </c>
      <c r="AT127" s="23" t="s">
        <v>253</v>
      </c>
      <c r="AU127" s="23" t="s">
        <v>81</v>
      </c>
      <c r="AY127" s="23" t="s">
        <v>123</v>
      </c>
      <c r="BE127" s="202">
        <f>IF(N127="základní",J127,0)</f>
        <v>0</v>
      </c>
      <c r="BF127" s="202">
        <f>IF(N127="snížená",J127,0)</f>
        <v>0</v>
      </c>
      <c r="BG127" s="202">
        <f>IF(N127="zákl. přenesená",J127,0)</f>
        <v>0</v>
      </c>
      <c r="BH127" s="202">
        <f>IF(N127="sníž. přenesená",J127,0)</f>
        <v>0</v>
      </c>
      <c r="BI127" s="202">
        <f>IF(N127="nulová",J127,0)</f>
        <v>0</v>
      </c>
      <c r="BJ127" s="23" t="s">
        <v>79</v>
      </c>
      <c r="BK127" s="202">
        <f>ROUND(I127*H127,2)</f>
        <v>0</v>
      </c>
      <c r="BL127" s="23" t="s">
        <v>124</v>
      </c>
      <c r="BM127" s="23" t="s">
        <v>1081</v>
      </c>
    </row>
    <row r="128" s="1" customFormat="1" ht="16.5" customHeight="1">
      <c r="B128" s="45"/>
      <c r="C128" s="238" t="s">
        <v>401</v>
      </c>
      <c r="D128" s="238" t="s">
        <v>253</v>
      </c>
      <c r="E128" s="239" t="s">
        <v>1082</v>
      </c>
      <c r="F128" s="240" t="s">
        <v>1083</v>
      </c>
      <c r="G128" s="241" t="s">
        <v>361</v>
      </c>
      <c r="H128" s="242">
        <v>0.504</v>
      </c>
      <c r="I128" s="243"/>
      <c r="J128" s="244">
        <f>ROUND(I128*H128,2)</f>
        <v>0</v>
      </c>
      <c r="K128" s="240" t="s">
        <v>21</v>
      </c>
      <c r="L128" s="71"/>
      <c r="M128" s="245" t="s">
        <v>21</v>
      </c>
      <c r="N128" s="280" t="s">
        <v>42</v>
      </c>
      <c r="O128" s="204"/>
      <c r="P128" s="205">
        <f>O128*H128</f>
        <v>0</v>
      </c>
      <c r="Q128" s="205">
        <v>0</v>
      </c>
      <c r="R128" s="205">
        <f>Q128*H128</f>
        <v>0</v>
      </c>
      <c r="S128" s="205">
        <v>0</v>
      </c>
      <c r="T128" s="206">
        <f>S128*H128</f>
        <v>0</v>
      </c>
      <c r="AR128" s="23" t="s">
        <v>124</v>
      </c>
      <c r="AT128" s="23" t="s">
        <v>253</v>
      </c>
      <c r="AU128" s="23" t="s">
        <v>81</v>
      </c>
      <c r="AY128" s="23" t="s">
        <v>123</v>
      </c>
      <c r="BE128" s="202">
        <f>IF(N128="základní",J128,0)</f>
        <v>0</v>
      </c>
      <c r="BF128" s="202">
        <f>IF(N128="snížená",J128,0)</f>
        <v>0</v>
      </c>
      <c r="BG128" s="202">
        <f>IF(N128="zákl. přenesená",J128,0)</f>
        <v>0</v>
      </c>
      <c r="BH128" s="202">
        <f>IF(N128="sníž. přenesená",J128,0)</f>
        <v>0</v>
      </c>
      <c r="BI128" s="202">
        <f>IF(N128="nulová",J128,0)</f>
        <v>0</v>
      </c>
      <c r="BJ128" s="23" t="s">
        <v>79</v>
      </c>
      <c r="BK128" s="202">
        <f>ROUND(I128*H128,2)</f>
        <v>0</v>
      </c>
      <c r="BL128" s="23" t="s">
        <v>124</v>
      </c>
      <c r="BM128" s="23" t="s">
        <v>1084</v>
      </c>
    </row>
    <row r="129" s="1" customFormat="1" ht="6.96" customHeight="1">
      <c r="B129" s="66"/>
      <c r="C129" s="67"/>
      <c r="D129" s="67"/>
      <c r="E129" s="67"/>
      <c r="F129" s="67"/>
      <c r="G129" s="67"/>
      <c r="H129" s="67"/>
      <c r="I129" s="165"/>
      <c r="J129" s="67"/>
      <c r="K129" s="67"/>
      <c r="L129" s="71"/>
    </row>
  </sheetData>
  <sheetProtection sheet="1" autoFilter="0" formatColumns="0" formatRows="0" objects="1" scenarios="1" spinCount="100000" saltValue="x+mSMCfL3OSEz9v0VdnnHBjnXvFrIdbOWgjRLdLwL+xaaOORj24sOkP+CNcDr9gHeZu35gpiIrqx+1PUUcfeHA==" hashValue="hrN3PNFFmyhzOlTlLC/WAPoS20A/o+PmBTr/t6yvakJFMSa4kWrR6cJL9H4z6B3rXMXDu24yO9k4+BUUQ5keng==" algorithmName="SHA-512" password="CC35"/>
  <autoFilter ref="C78:K128"/>
  <mergeCells count="10">
    <mergeCell ref="E7:H7"/>
    <mergeCell ref="E9:H9"/>
    <mergeCell ref="E24:H24"/>
    <mergeCell ref="E45:H45"/>
    <mergeCell ref="E47:H47"/>
    <mergeCell ref="J51:J52"/>
    <mergeCell ref="E69:H69"/>
    <mergeCell ref="E71:H71"/>
    <mergeCell ref="G1:H1"/>
    <mergeCell ref="L2:V2"/>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84" customWidth="1"/>
    <col min="2" max="2" width="1.664063" style="284" customWidth="1"/>
    <col min="3" max="4" width="5" style="284" customWidth="1"/>
    <col min="5" max="5" width="11.67" style="284" customWidth="1"/>
    <col min="6" max="6" width="9.17" style="284" customWidth="1"/>
    <col min="7" max="7" width="5" style="284" customWidth="1"/>
    <col min="8" max="8" width="77.83" style="284" customWidth="1"/>
    <col min="9" max="10" width="20" style="284" customWidth="1"/>
    <col min="11" max="11" width="1.664063" style="284" customWidth="1"/>
  </cols>
  <sheetData>
    <row r="1" ht="37.5" customHeight="1"/>
    <row r="2" ht="7.5" customHeight="1">
      <c r="B2" s="285"/>
      <c r="C2" s="286"/>
      <c r="D2" s="286"/>
      <c r="E2" s="286"/>
      <c r="F2" s="286"/>
      <c r="G2" s="286"/>
      <c r="H2" s="286"/>
      <c r="I2" s="286"/>
      <c r="J2" s="286"/>
      <c r="K2" s="287"/>
    </row>
    <row r="3" s="14" customFormat="1" ht="45" customHeight="1">
      <c r="B3" s="288"/>
      <c r="C3" s="289" t="s">
        <v>1085</v>
      </c>
      <c r="D3" s="289"/>
      <c r="E3" s="289"/>
      <c r="F3" s="289"/>
      <c r="G3" s="289"/>
      <c r="H3" s="289"/>
      <c r="I3" s="289"/>
      <c r="J3" s="289"/>
      <c r="K3" s="290"/>
    </row>
    <row r="4" ht="25.5" customHeight="1">
      <c r="B4" s="291"/>
      <c r="C4" s="292" t="s">
        <v>1086</v>
      </c>
      <c r="D4" s="292"/>
      <c r="E4" s="292"/>
      <c r="F4" s="292"/>
      <c r="G4" s="292"/>
      <c r="H4" s="292"/>
      <c r="I4" s="292"/>
      <c r="J4" s="292"/>
      <c r="K4" s="293"/>
    </row>
    <row r="5" ht="5.25" customHeight="1">
      <c r="B5" s="291"/>
      <c r="C5" s="294"/>
      <c r="D5" s="294"/>
      <c r="E5" s="294"/>
      <c r="F5" s="294"/>
      <c r="G5" s="294"/>
      <c r="H5" s="294"/>
      <c r="I5" s="294"/>
      <c r="J5" s="294"/>
      <c r="K5" s="293"/>
    </row>
    <row r="6" ht="15" customHeight="1">
      <c r="B6" s="291"/>
      <c r="C6" s="295" t="s">
        <v>1087</v>
      </c>
      <c r="D6" s="295"/>
      <c r="E6" s="295"/>
      <c r="F6" s="295"/>
      <c r="G6" s="295"/>
      <c r="H6" s="295"/>
      <c r="I6" s="295"/>
      <c r="J6" s="295"/>
      <c r="K6" s="293"/>
    </row>
    <row r="7" ht="15" customHeight="1">
      <c r="B7" s="296"/>
      <c r="C7" s="295" t="s">
        <v>1088</v>
      </c>
      <c r="D7" s="295"/>
      <c r="E7" s="295"/>
      <c r="F7" s="295"/>
      <c r="G7" s="295"/>
      <c r="H7" s="295"/>
      <c r="I7" s="295"/>
      <c r="J7" s="295"/>
      <c r="K7" s="293"/>
    </row>
    <row r="8" ht="12.75" customHeight="1">
      <c r="B8" s="296"/>
      <c r="C8" s="295"/>
      <c r="D8" s="295"/>
      <c r="E8" s="295"/>
      <c r="F8" s="295"/>
      <c r="G8" s="295"/>
      <c r="H8" s="295"/>
      <c r="I8" s="295"/>
      <c r="J8" s="295"/>
      <c r="K8" s="293"/>
    </row>
    <row r="9" ht="15" customHeight="1">
      <c r="B9" s="296"/>
      <c r="C9" s="295" t="s">
        <v>1089</v>
      </c>
      <c r="D9" s="295"/>
      <c r="E9" s="295"/>
      <c r="F9" s="295"/>
      <c r="G9" s="295"/>
      <c r="H9" s="295"/>
      <c r="I9" s="295"/>
      <c r="J9" s="295"/>
      <c r="K9" s="293"/>
    </row>
    <row r="10" ht="15" customHeight="1">
      <c r="B10" s="296"/>
      <c r="C10" s="295"/>
      <c r="D10" s="295" t="s">
        <v>1090</v>
      </c>
      <c r="E10" s="295"/>
      <c r="F10" s="295"/>
      <c r="G10" s="295"/>
      <c r="H10" s="295"/>
      <c r="I10" s="295"/>
      <c r="J10" s="295"/>
      <c r="K10" s="293"/>
    </row>
    <row r="11" ht="15" customHeight="1">
      <c r="B11" s="296"/>
      <c r="C11" s="297"/>
      <c r="D11" s="295" t="s">
        <v>1091</v>
      </c>
      <c r="E11" s="295"/>
      <c r="F11" s="295"/>
      <c r="G11" s="295"/>
      <c r="H11" s="295"/>
      <c r="I11" s="295"/>
      <c r="J11" s="295"/>
      <c r="K11" s="293"/>
    </row>
    <row r="12" ht="12.75" customHeight="1">
      <c r="B12" s="296"/>
      <c r="C12" s="297"/>
      <c r="D12" s="297"/>
      <c r="E12" s="297"/>
      <c r="F12" s="297"/>
      <c r="G12" s="297"/>
      <c r="H12" s="297"/>
      <c r="I12" s="297"/>
      <c r="J12" s="297"/>
      <c r="K12" s="293"/>
    </row>
    <row r="13" ht="15" customHeight="1">
      <c r="B13" s="296"/>
      <c r="C13" s="297"/>
      <c r="D13" s="295" t="s">
        <v>1092</v>
      </c>
      <c r="E13" s="295"/>
      <c r="F13" s="295"/>
      <c r="G13" s="295"/>
      <c r="H13" s="295"/>
      <c r="I13" s="295"/>
      <c r="J13" s="295"/>
      <c r="K13" s="293"/>
    </row>
    <row r="14" ht="15" customHeight="1">
      <c r="B14" s="296"/>
      <c r="C14" s="297"/>
      <c r="D14" s="295" t="s">
        <v>1093</v>
      </c>
      <c r="E14" s="295"/>
      <c r="F14" s="295"/>
      <c r="G14" s="295"/>
      <c r="H14" s="295"/>
      <c r="I14" s="295"/>
      <c r="J14" s="295"/>
      <c r="K14" s="293"/>
    </row>
    <row r="15" ht="15" customHeight="1">
      <c r="B15" s="296"/>
      <c r="C15" s="297"/>
      <c r="D15" s="295" t="s">
        <v>1094</v>
      </c>
      <c r="E15" s="295"/>
      <c r="F15" s="295"/>
      <c r="G15" s="295"/>
      <c r="H15" s="295"/>
      <c r="I15" s="295"/>
      <c r="J15" s="295"/>
      <c r="K15" s="293"/>
    </row>
    <row r="16" ht="15" customHeight="1">
      <c r="B16" s="296"/>
      <c r="C16" s="297"/>
      <c r="D16" s="297"/>
      <c r="E16" s="298" t="s">
        <v>78</v>
      </c>
      <c r="F16" s="295" t="s">
        <v>1095</v>
      </c>
      <c r="G16" s="295"/>
      <c r="H16" s="295"/>
      <c r="I16" s="295"/>
      <c r="J16" s="295"/>
      <c r="K16" s="293"/>
    </row>
    <row r="17" ht="15" customHeight="1">
      <c r="B17" s="296"/>
      <c r="C17" s="297"/>
      <c r="D17" s="297"/>
      <c r="E17" s="298" t="s">
        <v>1096</v>
      </c>
      <c r="F17" s="295" t="s">
        <v>1097</v>
      </c>
      <c r="G17" s="295"/>
      <c r="H17" s="295"/>
      <c r="I17" s="295"/>
      <c r="J17" s="295"/>
      <c r="K17" s="293"/>
    </row>
    <row r="18" ht="15" customHeight="1">
      <c r="B18" s="296"/>
      <c r="C18" s="297"/>
      <c r="D18" s="297"/>
      <c r="E18" s="298" t="s">
        <v>1098</v>
      </c>
      <c r="F18" s="295" t="s">
        <v>1099</v>
      </c>
      <c r="G18" s="295"/>
      <c r="H18" s="295"/>
      <c r="I18" s="295"/>
      <c r="J18" s="295"/>
      <c r="K18" s="293"/>
    </row>
    <row r="19" ht="15" customHeight="1">
      <c r="B19" s="296"/>
      <c r="C19" s="297"/>
      <c r="D19" s="297"/>
      <c r="E19" s="298" t="s">
        <v>1100</v>
      </c>
      <c r="F19" s="295" t="s">
        <v>1101</v>
      </c>
      <c r="G19" s="295"/>
      <c r="H19" s="295"/>
      <c r="I19" s="295"/>
      <c r="J19" s="295"/>
      <c r="K19" s="293"/>
    </row>
    <row r="20" ht="15" customHeight="1">
      <c r="B20" s="296"/>
      <c r="C20" s="297"/>
      <c r="D20" s="297"/>
      <c r="E20" s="298" t="s">
        <v>1102</v>
      </c>
      <c r="F20" s="295" t="s">
        <v>1103</v>
      </c>
      <c r="G20" s="295"/>
      <c r="H20" s="295"/>
      <c r="I20" s="295"/>
      <c r="J20" s="295"/>
      <c r="K20" s="293"/>
    </row>
    <row r="21" ht="15" customHeight="1">
      <c r="B21" s="296"/>
      <c r="C21" s="297"/>
      <c r="D21" s="297"/>
      <c r="E21" s="298" t="s">
        <v>1104</v>
      </c>
      <c r="F21" s="295" t="s">
        <v>1105</v>
      </c>
      <c r="G21" s="295"/>
      <c r="H21" s="295"/>
      <c r="I21" s="295"/>
      <c r="J21" s="295"/>
      <c r="K21" s="293"/>
    </row>
    <row r="22" ht="12.75" customHeight="1">
      <c r="B22" s="296"/>
      <c r="C22" s="297"/>
      <c r="D22" s="297"/>
      <c r="E22" s="297"/>
      <c r="F22" s="297"/>
      <c r="G22" s="297"/>
      <c r="H22" s="297"/>
      <c r="I22" s="297"/>
      <c r="J22" s="297"/>
      <c r="K22" s="293"/>
    </row>
    <row r="23" ht="15" customHeight="1">
      <c r="B23" s="296"/>
      <c r="C23" s="295" t="s">
        <v>1106</v>
      </c>
      <c r="D23" s="295"/>
      <c r="E23" s="295"/>
      <c r="F23" s="295"/>
      <c r="G23" s="295"/>
      <c r="H23" s="295"/>
      <c r="I23" s="295"/>
      <c r="J23" s="295"/>
      <c r="K23" s="293"/>
    </row>
    <row r="24" ht="15" customHeight="1">
      <c r="B24" s="296"/>
      <c r="C24" s="295" t="s">
        <v>1107</v>
      </c>
      <c r="D24" s="295"/>
      <c r="E24" s="295"/>
      <c r="F24" s="295"/>
      <c r="G24" s="295"/>
      <c r="H24" s="295"/>
      <c r="I24" s="295"/>
      <c r="J24" s="295"/>
      <c r="K24" s="293"/>
    </row>
    <row r="25" ht="15" customHeight="1">
      <c r="B25" s="296"/>
      <c r="C25" s="295"/>
      <c r="D25" s="295" t="s">
        <v>1108</v>
      </c>
      <c r="E25" s="295"/>
      <c r="F25" s="295"/>
      <c r="G25" s="295"/>
      <c r="H25" s="295"/>
      <c r="I25" s="295"/>
      <c r="J25" s="295"/>
      <c r="K25" s="293"/>
    </row>
    <row r="26" ht="15" customHeight="1">
      <c r="B26" s="296"/>
      <c r="C26" s="297"/>
      <c r="D26" s="295" t="s">
        <v>1109</v>
      </c>
      <c r="E26" s="295"/>
      <c r="F26" s="295"/>
      <c r="G26" s="295"/>
      <c r="H26" s="295"/>
      <c r="I26" s="295"/>
      <c r="J26" s="295"/>
      <c r="K26" s="293"/>
    </row>
    <row r="27" ht="12.75" customHeight="1">
      <c r="B27" s="296"/>
      <c r="C27" s="297"/>
      <c r="D27" s="297"/>
      <c r="E27" s="297"/>
      <c r="F27" s="297"/>
      <c r="G27" s="297"/>
      <c r="H27" s="297"/>
      <c r="I27" s="297"/>
      <c r="J27" s="297"/>
      <c r="K27" s="293"/>
    </row>
    <row r="28" ht="15" customHeight="1">
      <c r="B28" s="296"/>
      <c r="C28" s="297"/>
      <c r="D28" s="295" t="s">
        <v>1110</v>
      </c>
      <c r="E28" s="295"/>
      <c r="F28" s="295"/>
      <c r="G28" s="295"/>
      <c r="H28" s="295"/>
      <c r="I28" s="295"/>
      <c r="J28" s="295"/>
      <c r="K28" s="293"/>
    </row>
    <row r="29" ht="15" customHeight="1">
      <c r="B29" s="296"/>
      <c r="C29" s="297"/>
      <c r="D29" s="295" t="s">
        <v>1111</v>
      </c>
      <c r="E29" s="295"/>
      <c r="F29" s="295"/>
      <c r="G29" s="295"/>
      <c r="H29" s="295"/>
      <c r="I29" s="295"/>
      <c r="J29" s="295"/>
      <c r="K29" s="293"/>
    </row>
    <row r="30" ht="12.75" customHeight="1">
      <c r="B30" s="296"/>
      <c r="C30" s="297"/>
      <c r="D30" s="297"/>
      <c r="E30" s="297"/>
      <c r="F30" s="297"/>
      <c r="G30" s="297"/>
      <c r="H30" s="297"/>
      <c r="I30" s="297"/>
      <c r="J30" s="297"/>
      <c r="K30" s="293"/>
    </row>
    <row r="31" ht="15" customHeight="1">
      <c r="B31" s="296"/>
      <c r="C31" s="297"/>
      <c r="D31" s="295" t="s">
        <v>1112</v>
      </c>
      <c r="E31" s="295"/>
      <c r="F31" s="295"/>
      <c r="G31" s="295"/>
      <c r="H31" s="295"/>
      <c r="I31" s="295"/>
      <c r="J31" s="295"/>
      <c r="K31" s="293"/>
    </row>
    <row r="32" ht="15" customHeight="1">
      <c r="B32" s="296"/>
      <c r="C32" s="297"/>
      <c r="D32" s="295" t="s">
        <v>1113</v>
      </c>
      <c r="E32" s="295"/>
      <c r="F32" s="295"/>
      <c r="G32" s="295"/>
      <c r="H32" s="295"/>
      <c r="I32" s="295"/>
      <c r="J32" s="295"/>
      <c r="K32" s="293"/>
    </row>
    <row r="33" ht="15" customHeight="1">
      <c r="B33" s="296"/>
      <c r="C33" s="297"/>
      <c r="D33" s="295" t="s">
        <v>1114</v>
      </c>
      <c r="E33" s="295"/>
      <c r="F33" s="295"/>
      <c r="G33" s="295"/>
      <c r="H33" s="295"/>
      <c r="I33" s="295"/>
      <c r="J33" s="295"/>
      <c r="K33" s="293"/>
    </row>
    <row r="34" ht="15" customHeight="1">
      <c r="B34" s="296"/>
      <c r="C34" s="297"/>
      <c r="D34" s="295"/>
      <c r="E34" s="299" t="s">
        <v>105</v>
      </c>
      <c r="F34" s="295"/>
      <c r="G34" s="295" t="s">
        <v>1115</v>
      </c>
      <c r="H34" s="295"/>
      <c r="I34" s="295"/>
      <c r="J34" s="295"/>
      <c r="K34" s="293"/>
    </row>
    <row r="35" ht="30.75" customHeight="1">
      <c r="B35" s="296"/>
      <c r="C35" s="297"/>
      <c r="D35" s="295"/>
      <c r="E35" s="299" t="s">
        <v>1116</v>
      </c>
      <c r="F35" s="295"/>
      <c r="G35" s="295" t="s">
        <v>1117</v>
      </c>
      <c r="H35" s="295"/>
      <c r="I35" s="295"/>
      <c r="J35" s="295"/>
      <c r="K35" s="293"/>
    </row>
    <row r="36" ht="15" customHeight="1">
      <c r="B36" s="296"/>
      <c r="C36" s="297"/>
      <c r="D36" s="295"/>
      <c r="E36" s="299" t="s">
        <v>52</v>
      </c>
      <c r="F36" s="295"/>
      <c r="G36" s="295" t="s">
        <v>1118</v>
      </c>
      <c r="H36" s="295"/>
      <c r="I36" s="295"/>
      <c r="J36" s="295"/>
      <c r="K36" s="293"/>
    </row>
    <row r="37" ht="15" customHeight="1">
      <c r="B37" s="296"/>
      <c r="C37" s="297"/>
      <c r="D37" s="295"/>
      <c r="E37" s="299" t="s">
        <v>106</v>
      </c>
      <c r="F37" s="295"/>
      <c r="G37" s="295" t="s">
        <v>1119</v>
      </c>
      <c r="H37" s="295"/>
      <c r="I37" s="295"/>
      <c r="J37" s="295"/>
      <c r="K37" s="293"/>
    </row>
    <row r="38" ht="15" customHeight="1">
      <c r="B38" s="296"/>
      <c r="C38" s="297"/>
      <c r="D38" s="295"/>
      <c r="E38" s="299" t="s">
        <v>107</v>
      </c>
      <c r="F38" s="295"/>
      <c r="G38" s="295" t="s">
        <v>1120</v>
      </c>
      <c r="H38" s="295"/>
      <c r="I38" s="295"/>
      <c r="J38" s="295"/>
      <c r="K38" s="293"/>
    </row>
    <row r="39" ht="15" customHeight="1">
      <c r="B39" s="296"/>
      <c r="C39" s="297"/>
      <c r="D39" s="295"/>
      <c r="E39" s="299" t="s">
        <v>108</v>
      </c>
      <c r="F39" s="295"/>
      <c r="G39" s="295" t="s">
        <v>1121</v>
      </c>
      <c r="H39" s="295"/>
      <c r="I39" s="295"/>
      <c r="J39" s="295"/>
      <c r="K39" s="293"/>
    </row>
    <row r="40" ht="15" customHeight="1">
      <c r="B40" s="296"/>
      <c r="C40" s="297"/>
      <c r="D40" s="295"/>
      <c r="E40" s="299" t="s">
        <v>1122</v>
      </c>
      <c r="F40" s="295"/>
      <c r="G40" s="295" t="s">
        <v>1123</v>
      </c>
      <c r="H40" s="295"/>
      <c r="I40" s="295"/>
      <c r="J40" s="295"/>
      <c r="K40" s="293"/>
    </row>
    <row r="41" ht="15" customHeight="1">
      <c r="B41" s="296"/>
      <c r="C41" s="297"/>
      <c r="D41" s="295"/>
      <c r="E41" s="299"/>
      <c r="F41" s="295"/>
      <c r="G41" s="295" t="s">
        <v>1124</v>
      </c>
      <c r="H41" s="295"/>
      <c r="I41" s="295"/>
      <c r="J41" s="295"/>
      <c r="K41" s="293"/>
    </row>
    <row r="42" ht="15" customHeight="1">
      <c r="B42" s="296"/>
      <c r="C42" s="297"/>
      <c r="D42" s="295"/>
      <c r="E42" s="299" t="s">
        <v>1125</v>
      </c>
      <c r="F42" s="295"/>
      <c r="G42" s="295" t="s">
        <v>1126</v>
      </c>
      <c r="H42" s="295"/>
      <c r="I42" s="295"/>
      <c r="J42" s="295"/>
      <c r="K42" s="293"/>
    </row>
    <row r="43" ht="15" customHeight="1">
      <c r="B43" s="296"/>
      <c r="C43" s="297"/>
      <c r="D43" s="295"/>
      <c r="E43" s="299" t="s">
        <v>110</v>
      </c>
      <c r="F43" s="295"/>
      <c r="G43" s="295" t="s">
        <v>1127</v>
      </c>
      <c r="H43" s="295"/>
      <c r="I43" s="295"/>
      <c r="J43" s="295"/>
      <c r="K43" s="293"/>
    </row>
    <row r="44" ht="12.75" customHeight="1">
      <c r="B44" s="296"/>
      <c r="C44" s="297"/>
      <c r="D44" s="295"/>
      <c r="E44" s="295"/>
      <c r="F44" s="295"/>
      <c r="G44" s="295"/>
      <c r="H44" s="295"/>
      <c r="I44" s="295"/>
      <c r="J44" s="295"/>
      <c r="K44" s="293"/>
    </row>
    <row r="45" ht="15" customHeight="1">
      <c r="B45" s="296"/>
      <c r="C45" s="297"/>
      <c r="D45" s="295" t="s">
        <v>1128</v>
      </c>
      <c r="E45" s="295"/>
      <c r="F45" s="295"/>
      <c r="G45" s="295"/>
      <c r="H45" s="295"/>
      <c r="I45" s="295"/>
      <c r="J45" s="295"/>
      <c r="K45" s="293"/>
    </row>
    <row r="46" ht="15" customHeight="1">
      <c r="B46" s="296"/>
      <c r="C46" s="297"/>
      <c r="D46" s="297"/>
      <c r="E46" s="295" t="s">
        <v>1129</v>
      </c>
      <c r="F46" s="295"/>
      <c r="G46" s="295"/>
      <c r="H46" s="295"/>
      <c r="I46" s="295"/>
      <c r="J46" s="295"/>
      <c r="K46" s="293"/>
    </row>
    <row r="47" ht="15" customHeight="1">
      <c r="B47" s="296"/>
      <c r="C47" s="297"/>
      <c r="D47" s="297"/>
      <c r="E47" s="295" t="s">
        <v>1130</v>
      </c>
      <c r="F47" s="295"/>
      <c r="G47" s="295"/>
      <c r="H47" s="295"/>
      <c r="I47" s="295"/>
      <c r="J47" s="295"/>
      <c r="K47" s="293"/>
    </row>
    <row r="48" ht="15" customHeight="1">
      <c r="B48" s="296"/>
      <c r="C48" s="297"/>
      <c r="D48" s="297"/>
      <c r="E48" s="295" t="s">
        <v>1131</v>
      </c>
      <c r="F48" s="295"/>
      <c r="G48" s="295"/>
      <c r="H48" s="295"/>
      <c r="I48" s="295"/>
      <c r="J48" s="295"/>
      <c r="K48" s="293"/>
    </row>
    <row r="49" ht="15" customHeight="1">
      <c r="B49" s="296"/>
      <c r="C49" s="297"/>
      <c r="D49" s="295" t="s">
        <v>1132</v>
      </c>
      <c r="E49" s="295"/>
      <c r="F49" s="295"/>
      <c r="G49" s="295"/>
      <c r="H49" s="295"/>
      <c r="I49" s="295"/>
      <c r="J49" s="295"/>
      <c r="K49" s="293"/>
    </row>
    <row r="50" ht="25.5" customHeight="1">
      <c r="B50" s="291"/>
      <c r="C50" s="292" t="s">
        <v>1133</v>
      </c>
      <c r="D50" s="292"/>
      <c r="E50" s="292"/>
      <c r="F50" s="292"/>
      <c r="G50" s="292"/>
      <c r="H50" s="292"/>
      <c r="I50" s="292"/>
      <c r="J50" s="292"/>
      <c r="K50" s="293"/>
    </row>
    <row r="51" ht="5.25" customHeight="1">
      <c r="B51" s="291"/>
      <c r="C51" s="294"/>
      <c r="D51" s="294"/>
      <c r="E51" s="294"/>
      <c r="F51" s="294"/>
      <c r="G51" s="294"/>
      <c r="H51" s="294"/>
      <c r="I51" s="294"/>
      <c r="J51" s="294"/>
      <c r="K51" s="293"/>
    </row>
    <row r="52" ht="15" customHeight="1">
      <c r="B52" s="291"/>
      <c r="C52" s="295" t="s">
        <v>1134</v>
      </c>
      <c r="D52" s="295"/>
      <c r="E52" s="295"/>
      <c r="F52" s="295"/>
      <c r="G52" s="295"/>
      <c r="H52" s="295"/>
      <c r="I52" s="295"/>
      <c r="J52" s="295"/>
      <c r="K52" s="293"/>
    </row>
    <row r="53" ht="15" customHeight="1">
      <c r="B53" s="291"/>
      <c r="C53" s="295" t="s">
        <v>1135</v>
      </c>
      <c r="D53" s="295"/>
      <c r="E53" s="295"/>
      <c r="F53" s="295"/>
      <c r="G53" s="295"/>
      <c r="H53" s="295"/>
      <c r="I53" s="295"/>
      <c r="J53" s="295"/>
      <c r="K53" s="293"/>
    </row>
    <row r="54" ht="12.75" customHeight="1">
      <c r="B54" s="291"/>
      <c r="C54" s="295"/>
      <c r="D54" s="295"/>
      <c r="E54" s="295"/>
      <c r="F54" s="295"/>
      <c r="G54" s="295"/>
      <c r="H54" s="295"/>
      <c r="I54" s="295"/>
      <c r="J54" s="295"/>
      <c r="K54" s="293"/>
    </row>
    <row r="55" ht="15" customHeight="1">
      <c r="B55" s="291"/>
      <c r="C55" s="295" t="s">
        <v>1136</v>
      </c>
      <c r="D55" s="295"/>
      <c r="E55" s="295"/>
      <c r="F55" s="295"/>
      <c r="G55" s="295"/>
      <c r="H55" s="295"/>
      <c r="I55" s="295"/>
      <c r="J55" s="295"/>
      <c r="K55" s="293"/>
    </row>
    <row r="56" ht="15" customHeight="1">
      <c r="B56" s="291"/>
      <c r="C56" s="297"/>
      <c r="D56" s="295" t="s">
        <v>1137</v>
      </c>
      <c r="E56" s="295"/>
      <c r="F56" s="295"/>
      <c r="G56" s="295"/>
      <c r="H56" s="295"/>
      <c r="I56" s="295"/>
      <c r="J56" s="295"/>
      <c r="K56" s="293"/>
    </row>
    <row r="57" ht="15" customHeight="1">
      <c r="B57" s="291"/>
      <c r="C57" s="297"/>
      <c r="D57" s="295" t="s">
        <v>1138</v>
      </c>
      <c r="E57" s="295"/>
      <c r="F57" s="295"/>
      <c r="G57" s="295"/>
      <c r="H57" s="295"/>
      <c r="I57" s="295"/>
      <c r="J57" s="295"/>
      <c r="K57" s="293"/>
    </row>
    <row r="58" ht="15" customHeight="1">
      <c r="B58" s="291"/>
      <c r="C58" s="297"/>
      <c r="D58" s="295" t="s">
        <v>1139</v>
      </c>
      <c r="E58" s="295"/>
      <c r="F58" s="295"/>
      <c r="G58" s="295"/>
      <c r="H58" s="295"/>
      <c r="I58" s="295"/>
      <c r="J58" s="295"/>
      <c r="K58" s="293"/>
    </row>
    <row r="59" ht="15" customHeight="1">
      <c r="B59" s="291"/>
      <c r="C59" s="297"/>
      <c r="D59" s="295" t="s">
        <v>1140</v>
      </c>
      <c r="E59" s="295"/>
      <c r="F59" s="295"/>
      <c r="G59" s="295"/>
      <c r="H59" s="295"/>
      <c r="I59" s="295"/>
      <c r="J59" s="295"/>
      <c r="K59" s="293"/>
    </row>
    <row r="60" ht="15" customHeight="1">
      <c r="B60" s="291"/>
      <c r="C60" s="297"/>
      <c r="D60" s="300" t="s">
        <v>1141</v>
      </c>
      <c r="E60" s="300"/>
      <c r="F60" s="300"/>
      <c r="G60" s="300"/>
      <c r="H60" s="300"/>
      <c r="I60" s="300"/>
      <c r="J60" s="300"/>
      <c r="K60" s="293"/>
    </row>
    <row r="61" ht="15" customHeight="1">
      <c r="B61" s="291"/>
      <c r="C61" s="297"/>
      <c r="D61" s="295" t="s">
        <v>1142</v>
      </c>
      <c r="E61" s="295"/>
      <c r="F61" s="295"/>
      <c r="G61" s="295"/>
      <c r="H61" s="295"/>
      <c r="I61" s="295"/>
      <c r="J61" s="295"/>
      <c r="K61" s="293"/>
    </row>
    <row r="62" ht="12.75" customHeight="1">
      <c r="B62" s="291"/>
      <c r="C62" s="297"/>
      <c r="D62" s="297"/>
      <c r="E62" s="301"/>
      <c r="F62" s="297"/>
      <c r="G62" s="297"/>
      <c r="H62" s="297"/>
      <c r="I62" s="297"/>
      <c r="J62" s="297"/>
      <c r="K62" s="293"/>
    </row>
    <row r="63" ht="15" customHeight="1">
      <c r="B63" s="291"/>
      <c r="C63" s="297"/>
      <c r="D63" s="295" t="s">
        <v>1143</v>
      </c>
      <c r="E63" s="295"/>
      <c r="F63" s="295"/>
      <c r="G63" s="295"/>
      <c r="H63" s="295"/>
      <c r="I63" s="295"/>
      <c r="J63" s="295"/>
      <c r="K63" s="293"/>
    </row>
    <row r="64" ht="15" customHeight="1">
      <c r="B64" s="291"/>
      <c r="C64" s="297"/>
      <c r="D64" s="300" t="s">
        <v>1144</v>
      </c>
      <c r="E64" s="300"/>
      <c r="F64" s="300"/>
      <c r="G64" s="300"/>
      <c r="H64" s="300"/>
      <c r="I64" s="300"/>
      <c r="J64" s="300"/>
      <c r="K64" s="293"/>
    </row>
    <row r="65" ht="15" customHeight="1">
      <c r="B65" s="291"/>
      <c r="C65" s="297"/>
      <c r="D65" s="295" t="s">
        <v>1145</v>
      </c>
      <c r="E65" s="295"/>
      <c r="F65" s="295"/>
      <c r="G65" s="295"/>
      <c r="H65" s="295"/>
      <c r="I65" s="295"/>
      <c r="J65" s="295"/>
      <c r="K65" s="293"/>
    </row>
    <row r="66" ht="15" customHeight="1">
      <c r="B66" s="291"/>
      <c r="C66" s="297"/>
      <c r="D66" s="295" t="s">
        <v>1146</v>
      </c>
      <c r="E66" s="295"/>
      <c r="F66" s="295"/>
      <c r="G66" s="295"/>
      <c r="H66" s="295"/>
      <c r="I66" s="295"/>
      <c r="J66" s="295"/>
      <c r="K66" s="293"/>
    </row>
    <row r="67" ht="15" customHeight="1">
      <c r="B67" s="291"/>
      <c r="C67" s="297"/>
      <c r="D67" s="295" t="s">
        <v>1147</v>
      </c>
      <c r="E67" s="295"/>
      <c r="F67" s="295"/>
      <c r="G67" s="295"/>
      <c r="H67" s="295"/>
      <c r="I67" s="295"/>
      <c r="J67" s="295"/>
      <c r="K67" s="293"/>
    </row>
    <row r="68" ht="15" customHeight="1">
      <c r="B68" s="291"/>
      <c r="C68" s="297"/>
      <c r="D68" s="295" t="s">
        <v>1148</v>
      </c>
      <c r="E68" s="295"/>
      <c r="F68" s="295"/>
      <c r="G68" s="295"/>
      <c r="H68" s="295"/>
      <c r="I68" s="295"/>
      <c r="J68" s="295"/>
      <c r="K68" s="293"/>
    </row>
    <row r="69" ht="12.75" customHeight="1">
      <c r="B69" s="302"/>
      <c r="C69" s="303"/>
      <c r="D69" s="303"/>
      <c r="E69" s="303"/>
      <c r="F69" s="303"/>
      <c r="G69" s="303"/>
      <c r="H69" s="303"/>
      <c r="I69" s="303"/>
      <c r="J69" s="303"/>
      <c r="K69" s="304"/>
    </row>
    <row r="70" ht="18.75" customHeight="1">
      <c r="B70" s="305"/>
      <c r="C70" s="305"/>
      <c r="D70" s="305"/>
      <c r="E70" s="305"/>
      <c r="F70" s="305"/>
      <c r="G70" s="305"/>
      <c r="H70" s="305"/>
      <c r="I70" s="305"/>
      <c r="J70" s="305"/>
      <c r="K70" s="306"/>
    </row>
    <row r="71" ht="18.75" customHeight="1">
      <c r="B71" s="306"/>
      <c r="C71" s="306"/>
      <c r="D71" s="306"/>
      <c r="E71" s="306"/>
      <c r="F71" s="306"/>
      <c r="G71" s="306"/>
      <c r="H71" s="306"/>
      <c r="I71" s="306"/>
      <c r="J71" s="306"/>
      <c r="K71" s="306"/>
    </row>
    <row r="72" ht="7.5" customHeight="1">
      <c r="B72" s="307"/>
      <c r="C72" s="308"/>
      <c r="D72" s="308"/>
      <c r="E72" s="308"/>
      <c r="F72" s="308"/>
      <c r="G72" s="308"/>
      <c r="H72" s="308"/>
      <c r="I72" s="308"/>
      <c r="J72" s="308"/>
      <c r="K72" s="309"/>
    </row>
    <row r="73" ht="45" customHeight="1">
      <c r="B73" s="310"/>
      <c r="C73" s="311" t="s">
        <v>95</v>
      </c>
      <c r="D73" s="311"/>
      <c r="E73" s="311"/>
      <c r="F73" s="311"/>
      <c r="G73" s="311"/>
      <c r="H73" s="311"/>
      <c r="I73" s="311"/>
      <c r="J73" s="311"/>
      <c r="K73" s="312"/>
    </row>
    <row r="74" ht="17.25" customHeight="1">
      <c r="B74" s="310"/>
      <c r="C74" s="313" t="s">
        <v>1149</v>
      </c>
      <c r="D74" s="313"/>
      <c r="E74" s="313"/>
      <c r="F74" s="313" t="s">
        <v>1150</v>
      </c>
      <c r="G74" s="314"/>
      <c r="H74" s="313" t="s">
        <v>106</v>
      </c>
      <c r="I74" s="313" t="s">
        <v>56</v>
      </c>
      <c r="J74" s="313" t="s">
        <v>1151</v>
      </c>
      <c r="K74" s="312"/>
    </row>
    <row r="75" ht="17.25" customHeight="1">
      <c r="B75" s="310"/>
      <c r="C75" s="315" t="s">
        <v>1152</v>
      </c>
      <c r="D75" s="315"/>
      <c r="E75" s="315"/>
      <c r="F75" s="316" t="s">
        <v>1153</v>
      </c>
      <c r="G75" s="317"/>
      <c r="H75" s="315"/>
      <c r="I75" s="315"/>
      <c r="J75" s="315" t="s">
        <v>1154</v>
      </c>
      <c r="K75" s="312"/>
    </row>
    <row r="76" ht="5.25" customHeight="1">
      <c r="B76" s="310"/>
      <c r="C76" s="318"/>
      <c r="D76" s="318"/>
      <c r="E76" s="318"/>
      <c r="F76" s="318"/>
      <c r="G76" s="319"/>
      <c r="H76" s="318"/>
      <c r="I76" s="318"/>
      <c r="J76" s="318"/>
      <c r="K76" s="312"/>
    </row>
    <row r="77" ht="15" customHeight="1">
      <c r="B77" s="310"/>
      <c r="C77" s="299" t="s">
        <v>52</v>
      </c>
      <c r="D77" s="318"/>
      <c r="E77" s="318"/>
      <c r="F77" s="320" t="s">
        <v>1155</v>
      </c>
      <c r="G77" s="319"/>
      <c r="H77" s="299" t="s">
        <v>1156</v>
      </c>
      <c r="I77" s="299" t="s">
        <v>1157</v>
      </c>
      <c r="J77" s="299">
        <v>20</v>
      </c>
      <c r="K77" s="312"/>
    </row>
    <row r="78" ht="15" customHeight="1">
      <c r="B78" s="310"/>
      <c r="C78" s="299" t="s">
        <v>1158</v>
      </c>
      <c r="D78" s="299"/>
      <c r="E78" s="299"/>
      <c r="F78" s="320" t="s">
        <v>1155</v>
      </c>
      <c r="G78" s="319"/>
      <c r="H78" s="299" t="s">
        <v>1159</v>
      </c>
      <c r="I78" s="299" t="s">
        <v>1157</v>
      </c>
      <c r="J78" s="299">
        <v>120</v>
      </c>
      <c r="K78" s="312"/>
    </row>
    <row r="79" ht="15" customHeight="1">
      <c r="B79" s="321"/>
      <c r="C79" s="299" t="s">
        <v>1160</v>
      </c>
      <c r="D79" s="299"/>
      <c r="E79" s="299"/>
      <c r="F79" s="320" t="s">
        <v>1161</v>
      </c>
      <c r="G79" s="319"/>
      <c r="H79" s="299" t="s">
        <v>1162</v>
      </c>
      <c r="I79" s="299" t="s">
        <v>1157</v>
      </c>
      <c r="J79" s="299">
        <v>50</v>
      </c>
      <c r="K79" s="312"/>
    </row>
    <row r="80" ht="15" customHeight="1">
      <c r="B80" s="321"/>
      <c r="C80" s="299" t="s">
        <v>1163</v>
      </c>
      <c r="D80" s="299"/>
      <c r="E80" s="299"/>
      <c r="F80" s="320" t="s">
        <v>1155</v>
      </c>
      <c r="G80" s="319"/>
      <c r="H80" s="299" t="s">
        <v>1164</v>
      </c>
      <c r="I80" s="299" t="s">
        <v>1165</v>
      </c>
      <c r="J80" s="299"/>
      <c r="K80" s="312"/>
    </row>
    <row r="81" ht="15" customHeight="1">
      <c r="B81" s="321"/>
      <c r="C81" s="322" t="s">
        <v>1166</v>
      </c>
      <c r="D81" s="322"/>
      <c r="E81" s="322"/>
      <c r="F81" s="323" t="s">
        <v>1161</v>
      </c>
      <c r="G81" s="322"/>
      <c r="H81" s="322" t="s">
        <v>1167</v>
      </c>
      <c r="I81" s="322" t="s">
        <v>1157</v>
      </c>
      <c r="J81" s="322">
        <v>15</v>
      </c>
      <c r="K81" s="312"/>
    </row>
    <row r="82" ht="15" customHeight="1">
      <c r="B82" s="321"/>
      <c r="C82" s="322" t="s">
        <v>1168</v>
      </c>
      <c r="D82" s="322"/>
      <c r="E82" s="322"/>
      <c r="F82" s="323" t="s">
        <v>1161</v>
      </c>
      <c r="G82" s="322"/>
      <c r="H82" s="322" t="s">
        <v>1169</v>
      </c>
      <c r="I82" s="322" t="s">
        <v>1157</v>
      </c>
      <c r="J82" s="322">
        <v>15</v>
      </c>
      <c r="K82" s="312"/>
    </row>
    <row r="83" ht="15" customHeight="1">
      <c r="B83" s="321"/>
      <c r="C83" s="322" t="s">
        <v>1170</v>
      </c>
      <c r="D83" s="322"/>
      <c r="E83" s="322"/>
      <c r="F83" s="323" t="s">
        <v>1161</v>
      </c>
      <c r="G83" s="322"/>
      <c r="H83" s="322" t="s">
        <v>1171</v>
      </c>
      <c r="I83" s="322" t="s">
        <v>1157</v>
      </c>
      <c r="J83" s="322">
        <v>20</v>
      </c>
      <c r="K83" s="312"/>
    </row>
    <row r="84" ht="15" customHeight="1">
      <c r="B84" s="321"/>
      <c r="C84" s="322" t="s">
        <v>1172</v>
      </c>
      <c r="D84" s="322"/>
      <c r="E84" s="322"/>
      <c r="F84" s="323" t="s">
        <v>1161</v>
      </c>
      <c r="G84" s="322"/>
      <c r="H84" s="322" t="s">
        <v>1173</v>
      </c>
      <c r="I84" s="322" t="s">
        <v>1157</v>
      </c>
      <c r="J84" s="322">
        <v>20</v>
      </c>
      <c r="K84" s="312"/>
    </row>
    <row r="85" ht="15" customHeight="1">
      <c r="B85" s="321"/>
      <c r="C85" s="299" t="s">
        <v>1174</v>
      </c>
      <c r="D85" s="299"/>
      <c r="E85" s="299"/>
      <c r="F85" s="320" t="s">
        <v>1161</v>
      </c>
      <c r="G85" s="319"/>
      <c r="H85" s="299" t="s">
        <v>1175</v>
      </c>
      <c r="I85" s="299" t="s">
        <v>1157</v>
      </c>
      <c r="J85" s="299">
        <v>50</v>
      </c>
      <c r="K85" s="312"/>
    </row>
    <row r="86" ht="15" customHeight="1">
      <c r="B86" s="321"/>
      <c r="C86" s="299" t="s">
        <v>1176</v>
      </c>
      <c r="D86" s="299"/>
      <c r="E86" s="299"/>
      <c r="F86" s="320" t="s">
        <v>1161</v>
      </c>
      <c r="G86" s="319"/>
      <c r="H86" s="299" t="s">
        <v>1177</v>
      </c>
      <c r="I86" s="299" t="s">
        <v>1157</v>
      </c>
      <c r="J86" s="299">
        <v>20</v>
      </c>
      <c r="K86" s="312"/>
    </row>
    <row r="87" ht="15" customHeight="1">
      <c r="B87" s="321"/>
      <c r="C87" s="299" t="s">
        <v>1178</v>
      </c>
      <c r="D87" s="299"/>
      <c r="E87" s="299"/>
      <c r="F87" s="320" t="s">
        <v>1161</v>
      </c>
      <c r="G87" s="319"/>
      <c r="H87" s="299" t="s">
        <v>1179</v>
      </c>
      <c r="I87" s="299" t="s">
        <v>1157</v>
      </c>
      <c r="J87" s="299">
        <v>20</v>
      </c>
      <c r="K87" s="312"/>
    </row>
    <row r="88" ht="15" customHeight="1">
      <c r="B88" s="321"/>
      <c r="C88" s="299" t="s">
        <v>1180</v>
      </c>
      <c r="D88" s="299"/>
      <c r="E88" s="299"/>
      <c r="F88" s="320" t="s">
        <v>1161</v>
      </c>
      <c r="G88" s="319"/>
      <c r="H88" s="299" t="s">
        <v>1181</v>
      </c>
      <c r="I88" s="299" t="s">
        <v>1157</v>
      </c>
      <c r="J88" s="299">
        <v>50</v>
      </c>
      <c r="K88" s="312"/>
    </row>
    <row r="89" ht="15" customHeight="1">
      <c r="B89" s="321"/>
      <c r="C89" s="299" t="s">
        <v>1182</v>
      </c>
      <c r="D89" s="299"/>
      <c r="E89" s="299"/>
      <c r="F89" s="320" t="s">
        <v>1161</v>
      </c>
      <c r="G89" s="319"/>
      <c r="H89" s="299" t="s">
        <v>1182</v>
      </c>
      <c r="I89" s="299" t="s">
        <v>1157</v>
      </c>
      <c r="J89" s="299">
        <v>50</v>
      </c>
      <c r="K89" s="312"/>
    </row>
    <row r="90" ht="15" customHeight="1">
      <c r="B90" s="321"/>
      <c r="C90" s="299" t="s">
        <v>111</v>
      </c>
      <c r="D90" s="299"/>
      <c r="E90" s="299"/>
      <c r="F90" s="320" t="s">
        <v>1161</v>
      </c>
      <c r="G90" s="319"/>
      <c r="H90" s="299" t="s">
        <v>1183</v>
      </c>
      <c r="I90" s="299" t="s">
        <v>1157</v>
      </c>
      <c r="J90" s="299">
        <v>255</v>
      </c>
      <c r="K90" s="312"/>
    </row>
    <row r="91" ht="15" customHeight="1">
      <c r="B91" s="321"/>
      <c r="C91" s="299" t="s">
        <v>1184</v>
      </c>
      <c r="D91" s="299"/>
      <c r="E91" s="299"/>
      <c r="F91" s="320" t="s">
        <v>1155</v>
      </c>
      <c r="G91" s="319"/>
      <c r="H91" s="299" t="s">
        <v>1185</v>
      </c>
      <c r="I91" s="299" t="s">
        <v>1186</v>
      </c>
      <c r="J91" s="299"/>
      <c r="K91" s="312"/>
    </row>
    <row r="92" ht="15" customHeight="1">
      <c r="B92" s="321"/>
      <c r="C92" s="299" t="s">
        <v>1187</v>
      </c>
      <c r="D92" s="299"/>
      <c r="E92" s="299"/>
      <c r="F92" s="320" t="s">
        <v>1155</v>
      </c>
      <c r="G92" s="319"/>
      <c r="H92" s="299" t="s">
        <v>1188</v>
      </c>
      <c r="I92" s="299" t="s">
        <v>1189</v>
      </c>
      <c r="J92" s="299"/>
      <c r="K92" s="312"/>
    </row>
    <row r="93" ht="15" customHeight="1">
      <c r="B93" s="321"/>
      <c r="C93" s="299" t="s">
        <v>1190</v>
      </c>
      <c r="D93" s="299"/>
      <c r="E93" s="299"/>
      <c r="F93" s="320" t="s">
        <v>1155</v>
      </c>
      <c r="G93" s="319"/>
      <c r="H93" s="299" t="s">
        <v>1190</v>
      </c>
      <c r="I93" s="299" t="s">
        <v>1189</v>
      </c>
      <c r="J93" s="299"/>
      <c r="K93" s="312"/>
    </row>
    <row r="94" ht="15" customHeight="1">
      <c r="B94" s="321"/>
      <c r="C94" s="299" t="s">
        <v>37</v>
      </c>
      <c r="D94" s="299"/>
      <c r="E94" s="299"/>
      <c r="F94" s="320" t="s">
        <v>1155</v>
      </c>
      <c r="G94" s="319"/>
      <c r="H94" s="299" t="s">
        <v>1191</v>
      </c>
      <c r="I94" s="299" t="s">
        <v>1189</v>
      </c>
      <c r="J94" s="299"/>
      <c r="K94" s="312"/>
    </row>
    <row r="95" ht="15" customHeight="1">
      <c r="B95" s="321"/>
      <c r="C95" s="299" t="s">
        <v>47</v>
      </c>
      <c r="D95" s="299"/>
      <c r="E95" s="299"/>
      <c r="F95" s="320" t="s">
        <v>1155</v>
      </c>
      <c r="G95" s="319"/>
      <c r="H95" s="299" t="s">
        <v>1192</v>
      </c>
      <c r="I95" s="299" t="s">
        <v>1189</v>
      </c>
      <c r="J95" s="299"/>
      <c r="K95" s="312"/>
    </row>
    <row r="96" ht="15" customHeight="1">
      <c r="B96" s="324"/>
      <c r="C96" s="325"/>
      <c r="D96" s="325"/>
      <c r="E96" s="325"/>
      <c r="F96" s="325"/>
      <c r="G96" s="325"/>
      <c r="H96" s="325"/>
      <c r="I96" s="325"/>
      <c r="J96" s="325"/>
      <c r="K96" s="326"/>
    </row>
    <row r="97" ht="18.75" customHeight="1">
      <c r="B97" s="327"/>
      <c r="C97" s="328"/>
      <c r="D97" s="328"/>
      <c r="E97" s="328"/>
      <c r="F97" s="328"/>
      <c r="G97" s="328"/>
      <c r="H97" s="328"/>
      <c r="I97" s="328"/>
      <c r="J97" s="328"/>
      <c r="K97" s="327"/>
    </row>
    <row r="98" ht="18.75" customHeight="1">
      <c r="B98" s="306"/>
      <c r="C98" s="306"/>
      <c r="D98" s="306"/>
      <c r="E98" s="306"/>
      <c r="F98" s="306"/>
      <c r="G98" s="306"/>
      <c r="H98" s="306"/>
      <c r="I98" s="306"/>
      <c r="J98" s="306"/>
      <c r="K98" s="306"/>
    </row>
    <row r="99" ht="7.5" customHeight="1">
      <c r="B99" s="307"/>
      <c r="C99" s="308"/>
      <c r="D99" s="308"/>
      <c r="E99" s="308"/>
      <c r="F99" s="308"/>
      <c r="G99" s="308"/>
      <c r="H99" s="308"/>
      <c r="I99" s="308"/>
      <c r="J99" s="308"/>
      <c r="K99" s="309"/>
    </row>
    <row r="100" ht="45" customHeight="1">
      <c r="B100" s="310"/>
      <c r="C100" s="311" t="s">
        <v>1193</v>
      </c>
      <c r="D100" s="311"/>
      <c r="E100" s="311"/>
      <c r="F100" s="311"/>
      <c r="G100" s="311"/>
      <c r="H100" s="311"/>
      <c r="I100" s="311"/>
      <c r="J100" s="311"/>
      <c r="K100" s="312"/>
    </row>
    <row r="101" ht="17.25" customHeight="1">
      <c r="B101" s="310"/>
      <c r="C101" s="313" t="s">
        <v>1149</v>
      </c>
      <c r="D101" s="313"/>
      <c r="E101" s="313"/>
      <c r="F101" s="313" t="s">
        <v>1150</v>
      </c>
      <c r="G101" s="314"/>
      <c r="H101" s="313" t="s">
        <v>106</v>
      </c>
      <c r="I101" s="313" t="s">
        <v>56</v>
      </c>
      <c r="J101" s="313" t="s">
        <v>1151</v>
      </c>
      <c r="K101" s="312"/>
    </row>
    <row r="102" ht="17.25" customHeight="1">
      <c r="B102" s="310"/>
      <c r="C102" s="315" t="s">
        <v>1152</v>
      </c>
      <c r="D102" s="315"/>
      <c r="E102" s="315"/>
      <c r="F102" s="316" t="s">
        <v>1153</v>
      </c>
      <c r="G102" s="317"/>
      <c r="H102" s="315"/>
      <c r="I102" s="315"/>
      <c r="J102" s="315" t="s">
        <v>1154</v>
      </c>
      <c r="K102" s="312"/>
    </row>
    <row r="103" ht="5.25" customHeight="1">
      <c r="B103" s="310"/>
      <c r="C103" s="313"/>
      <c r="D103" s="313"/>
      <c r="E103" s="313"/>
      <c r="F103" s="313"/>
      <c r="G103" s="329"/>
      <c r="H103" s="313"/>
      <c r="I103" s="313"/>
      <c r="J103" s="313"/>
      <c r="K103" s="312"/>
    </row>
    <row r="104" ht="15" customHeight="1">
      <c r="B104" s="310"/>
      <c r="C104" s="299" t="s">
        <v>52</v>
      </c>
      <c r="D104" s="318"/>
      <c r="E104" s="318"/>
      <c r="F104" s="320" t="s">
        <v>1155</v>
      </c>
      <c r="G104" s="329"/>
      <c r="H104" s="299" t="s">
        <v>1194</v>
      </c>
      <c r="I104" s="299" t="s">
        <v>1157</v>
      </c>
      <c r="J104" s="299">
        <v>20</v>
      </c>
      <c r="K104" s="312"/>
    </row>
    <row r="105" ht="15" customHeight="1">
      <c r="B105" s="310"/>
      <c r="C105" s="299" t="s">
        <v>1158</v>
      </c>
      <c r="D105" s="299"/>
      <c r="E105" s="299"/>
      <c r="F105" s="320" t="s">
        <v>1155</v>
      </c>
      <c r="G105" s="299"/>
      <c r="H105" s="299" t="s">
        <v>1194</v>
      </c>
      <c r="I105" s="299" t="s">
        <v>1157</v>
      </c>
      <c r="J105" s="299">
        <v>120</v>
      </c>
      <c r="K105" s="312"/>
    </row>
    <row r="106" ht="15" customHeight="1">
      <c r="B106" s="321"/>
      <c r="C106" s="299" t="s">
        <v>1160</v>
      </c>
      <c r="D106" s="299"/>
      <c r="E106" s="299"/>
      <c r="F106" s="320" t="s">
        <v>1161</v>
      </c>
      <c r="G106" s="299"/>
      <c r="H106" s="299" t="s">
        <v>1194</v>
      </c>
      <c r="I106" s="299" t="s">
        <v>1157</v>
      </c>
      <c r="J106" s="299">
        <v>50</v>
      </c>
      <c r="K106" s="312"/>
    </row>
    <row r="107" ht="15" customHeight="1">
      <c r="B107" s="321"/>
      <c r="C107" s="299" t="s">
        <v>1163</v>
      </c>
      <c r="D107" s="299"/>
      <c r="E107" s="299"/>
      <c r="F107" s="320" t="s">
        <v>1155</v>
      </c>
      <c r="G107" s="299"/>
      <c r="H107" s="299" t="s">
        <v>1194</v>
      </c>
      <c r="I107" s="299" t="s">
        <v>1165</v>
      </c>
      <c r="J107" s="299"/>
      <c r="K107" s="312"/>
    </row>
    <row r="108" ht="15" customHeight="1">
      <c r="B108" s="321"/>
      <c r="C108" s="299" t="s">
        <v>1174</v>
      </c>
      <c r="D108" s="299"/>
      <c r="E108" s="299"/>
      <c r="F108" s="320" t="s">
        <v>1161</v>
      </c>
      <c r="G108" s="299"/>
      <c r="H108" s="299" t="s">
        <v>1194</v>
      </c>
      <c r="I108" s="299" t="s">
        <v>1157</v>
      </c>
      <c r="J108" s="299">
        <v>50</v>
      </c>
      <c r="K108" s="312"/>
    </row>
    <row r="109" ht="15" customHeight="1">
      <c r="B109" s="321"/>
      <c r="C109" s="299" t="s">
        <v>1182</v>
      </c>
      <c r="D109" s="299"/>
      <c r="E109" s="299"/>
      <c r="F109" s="320" t="s">
        <v>1161</v>
      </c>
      <c r="G109" s="299"/>
      <c r="H109" s="299" t="s">
        <v>1194</v>
      </c>
      <c r="I109" s="299" t="s">
        <v>1157</v>
      </c>
      <c r="J109" s="299">
        <v>50</v>
      </c>
      <c r="K109" s="312"/>
    </row>
    <row r="110" ht="15" customHeight="1">
      <c r="B110" s="321"/>
      <c r="C110" s="299" t="s">
        <v>1180</v>
      </c>
      <c r="D110" s="299"/>
      <c r="E110" s="299"/>
      <c r="F110" s="320" t="s">
        <v>1161</v>
      </c>
      <c r="G110" s="299"/>
      <c r="H110" s="299" t="s">
        <v>1194</v>
      </c>
      <c r="I110" s="299" t="s">
        <v>1157</v>
      </c>
      <c r="J110" s="299">
        <v>50</v>
      </c>
      <c r="K110" s="312"/>
    </row>
    <row r="111" ht="15" customHeight="1">
      <c r="B111" s="321"/>
      <c r="C111" s="299" t="s">
        <v>52</v>
      </c>
      <c r="D111" s="299"/>
      <c r="E111" s="299"/>
      <c r="F111" s="320" t="s">
        <v>1155</v>
      </c>
      <c r="G111" s="299"/>
      <c r="H111" s="299" t="s">
        <v>1195</v>
      </c>
      <c r="I111" s="299" t="s">
        <v>1157</v>
      </c>
      <c r="J111" s="299">
        <v>20</v>
      </c>
      <c r="K111" s="312"/>
    </row>
    <row r="112" ht="15" customHeight="1">
      <c r="B112" s="321"/>
      <c r="C112" s="299" t="s">
        <v>1196</v>
      </c>
      <c r="D112" s="299"/>
      <c r="E112" s="299"/>
      <c r="F112" s="320" t="s">
        <v>1155</v>
      </c>
      <c r="G112" s="299"/>
      <c r="H112" s="299" t="s">
        <v>1197</v>
      </c>
      <c r="I112" s="299" t="s">
        <v>1157</v>
      </c>
      <c r="J112" s="299">
        <v>120</v>
      </c>
      <c r="K112" s="312"/>
    </row>
    <row r="113" ht="15" customHeight="1">
      <c r="B113" s="321"/>
      <c r="C113" s="299" t="s">
        <v>37</v>
      </c>
      <c r="D113" s="299"/>
      <c r="E113" s="299"/>
      <c r="F113" s="320" t="s">
        <v>1155</v>
      </c>
      <c r="G113" s="299"/>
      <c r="H113" s="299" t="s">
        <v>1198</v>
      </c>
      <c r="I113" s="299" t="s">
        <v>1189</v>
      </c>
      <c r="J113" s="299"/>
      <c r="K113" s="312"/>
    </row>
    <row r="114" ht="15" customHeight="1">
      <c r="B114" s="321"/>
      <c r="C114" s="299" t="s">
        <v>47</v>
      </c>
      <c r="D114" s="299"/>
      <c r="E114" s="299"/>
      <c r="F114" s="320" t="s">
        <v>1155</v>
      </c>
      <c r="G114" s="299"/>
      <c r="H114" s="299" t="s">
        <v>1199</v>
      </c>
      <c r="I114" s="299" t="s">
        <v>1189</v>
      </c>
      <c r="J114" s="299"/>
      <c r="K114" s="312"/>
    </row>
    <row r="115" ht="15" customHeight="1">
      <c r="B115" s="321"/>
      <c r="C115" s="299" t="s">
        <v>56</v>
      </c>
      <c r="D115" s="299"/>
      <c r="E115" s="299"/>
      <c r="F115" s="320" t="s">
        <v>1155</v>
      </c>
      <c r="G115" s="299"/>
      <c r="H115" s="299" t="s">
        <v>1200</v>
      </c>
      <c r="I115" s="299" t="s">
        <v>1201</v>
      </c>
      <c r="J115" s="299"/>
      <c r="K115" s="312"/>
    </row>
    <row r="116" ht="15" customHeight="1">
      <c r="B116" s="324"/>
      <c r="C116" s="330"/>
      <c r="D116" s="330"/>
      <c r="E116" s="330"/>
      <c r="F116" s="330"/>
      <c r="G116" s="330"/>
      <c r="H116" s="330"/>
      <c r="I116" s="330"/>
      <c r="J116" s="330"/>
      <c r="K116" s="326"/>
    </row>
    <row r="117" ht="18.75" customHeight="1">
      <c r="B117" s="331"/>
      <c r="C117" s="295"/>
      <c r="D117" s="295"/>
      <c r="E117" s="295"/>
      <c r="F117" s="332"/>
      <c r="G117" s="295"/>
      <c r="H117" s="295"/>
      <c r="I117" s="295"/>
      <c r="J117" s="295"/>
      <c r="K117" s="331"/>
    </row>
    <row r="118" ht="18.75" customHeight="1">
      <c r="B118" s="306"/>
      <c r="C118" s="306"/>
      <c r="D118" s="306"/>
      <c r="E118" s="306"/>
      <c r="F118" s="306"/>
      <c r="G118" s="306"/>
      <c r="H118" s="306"/>
      <c r="I118" s="306"/>
      <c r="J118" s="306"/>
      <c r="K118" s="306"/>
    </row>
    <row r="119" ht="7.5" customHeight="1">
      <c r="B119" s="333"/>
      <c r="C119" s="334"/>
      <c r="D119" s="334"/>
      <c r="E119" s="334"/>
      <c r="F119" s="334"/>
      <c r="G119" s="334"/>
      <c r="H119" s="334"/>
      <c r="I119" s="334"/>
      <c r="J119" s="334"/>
      <c r="K119" s="335"/>
    </row>
    <row r="120" ht="45" customHeight="1">
      <c r="B120" s="336"/>
      <c r="C120" s="289" t="s">
        <v>1202</v>
      </c>
      <c r="D120" s="289"/>
      <c r="E120" s="289"/>
      <c r="F120" s="289"/>
      <c r="G120" s="289"/>
      <c r="H120" s="289"/>
      <c r="I120" s="289"/>
      <c r="J120" s="289"/>
      <c r="K120" s="337"/>
    </row>
    <row r="121" ht="17.25" customHeight="1">
      <c r="B121" s="338"/>
      <c r="C121" s="313" t="s">
        <v>1149</v>
      </c>
      <c r="D121" s="313"/>
      <c r="E121" s="313"/>
      <c r="F121" s="313" t="s">
        <v>1150</v>
      </c>
      <c r="G121" s="314"/>
      <c r="H121" s="313" t="s">
        <v>106</v>
      </c>
      <c r="I121" s="313" t="s">
        <v>56</v>
      </c>
      <c r="J121" s="313" t="s">
        <v>1151</v>
      </c>
      <c r="K121" s="339"/>
    </row>
    <row r="122" ht="17.25" customHeight="1">
      <c r="B122" s="338"/>
      <c r="C122" s="315" t="s">
        <v>1152</v>
      </c>
      <c r="D122" s="315"/>
      <c r="E122" s="315"/>
      <c r="F122" s="316" t="s">
        <v>1153</v>
      </c>
      <c r="G122" s="317"/>
      <c r="H122" s="315"/>
      <c r="I122" s="315"/>
      <c r="J122" s="315" t="s">
        <v>1154</v>
      </c>
      <c r="K122" s="339"/>
    </row>
    <row r="123" ht="5.25" customHeight="1">
      <c r="B123" s="340"/>
      <c r="C123" s="318"/>
      <c r="D123" s="318"/>
      <c r="E123" s="318"/>
      <c r="F123" s="318"/>
      <c r="G123" s="299"/>
      <c r="H123" s="318"/>
      <c r="I123" s="318"/>
      <c r="J123" s="318"/>
      <c r="K123" s="341"/>
    </row>
    <row r="124" ht="15" customHeight="1">
      <c r="B124" s="340"/>
      <c r="C124" s="299" t="s">
        <v>1158</v>
      </c>
      <c r="D124" s="318"/>
      <c r="E124" s="318"/>
      <c r="F124" s="320" t="s">
        <v>1155</v>
      </c>
      <c r="G124" s="299"/>
      <c r="H124" s="299" t="s">
        <v>1194</v>
      </c>
      <c r="I124" s="299" t="s">
        <v>1157</v>
      </c>
      <c r="J124" s="299">
        <v>120</v>
      </c>
      <c r="K124" s="342"/>
    </row>
    <row r="125" ht="15" customHeight="1">
      <c r="B125" s="340"/>
      <c r="C125" s="299" t="s">
        <v>1203</v>
      </c>
      <c r="D125" s="299"/>
      <c r="E125" s="299"/>
      <c r="F125" s="320" t="s">
        <v>1155</v>
      </c>
      <c r="G125" s="299"/>
      <c r="H125" s="299" t="s">
        <v>1204</v>
      </c>
      <c r="I125" s="299" t="s">
        <v>1157</v>
      </c>
      <c r="J125" s="299" t="s">
        <v>1205</v>
      </c>
      <c r="K125" s="342"/>
    </row>
    <row r="126" ht="15" customHeight="1">
      <c r="B126" s="340"/>
      <c r="C126" s="299" t="s">
        <v>1104</v>
      </c>
      <c r="D126" s="299"/>
      <c r="E126" s="299"/>
      <c r="F126" s="320" t="s">
        <v>1155</v>
      </c>
      <c r="G126" s="299"/>
      <c r="H126" s="299" t="s">
        <v>1206</v>
      </c>
      <c r="I126" s="299" t="s">
        <v>1157</v>
      </c>
      <c r="J126" s="299" t="s">
        <v>1205</v>
      </c>
      <c r="K126" s="342"/>
    </row>
    <row r="127" ht="15" customHeight="1">
      <c r="B127" s="340"/>
      <c r="C127" s="299" t="s">
        <v>1166</v>
      </c>
      <c r="D127" s="299"/>
      <c r="E127" s="299"/>
      <c r="F127" s="320" t="s">
        <v>1161</v>
      </c>
      <c r="G127" s="299"/>
      <c r="H127" s="299" t="s">
        <v>1167</v>
      </c>
      <c r="I127" s="299" t="s">
        <v>1157</v>
      </c>
      <c r="J127" s="299">
        <v>15</v>
      </c>
      <c r="K127" s="342"/>
    </row>
    <row r="128" ht="15" customHeight="1">
      <c r="B128" s="340"/>
      <c r="C128" s="322" t="s">
        <v>1168</v>
      </c>
      <c r="D128" s="322"/>
      <c r="E128" s="322"/>
      <c r="F128" s="323" t="s">
        <v>1161</v>
      </c>
      <c r="G128" s="322"/>
      <c r="H128" s="322" t="s">
        <v>1169</v>
      </c>
      <c r="I128" s="322" t="s">
        <v>1157</v>
      </c>
      <c r="J128" s="322">
        <v>15</v>
      </c>
      <c r="K128" s="342"/>
    </row>
    <row r="129" ht="15" customHeight="1">
      <c r="B129" s="340"/>
      <c r="C129" s="322" t="s">
        <v>1170</v>
      </c>
      <c r="D129" s="322"/>
      <c r="E129" s="322"/>
      <c r="F129" s="323" t="s">
        <v>1161</v>
      </c>
      <c r="G129" s="322"/>
      <c r="H129" s="322" t="s">
        <v>1171</v>
      </c>
      <c r="I129" s="322" t="s">
        <v>1157</v>
      </c>
      <c r="J129" s="322">
        <v>20</v>
      </c>
      <c r="K129" s="342"/>
    </row>
    <row r="130" ht="15" customHeight="1">
      <c r="B130" s="340"/>
      <c r="C130" s="322" t="s">
        <v>1172</v>
      </c>
      <c r="D130" s="322"/>
      <c r="E130" s="322"/>
      <c r="F130" s="323" t="s">
        <v>1161</v>
      </c>
      <c r="G130" s="322"/>
      <c r="H130" s="322" t="s">
        <v>1173</v>
      </c>
      <c r="I130" s="322" t="s">
        <v>1157</v>
      </c>
      <c r="J130" s="322">
        <v>20</v>
      </c>
      <c r="K130" s="342"/>
    </row>
    <row r="131" ht="15" customHeight="1">
      <c r="B131" s="340"/>
      <c r="C131" s="299" t="s">
        <v>1160</v>
      </c>
      <c r="D131" s="299"/>
      <c r="E131" s="299"/>
      <c r="F131" s="320" t="s">
        <v>1161</v>
      </c>
      <c r="G131" s="299"/>
      <c r="H131" s="299" t="s">
        <v>1194</v>
      </c>
      <c r="I131" s="299" t="s">
        <v>1157</v>
      </c>
      <c r="J131" s="299">
        <v>50</v>
      </c>
      <c r="K131" s="342"/>
    </row>
    <row r="132" ht="15" customHeight="1">
      <c r="B132" s="340"/>
      <c r="C132" s="299" t="s">
        <v>1174</v>
      </c>
      <c r="D132" s="299"/>
      <c r="E132" s="299"/>
      <c r="F132" s="320" t="s">
        <v>1161</v>
      </c>
      <c r="G132" s="299"/>
      <c r="H132" s="299" t="s">
        <v>1194</v>
      </c>
      <c r="I132" s="299" t="s">
        <v>1157</v>
      </c>
      <c r="J132" s="299">
        <v>50</v>
      </c>
      <c r="K132" s="342"/>
    </row>
    <row r="133" ht="15" customHeight="1">
      <c r="B133" s="340"/>
      <c r="C133" s="299" t="s">
        <v>1180</v>
      </c>
      <c r="D133" s="299"/>
      <c r="E133" s="299"/>
      <c r="F133" s="320" t="s">
        <v>1161</v>
      </c>
      <c r="G133" s="299"/>
      <c r="H133" s="299" t="s">
        <v>1194</v>
      </c>
      <c r="I133" s="299" t="s">
        <v>1157</v>
      </c>
      <c r="J133" s="299">
        <v>50</v>
      </c>
      <c r="K133" s="342"/>
    </row>
    <row r="134" ht="15" customHeight="1">
      <c r="B134" s="340"/>
      <c r="C134" s="299" t="s">
        <v>1182</v>
      </c>
      <c r="D134" s="299"/>
      <c r="E134" s="299"/>
      <c r="F134" s="320" t="s">
        <v>1161</v>
      </c>
      <c r="G134" s="299"/>
      <c r="H134" s="299" t="s">
        <v>1194</v>
      </c>
      <c r="I134" s="299" t="s">
        <v>1157</v>
      </c>
      <c r="J134" s="299">
        <v>50</v>
      </c>
      <c r="K134" s="342"/>
    </row>
    <row r="135" ht="15" customHeight="1">
      <c r="B135" s="340"/>
      <c r="C135" s="299" t="s">
        <v>111</v>
      </c>
      <c r="D135" s="299"/>
      <c r="E135" s="299"/>
      <c r="F135" s="320" t="s">
        <v>1161</v>
      </c>
      <c r="G135" s="299"/>
      <c r="H135" s="299" t="s">
        <v>1207</v>
      </c>
      <c r="I135" s="299" t="s">
        <v>1157</v>
      </c>
      <c r="J135" s="299">
        <v>255</v>
      </c>
      <c r="K135" s="342"/>
    </row>
    <row r="136" ht="15" customHeight="1">
      <c r="B136" s="340"/>
      <c r="C136" s="299" t="s">
        <v>1184</v>
      </c>
      <c r="D136" s="299"/>
      <c r="E136" s="299"/>
      <c r="F136" s="320" t="s">
        <v>1155</v>
      </c>
      <c r="G136" s="299"/>
      <c r="H136" s="299" t="s">
        <v>1208</v>
      </c>
      <c r="I136" s="299" t="s">
        <v>1186</v>
      </c>
      <c r="J136" s="299"/>
      <c r="K136" s="342"/>
    </row>
    <row r="137" ht="15" customHeight="1">
      <c r="B137" s="340"/>
      <c r="C137" s="299" t="s">
        <v>1187</v>
      </c>
      <c r="D137" s="299"/>
      <c r="E137" s="299"/>
      <c r="F137" s="320" t="s">
        <v>1155</v>
      </c>
      <c r="G137" s="299"/>
      <c r="H137" s="299" t="s">
        <v>1209</v>
      </c>
      <c r="I137" s="299" t="s">
        <v>1189</v>
      </c>
      <c r="J137" s="299"/>
      <c r="K137" s="342"/>
    </row>
    <row r="138" ht="15" customHeight="1">
      <c r="B138" s="340"/>
      <c r="C138" s="299" t="s">
        <v>1190</v>
      </c>
      <c r="D138" s="299"/>
      <c r="E138" s="299"/>
      <c r="F138" s="320" t="s">
        <v>1155</v>
      </c>
      <c r="G138" s="299"/>
      <c r="H138" s="299" t="s">
        <v>1190</v>
      </c>
      <c r="I138" s="299" t="s">
        <v>1189</v>
      </c>
      <c r="J138" s="299"/>
      <c r="K138" s="342"/>
    </row>
    <row r="139" ht="15" customHeight="1">
      <c r="B139" s="340"/>
      <c r="C139" s="299" t="s">
        <v>37</v>
      </c>
      <c r="D139" s="299"/>
      <c r="E139" s="299"/>
      <c r="F139" s="320" t="s">
        <v>1155</v>
      </c>
      <c r="G139" s="299"/>
      <c r="H139" s="299" t="s">
        <v>1210</v>
      </c>
      <c r="I139" s="299" t="s">
        <v>1189</v>
      </c>
      <c r="J139" s="299"/>
      <c r="K139" s="342"/>
    </row>
    <row r="140" ht="15" customHeight="1">
      <c r="B140" s="340"/>
      <c r="C140" s="299" t="s">
        <v>1211</v>
      </c>
      <c r="D140" s="299"/>
      <c r="E140" s="299"/>
      <c r="F140" s="320" t="s">
        <v>1155</v>
      </c>
      <c r="G140" s="299"/>
      <c r="H140" s="299" t="s">
        <v>1212</v>
      </c>
      <c r="I140" s="299" t="s">
        <v>1189</v>
      </c>
      <c r="J140" s="299"/>
      <c r="K140" s="342"/>
    </row>
    <row r="141" ht="15" customHeight="1">
      <c r="B141" s="343"/>
      <c r="C141" s="344"/>
      <c r="D141" s="344"/>
      <c r="E141" s="344"/>
      <c r="F141" s="344"/>
      <c r="G141" s="344"/>
      <c r="H141" s="344"/>
      <c r="I141" s="344"/>
      <c r="J141" s="344"/>
      <c r="K141" s="345"/>
    </row>
    <row r="142" ht="18.75" customHeight="1">
      <c r="B142" s="295"/>
      <c r="C142" s="295"/>
      <c r="D142" s="295"/>
      <c r="E142" s="295"/>
      <c r="F142" s="332"/>
      <c r="G142" s="295"/>
      <c r="H142" s="295"/>
      <c r="I142" s="295"/>
      <c r="J142" s="295"/>
      <c r="K142" s="295"/>
    </row>
    <row r="143" ht="18.75" customHeight="1">
      <c r="B143" s="306"/>
      <c r="C143" s="306"/>
      <c r="D143" s="306"/>
      <c r="E143" s="306"/>
      <c r="F143" s="306"/>
      <c r="G143" s="306"/>
      <c r="H143" s="306"/>
      <c r="I143" s="306"/>
      <c r="J143" s="306"/>
      <c r="K143" s="306"/>
    </row>
    <row r="144" ht="7.5" customHeight="1">
      <c r="B144" s="307"/>
      <c r="C144" s="308"/>
      <c r="D144" s="308"/>
      <c r="E144" s="308"/>
      <c r="F144" s="308"/>
      <c r="G144" s="308"/>
      <c r="H144" s="308"/>
      <c r="I144" s="308"/>
      <c r="J144" s="308"/>
      <c r="K144" s="309"/>
    </row>
    <row r="145" ht="45" customHeight="1">
      <c r="B145" s="310"/>
      <c r="C145" s="311" t="s">
        <v>1213</v>
      </c>
      <c r="D145" s="311"/>
      <c r="E145" s="311"/>
      <c r="F145" s="311"/>
      <c r="G145" s="311"/>
      <c r="H145" s="311"/>
      <c r="I145" s="311"/>
      <c r="J145" s="311"/>
      <c r="K145" s="312"/>
    </row>
    <row r="146" ht="17.25" customHeight="1">
      <c r="B146" s="310"/>
      <c r="C146" s="313" t="s">
        <v>1149</v>
      </c>
      <c r="D146" s="313"/>
      <c r="E146" s="313"/>
      <c r="F146" s="313" t="s">
        <v>1150</v>
      </c>
      <c r="G146" s="314"/>
      <c r="H146" s="313" t="s">
        <v>106</v>
      </c>
      <c r="I146" s="313" t="s">
        <v>56</v>
      </c>
      <c r="J146" s="313" t="s">
        <v>1151</v>
      </c>
      <c r="K146" s="312"/>
    </row>
    <row r="147" ht="17.25" customHeight="1">
      <c r="B147" s="310"/>
      <c r="C147" s="315" t="s">
        <v>1152</v>
      </c>
      <c r="D147" s="315"/>
      <c r="E147" s="315"/>
      <c r="F147" s="316" t="s">
        <v>1153</v>
      </c>
      <c r="G147" s="317"/>
      <c r="H147" s="315"/>
      <c r="I147" s="315"/>
      <c r="J147" s="315" t="s">
        <v>1154</v>
      </c>
      <c r="K147" s="312"/>
    </row>
    <row r="148" ht="5.25" customHeight="1">
      <c r="B148" s="321"/>
      <c r="C148" s="318"/>
      <c r="D148" s="318"/>
      <c r="E148" s="318"/>
      <c r="F148" s="318"/>
      <c r="G148" s="319"/>
      <c r="H148" s="318"/>
      <c r="I148" s="318"/>
      <c r="J148" s="318"/>
      <c r="K148" s="342"/>
    </row>
    <row r="149" ht="15" customHeight="1">
      <c r="B149" s="321"/>
      <c r="C149" s="346" t="s">
        <v>1158</v>
      </c>
      <c r="D149" s="299"/>
      <c r="E149" s="299"/>
      <c r="F149" s="347" t="s">
        <v>1155</v>
      </c>
      <c r="G149" s="299"/>
      <c r="H149" s="346" t="s">
        <v>1194</v>
      </c>
      <c r="I149" s="346" t="s">
        <v>1157</v>
      </c>
      <c r="J149" s="346">
        <v>120</v>
      </c>
      <c r="K149" s="342"/>
    </row>
    <row r="150" ht="15" customHeight="1">
      <c r="B150" s="321"/>
      <c r="C150" s="346" t="s">
        <v>1203</v>
      </c>
      <c r="D150" s="299"/>
      <c r="E150" s="299"/>
      <c r="F150" s="347" t="s">
        <v>1155</v>
      </c>
      <c r="G150" s="299"/>
      <c r="H150" s="346" t="s">
        <v>1214</v>
      </c>
      <c r="I150" s="346" t="s">
        <v>1157</v>
      </c>
      <c r="J150" s="346" t="s">
        <v>1205</v>
      </c>
      <c r="K150" s="342"/>
    </row>
    <row r="151" ht="15" customHeight="1">
      <c r="B151" s="321"/>
      <c r="C151" s="346" t="s">
        <v>1104</v>
      </c>
      <c r="D151" s="299"/>
      <c r="E151" s="299"/>
      <c r="F151" s="347" t="s">
        <v>1155</v>
      </c>
      <c r="G151" s="299"/>
      <c r="H151" s="346" t="s">
        <v>1215</v>
      </c>
      <c r="I151" s="346" t="s">
        <v>1157</v>
      </c>
      <c r="J151" s="346" t="s">
        <v>1205</v>
      </c>
      <c r="K151" s="342"/>
    </row>
    <row r="152" ht="15" customHeight="1">
      <c r="B152" s="321"/>
      <c r="C152" s="346" t="s">
        <v>1160</v>
      </c>
      <c r="D152" s="299"/>
      <c r="E152" s="299"/>
      <c r="F152" s="347" t="s">
        <v>1161</v>
      </c>
      <c r="G152" s="299"/>
      <c r="H152" s="346" t="s">
        <v>1194</v>
      </c>
      <c r="I152" s="346" t="s">
        <v>1157</v>
      </c>
      <c r="J152" s="346">
        <v>50</v>
      </c>
      <c r="K152" s="342"/>
    </row>
    <row r="153" ht="15" customHeight="1">
      <c r="B153" s="321"/>
      <c r="C153" s="346" t="s">
        <v>1163</v>
      </c>
      <c r="D153" s="299"/>
      <c r="E153" s="299"/>
      <c r="F153" s="347" t="s">
        <v>1155</v>
      </c>
      <c r="G153" s="299"/>
      <c r="H153" s="346" t="s">
        <v>1194</v>
      </c>
      <c r="I153" s="346" t="s">
        <v>1165</v>
      </c>
      <c r="J153" s="346"/>
      <c r="K153" s="342"/>
    </row>
    <row r="154" ht="15" customHeight="1">
      <c r="B154" s="321"/>
      <c r="C154" s="346" t="s">
        <v>1174</v>
      </c>
      <c r="D154" s="299"/>
      <c r="E154" s="299"/>
      <c r="F154" s="347" t="s">
        <v>1161</v>
      </c>
      <c r="G154" s="299"/>
      <c r="H154" s="346" t="s">
        <v>1194</v>
      </c>
      <c r="I154" s="346" t="s">
        <v>1157</v>
      </c>
      <c r="J154" s="346">
        <v>50</v>
      </c>
      <c r="K154" s="342"/>
    </row>
    <row r="155" ht="15" customHeight="1">
      <c r="B155" s="321"/>
      <c r="C155" s="346" t="s">
        <v>1182</v>
      </c>
      <c r="D155" s="299"/>
      <c r="E155" s="299"/>
      <c r="F155" s="347" t="s">
        <v>1161</v>
      </c>
      <c r="G155" s="299"/>
      <c r="H155" s="346" t="s">
        <v>1194</v>
      </c>
      <c r="I155" s="346" t="s">
        <v>1157</v>
      </c>
      <c r="J155" s="346">
        <v>50</v>
      </c>
      <c r="K155" s="342"/>
    </row>
    <row r="156" ht="15" customHeight="1">
      <c r="B156" s="321"/>
      <c r="C156" s="346" t="s">
        <v>1180</v>
      </c>
      <c r="D156" s="299"/>
      <c r="E156" s="299"/>
      <c r="F156" s="347" t="s">
        <v>1161</v>
      </c>
      <c r="G156" s="299"/>
      <c r="H156" s="346" t="s">
        <v>1194</v>
      </c>
      <c r="I156" s="346" t="s">
        <v>1157</v>
      </c>
      <c r="J156" s="346">
        <v>50</v>
      </c>
      <c r="K156" s="342"/>
    </row>
    <row r="157" ht="15" customHeight="1">
      <c r="B157" s="321"/>
      <c r="C157" s="346" t="s">
        <v>100</v>
      </c>
      <c r="D157" s="299"/>
      <c r="E157" s="299"/>
      <c r="F157" s="347" t="s">
        <v>1155</v>
      </c>
      <c r="G157" s="299"/>
      <c r="H157" s="346" t="s">
        <v>1216</v>
      </c>
      <c r="I157" s="346" t="s">
        <v>1157</v>
      </c>
      <c r="J157" s="346" t="s">
        <v>1217</v>
      </c>
      <c r="K157" s="342"/>
    </row>
    <row r="158" ht="15" customHeight="1">
      <c r="B158" s="321"/>
      <c r="C158" s="346" t="s">
        <v>1218</v>
      </c>
      <c r="D158" s="299"/>
      <c r="E158" s="299"/>
      <c r="F158" s="347" t="s">
        <v>1155</v>
      </c>
      <c r="G158" s="299"/>
      <c r="H158" s="346" t="s">
        <v>1219</v>
      </c>
      <c r="I158" s="346" t="s">
        <v>1189</v>
      </c>
      <c r="J158" s="346"/>
      <c r="K158" s="342"/>
    </row>
    <row r="159" ht="15" customHeight="1">
      <c r="B159" s="348"/>
      <c r="C159" s="330"/>
      <c r="D159" s="330"/>
      <c r="E159" s="330"/>
      <c r="F159" s="330"/>
      <c r="G159" s="330"/>
      <c r="H159" s="330"/>
      <c r="I159" s="330"/>
      <c r="J159" s="330"/>
      <c r="K159" s="349"/>
    </row>
    <row r="160" ht="18.75" customHeight="1">
      <c r="B160" s="295"/>
      <c r="C160" s="299"/>
      <c r="D160" s="299"/>
      <c r="E160" s="299"/>
      <c r="F160" s="320"/>
      <c r="G160" s="299"/>
      <c r="H160" s="299"/>
      <c r="I160" s="299"/>
      <c r="J160" s="299"/>
      <c r="K160" s="295"/>
    </row>
    <row r="161" ht="18.75" customHeight="1">
      <c r="B161" s="306"/>
      <c r="C161" s="306"/>
      <c r="D161" s="306"/>
      <c r="E161" s="306"/>
      <c r="F161" s="306"/>
      <c r="G161" s="306"/>
      <c r="H161" s="306"/>
      <c r="I161" s="306"/>
      <c r="J161" s="306"/>
      <c r="K161" s="306"/>
    </row>
    <row r="162" ht="7.5" customHeight="1">
      <c r="B162" s="285"/>
      <c r="C162" s="286"/>
      <c r="D162" s="286"/>
      <c r="E162" s="286"/>
      <c r="F162" s="286"/>
      <c r="G162" s="286"/>
      <c r="H162" s="286"/>
      <c r="I162" s="286"/>
      <c r="J162" s="286"/>
      <c r="K162" s="287"/>
    </row>
    <row r="163" ht="45" customHeight="1">
      <c r="B163" s="288"/>
      <c r="C163" s="289" t="s">
        <v>1220</v>
      </c>
      <c r="D163" s="289"/>
      <c r="E163" s="289"/>
      <c r="F163" s="289"/>
      <c r="G163" s="289"/>
      <c r="H163" s="289"/>
      <c r="I163" s="289"/>
      <c r="J163" s="289"/>
      <c r="K163" s="290"/>
    </row>
    <row r="164" ht="17.25" customHeight="1">
      <c r="B164" s="288"/>
      <c r="C164" s="313" t="s">
        <v>1149</v>
      </c>
      <c r="D164" s="313"/>
      <c r="E164" s="313"/>
      <c r="F164" s="313" t="s">
        <v>1150</v>
      </c>
      <c r="G164" s="350"/>
      <c r="H164" s="351" t="s">
        <v>106</v>
      </c>
      <c r="I164" s="351" t="s">
        <v>56</v>
      </c>
      <c r="J164" s="313" t="s">
        <v>1151</v>
      </c>
      <c r="K164" s="290"/>
    </row>
    <row r="165" ht="17.25" customHeight="1">
      <c r="B165" s="291"/>
      <c r="C165" s="315" t="s">
        <v>1152</v>
      </c>
      <c r="D165" s="315"/>
      <c r="E165" s="315"/>
      <c r="F165" s="316" t="s">
        <v>1153</v>
      </c>
      <c r="G165" s="352"/>
      <c r="H165" s="353"/>
      <c r="I165" s="353"/>
      <c r="J165" s="315" t="s">
        <v>1154</v>
      </c>
      <c r="K165" s="293"/>
    </row>
    <row r="166" ht="5.25" customHeight="1">
      <c r="B166" s="321"/>
      <c r="C166" s="318"/>
      <c r="D166" s="318"/>
      <c r="E166" s="318"/>
      <c r="F166" s="318"/>
      <c r="G166" s="319"/>
      <c r="H166" s="318"/>
      <c r="I166" s="318"/>
      <c r="J166" s="318"/>
      <c r="K166" s="342"/>
    </row>
    <row r="167" ht="15" customHeight="1">
      <c r="B167" s="321"/>
      <c r="C167" s="299" t="s">
        <v>1158</v>
      </c>
      <c r="D167" s="299"/>
      <c r="E167" s="299"/>
      <c r="F167" s="320" t="s">
        <v>1155</v>
      </c>
      <c r="G167" s="299"/>
      <c r="H167" s="299" t="s">
        <v>1194</v>
      </c>
      <c r="I167" s="299" t="s">
        <v>1157</v>
      </c>
      <c r="J167" s="299">
        <v>120</v>
      </c>
      <c r="K167" s="342"/>
    </row>
    <row r="168" ht="15" customHeight="1">
      <c r="B168" s="321"/>
      <c r="C168" s="299" t="s">
        <v>1203</v>
      </c>
      <c r="D168" s="299"/>
      <c r="E168" s="299"/>
      <c r="F168" s="320" t="s">
        <v>1155</v>
      </c>
      <c r="G168" s="299"/>
      <c r="H168" s="299" t="s">
        <v>1204</v>
      </c>
      <c r="I168" s="299" t="s">
        <v>1157</v>
      </c>
      <c r="J168" s="299" t="s">
        <v>1205</v>
      </c>
      <c r="K168" s="342"/>
    </row>
    <row r="169" ht="15" customHeight="1">
      <c r="B169" s="321"/>
      <c r="C169" s="299" t="s">
        <v>1104</v>
      </c>
      <c r="D169" s="299"/>
      <c r="E169" s="299"/>
      <c r="F169" s="320" t="s">
        <v>1155</v>
      </c>
      <c r="G169" s="299"/>
      <c r="H169" s="299" t="s">
        <v>1221</v>
      </c>
      <c r="I169" s="299" t="s">
        <v>1157</v>
      </c>
      <c r="J169" s="299" t="s">
        <v>1205</v>
      </c>
      <c r="K169" s="342"/>
    </row>
    <row r="170" ht="15" customHeight="1">
      <c r="B170" s="321"/>
      <c r="C170" s="299" t="s">
        <v>1160</v>
      </c>
      <c r="D170" s="299"/>
      <c r="E170" s="299"/>
      <c r="F170" s="320" t="s">
        <v>1161</v>
      </c>
      <c r="G170" s="299"/>
      <c r="H170" s="299" t="s">
        <v>1221</v>
      </c>
      <c r="I170" s="299" t="s">
        <v>1157</v>
      </c>
      <c r="J170" s="299">
        <v>50</v>
      </c>
      <c r="K170" s="342"/>
    </row>
    <row r="171" ht="15" customHeight="1">
      <c r="B171" s="321"/>
      <c r="C171" s="299" t="s">
        <v>1163</v>
      </c>
      <c r="D171" s="299"/>
      <c r="E171" s="299"/>
      <c r="F171" s="320" t="s">
        <v>1155</v>
      </c>
      <c r="G171" s="299"/>
      <c r="H171" s="299" t="s">
        <v>1221</v>
      </c>
      <c r="I171" s="299" t="s">
        <v>1165</v>
      </c>
      <c r="J171" s="299"/>
      <c r="K171" s="342"/>
    </row>
    <row r="172" ht="15" customHeight="1">
      <c r="B172" s="321"/>
      <c r="C172" s="299" t="s">
        <v>1174</v>
      </c>
      <c r="D172" s="299"/>
      <c r="E172" s="299"/>
      <c r="F172" s="320" t="s">
        <v>1161</v>
      </c>
      <c r="G172" s="299"/>
      <c r="H172" s="299" t="s">
        <v>1221</v>
      </c>
      <c r="I172" s="299" t="s">
        <v>1157</v>
      </c>
      <c r="J172" s="299">
        <v>50</v>
      </c>
      <c r="K172" s="342"/>
    </row>
    <row r="173" ht="15" customHeight="1">
      <c r="B173" s="321"/>
      <c r="C173" s="299" t="s">
        <v>1182</v>
      </c>
      <c r="D173" s="299"/>
      <c r="E173" s="299"/>
      <c r="F173" s="320" t="s">
        <v>1161</v>
      </c>
      <c r="G173" s="299"/>
      <c r="H173" s="299" t="s">
        <v>1221</v>
      </c>
      <c r="I173" s="299" t="s">
        <v>1157</v>
      </c>
      <c r="J173" s="299">
        <v>50</v>
      </c>
      <c r="K173" s="342"/>
    </row>
    <row r="174" ht="15" customHeight="1">
      <c r="B174" s="321"/>
      <c r="C174" s="299" t="s">
        <v>1180</v>
      </c>
      <c r="D174" s="299"/>
      <c r="E174" s="299"/>
      <c r="F174" s="320" t="s">
        <v>1161</v>
      </c>
      <c r="G174" s="299"/>
      <c r="H174" s="299" t="s">
        <v>1221</v>
      </c>
      <c r="I174" s="299" t="s">
        <v>1157</v>
      </c>
      <c r="J174" s="299">
        <v>50</v>
      </c>
      <c r="K174" s="342"/>
    </row>
    <row r="175" ht="15" customHeight="1">
      <c r="B175" s="321"/>
      <c r="C175" s="299" t="s">
        <v>105</v>
      </c>
      <c r="D175" s="299"/>
      <c r="E175" s="299"/>
      <c r="F175" s="320" t="s">
        <v>1155</v>
      </c>
      <c r="G175" s="299"/>
      <c r="H175" s="299" t="s">
        <v>1222</v>
      </c>
      <c r="I175" s="299" t="s">
        <v>1223</v>
      </c>
      <c r="J175" s="299"/>
      <c r="K175" s="342"/>
    </row>
    <row r="176" ht="15" customHeight="1">
      <c r="B176" s="321"/>
      <c r="C176" s="299" t="s">
        <v>56</v>
      </c>
      <c r="D176" s="299"/>
      <c r="E176" s="299"/>
      <c r="F176" s="320" t="s">
        <v>1155</v>
      </c>
      <c r="G176" s="299"/>
      <c r="H176" s="299" t="s">
        <v>1224</v>
      </c>
      <c r="I176" s="299" t="s">
        <v>1225</v>
      </c>
      <c r="J176" s="299">
        <v>1</v>
      </c>
      <c r="K176" s="342"/>
    </row>
    <row r="177" ht="15" customHeight="1">
      <c r="B177" s="321"/>
      <c r="C177" s="299" t="s">
        <v>52</v>
      </c>
      <c r="D177" s="299"/>
      <c r="E177" s="299"/>
      <c r="F177" s="320" t="s">
        <v>1155</v>
      </c>
      <c r="G177" s="299"/>
      <c r="H177" s="299" t="s">
        <v>1226</v>
      </c>
      <c r="I177" s="299" t="s">
        <v>1157</v>
      </c>
      <c r="J177" s="299">
        <v>20</v>
      </c>
      <c r="K177" s="342"/>
    </row>
    <row r="178" ht="15" customHeight="1">
      <c r="B178" s="321"/>
      <c r="C178" s="299" t="s">
        <v>106</v>
      </c>
      <c r="D178" s="299"/>
      <c r="E178" s="299"/>
      <c r="F178" s="320" t="s">
        <v>1155</v>
      </c>
      <c r="G178" s="299"/>
      <c r="H178" s="299" t="s">
        <v>1227</v>
      </c>
      <c r="I178" s="299" t="s">
        <v>1157</v>
      </c>
      <c r="J178" s="299">
        <v>255</v>
      </c>
      <c r="K178" s="342"/>
    </row>
    <row r="179" ht="15" customHeight="1">
      <c r="B179" s="321"/>
      <c r="C179" s="299" t="s">
        <v>107</v>
      </c>
      <c r="D179" s="299"/>
      <c r="E179" s="299"/>
      <c r="F179" s="320" t="s">
        <v>1155</v>
      </c>
      <c r="G179" s="299"/>
      <c r="H179" s="299" t="s">
        <v>1120</v>
      </c>
      <c r="I179" s="299" t="s">
        <v>1157</v>
      </c>
      <c r="J179" s="299">
        <v>10</v>
      </c>
      <c r="K179" s="342"/>
    </row>
    <row r="180" ht="15" customHeight="1">
      <c r="B180" s="321"/>
      <c r="C180" s="299" t="s">
        <v>108</v>
      </c>
      <c r="D180" s="299"/>
      <c r="E180" s="299"/>
      <c r="F180" s="320" t="s">
        <v>1155</v>
      </c>
      <c r="G180" s="299"/>
      <c r="H180" s="299" t="s">
        <v>1228</v>
      </c>
      <c r="I180" s="299" t="s">
        <v>1189</v>
      </c>
      <c r="J180" s="299"/>
      <c r="K180" s="342"/>
    </row>
    <row r="181" ht="15" customHeight="1">
      <c r="B181" s="321"/>
      <c r="C181" s="299" t="s">
        <v>1229</v>
      </c>
      <c r="D181" s="299"/>
      <c r="E181" s="299"/>
      <c r="F181" s="320" t="s">
        <v>1155</v>
      </c>
      <c r="G181" s="299"/>
      <c r="H181" s="299" t="s">
        <v>1230</v>
      </c>
      <c r="I181" s="299" t="s">
        <v>1189</v>
      </c>
      <c r="J181" s="299"/>
      <c r="K181" s="342"/>
    </row>
    <row r="182" ht="15" customHeight="1">
      <c r="B182" s="321"/>
      <c r="C182" s="299" t="s">
        <v>1218</v>
      </c>
      <c r="D182" s="299"/>
      <c r="E182" s="299"/>
      <c r="F182" s="320" t="s">
        <v>1155</v>
      </c>
      <c r="G182" s="299"/>
      <c r="H182" s="299" t="s">
        <v>1231</v>
      </c>
      <c r="I182" s="299" t="s">
        <v>1189</v>
      </c>
      <c r="J182" s="299"/>
      <c r="K182" s="342"/>
    </row>
    <row r="183" ht="15" customHeight="1">
      <c r="B183" s="321"/>
      <c r="C183" s="299" t="s">
        <v>110</v>
      </c>
      <c r="D183" s="299"/>
      <c r="E183" s="299"/>
      <c r="F183" s="320" t="s">
        <v>1161</v>
      </c>
      <c r="G183" s="299"/>
      <c r="H183" s="299" t="s">
        <v>1232</v>
      </c>
      <c r="I183" s="299" t="s">
        <v>1157</v>
      </c>
      <c r="J183" s="299">
        <v>50</v>
      </c>
      <c r="K183" s="342"/>
    </row>
    <row r="184" ht="15" customHeight="1">
      <c r="B184" s="321"/>
      <c r="C184" s="299" t="s">
        <v>1233</v>
      </c>
      <c r="D184" s="299"/>
      <c r="E184" s="299"/>
      <c r="F184" s="320" t="s">
        <v>1161</v>
      </c>
      <c r="G184" s="299"/>
      <c r="H184" s="299" t="s">
        <v>1234</v>
      </c>
      <c r="I184" s="299" t="s">
        <v>1235</v>
      </c>
      <c r="J184" s="299"/>
      <c r="K184" s="342"/>
    </row>
    <row r="185" ht="15" customHeight="1">
      <c r="B185" s="321"/>
      <c r="C185" s="299" t="s">
        <v>1236</v>
      </c>
      <c r="D185" s="299"/>
      <c r="E185" s="299"/>
      <c r="F185" s="320" t="s">
        <v>1161</v>
      </c>
      <c r="G185" s="299"/>
      <c r="H185" s="299" t="s">
        <v>1237</v>
      </c>
      <c r="I185" s="299" t="s">
        <v>1235</v>
      </c>
      <c r="J185" s="299"/>
      <c r="K185" s="342"/>
    </row>
    <row r="186" ht="15" customHeight="1">
      <c r="B186" s="321"/>
      <c r="C186" s="299" t="s">
        <v>1238</v>
      </c>
      <c r="D186" s="299"/>
      <c r="E186" s="299"/>
      <c r="F186" s="320" t="s">
        <v>1161</v>
      </c>
      <c r="G186" s="299"/>
      <c r="H186" s="299" t="s">
        <v>1239</v>
      </c>
      <c r="I186" s="299" t="s">
        <v>1235</v>
      </c>
      <c r="J186" s="299"/>
      <c r="K186" s="342"/>
    </row>
    <row r="187" ht="15" customHeight="1">
      <c r="B187" s="321"/>
      <c r="C187" s="354" t="s">
        <v>1240</v>
      </c>
      <c r="D187" s="299"/>
      <c r="E187" s="299"/>
      <c r="F187" s="320" t="s">
        <v>1161</v>
      </c>
      <c r="G187" s="299"/>
      <c r="H187" s="299" t="s">
        <v>1241</v>
      </c>
      <c r="I187" s="299" t="s">
        <v>1242</v>
      </c>
      <c r="J187" s="355" t="s">
        <v>1243</v>
      </c>
      <c r="K187" s="342"/>
    </row>
    <row r="188" ht="15" customHeight="1">
      <c r="B188" s="321"/>
      <c r="C188" s="305" t="s">
        <v>41</v>
      </c>
      <c r="D188" s="299"/>
      <c r="E188" s="299"/>
      <c r="F188" s="320" t="s">
        <v>1155</v>
      </c>
      <c r="G188" s="299"/>
      <c r="H188" s="295" t="s">
        <v>1244</v>
      </c>
      <c r="I188" s="299" t="s">
        <v>1245</v>
      </c>
      <c r="J188" s="299"/>
      <c r="K188" s="342"/>
    </row>
    <row r="189" ht="15" customHeight="1">
      <c r="B189" s="321"/>
      <c r="C189" s="305" t="s">
        <v>1246</v>
      </c>
      <c r="D189" s="299"/>
      <c r="E189" s="299"/>
      <c r="F189" s="320" t="s">
        <v>1155</v>
      </c>
      <c r="G189" s="299"/>
      <c r="H189" s="299" t="s">
        <v>1247</v>
      </c>
      <c r="I189" s="299" t="s">
        <v>1189</v>
      </c>
      <c r="J189" s="299"/>
      <c r="K189" s="342"/>
    </row>
    <row r="190" ht="15" customHeight="1">
      <c r="B190" s="321"/>
      <c r="C190" s="305" t="s">
        <v>1248</v>
      </c>
      <c r="D190" s="299"/>
      <c r="E190" s="299"/>
      <c r="F190" s="320" t="s">
        <v>1155</v>
      </c>
      <c r="G190" s="299"/>
      <c r="H190" s="299" t="s">
        <v>1249</v>
      </c>
      <c r="I190" s="299" t="s">
        <v>1189</v>
      </c>
      <c r="J190" s="299"/>
      <c r="K190" s="342"/>
    </row>
    <row r="191" ht="15" customHeight="1">
      <c r="B191" s="321"/>
      <c r="C191" s="305" t="s">
        <v>1250</v>
      </c>
      <c r="D191" s="299"/>
      <c r="E191" s="299"/>
      <c r="F191" s="320" t="s">
        <v>1161</v>
      </c>
      <c r="G191" s="299"/>
      <c r="H191" s="299" t="s">
        <v>1251</v>
      </c>
      <c r="I191" s="299" t="s">
        <v>1189</v>
      </c>
      <c r="J191" s="299"/>
      <c r="K191" s="342"/>
    </row>
    <row r="192" ht="15" customHeight="1">
      <c r="B192" s="348"/>
      <c r="C192" s="356"/>
      <c r="D192" s="330"/>
      <c r="E192" s="330"/>
      <c r="F192" s="330"/>
      <c r="G192" s="330"/>
      <c r="H192" s="330"/>
      <c r="I192" s="330"/>
      <c r="J192" s="330"/>
      <c r="K192" s="349"/>
    </row>
    <row r="193" ht="18.75" customHeight="1">
      <c r="B193" s="295"/>
      <c r="C193" s="299"/>
      <c r="D193" s="299"/>
      <c r="E193" s="299"/>
      <c r="F193" s="320"/>
      <c r="G193" s="299"/>
      <c r="H193" s="299"/>
      <c r="I193" s="299"/>
      <c r="J193" s="299"/>
      <c r="K193" s="295"/>
    </row>
    <row r="194" ht="18.75" customHeight="1">
      <c r="B194" s="295"/>
      <c r="C194" s="299"/>
      <c r="D194" s="299"/>
      <c r="E194" s="299"/>
      <c r="F194" s="320"/>
      <c r="G194" s="299"/>
      <c r="H194" s="299"/>
      <c r="I194" s="299"/>
      <c r="J194" s="299"/>
      <c r="K194" s="295"/>
    </row>
    <row r="195" ht="18.75" customHeight="1">
      <c r="B195" s="306"/>
      <c r="C195" s="306"/>
      <c r="D195" s="306"/>
      <c r="E195" s="306"/>
      <c r="F195" s="306"/>
      <c r="G195" s="306"/>
      <c r="H195" s="306"/>
      <c r="I195" s="306"/>
      <c r="J195" s="306"/>
      <c r="K195" s="306"/>
    </row>
    <row r="196" ht="13.5">
      <c r="B196" s="285"/>
      <c r="C196" s="286"/>
      <c r="D196" s="286"/>
      <c r="E196" s="286"/>
      <c r="F196" s="286"/>
      <c r="G196" s="286"/>
      <c r="H196" s="286"/>
      <c r="I196" s="286"/>
      <c r="J196" s="286"/>
      <c r="K196" s="287"/>
    </row>
    <row r="197" ht="21">
      <c r="B197" s="288"/>
      <c r="C197" s="289" t="s">
        <v>1252</v>
      </c>
      <c r="D197" s="289"/>
      <c r="E197" s="289"/>
      <c r="F197" s="289"/>
      <c r="G197" s="289"/>
      <c r="H197" s="289"/>
      <c r="I197" s="289"/>
      <c r="J197" s="289"/>
      <c r="K197" s="290"/>
    </row>
    <row r="198" ht="25.5" customHeight="1">
      <c r="B198" s="288"/>
      <c r="C198" s="357" t="s">
        <v>1253</v>
      </c>
      <c r="D198" s="357"/>
      <c r="E198" s="357"/>
      <c r="F198" s="357" t="s">
        <v>1254</v>
      </c>
      <c r="G198" s="358"/>
      <c r="H198" s="357" t="s">
        <v>1255</v>
      </c>
      <c r="I198" s="357"/>
      <c r="J198" s="357"/>
      <c r="K198" s="290"/>
    </row>
    <row r="199" ht="5.25" customHeight="1">
      <c r="B199" s="321"/>
      <c r="C199" s="318"/>
      <c r="D199" s="318"/>
      <c r="E199" s="318"/>
      <c r="F199" s="318"/>
      <c r="G199" s="299"/>
      <c r="H199" s="318"/>
      <c r="I199" s="318"/>
      <c r="J199" s="318"/>
      <c r="K199" s="342"/>
    </row>
    <row r="200" ht="15" customHeight="1">
      <c r="B200" s="321"/>
      <c r="C200" s="299" t="s">
        <v>1245</v>
      </c>
      <c r="D200" s="299"/>
      <c r="E200" s="299"/>
      <c r="F200" s="320" t="s">
        <v>42</v>
      </c>
      <c r="G200" s="299"/>
      <c r="H200" s="299" t="s">
        <v>1256</v>
      </c>
      <c r="I200" s="299"/>
      <c r="J200" s="299"/>
      <c r="K200" s="342"/>
    </row>
    <row r="201" ht="15" customHeight="1">
      <c r="B201" s="321"/>
      <c r="C201" s="327"/>
      <c r="D201" s="299"/>
      <c r="E201" s="299"/>
      <c r="F201" s="320" t="s">
        <v>43</v>
      </c>
      <c r="G201" s="299"/>
      <c r="H201" s="299" t="s">
        <v>1257</v>
      </c>
      <c r="I201" s="299"/>
      <c r="J201" s="299"/>
      <c r="K201" s="342"/>
    </row>
    <row r="202" ht="15" customHeight="1">
      <c r="B202" s="321"/>
      <c r="C202" s="327"/>
      <c r="D202" s="299"/>
      <c r="E202" s="299"/>
      <c r="F202" s="320" t="s">
        <v>46</v>
      </c>
      <c r="G202" s="299"/>
      <c r="H202" s="299" t="s">
        <v>1258</v>
      </c>
      <c r="I202" s="299"/>
      <c r="J202" s="299"/>
      <c r="K202" s="342"/>
    </row>
    <row r="203" ht="15" customHeight="1">
      <c r="B203" s="321"/>
      <c r="C203" s="299"/>
      <c r="D203" s="299"/>
      <c r="E203" s="299"/>
      <c r="F203" s="320" t="s">
        <v>44</v>
      </c>
      <c r="G203" s="299"/>
      <c r="H203" s="299" t="s">
        <v>1259</v>
      </c>
      <c r="I203" s="299"/>
      <c r="J203" s="299"/>
      <c r="K203" s="342"/>
    </row>
    <row r="204" ht="15" customHeight="1">
      <c r="B204" s="321"/>
      <c r="C204" s="299"/>
      <c r="D204" s="299"/>
      <c r="E204" s="299"/>
      <c r="F204" s="320" t="s">
        <v>45</v>
      </c>
      <c r="G204" s="299"/>
      <c r="H204" s="299" t="s">
        <v>1260</v>
      </c>
      <c r="I204" s="299"/>
      <c r="J204" s="299"/>
      <c r="K204" s="342"/>
    </row>
    <row r="205" ht="15" customHeight="1">
      <c r="B205" s="321"/>
      <c r="C205" s="299"/>
      <c r="D205" s="299"/>
      <c r="E205" s="299"/>
      <c r="F205" s="320"/>
      <c r="G205" s="299"/>
      <c r="H205" s="299"/>
      <c r="I205" s="299"/>
      <c r="J205" s="299"/>
      <c r="K205" s="342"/>
    </row>
    <row r="206" ht="15" customHeight="1">
      <c r="B206" s="321"/>
      <c r="C206" s="299" t="s">
        <v>1201</v>
      </c>
      <c r="D206" s="299"/>
      <c r="E206" s="299"/>
      <c r="F206" s="320" t="s">
        <v>78</v>
      </c>
      <c r="G206" s="299"/>
      <c r="H206" s="299" t="s">
        <v>1261</v>
      </c>
      <c r="I206" s="299"/>
      <c r="J206" s="299"/>
      <c r="K206" s="342"/>
    </row>
    <row r="207" ht="15" customHeight="1">
      <c r="B207" s="321"/>
      <c r="C207" s="327"/>
      <c r="D207" s="299"/>
      <c r="E207" s="299"/>
      <c r="F207" s="320" t="s">
        <v>1098</v>
      </c>
      <c r="G207" s="299"/>
      <c r="H207" s="299" t="s">
        <v>1099</v>
      </c>
      <c r="I207" s="299"/>
      <c r="J207" s="299"/>
      <c r="K207" s="342"/>
    </row>
    <row r="208" ht="15" customHeight="1">
      <c r="B208" s="321"/>
      <c r="C208" s="299"/>
      <c r="D208" s="299"/>
      <c r="E208" s="299"/>
      <c r="F208" s="320" t="s">
        <v>1096</v>
      </c>
      <c r="G208" s="299"/>
      <c r="H208" s="299" t="s">
        <v>1262</v>
      </c>
      <c r="I208" s="299"/>
      <c r="J208" s="299"/>
      <c r="K208" s="342"/>
    </row>
    <row r="209" ht="15" customHeight="1">
      <c r="B209" s="359"/>
      <c r="C209" s="327"/>
      <c r="D209" s="327"/>
      <c r="E209" s="327"/>
      <c r="F209" s="320" t="s">
        <v>1100</v>
      </c>
      <c r="G209" s="305"/>
      <c r="H209" s="346" t="s">
        <v>1101</v>
      </c>
      <c r="I209" s="346"/>
      <c r="J209" s="346"/>
      <c r="K209" s="360"/>
    </row>
    <row r="210" ht="15" customHeight="1">
      <c r="B210" s="359"/>
      <c r="C210" s="327"/>
      <c r="D210" s="327"/>
      <c r="E210" s="327"/>
      <c r="F210" s="320" t="s">
        <v>1102</v>
      </c>
      <c r="G210" s="305"/>
      <c r="H210" s="346" t="s">
        <v>1263</v>
      </c>
      <c r="I210" s="346"/>
      <c r="J210" s="346"/>
      <c r="K210" s="360"/>
    </row>
    <row r="211" ht="15" customHeight="1">
      <c r="B211" s="359"/>
      <c r="C211" s="327"/>
      <c r="D211" s="327"/>
      <c r="E211" s="327"/>
      <c r="F211" s="361"/>
      <c r="G211" s="305"/>
      <c r="H211" s="362"/>
      <c r="I211" s="362"/>
      <c r="J211" s="362"/>
      <c r="K211" s="360"/>
    </row>
    <row r="212" ht="15" customHeight="1">
      <c r="B212" s="359"/>
      <c r="C212" s="299" t="s">
        <v>1225</v>
      </c>
      <c r="D212" s="327"/>
      <c r="E212" s="327"/>
      <c r="F212" s="320">
        <v>1</v>
      </c>
      <c r="G212" s="305"/>
      <c r="H212" s="346" t="s">
        <v>1264</v>
      </c>
      <c r="I212" s="346"/>
      <c r="J212" s="346"/>
      <c r="K212" s="360"/>
    </row>
    <row r="213" ht="15" customHeight="1">
      <c r="B213" s="359"/>
      <c r="C213" s="327"/>
      <c r="D213" s="327"/>
      <c r="E213" s="327"/>
      <c r="F213" s="320">
        <v>2</v>
      </c>
      <c r="G213" s="305"/>
      <c r="H213" s="346" t="s">
        <v>1265</v>
      </c>
      <c r="I213" s="346"/>
      <c r="J213" s="346"/>
      <c r="K213" s="360"/>
    </row>
    <row r="214" ht="15" customHeight="1">
      <c r="B214" s="359"/>
      <c r="C214" s="327"/>
      <c r="D214" s="327"/>
      <c r="E214" s="327"/>
      <c r="F214" s="320">
        <v>3</v>
      </c>
      <c r="G214" s="305"/>
      <c r="H214" s="346" t="s">
        <v>1266</v>
      </c>
      <c r="I214" s="346"/>
      <c r="J214" s="346"/>
      <c r="K214" s="360"/>
    </row>
    <row r="215" ht="15" customHeight="1">
      <c r="B215" s="359"/>
      <c r="C215" s="327"/>
      <c r="D215" s="327"/>
      <c r="E215" s="327"/>
      <c r="F215" s="320">
        <v>4</v>
      </c>
      <c r="G215" s="305"/>
      <c r="H215" s="346" t="s">
        <v>1267</v>
      </c>
      <c r="I215" s="346"/>
      <c r="J215" s="346"/>
      <c r="K215" s="360"/>
    </row>
    <row r="216" ht="12.75" customHeight="1">
      <c r="B216" s="363"/>
      <c r="C216" s="364"/>
      <c r="D216" s="364"/>
      <c r="E216" s="364"/>
      <c r="F216" s="364"/>
      <c r="G216" s="364"/>
      <c r="H216" s="364"/>
      <c r="I216" s="364"/>
      <c r="J216" s="364"/>
      <c r="K216" s="365"/>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Lipták Pavol</dc:creator>
  <cp:lastModifiedBy>Lipták Pavol</cp:lastModifiedBy>
  <dcterms:created xsi:type="dcterms:W3CDTF">2019-01-21T09:57:08Z</dcterms:created>
  <dcterms:modified xsi:type="dcterms:W3CDTF">2019-01-21T09:57:19Z</dcterms:modified>
</cp:coreProperties>
</file>