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125" windowHeight="11190" activeTab="0"/>
  </bookViews>
  <sheets>
    <sheet name="Rekapitulace stavby" sheetId="1" r:id="rId1"/>
    <sheet name="001 - SO 01 Revitalizace ..." sheetId="2" r:id="rId2"/>
    <sheet name="002 - SO 02 Zpevněné plochy" sheetId="3" r:id="rId3"/>
    <sheet name="003 - SO 03 Mobiliář" sheetId="4" r:id="rId4"/>
    <sheet name="004 - SO 04 Pochůzí lávka..." sheetId="5" r:id="rId5"/>
    <sheet name="005 - SO 05 Oprava stávaj..." sheetId="6" r:id="rId6"/>
    <sheet name="006 - Ostatní a vedlejší ..." sheetId="7" r:id="rId7"/>
  </sheets>
  <definedNames>
    <definedName name="_xlnm._FilterDatabase" localSheetId="1" hidden="1">'001 - SO 01 Revitalizace ...'!$C$132:$K$767</definedName>
    <definedName name="_xlnm._FilterDatabase" localSheetId="2" hidden="1">'002 - SO 02 Zpevněné plochy'!$C$125:$K$198</definedName>
    <definedName name="_xlnm._FilterDatabase" localSheetId="3" hidden="1">'003 - SO 03 Mobiliář'!$C$125:$K$240</definedName>
    <definedName name="_xlnm._FilterDatabase" localSheetId="4" hidden="1">'004 - SO 04 Pochůzí lávka...'!$C$126:$K$212</definedName>
    <definedName name="_xlnm._FilterDatabase" localSheetId="5" hidden="1">'005 - SO 05 Oprava stávaj...'!$C$126:$K$211</definedName>
    <definedName name="_xlnm._FilterDatabase" localSheetId="6" hidden="1">'006 - Ostatní a vedlejší ...'!$C$136:$K$188</definedName>
    <definedName name="_xlnm.Print_Area" localSheetId="1">'001 - SO 01 Revitalizace ...'!$C$4:$J$76,'001 - SO 01 Revitalizace ...'!$C$82:$J$112,'001 - SO 01 Revitalizace ...'!$C$118:$K$767</definedName>
    <definedName name="_xlnm.Print_Area" localSheetId="2">'002 - SO 02 Zpevněné plochy'!$C$4:$J$76,'002 - SO 02 Zpevněné plochy'!$C$82:$J$105,'002 - SO 02 Zpevněné plochy'!$C$111:$K$198</definedName>
    <definedName name="_xlnm.Print_Area" localSheetId="3">'003 - SO 03 Mobiliář'!$C$4:$J$76,'003 - SO 03 Mobiliář'!$C$82:$J$105,'003 - SO 03 Mobiliář'!$C$111:$K$240</definedName>
    <definedName name="_xlnm.Print_Area" localSheetId="4">'004 - SO 04 Pochůzí lávka...'!$C$4:$J$76,'004 - SO 04 Pochůzí lávka...'!$C$82:$J$106,'004 - SO 04 Pochůzí lávka...'!$C$112:$K$212</definedName>
    <definedName name="_xlnm.Print_Area" localSheetId="5">'005 - SO 05 Oprava stávaj...'!$C$4:$J$76,'005 - SO 05 Oprava stávaj...'!$C$82:$J$106,'005 - SO 05 Oprava stávaj...'!$C$112:$K$211</definedName>
    <definedName name="_xlnm.Print_Area" localSheetId="6">'006 - Ostatní a vedlejší ...'!$C$4:$J$76,'006 - Ostatní a vedlejší ...'!$C$82:$J$116,'006 - Ostatní a vedlejší ...'!$C$122:$K$188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'001 - SO 01 Revitalizace ...'!$132:$132</definedName>
    <definedName name="_xlnm.Print_Titles" localSheetId="2">'002 - SO 02 Zpevněné plochy'!$125:$125</definedName>
    <definedName name="_xlnm.Print_Titles" localSheetId="3">'003 - SO 03 Mobiliář'!$125:$125</definedName>
    <definedName name="_xlnm.Print_Titles" localSheetId="4">'004 - SO 04 Pochůzí lávka...'!$126:$126</definedName>
    <definedName name="_xlnm.Print_Titles" localSheetId="5">'005 - SO 05 Oprava stávaj...'!$126:$126</definedName>
    <definedName name="_xlnm.Print_Titles" localSheetId="6">'006 - Ostatní a vedlejší ...'!$136:$136</definedName>
  </definedNames>
  <calcPr calcId="162913"/>
</workbook>
</file>

<file path=xl/sharedStrings.xml><?xml version="1.0" encoding="utf-8"?>
<sst xmlns="http://schemas.openxmlformats.org/spreadsheetml/2006/main" count="10019" uniqueCount="1449">
  <si>
    <t>Export Komplet</t>
  </si>
  <si>
    <t/>
  </si>
  <si>
    <t>2.0</t>
  </si>
  <si>
    <t>False</t>
  </si>
  <si>
    <t>{7e768979-440f-4608-a0f9-ab6cdb100ef6}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</si>
  <si>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</si>
  <si>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</si>
  <si>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</si>
  <si>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</si>
  <si>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</si>
  <si>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</si>
  <si>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</si>
  <si>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</si>
  <si>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</si>
  <si>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Hydroprojekt-216188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</si>
  <si>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</si>
  <si>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</si>
  <si>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rybníků ve Výškovicích</t>
  </si>
  <si>
    <t>KSO:</t>
  </si>
  <si>
    <t>CC-CZ:</t>
  </si>
  <si>
    <t>Místo:</t>
  </si>
  <si>
    <t xml:space="preserve"> </t>
  </si>
  <si>
    <t>Datum:</t>
  </si>
  <si>
    <t>17. 4. 2019</t>
  </si>
  <si>
    <t>Zadavatel:</t>
  </si>
  <si>
    <t>IČ:</t>
  </si>
  <si>
    <t>Statutární město Ostrava, MO Ostrava-Jih</t>
  </si>
  <si>
    <t>DIČ:</t>
  </si>
  <si>
    <t>Uchazeč:</t>
  </si>
  <si>
    <t>Vyplň údaj</t>
  </si>
  <si>
    <t>Projektant:</t>
  </si>
  <si>
    <t>Sweco Hydroprojekt a.s., divize Morava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</si>
  <si>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</si>
  <si>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</si>
  <si>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</si>
  <si>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</si>
  <si>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</si>
  <si>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</si>
  <si>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</si>
  <si>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</si>
  <si>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</si>
  <si>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</si>
  <si>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</si>
  <si>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</si>
  <si>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</si>
  <si>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</si>
  <si>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</si>
  <si>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</si>
  <si>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</si>
  <si>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</si>
  <si>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</si>
  <si>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</si>
  <si>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</si>
  <si>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</si>
  <si>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</si>
  <si>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</si>
  <si>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</si>
  <si>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</si>
  <si>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</si>
  <si>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</si>
  <si>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</si>
  <si>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</si>
  <si>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</si>
  <si>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</si>
  <si>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</si>
  <si>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</si>
  <si>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</si>
  <si>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</si>
  <si>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</si>
  <si>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</si>
  <si>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</si>
  <si>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</si>
  <si>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</si>
  <si>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</si>
  <si>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</si>
  <si>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</si>
  <si>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</si>
  <si>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</si>
  <si>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</si>
  <si>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</si>
  <si>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</si>
  <si>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</si>
  <si>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{0ba5071e-1793-451f-83b3-c60303b31686}</t>
  </si>
  <si>
    <t>2</t>
  </si>
  <si>
    <t>/</t>
  </si>
  <si>
    <t>001</t>
  </si>
  <si>
    <t>SO 01 Revitalizace rybníků včetně vodohospodářských objektů</t>
  </si>
  <si>
    <t>Soupis</t>
  </si>
  <si>
    <t>{6a5fed80-55ec-499e-9e4e-28948f7d3108}</t>
  </si>
  <si>
    <t>002</t>
  </si>
  <si>
    <t>SO 02 Zpevněné plochy</t>
  </si>
  <si>
    <t>{34eed8c0-6f4e-47c6-b83f-2e6627a0c71e}</t>
  </si>
  <si>
    <t>003</t>
  </si>
  <si>
    <t>SO 03 Mobiliář</t>
  </si>
  <si>
    <t>{3e777437-1579-4774-ba3d-7cb6a39bb77c}</t>
  </si>
  <si>
    <t>004</t>
  </si>
  <si>
    <t>SO 04 Pochůzí lávka s vyhlídkovou terasou</t>
  </si>
  <si>
    <t>{5603679d-af9c-4437-93dc-5c38613c344d}</t>
  </si>
  <si>
    <t>005</t>
  </si>
  <si>
    <t>SO 05 Oprava stávajícího oplocení</t>
  </si>
  <si>
    <t>{234006e4-01b6-4f3e-8040-a7ec300700b9}</t>
  </si>
  <si>
    <t>006</t>
  </si>
  <si>
    <t>Ostatní a vedlejší náklady</t>
  </si>
  <si>
    <t>{da35de97-3c0e-4658-9a15-75519e20a7bf}</t>
  </si>
  <si>
    <t>KRYCÍ LIST SOUPISU PRACÍ</t>
  </si>
  <si>
    <t>Objekt:</t>
  </si>
  <si>
    <t>01 - Revitalizace rybníků ve Výškovicích</t>
  </si>
  <si>
    <t>Soupis:</t>
  </si>
  <si>
    <t>001 - SO 01 Revitalizace rybníků včetně vodohospodářských objektů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</si>
  <si>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</si>
  <si>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</si>
  <si>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</si>
  <si>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</si>
  <si>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</si>
  <si>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</si>
  <si>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</si>
  <si>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1a - Zemní práce - kácení a mýcení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</si>
  <si>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</si>
  <si>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</si>
  <si>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</si>
  <si>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</si>
  <si>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</si>
  <si>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</si>
  <si>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</si>
  <si>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</si>
  <si>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</si>
  <si>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</si>
  <si>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</si>
  <si>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</si>
  <si>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</si>
  <si>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</si>
  <si>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</si>
  <si>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</si>
  <si>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</si>
  <si>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</si>
  <si>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</si>
  <si>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</si>
  <si>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</si>
  <si>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</si>
  <si>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</si>
  <si>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</si>
  <si>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</si>
  <si>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</si>
  <si>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</si>
  <si>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</si>
  <si>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</si>
  <si>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</si>
  <si>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</si>
  <si>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2019 01</t>
  </si>
  <si>
    <t>4</t>
  </si>
  <si>
    <t>-1664836204</t>
  </si>
  <si>
    <t>PP</t>
  </si>
  <si>
    <t>Čerpání vody na dopravní výšku do 10 m s uvažovaným průměrným přítokem do 500 l/min</t>
  </si>
  <si>
    <t>VV</t>
  </si>
  <si>
    <t>přečerpávání akumulovaných vod zejména při atmosférických srážkách</t>
  </si>
  <si>
    <t>30*12</t>
  </si>
  <si>
    <t>115101301</t>
  </si>
  <si>
    <t>Pohotovost čerpací soupravy pro dopravní výšku do 10 m přítok do 500 l/min</t>
  </si>
  <si>
    <t>den</t>
  </si>
  <si>
    <t>-575825898</t>
  </si>
  <si>
    <t>Pohotovost záložní čerpací soupravy pro dopravní výšku do 10 m s uvažovaným průměrným přítokem do 500 l/min</t>
  </si>
  <si>
    <t>3</t>
  </si>
  <si>
    <t>121101101</t>
  </si>
  <si>
    <t>Sejmutí ornice s přemístěním na vzdálenost do 50 m</t>
  </si>
  <si>
    <t>m3</t>
  </si>
  <si>
    <t>1739945736</t>
  </si>
  <si>
    <t>Sejmutí ornice nebo lesní půdy  s vodorovným přemístěním na hromady v místě upotřebení nebo na dočasné či trvalé skládky se složením, na vzdálenost do 50 m</t>
  </si>
  <si>
    <t>P</t>
  </si>
  <si>
    <t>Poznámka k položce:
viz TZ př.č. D.1.1.0 a v.č. D.1.1.1.1 až 13</t>
  </si>
  <si>
    <t>plocha dle autocad, tl.100mm</t>
  </si>
  <si>
    <t>1900*0,1</t>
  </si>
  <si>
    <t>122201402</t>
  </si>
  <si>
    <t>Vykopávky v zemníku na suchu v hornině tř. 3 objem do 1000 m3</t>
  </si>
  <si>
    <t>1826932121</t>
  </si>
  <si>
    <t>Vykopávky v zemnících na suchu  s přehozením výkopku na vzdálenost do 3 m nebo s naložením na dopravní prostředek v hornině tř. 3 přes 100 do 1 000 m3</t>
  </si>
  <si>
    <t>objemy dle autocad</t>
  </si>
  <si>
    <t>Odstranění stávající hráze mezi rybníkem č.1 a č.3</t>
  </si>
  <si>
    <t>285</t>
  </si>
  <si>
    <t>Posunutí břehových hran u rybníku č.2</t>
  </si>
  <si>
    <t>280</t>
  </si>
  <si>
    <t>Součet</t>
  </si>
  <si>
    <t>5</t>
  </si>
  <si>
    <t>122201409</t>
  </si>
  <si>
    <t>Příplatek za lepivost u vykopávek v zemníku na suchu v hornině tř. 3</t>
  </si>
  <si>
    <t>1821761993</t>
  </si>
  <si>
    <t>Vykopávky v zemnících na suchu  s přehozením výkopku na vzdálenost do 3 m nebo s naložením na dopravní prostředek v hornině tř. 3 Příplatek k cenám za lepivost horniny tř. 3</t>
  </si>
  <si>
    <t>565/2</t>
  </si>
  <si>
    <t>6</t>
  </si>
  <si>
    <t>122703602</t>
  </si>
  <si>
    <t>Odstranění nánosů při únosnosti dna přes 40 do 60 kPa</t>
  </si>
  <si>
    <t>1427930217</t>
  </si>
  <si>
    <t>Odstranění nánosů z vypuštěných vodních nádrží nebo rybníků s uložením do hromad na vzdálenost do 20 m ve výkopišti při únosnosti dna přes 40 kPa do 60 kPa</t>
  </si>
  <si>
    <t>3515</t>
  </si>
  <si>
    <t>7</t>
  </si>
  <si>
    <t>131201101</t>
  </si>
  <si>
    <t>Hloubení jam nezapažených v hornině tř. 3 objemu do 100 m3</t>
  </si>
  <si>
    <t>2011649644</t>
  </si>
  <si>
    <t>Hloubení nezapažených jam a zářezů s urovnáním dna do předepsaného profilu a spádu v hornině tř. 3 do 100 m3</t>
  </si>
  <si>
    <t>Požerák č.1</t>
  </si>
  <si>
    <t>1,9*2,1*0,8</t>
  </si>
  <si>
    <t>požerák č.2</t>
  </si>
  <si>
    <t>1,9*2,1*0,88</t>
  </si>
  <si>
    <t>výustní objekt</t>
  </si>
  <si>
    <t>2,9*2,1*0,77</t>
  </si>
  <si>
    <t>8</t>
  </si>
  <si>
    <t>131201109</t>
  </si>
  <si>
    <t>Příplatek za lepivost u hloubení jam nezapažených v hornině tř. 3</t>
  </si>
  <si>
    <t>1194621632</t>
  </si>
  <si>
    <t>Hloubení nezapažených jam a zářezů s urovnáním dna do předepsaného profilu a spádu Příplatek k cenám za lepivost horniny tř. 3</t>
  </si>
  <si>
    <t>11,392/2</t>
  </si>
  <si>
    <t>9</t>
  </si>
  <si>
    <t>132201202</t>
  </si>
  <si>
    <t>Hloubení rýh š do 2000 mm v hornině tř. 3 objemu do 1000 m3</t>
  </si>
  <si>
    <t>1723717584</t>
  </si>
  <si>
    <t>Hloubení zapažených i nezapažených rýh šířky přes 600 do 2 000 mm  s urovnáním dna do předepsaného profilu a spádu v hornině tř. 3 přes 100 do 1 000 m3</t>
  </si>
  <si>
    <t>přívod vody z jímacího zařízení</t>
  </si>
  <si>
    <t>74,5*0,8*0,8</t>
  </si>
  <si>
    <t>Odotokový žlab č.1</t>
  </si>
  <si>
    <t>52</t>
  </si>
  <si>
    <t>Odtokový žlab č.2</t>
  </si>
  <si>
    <t>38</t>
  </si>
  <si>
    <t>Strouha pro dočasné převedení vody</t>
  </si>
  <si>
    <t>10</t>
  </si>
  <si>
    <t>132201209</t>
  </si>
  <si>
    <t>Příplatek za lepivost k hloubení rýh š do 2000 mm v hornině tř. 3</t>
  </si>
  <si>
    <t>151447296</t>
  </si>
  <si>
    <t>Hloubení zapažených i nezapažených rýh šířky přes 600 do 2 000 mm  s urovnáním dna do předepsaného profilu a spádu v hornině tř. 3 Příplatek k cenám za lepivost horniny tř. 3</t>
  </si>
  <si>
    <t>142,68/2</t>
  </si>
  <si>
    <t>11</t>
  </si>
  <si>
    <t>161101102</t>
  </si>
  <si>
    <t>Svislé přemístění výkopku z horniny tř. 1 až 4 hl výkopu do 4 m</t>
  </si>
  <si>
    <t>-1264675826</t>
  </si>
  <si>
    <t>Svislé přemístění výkopku  bez naložení do dopravní nádoby avšak s vyprázdněním dopravní nádoby na hromadu nebo do dopravního prostředku z horniny tř. 1 až 4, při hloubce výkopu přes 2,5 do 4 m</t>
  </si>
  <si>
    <t>660*0,16</t>
  </si>
  <si>
    <t>12</t>
  </si>
  <si>
    <t>162301102</t>
  </si>
  <si>
    <t>Vodorovné přemístění do 1000 m výkopku/sypaniny z horniny tř. 1 až 4 - ornice na mezideponii</t>
  </si>
  <si>
    <t>-1718585804</t>
  </si>
  <si>
    <t>Vodorovné přemístění výkopku nebo sypaniny po suchu  na obvyklém dopravním prostředku, bez naložení výkopku, avšak se složením bez rozhrnutí z horniny tř. 1 až 4 na vzdálenost přes 500 do 1 000 m</t>
  </si>
  <si>
    <t>13</t>
  </si>
  <si>
    <t>162301102,1</t>
  </si>
  <si>
    <t>Vodorovné přemístění do 1000 m výkopku/sypaniny z horniny tř. 1 až 4 - ornice zpět na stavbu</t>
  </si>
  <si>
    <t>1931270977</t>
  </si>
  <si>
    <t>14</t>
  </si>
  <si>
    <t>162301102,2</t>
  </si>
  <si>
    <t>Vodorovné přemístění do 1000 m výkopku/sypaniny z horniny tř. 1 až 4 - zemina na mezideponii</t>
  </si>
  <si>
    <t>1333757267</t>
  </si>
  <si>
    <t>vykopávky</t>
  </si>
  <si>
    <t>565</t>
  </si>
  <si>
    <t>výkop rýh</t>
  </si>
  <si>
    <t>142,68</t>
  </si>
  <si>
    <t>162301102,3</t>
  </si>
  <si>
    <t>Vodorovné přemístění do 1000 m výkopku/sypaniny z horniny tř. 1 až 4 - zemina zpět na stavbu</t>
  </si>
  <si>
    <t>-1938650482</t>
  </si>
  <si>
    <t>16</t>
  </si>
  <si>
    <t>162701105</t>
  </si>
  <si>
    <t>Vodorovné přemístění do 10000 m výkopku/sypaniny z horniny tř. 1 až 4</t>
  </si>
  <si>
    <t>1406676028</t>
  </si>
  <si>
    <t>Vodorovné přemístění výkopku nebo sypaniny po suchu  na obvyklém dopravním prostředku, bez naložení výkopku, avšak se složením bez rozhrnutí z horniny tř. 1 až 4 na vzdálenost přes 9 000 do 10 000 m</t>
  </si>
  <si>
    <t>nánosy</t>
  </si>
  <si>
    <t>hloubení jam</t>
  </si>
  <si>
    <t>11,392</t>
  </si>
  <si>
    <t>zemina z výkopů rýh a vykopávek pro koryta  na trvalou skládku</t>
  </si>
  <si>
    <t>393,76</t>
  </si>
  <si>
    <t>17</t>
  </si>
  <si>
    <t>167101102</t>
  </si>
  <si>
    <t>Nakládání výkopku z hornin tř. 1 až 4 přes 100 m3 - ornice zpět na savbu</t>
  </si>
  <si>
    <t>2048361034</t>
  </si>
  <si>
    <t>Nakládání, skládání a překládání neulehlého výkopku nebo sypaniny  nakládání, množství přes 100 m3, z hornin tř. 1 až 4</t>
  </si>
  <si>
    <t>18</t>
  </si>
  <si>
    <t>167101102,1</t>
  </si>
  <si>
    <t>Nakládání výkopku z hornin tř. 1 až 4 přes 100 m3 - zemina zpět na savbu</t>
  </si>
  <si>
    <t>2004034416</t>
  </si>
  <si>
    <t>zásyp</t>
  </si>
  <si>
    <t>30,92</t>
  </si>
  <si>
    <t>násypy břehů a hrází</t>
  </si>
  <si>
    <t>283</t>
  </si>
  <si>
    <t>19</t>
  </si>
  <si>
    <t>167101102,2</t>
  </si>
  <si>
    <t>Nakládání výkopku z hornin tř. 1 až 4 přes 100 m3 - zemina + nánosy na tvalou skládku</t>
  </si>
  <si>
    <t>-1396937865</t>
  </si>
  <si>
    <t>zemina na mezideponii</t>
  </si>
  <si>
    <t>707,68</t>
  </si>
  <si>
    <t>zemina zpět</t>
  </si>
  <si>
    <t>-313,92</t>
  </si>
  <si>
    <t>20</t>
  </si>
  <si>
    <t>171101103</t>
  </si>
  <si>
    <t>Uložení sypaniny z hornin soudržných do násypů zhutněných do 100 % PS</t>
  </si>
  <si>
    <t>-1095467218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</si>
  <si>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</si>
  <si>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Násypy a dosypy břehů hrází do požadovaného tvaru</t>
  </si>
  <si>
    <t>171103100R</t>
  </si>
  <si>
    <t>Provedení dočasných zemních hrázek pro převedení vody hor. tř. 1až4, vč. následného odstranění, vč. nákladu na manipulaci s výkopkem</t>
  </si>
  <si>
    <t>-332305695</t>
  </si>
  <si>
    <t>Zemní hrázky přívodních a odpadních melioračních kanálů  zhutňované po vrstvách tloušťky 200 mm, s přemístěním sypaniny do 20 m nebo s jejím přehozením do 3 m z hornin tř. 1 až 4</t>
  </si>
  <si>
    <t>objem dle autocad</t>
  </si>
  <si>
    <t>22</t>
  </si>
  <si>
    <t>171201201</t>
  </si>
  <si>
    <t>Uložení sypaniny na skládky</t>
  </si>
  <si>
    <t>-2107640039</t>
  </si>
  <si>
    <t>Uložení sypaniny  na skládky</t>
  </si>
  <si>
    <t>23</t>
  </si>
  <si>
    <t>171201211</t>
  </si>
  <si>
    <t>Poplatek za uložení stavebního odpadu - zeminy a kameniva na skládce</t>
  </si>
  <si>
    <t>t</t>
  </si>
  <si>
    <t>2110061638</t>
  </si>
  <si>
    <t>Poplatek za uložení stavebního odpadu na skládce (skládkovné) zeminy a kameniva zatříděného do Katalogu odpadů pod kódem 170 504</t>
  </si>
  <si>
    <t>3920,152*1,8 'Přepočtené koeficientem množství</t>
  </si>
  <si>
    <t>24</t>
  </si>
  <si>
    <t>174101101</t>
  </si>
  <si>
    <t>Zásyp jam, šachet rýh nebo kolem objektů sypaninou se zhutněním</t>
  </si>
  <si>
    <t>-140344236</t>
  </si>
  <si>
    <t>Zásyp sypaninou z jakékoliv horniny  s uložením výkopku ve vrstvách se zhutněním jam, šachet, rýh nebo kolem objektů v těchto vykopávkách</t>
  </si>
  <si>
    <t>74,5*0,8*(0,8-0,1-0,5)</t>
  </si>
  <si>
    <t>Zásyp strouhy pro dočasné převedení vody</t>
  </si>
  <si>
    <t>Zásyp stávajícího přítoku</t>
  </si>
  <si>
    <t>25</t>
  </si>
  <si>
    <t>175111101</t>
  </si>
  <si>
    <t>Obsypání potrubí ručně sypaninou bez prohození sítem, uloženou do 3 m</t>
  </si>
  <si>
    <t>1196818208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</si>
  <si>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</si>
  <si>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74,5*0,8*0,5</t>
  </si>
  <si>
    <t>26</t>
  </si>
  <si>
    <t>M</t>
  </si>
  <si>
    <t>58337331</t>
  </si>
  <si>
    <t>štěrkopísek frakce 0/22</t>
  </si>
  <si>
    <t>1062185827</t>
  </si>
  <si>
    <t>29,8*2 'Přepočtené koeficientem množství</t>
  </si>
  <si>
    <t>27</t>
  </si>
  <si>
    <t>182103800R</t>
  </si>
  <si>
    <t>Provedení zápletového plůtku výšky 1m s použítím kůlu průměru 10cm ve vzdálenosti 0,6m a s výpletem mezi kůly z vrbového proutí DN 2-4cm, vč. dodávky materiálu</t>
  </si>
  <si>
    <t>m</t>
  </si>
  <si>
    <t>1562463588</t>
  </si>
  <si>
    <t>28</t>
  </si>
  <si>
    <t>181111111</t>
  </si>
  <si>
    <t>Plošná úprava terénu do 500 m2 zemina tř 1 až 4 nerovnosti do 100 mm v rovinně a svahu do 1:5</t>
  </si>
  <si>
    <t>m2</t>
  </si>
  <si>
    <t>2121227552</t>
  </si>
  <si>
    <t>Plošná úprava terénu v zemině tř. 1 až 4 s urovnáním povrchu bez doplnění ornice souvislé plochy do 500 m2 při nerovnostech terénu přes 50 do 100 mm v rovině nebo na svahu do 1:5</t>
  </si>
  <si>
    <t>29</t>
  </si>
  <si>
    <t>181111112</t>
  </si>
  <si>
    <t>Plošná úprava terénu do 500 m2 zemina tř 1 až 4 nerovnosti do 100 mm ve svahu do 1:2</t>
  </si>
  <si>
    <t>920177799</t>
  </si>
  <si>
    <t>Plošná úprava terénu v zemině tř. 1 až 4 s urovnáním povrchu bez doplnění ornice souvislé plochy do 500 m2 při nerovnostech terénu přes 50 do 100 mm na svahu přes 1:5 do 1:2</t>
  </si>
  <si>
    <t>30</t>
  </si>
  <si>
    <t>181301111</t>
  </si>
  <si>
    <t>Rozprostření ornice tl vrstvy do 100 mm pl přes 500 m2 v rovině nebo ve svahu do 1:5</t>
  </si>
  <si>
    <t>1074161581</t>
  </si>
  <si>
    <t>Rozprostření a urovnání ornice v rovině nebo ve svahu sklonu do 1:5 při souvislé ploše přes 500 m2, tl. vrstvy do 100 mm</t>
  </si>
  <si>
    <t>plocha dle autocad, vč. ploch kolem komunikací SO02</t>
  </si>
  <si>
    <t>2000</t>
  </si>
  <si>
    <t>31</t>
  </si>
  <si>
    <t>181,1-R</t>
  </si>
  <si>
    <t>Zatravnění a ohumusování, vč. zálivky vodou a dodávky materiálů v rovině mebo ve svahu do 1:5</t>
  </si>
  <si>
    <t>1072952858</t>
  </si>
  <si>
    <t>32</t>
  </si>
  <si>
    <t>182101101</t>
  </si>
  <si>
    <t>Svahování v zářezech v hornině tř. 1 až 4</t>
  </si>
  <si>
    <t>1437551590</t>
  </si>
  <si>
    <t>Svahování trvalých svahů do projektovaných profilů  s potřebným přemístěním výkopku při svahování v zářezech v hornině tř. 1 až 4</t>
  </si>
  <si>
    <t xml:space="preserve">břehy </t>
  </si>
  <si>
    <t>500</t>
  </si>
  <si>
    <t>ostrůvek</t>
  </si>
  <si>
    <t>35</t>
  </si>
  <si>
    <t>33</t>
  </si>
  <si>
    <t>182301131</t>
  </si>
  <si>
    <t>Rozprostření ornice pl přes 500 m2 ve svahu přes 1:5 tl vrstvy do 100 mm</t>
  </si>
  <si>
    <t>1184429134</t>
  </si>
  <si>
    <t>Rozprostření a urovnání ornice ve svahu sklonu přes 1:5 při souvislé ploše přes 500 m2, tl. vrstvy do 100 mm</t>
  </si>
  <si>
    <t>34</t>
  </si>
  <si>
    <t>181,2-R</t>
  </si>
  <si>
    <t>Zatravnění a ohumusování, vč. zálivky vodou a dodávky materiálů v rovině mebo ve svahu přes 1:5</t>
  </si>
  <si>
    <t>41708459</t>
  </si>
  <si>
    <t>10364101</t>
  </si>
  <si>
    <t>zemina pro terénní úpravy -  ornice</t>
  </si>
  <si>
    <t>249391081</t>
  </si>
  <si>
    <t>plocha k ohumusování - plocha sejmutí ornice</t>
  </si>
  <si>
    <t>(2500-1900)*0,1</t>
  </si>
  <si>
    <t>60*1,7 'Přepočtené koeficientem množství</t>
  </si>
  <si>
    <t>36</t>
  </si>
  <si>
    <t>183,1-R</t>
  </si>
  <si>
    <t>Výsadba vodních rostlin v litoralním pásmu, 3-5 ks/m2, vč. dodávky materiálu, zálivky vodou</t>
  </si>
  <si>
    <t>1203888004</t>
  </si>
  <si>
    <t>Výsadba vodních rostlin v litoralním pásmu, 3-5 ks/m2, složení rostlinstva viz TZ  D.1.1.0</t>
  </si>
  <si>
    <t>1100</t>
  </si>
  <si>
    <t>37</t>
  </si>
  <si>
    <t>183,2-R</t>
  </si>
  <si>
    <t>Výsadba kvetoucích bylin, 20-35 ks/m2, vč. dodávky materiálu, zálivky vodou</t>
  </si>
  <si>
    <t>582029629</t>
  </si>
  <si>
    <t>Výsadba kvetoucích bylin, 20-35 ks/m2, složení rostlinstva viz TZ  D.1.1.0
(kyprej vrbice, kozlík lékařský, rozrazil potoční, kosatec žlutý, blatouch bahenní)</t>
  </si>
  <si>
    <t>360</t>
  </si>
  <si>
    <t>183101215</t>
  </si>
  <si>
    <t>Jamky pro výsadbu s výměnou 50 % půdy zeminy tř 1 až 4 objem do 0,4 m3 v rovině a svahu do 1:5</t>
  </si>
  <si>
    <t>kus</t>
  </si>
  <si>
    <t>905496852</t>
  </si>
  <si>
    <t>Hloubení jamek pro vysazování rostlin v zemině tř.1 až 4 s výměnou půdy z 50% v rovině nebo na svahu do 1:5, objemu přes 0,125 do 0,40 m3</t>
  </si>
  <si>
    <t>11+10+12+10+12+5+12+11+4</t>
  </si>
  <si>
    <t>39</t>
  </si>
  <si>
    <t>1031110-R1</t>
  </si>
  <si>
    <t>směs rašeliny, ornice a písku v poměru 1:1:1</t>
  </si>
  <si>
    <t>-1735178274</t>
  </si>
  <si>
    <t>Zemina pro vylepšení bude namíchána v poměru 1:1:1 ornice, rašelina, písek</t>
  </si>
  <si>
    <t>87,000*0,4</t>
  </si>
  <si>
    <t>40</t>
  </si>
  <si>
    <t>183111214</t>
  </si>
  <si>
    <t>Jamky pro výsadbu s výměnou 50 % půdy zeminy tř 1 až 4 objem do 0,02 m3 v rovině a svahu do 1:5</t>
  </si>
  <si>
    <t>-1142973068</t>
  </si>
  <si>
    <t>Hloubení jamek pro vysazování rostlin v zemině tř.1 až 4 s výměnou půdy z 50% v rovině nebo na svahu do 1:5, objemu přes 0,01 do 0,02 m3</t>
  </si>
  <si>
    <t>41</t>
  </si>
  <si>
    <t>1031110-R2</t>
  </si>
  <si>
    <t>1840989678</t>
  </si>
  <si>
    <t>5*0,02</t>
  </si>
  <si>
    <t>42</t>
  </si>
  <si>
    <t>184102111</t>
  </si>
  <si>
    <t>Výsadba dřeviny s balem D do 0,2 m do jamky se zalitím v rovině a svahu do 1:5</t>
  </si>
  <si>
    <t>-1898938074</t>
  </si>
  <si>
    <t>Výsadba dřeviny s balem do předem vyhloubené jamky se zalitím  v rovině nebo na svahu do 1:5, při průměru balu přes 100 do 200 mm</t>
  </si>
  <si>
    <t>43</t>
  </si>
  <si>
    <t>026,10-R</t>
  </si>
  <si>
    <t>Loubinec pětilistý  (Parthenocissus quinquefolia)</t>
  </si>
  <si>
    <t>-1028249349</t>
  </si>
  <si>
    <t>44</t>
  </si>
  <si>
    <t>184102114</t>
  </si>
  <si>
    <t>Výsadba dřeviny s balem D do 0,5 m do jamky se zalitím v rovině a svahu do 1:5</t>
  </si>
  <si>
    <t>-1723243073</t>
  </si>
  <si>
    <t>Výsadba dřeviny s balem do předem vyhloubené jamky se zalitím  v rovině nebo na svahu do 1:5, při průměru balu přes 400 do 500 mm</t>
  </si>
  <si>
    <t>45</t>
  </si>
  <si>
    <t>026,1-R</t>
  </si>
  <si>
    <t>Vrba křehká (Salix fragilis), obvod kmene 14-16cm</t>
  </si>
  <si>
    <t>400599701</t>
  </si>
  <si>
    <t>46</t>
  </si>
  <si>
    <t>026,2-R</t>
  </si>
  <si>
    <t>Vrba bílá (Salix alba), obvod kmene 14-16cm</t>
  </si>
  <si>
    <t>-1210591676</t>
  </si>
  <si>
    <t>47</t>
  </si>
  <si>
    <t>026,3-R</t>
  </si>
  <si>
    <t>Střemcha obecná (prunus padus), obvod kmene 14-16cm</t>
  </si>
  <si>
    <t>1465724742</t>
  </si>
  <si>
    <t>48</t>
  </si>
  <si>
    <t>026,4-R</t>
  </si>
  <si>
    <t>Dub bahenní (Quercus palustris), obvod kmene 14-16cm</t>
  </si>
  <si>
    <t>-1308725888</t>
  </si>
  <si>
    <t>49</t>
  </si>
  <si>
    <t>026,5-R</t>
  </si>
  <si>
    <t>Olše lepkavá (Alnus gutinosa), obvod kmene 14-16cm</t>
  </si>
  <si>
    <t>528417340</t>
  </si>
  <si>
    <t>50</t>
  </si>
  <si>
    <t>026,6-R</t>
  </si>
  <si>
    <t>Jílm habrolistý (ulmus minor), obvod kmene 14-16cm</t>
  </si>
  <si>
    <t>-1849797618</t>
  </si>
  <si>
    <t>51</t>
  </si>
  <si>
    <t>026,7-R</t>
  </si>
  <si>
    <t>Jílm vaz (Ulmus leavis), obvod kmene 14-16cm</t>
  </si>
  <si>
    <t>-1945242951</t>
  </si>
  <si>
    <t>026,8-R</t>
  </si>
  <si>
    <t>Topol bílý (Populus alba), obvod kmene 14-16cm</t>
  </si>
  <si>
    <t>-33851269</t>
  </si>
  <si>
    <t>53</t>
  </si>
  <si>
    <t>026,9-R</t>
  </si>
  <si>
    <t>Javor cukrový (Acer sacchrum), obvod kmene 14-16cm</t>
  </si>
  <si>
    <t>1628151533</t>
  </si>
  <si>
    <t>54</t>
  </si>
  <si>
    <t>184,5-R</t>
  </si>
  <si>
    <t>Příplatek za přihnojení k výsadbě stromů a keřů, vč. dodávky materiálu</t>
  </si>
  <si>
    <t>ks</t>
  </si>
  <si>
    <t>-740857120</t>
  </si>
  <si>
    <t>87+5</t>
  </si>
  <si>
    <t>55</t>
  </si>
  <si>
    <t>184215132</t>
  </si>
  <si>
    <t>Ukotvení kmene dřevin třemi kůly D do 0,1 m délky do 2 m, vč. převázky</t>
  </si>
  <si>
    <t>1885565288</t>
  </si>
  <si>
    <t>Ukotvení dřeviny kůly třemi kůly, délky přes 1 do 2 m</t>
  </si>
  <si>
    <t>87*3</t>
  </si>
  <si>
    <t>56</t>
  </si>
  <si>
    <t>60591253</t>
  </si>
  <si>
    <t>kůl vyvazovací dřevěný impregnovaný D 8cm dl 2m</t>
  </si>
  <si>
    <t>-1952321223</t>
  </si>
  <si>
    <t>57</t>
  </si>
  <si>
    <t>184813121</t>
  </si>
  <si>
    <t>Ochrana dřevin před okusem mechanicky rakosovou rohoží v rovině a svahu do 1:5</t>
  </si>
  <si>
    <t>74272673</t>
  </si>
  <si>
    <t>Ochrana dřevin před okusem zvěří mechanicky v rovině nebo ve svahu do 1:5, pletivem, výšky do 2 m</t>
  </si>
  <si>
    <t>58</t>
  </si>
  <si>
    <t>184911421</t>
  </si>
  <si>
    <t>Mulčování rostlin kůrou tl. do 0,1 m v rovině a svahu do 1:5</t>
  </si>
  <si>
    <t>1701154778</t>
  </si>
  <si>
    <t>Mulčování vysazených rostlin mulčovací kůrou, tl. do 100 mm v rovině nebo na svahu do 1:5</t>
  </si>
  <si>
    <t>stromy</t>
  </si>
  <si>
    <t>87</t>
  </si>
  <si>
    <t>keře</t>
  </si>
  <si>
    <t>59</t>
  </si>
  <si>
    <t>10391100</t>
  </si>
  <si>
    <t>kůra mulčovací VL</t>
  </si>
  <si>
    <t>1919832781</t>
  </si>
  <si>
    <t>92*0,103 'Přepočtené koeficientem množství</t>
  </si>
  <si>
    <t>1a</t>
  </si>
  <si>
    <t>Zemní práce - kácení a mýcení</t>
  </si>
  <si>
    <t>60</t>
  </si>
  <si>
    <t>111101104</t>
  </si>
  <si>
    <t>Odstranění vegetace tvořena tvrdými mokřadními rostlinami (rákos, orobinec, zblochan, sítina a ostřice), vč. odvozu a likvidace</t>
  </si>
  <si>
    <t>ha</t>
  </si>
  <si>
    <t>1170251844</t>
  </si>
  <si>
    <t>Odstranění vegetace tvořena tvrdými mokřadními rostlinami (rákos, orobinec, zblochan, sítina a ostřice)</t>
  </si>
  <si>
    <t>1510/10000</t>
  </si>
  <si>
    <t>61</t>
  </si>
  <si>
    <t>111201102R</t>
  </si>
  <si>
    <t>Odstranění křovin a stromů průměru kmene do 100 mm i s kořeny z celkové plochy přes 1000 do 10000 m2, vč. odvozu a likvidace</t>
  </si>
  <si>
    <t>1059918794</t>
  </si>
  <si>
    <t>Odstranění křovin a stromů s odstraněním kořenů  průměru kmene do 100 mm do sklonu terénu 1 : 5, při celkové ploše přes 1 000 do 10 000 m2</t>
  </si>
  <si>
    <t>1800</t>
  </si>
  <si>
    <t>62</t>
  </si>
  <si>
    <t>112101101</t>
  </si>
  <si>
    <t>Odstranění stromů listnatých průměru kmene do 300 mm</t>
  </si>
  <si>
    <t>-2140061798</t>
  </si>
  <si>
    <t>Odstranění stromů s odřezáním kmene a s odvětvením listnatých, průměru kmene přes 100 do 300 mm</t>
  </si>
  <si>
    <t>63</t>
  </si>
  <si>
    <t>112101102</t>
  </si>
  <si>
    <t>Odstranění stromů listnatých průměru kmene do 500 mm</t>
  </si>
  <si>
    <t>554722323</t>
  </si>
  <si>
    <t>Odstranění stromů s odřezáním kmene a s odvětvením listnatých, průměru kmene přes 300 do 500 mm</t>
  </si>
  <si>
    <t>64</t>
  </si>
  <si>
    <t>112101103</t>
  </si>
  <si>
    <t>Odstranění stromů listnatých průměru kmene do 700 mm</t>
  </si>
  <si>
    <t>-346018766</t>
  </si>
  <si>
    <t>Odstranění stromů s odřezáním kmene a s odvětvením listnatých, průměru kmene přes 500 do 700 mm</t>
  </si>
  <si>
    <t>65</t>
  </si>
  <si>
    <t>112101104</t>
  </si>
  <si>
    <t>Odstranění stromů listnatých průměru kmene do 900 mm</t>
  </si>
  <si>
    <t>-2053823052</t>
  </si>
  <si>
    <t>Odstranění stromů s odřezáním kmene a s odvětvením listnatých, průměru kmene přes 700 do 900 mm</t>
  </si>
  <si>
    <t>66</t>
  </si>
  <si>
    <t>112101105</t>
  </si>
  <si>
    <t>Odstranění stromů listnatých průměru kmene do 1100 mm</t>
  </si>
  <si>
    <t>-188679243</t>
  </si>
  <si>
    <t>Odstranění stromů s odřezáním kmene a s odvětvením listnatých, průměru kmene přes 900 do 1100 mm</t>
  </si>
  <si>
    <t>67</t>
  </si>
  <si>
    <t>112201101</t>
  </si>
  <si>
    <t>Odstranění pařezů D do 300 mm</t>
  </si>
  <si>
    <t>193241403</t>
  </si>
  <si>
    <t>Odstranění pařezů  s jejich vykopáním, vytrháním nebo odstřelením, s přesekáním kořenů průměru přes 100 do 300 mm</t>
  </si>
  <si>
    <t>68</t>
  </si>
  <si>
    <t>112201102</t>
  </si>
  <si>
    <t>Odstranění pařezů D do 500 mm</t>
  </si>
  <si>
    <t>1275240647</t>
  </si>
  <si>
    <t>Odstranění pařezů  s jejich vykopáním, vytrháním nebo odstřelením, s přesekáním kořenů průměru přes 300 do 500 mm</t>
  </si>
  <si>
    <t>69</t>
  </si>
  <si>
    <t>112201103</t>
  </si>
  <si>
    <t>Odstranění pařezů D do 700 mm</t>
  </si>
  <si>
    <t>1528015515</t>
  </si>
  <si>
    <t>Odstranění pařezů  s jejich vykopáním, vytrháním nebo odstřelením, s přesekáním kořenů průměru přes 500 do 700 mm</t>
  </si>
  <si>
    <t>70</t>
  </si>
  <si>
    <t>112201104</t>
  </si>
  <si>
    <t>Odstranění pařezů D do 900 mm</t>
  </si>
  <si>
    <t>-2008807863</t>
  </si>
  <si>
    <t>Odstranění pařezů  s jejich vykopáním, vytrháním nebo odstřelením, s přesekáním kořenů průměru přes 700 do 900 mm</t>
  </si>
  <si>
    <t>71</t>
  </si>
  <si>
    <t>112201105</t>
  </si>
  <si>
    <t>Odstranění pařezů D přes 900 mm</t>
  </si>
  <si>
    <t>2107397222</t>
  </si>
  <si>
    <t>Odstranění pařezů  s jejich vykopáním, vytrháním nebo odstřelením, s přesekáním kořenů průměru přes 900 mm</t>
  </si>
  <si>
    <t>72</t>
  </si>
  <si>
    <t>162301401</t>
  </si>
  <si>
    <t>Vodorovné přemístění větví stromů listnatých do 5 km D kmene do 300 mm</t>
  </si>
  <si>
    <t>-673145630</t>
  </si>
  <si>
    <t>Vodorovné přemístění větví, kmenů nebo pařezů  s naložením, složením a dopravou do 5000 m větví stromů listnatých, průměru kmene přes 100 do 300 mm</t>
  </si>
  <si>
    <t>73</t>
  </si>
  <si>
    <t>162301402</t>
  </si>
  <si>
    <t>Vodorovné přemístění větví stromů listnatých do 5 km D kmene do 500 mm</t>
  </si>
  <si>
    <t>42985029</t>
  </si>
  <si>
    <t>Vodorovné přemístění větví, kmenů nebo pařezů  s naložením, složením a dopravou do 5000 m větví stromů listnatých, průměru kmene přes 300 do 500 mm</t>
  </si>
  <si>
    <t>74</t>
  </si>
  <si>
    <t>162301403</t>
  </si>
  <si>
    <t>Vodorovné přemístění větví stromů listnatých do 5 km D kmene do 700 mm</t>
  </si>
  <si>
    <t>842998363</t>
  </si>
  <si>
    <t>Vodorovné přemístění větví, kmenů nebo pařezů  s naložením, složením a dopravou do 5000 m větví stromů listnatých, průměru kmene přes 500 do 700 mm</t>
  </si>
  <si>
    <t>75</t>
  </si>
  <si>
    <t>162301404</t>
  </si>
  <si>
    <t>Vodorovné přemístění větví stromů listnatých do 5 km D kmene do 1100 mm</t>
  </si>
  <si>
    <t>1149805032</t>
  </si>
  <si>
    <t>Vodorovné přemístění větví, kmenů nebo pařezů  s nložením, složením a dopravou do 5000 m větví stromů listnatých, průměru kmene přes 700 do 1100 mm</t>
  </si>
  <si>
    <t>76</t>
  </si>
  <si>
    <t>162301411</t>
  </si>
  <si>
    <t>Vodorovné přemístění kmenů stromů listnatých do 5 km D kmene do 300 mm</t>
  </si>
  <si>
    <t>-2001308459</t>
  </si>
  <si>
    <t>Vodorovné přemístění větví, kmenů nebo pařezů  s naložením, složením a dopravou do 5000 m kmenů stromů listnatých, průměru přes 100 do 300 mm</t>
  </si>
  <si>
    <t>77</t>
  </si>
  <si>
    <t>162301412</t>
  </si>
  <si>
    <t>Vodorovné přemístění kmenů stromů listnatých do 5 km D kmene do 500 mm</t>
  </si>
  <si>
    <t>1870316075</t>
  </si>
  <si>
    <t>Vodorovné přemístění větví, kmenů nebo pařezů  s naložením, složením a dopravou do 5000 m kmenů stromů listnatých, průměru přes 300 do 500 mm</t>
  </si>
  <si>
    <t>78</t>
  </si>
  <si>
    <t>162301413</t>
  </si>
  <si>
    <t>Vodorovné přemístění kmenů stromů listnatých do 5 km D kmene do 700 mm</t>
  </si>
  <si>
    <t>-1816316394</t>
  </si>
  <si>
    <t>Vodorovné přemístění větví, kmenů nebo pařezů  s naložením, složením a dopravou do 5000 m kmenů stromů listnatých, průměru přes 500 do 700 mm</t>
  </si>
  <si>
    <t>79</t>
  </si>
  <si>
    <t>162301414</t>
  </si>
  <si>
    <t>Vodorovné přemístění kmenů stromů listnatých do 5 km D kmene do 1100 mm</t>
  </si>
  <si>
    <t>-1509668834</t>
  </si>
  <si>
    <t>Vodorovné přemístění větví, kmenů nebo pařezů  s naložením, složením a dopravou do 5000 m kmenů stromů listnatých, průměru přes 700 do 1100 mm</t>
  </si>
  <si>
    <t>80</t>
  </si>
  <si>
    <t>162301421</t>
  </si>
  <si>
    <t>Vodorovné přemístění pařezů do 5 km D do 300 mm</t>
  </si>
  <si>
    <t>1510285002</t>
  </si>
  <si>
    <t>Vodorovné přemístění větví, kmenů nebo pařezů  s naložením, složením a dopravou do 5000 m pařezů kmenů, průměru přes 100 do 300 mm</t>
  </si>
  <si>
    <t>81</t>
  </si>
  <si>
    <t>162301422</t>
  </si>
  <si>
    <t>Vodorovné přemístění pařezů do 5 km D do 500 mm</t>
  </si>
  <si>
    <t>101971418</t>
  </si>
  <si>
    <t>Vodorovné přemístění větví, kmenů nebo pařezů  s naložením, složením a dopravou do 5000 m pařezů kmenů, průměru přes 300 do 500 mm</t>
  </si>
  <si>
    <t>82</t>
  </si>
  <si>
    <t>162301423</t>
  </si>
  <si>
    <t>Vodorovné přemístění pařezů do 5 km D do 700 mm</t>
  </si>
  <si>
    <t>1869768323</t>
  </si>
  <si>
    <t>Vodorovné přemístění větví, kmenů nebo pařezů  s naložením, složením a dopravou do 5000 m pařezů kmenů, průměru přes 500 do 700 mm</t>
  </si>
  <si>
    <t>83</t>
  </si>
  <si>
    <t>162301424</t>
  </si>
  <si>
    <t>Vodorovné přemístění pařezů do 5 km D do 1100 mm</t>
  </si>
  <si>
    <t>-302214843</t>
  </si>
  <si>
    <t>Vodorovné přemístění větví, kmenů nebo pařezů  s naložením, složením a dopravou do 5000 m pařezů kmenů, průměru přes 700 do 1100 mm</t>
  </si>
  <si>
    <t>84</t>
  </si>
  <si>
    <t>162301901</t>
  </si>
  <si>
    <t>Příplatek k vodorovnému přemístění větví stromů listnatých D kmene do 300 mm ZKD 5 km</t>
  </si>
  <si>
    <t>-895390723</t>
  </si>
  <si>
    <t>Vodorovné přemístění větví, kmenů nebo pařezů  s naložením, složením a dopravou Příplatek k cenám za každých dalších i započatých 5000 m přes 5000 m větví stromů listnatých, průměru kmene přes 100 do 300 mm</t>
  </si>
  <si>
    <t>32*3 'Přepočtené koeficientem množství</t>
  </si>
  <si>
    <t>85</t>
  </si>
  <si>
    <t>162301902</t>
  </si>
  <si>
    <t>Příplatek k vodorovnému přemístění větví stromů listnatých D kmene do 500 mm ZKD 5 km</t>
  </si>
  <si>
    <t>-507360395</t>
  </si>
  <si>
    <t>Vodorovné přemístění větví, kmenů nebo pařezů  s naložením, složením a dopravou Příplatek k cenám za každých dalších i započatých 5000 m přes 5000 m větví stromů listnatých, průměru kmene přes 300 do 500 mm</t>
  </si>
  <si>
    <t>19*3 'Přepočtené koeficientem množství</t>
  </si>
  <si>
    <t>86</t>
  </si>
  <si>
    <t>162301903</t>
  </si>
  <si>
    <t>Příplatek k vodorovnému přemístění větví stromů listnatých D kmene do 700 mm ZKD 5 km</t>
  </si>
  <si>
    <t>-1749088747</t>
  </si>
  <si>
    <t>Vodorovné přemístění větví, kmenů nebo pařezů  s naložením, složením a dopravou Příplatek k cenám za každých dalších i započatých 5000 m přes 5000 m větví stromů listnatých, průměru kmene přes 500 do 700 mm</t>
  </si>
  <si>
    <t>6*3 'Přepočtené koeficientem množství</t>
  </si>
  <si>
    <t>162301904</t>
  </si>
  <si>
    <t>Příplatek k vodorovnému přemístění větví stromů listnatých D kmene do 1100 mm ZKD 5 km</t>
  </si>
  <si>
    <t>-27239568</t>
  </si>
  <si>
    <t>Vodorovné přemístění větví, kmenů nebo pařezů  s naložením, složením a dopravou Příplatek k cenám za každých dalších i započatých 5000 m přes 5000 m větví stromů listnatých, průměru kmene přes 700 do 1100 mm</t>
  </si>
  <si>
    <t>5*3 'Přepočtené koeficientem množství</t>
  </si>
  <si>
    <t>88</t>
  </si>
  <si>
    <t>162301911</t>
  </si>
  <si>
    <t>Příplatek k vodorovnému přemístění kmenů stromů listnatých D kmene do 300 mm ZKD 5 km</t>
  </si>
  <si>
    <t>163585230</t>
  </si>
  <si>
    <t>Vodorovné přemístění větví, kmenů nebo pařezů  s naložením, složením a dopravou Příplatek k cenám za každých dalších i započatých 5000 m přes 5000 m kmenů stromů listnatých, o průměru přes 100 do 300 mm</t>
  </si>
  <si>
    <t>89</t>
  </si>
  <si>
    <t>162301912</t>
  </si>
  <si>
    <t>Příplatek k vodorovnému přemístění kmenů stromů listnatých D kmene do 500 mm ZKD 5 km</t>
  </si>
  <si>
    <t>1207862640</t>
  </si>
  <si>
    <t>Vodorovné přemístění větví, kmenů nebo pařezů  s naložením, složením a dopravou Příplatek k cenám za každých dalších i započatých 5000 m přes 5000 m kmenů stromů listnatých, o průměru přes 300 do 500 mm</t>
  </si>
  <si>
    <t>90</t>
  </si>
  <si>
    <t>162301913</t>
  </si>
  <si>
    <t>Příplatek k vodorovnému přemístění kmenů stromů listnatých D kmene do 700 mm ZKD 5 km</t>
  </si>
  <si>
    <t>633802290</t>
  </si>
  <si>
    <t>Vodorovné přemístění větví, kmenů nebo pařezů  s naložením, složením a dopravou Příplatek k cenám za každých dalších i započatých 5000 m přes 5000 m kmenů stromů listnatých, o průměru přes 500 do 700 mm</t>
  </si>
  <si>
    <t>91</t>
  </si>
  <si>
    <t>162301914</t>
  </si>
  <si>
    <t>Příplatek k vodorovnému přemístění kmenů stromů listnatých D kmene do 1100 mm ZKD 5 km</t>
  </si>
  <si>
    <t>-1210397398</t>
  </si>
  <si>
    <t>Vodorovné přemístění větví, kmenů nebo pařezů  s naložením, složením a dopravou Příplatek k cenám za každých dalších i započatých 5000 m přes 5000 m kmenů stromů listnatých, o průměru přes 700 do 1100 mm</t>
  </si>
  <si>
    <t>92</t>
  </si>
  <si>
    <t>162301921</t>
  </si>
  <si>
    <t>Příplatek k vodorovnému přemístění pařezů D 300 mm ZKD 5 km</t>
  </si>
  <si>
    <t>801058340</t>
  </si>
  <si>
    <t>Vodorovné přemístění větví, kmenů nebo pařezů  s naložením, složením a dopravou Příplatek k cenám za každých dalších i započatých 5000 m přes 5000 m pařezů kmenů, průměru přes 100 do 300 mm</t>
  </si>
  <si>
    <t>93</t>
  </si>
  <si>
    <t>162301922</t>
  </si>
  <si>
    <t>Příplatek k vodorovnému přemístění pařezů D 500 mm ZKD 5 km</t>
  </si>
  <si>
    <t>-1582079348</t>
  </si>
  <si>
    <t>Vodorovné přemístění větví, kmenů nebo pařezů  s naložením, složením a dopravou Příplatek k cenám za každých dalších i započatých 5000 m přes 5000 m pařezů kmenů, průměru přes 300 do 500 mm</t>
  </si>
  <si>
    <t>94</t>
  </si>
  <si>
    <t>162301923</t>
  </si>
  <si>
    <t>Příplatek k vodorovnému přemístění pařezů D 700 mm ZKD 5 km</t>
  </si>
  <si>
    <t>-2033250469</t>
  </si>
  <si>
    <t>Vodorovné přemístění větví, kmenů nebo pařezů  s naložením, složením a dopravou Příplatek k cenám za každých dalších i započatých 5000 m přes 5000 m pařezů kmenů, průměru přes 500 do 700 mm</t>
  </si>
  <si>
    <t>95</t>
  </si>
  <si>
    <t>162301924</t>
  </si>
  <si>
    <t>Příplatek k vodorovnému přemístění pařezů D 1100 mm ZKD 5 km</t>
  </si>
  <si>
    <t>1039921404</t>
  </si>
  <si>
    <t>Vodorovné přemístění větví, kmenů nebo pařezů  s naložením, složením a dopravou Příplatek k cenám za každých dalších i započatých 5000 m přes 5000 m pařezů kmenů, průměru přes 700 do 1100 mm</t>
  </si>
  <si>
    <t>Zakládání</t>
  </si>
  <si>
    <t>96</t>
  </si>
  <si>
    <t>215901101</t>
  </si>
  <si>
    <t>Zhutnění podloží z hornin soudržných do 92% PS nebo nesoudržných sypkých I(d) do 0,8</t>
  </si>
  <si>
    <t>-256194896</t>
  </si>
  <si>
    <t>Zhutnění podloží pod násypy z rostlé horniny tř. 1 až 4  z hornin soudružných do 92 % PS a nesoudržných sypkých relativní ulehlosti I(d) do 0,8</t>
  </si>
  <si>
    <t>požerák č.1</t>
  </si>
  <si>
    <t>1,9*2,1</t>
  </si>
  <si>
    <t>1,*2,1</t>
  </si>
  <si>
    <t>2,9*2,1</t>
  </si>
  <si>
    <t>jímací potrubí</t>
  </si>
  <si>
    <t>74,5*0,8</t>
  </si>
  <si>
    <t>potrubí č.1</t>
  </si>
  <si>
    <t>8,5*0,8</t>
  </si>
  <si>
    <t>97</t>
  </si>
  <si>
    <t>271532212</t>
  </si>
  <si>
    <t>Podsyp pod základové konstrukce se zhutněním z hrubého kameniva frakce 8 až 32 mm</t>
  </si>
  <si>
    <t>-403759981</t>
  </si>
  <si>
    <t>Podsyp pod základové konstrukce se zhutněním a urovnáním povrchu z kameniva hrubého, frakce 16 - 32 mm</t>
  </si>
  <si>
    <t>1,75*1,95*0,25</t>
  </si>
  <si>
    <t>2,8*1,8*0,25</t>
  </si>
  <si>
    <t>98</t>
  </si>
  <si>
    <t>273313511</t>
  </si>
  <si>
    <t>Základové desky z betonu tř. C 12/15 - podkladní</t>
  </si>
  <si>
    <t>378970799</t>
  </si>
  <si>
    <t>Základy z betonu prostého desky z betonu kamenem neprokládaného tř. C 12/15</t>
  </si>
  <si>
    <t>1,5*1,9*0,15</t>
  </si>
  <si>
    <t>2,9*2,1*0,15</t>
  </si>
  <si>
    <t>Svislé a kompletní konstrukce</t>
  </si>
  <si>
    <t>99</t>
  </si>
  <si>
    <t>338,1-R</t>
  </si>
  <si>
    <t>Dodávka + montáž zemní vrut s U-patkou dl.730mm, pozink</t>
  </si>
  <si>
    <t>-1242007133</t>
  </si>
  <si>
    <t>100</t>
  </si>
  <si>
    <t>380326242</t>
  </si>
  <si>
    <t>Kompletní konstrukce ČOV, nádrží nebo vodojemů ze ŽB mrazuvzdorného tř. C 30/37 tl 300 mm, XC4, XA2, XF3</t>
  </si>
  <si>
    <t>1688826782</t>
  </si>
  <si>
    <t>Kompletní konstrukce čistíren odpadních vod, nádrží, vodojemů, kanálů z betonu železového  bez výztuže a bednění pro prostředí s mrazovými cykly tř. C 30/37, tl. přes 150 do 300 mm</t>
  </si>
  <si>
    <t>1,4*1,2*2,1-1,2*0,8*1,9</t>
  </si>
  <si>
    <t>1,4*1,2*2,35-1,2*0,8*2,15</t>
  </si>
  <si>
    <t>"křídla" 3,55*0,2*2</t>
  </si>
  <si>
    <t>"čelo" 0,8*2*0,35</t>
  </si>
  <si>
    <t>101</t>
  </si>
  <si>
    <t>380356231</t>
  </si>
  <si>
    <t>Bednění kompletních konstrukcí ČOV, nádrží nebo vodojemů neomítaných ploch rovinných zřízení</t>
  </si>
  <si>
    <t>2120996679</t>
  </si>
  <si>
    <t>Bednění kompletních konstrukcí čistíren odpadních vod, nádrží, vodojemů, kanálů  konstrukcí neomítaných z betonu prostého nebo železového ploch rovinných zřízení</t>
  </si>
  <si>
    <t>2*(1,4+1,2)*2,1+1,2*1,9*2</t>
  </si>
  <si>
    <t>2*(1,4+1,2)*2,35+1,2*2,15*2</t>
  </si>
  <si>
    <t>"křídla" 3,55*2+2,6*2</t>
  </si>
  <si>
    <t>"čelo" 1,2*2+0,8*1,8</t>
  </si>
  <si>
    <t>102</t>
  </si>
  <si>
    <t>380356232</t>
  </si>
  <si>
    <t>Bednění kompletních konstrukcí ČOV, nádrží nebo vodojemů neomítaných ploch rovinných odstranění</t>
  </si>
  <si>
    <t>-751813107</t>
  </si>
  <si>
    <t>Bednění kompletních konstrukcí čistíren odpadních vod, nádrží, vodojemů, kanálů  konstrukcí neomítaných z betonu prostého nebo železového ploch rovinných odstranění</t>
  </si>
  <si>
    <t>103</t>
  </si>
  <si>
    <t>380361006</t>
  </si>
  <si>
    <t>Výztuž kompletních konstrukcí ČOV, nádrží nebo vodojemů z betonářské oceli 10 505</t>
  </si>
  <si>
    <t>-2031248928</t>
  </si>
  <si>
    <t>Výztuž kompletních konstrukcí čistíren odpadních vod, nádrží, vodojemů, kanálů  z oceli 10 505 (R) nebo BSt 500</t>
  </si>
  <si>
    <t>Poznámka k položce:
viz př.č. D.1.2.5 až 7</t>
  </si>
  <si>
    <t>0,2961</t>
  </si>
  <si>
    <t>0,3128</t>
  </si>
  <si>
    <t>0,3499</t>
  </si>
  <si>
    <t>Vodorovné konstrukce</t>
  </si>
  <si>
    <t>104</t>
  </si>
  <si>
    <t>451573111</t>
  </si>
  <si>
    <t>Lože pod potrubí otevřený výkop ze štěrkopísku</t>
  </si>
  <si>
    <t>-1784316221</t>
  </si>
  <si>
    <t>Lože pod potrubí, stoky a drobné objekty v otevřeném výkopu z písku a štěrkopísku do 63 mm</t>
  </si>
  <si>
    <t>74,5*0,8*0,1</t>
  </si>
  <si>
    <t>105</t>
  </si>
  <si>
    <t>461211711</t>
  </si>
  <si>
    <t>Patka z lomového kamene pro dlažbu na sucho bez výplně spár</t>
  </si>
  <si>
    <t>-373348779</t>
  </si>
  <si>
    <t>Patka z lomového kamene lomařsky upraveného pro dlažbu  zděná na sucho bez výplně spár</t>
  </si>
  <si>
    <t>průřezová plocha dle autocad</t>
  </si>
  <si>
    <t>mezi rybníkem č.1 a 2 na hrázi</t>
  </si>
  <si>
    <t>0,58*(37,4+36,59)</t>
  </si>
  <si>
    <t>u výustního objektu rybníku č.2</t>
  </si>
  <si>
    <t>0,58*23</t>
  </si>
  <si>
    <t>106</t>
  </si>
  <si>
    <t>463212111</t>
  </si>
  <si>
    <t>Rovnanina z lomového kamene upraveného s vyklínováním spár úlomky kamene</t>
  </si>
  <si>
    <t>1404668804</t>
  </si>
  <si>
    <t>Rovnanina z lomového kamene upraveného, tříděného  jakékoliv tloušťky rovnaniny s vyklínováním spár a dutin úlomky kamene</t>
  </si>
  <si>
    <t>2,25*(37,4+36,59)*0,45</t>
  </si>
  <si>
    <t>2,25*23*0,45</t>
  </si>
  <si>
    <t>107</t>
  </si>
  <si>
    <t>465210113</t>
  </si>
  <si>
    <t>Schody z lomového kamene na sucho se zalitím spár MC tl 300 mm</t>
  </si>
  <si>
    <t>778101505</t>
  </si>
  <si>
    <t>Schody z lomového kamene lomařsky upraveného  pro dlažbu na sucho, se zalitím spár cementovou maltou, se zatřením spár, tl. kamene 300 mm</t>
  </si>
  <si>
    <t>pro vstup na molo</t>
  </si>
  <si>
    <t>8*0,9</t>
  </si>
  <si>
    <t>108</t>
  </si>
  <si>
    <t>465513127</t>
  </si>
  <si>
    <t>Dlažba z lomového kamenedo betonu C20/25 s vyspárováním, tl. 215 (190) mm</t>
  </si>
  <si>
    <t>-458565707</t>
  </si>
  <si>
    <t>Dlažba z lomového kamene lomařsky upraveného do betonu C20/25, s vyspárováním cementovou maltou, kamene fr 63/125</t>
  </si>
  <si>
    <t>požerák 1</t>
  </si>
  <si>
    <t>1,2*0,8</t>
  </si>
  <si>
    <t>1,8*0,8</t>
  </si>
  <si>
    <t>Trubní vedení</t>
  </si>
  <si>
    <t>109</t>
  </si>
  <si>
    <t>800,1-R</t>
  </si>
  <si>
    <t>Dodávka + montáž hrazení v=1300mm (dřevěné dluže z modřínových desek 200x30mm -14ks + jílové těsnění, vč. vytahovacích háku a povrchové úpravy opalováním a kartačováním</t>
  </si>
  <si>
    <t>-1271478478</t>
  </si>
  <si>
    <t>110</t>
  </si>
  <si>
    <t>810351811</t>
  </si>
  <si>
    <t>Bourání stávajícího potrubí z betonu DN do 200</t>
  </si>
  <si>
    <t>-777571516</t>
  </si>
  <si>
    <t>Bourání stávajícího potrubí z betonu v otevřeném výkopu DN do 200</t>
  </si>
  <si>
    <t>74,5</t>
  </si>
  <si>
    <t>111</t>
  </si>
  <si>
    <t>810391811</t>
  </si>
  <si>
    <t>Bourání stávajícího potrubí z betonu DN přes 200 do 400</t>
  </si>
  <si>
    <t>-1539669803</t>
  </si>
  <si>
    <t>Bourání stávajícího potrubí z betonu v otevřeném výkopu DN přes 200 do 400</t>
  </si>
  <si>
    <t>potrubí č.1, DN300</t>
  </si>
  <si>
    <t>8,5</t>
  </si>
  <si>
    <t>potrubí č.2, DN400</t>
  </si>
  <si>
    <t>112</t>
  </si>
  <si>
    <t>871375241</t>
  </si>
  <si>
    <t>Kanalizační potrubí z tvrdého PVC vícevrstvé tuhost třídy SN12 DN 300</t>
  </si>
  <si>
    <t>1682064040</t>
  </si>
  <si>
    <t>Kanalizační potrubí z tvrdého PVC v otevřeném výkopu ve sklonu do 20 %, hladkého plnostěnného vícevrstvého, tuhost třídy SN 12 DN 300</t>
  </si>
  <si>
    <t>113</t>
  </si>
  <si>
    <t>871395241</t>
  </si>
  <si>
    <t>Kanalizační potrubí z tvrdého PVC vícevrstvé tuhost třídy SN12 DN 400</t>
  </si>
  <si>
    <t>-532804361</t>
  </si>
  <si>
    <t>Kanalizační potrubí z tvrdého PVC v otevřeném výkopu ve sklonu do 20 %, hladkého plnostěnného vícevrstvého, tuhost třídy SN 12 DN 400</t>
  </si>
  <si>
    <t>potrubí č.2</t>
  </si>
  <si>
    <t>114</t>
  </si>
  <si>
    <t>871350310</t>
  </si>
  <si>
    <t>Montáž kanalizačního potrubí hladkého plnostěnného SN 10 z polypropylenu DN 200</t>
  </si>
  <si>
    <t>-1735148539</t>
  </si>
  <si>
    <t>Montáž kanalizačního potrubí z plastů z polypropylenu PP hladkého plnostěnného SN 10 DN 200</t>
  </si>
  <si>
    <t>115</t>
  </si>
  <si>
    <t>28617012</t>
  </si>
  <si>
    <t>trubka kanalizační PP plnostěnná třívrstvá DN 200x3000 mm SN 10</t>
  </si>
  <si>
    <t>1224005696</t>
  </si>
  <si>
    <t>74,5*1,05 'Přepočtené koeficientem množství</t>
  </si>
  <si>
    <t>116</t>
  </si>
  <si>
    <t>877370440</t>
  </si>
  <si>
    <t>Montáž šachtových vložek na kanalizačním potrubí z PP trub korugovaných DN 300</t>
  </si>
  <si>
    <t>-1492838578</t>
  </si>
  <si>
    <t>Montáž tvarovek na kanalizačním plastovém potrubí z polypropylenu PP korugovaného nebo žebrovaného šachtových vložek DN 300</t>
  </si>
  <si>
    <t>117</t>
  </si>
  <si>
    <t>28612253</t>
  </si>
  <si>
    <t>vložka šachtová kanalizační KG DN 315</t>
  </si>
  <si>
    <t>132930616</t>
  </si>
  <si>
    <t>vložka šachtová kanalizační DN 315</t>
  </si>
  <si>
    <t>118</t>
  </si>
  <si>
    <t>877390440</t>
  </si>
  <si>
    <t>Montáž šachtových vložek na kanalizačním potrubí z PP trub korugovaných DN 400, vloženo do bednění</t>
  </si>
  <si>
    <t>1040907222</t>
  </si>
  <si>
    <t>Montáž tvarovek na kanalizačním plastovém potrubí z polypropylenu PP korugovaného nebo žebrovaného šachtových vložek DN 400</t>
  </si>
  <si>
    <t>119</t>
  </si>
  <si>
    <t>28612254</t>
  </si>
  <si>
    <t>vložka šachtová kanalizační KG DN 400</t>
  </si>
  <si>
    <t>318577751</t>
  </si>
  <si>
    <t>vložka šachtová kanalizační DN 400</t>
  </si>
  <si>
    <t>120</t>
  </si>
  <si>
    <t>894812315</t>
  </si>
  <si>
    <t>Revizní a čistící šachta z PP typ DN 600/200 šachtové dno průtočné</t>
  </si>
  <si>
    <t>1130076294</t>
  </si>
  <si>
    <t>Revizní a čistící šachta z polypropylenu PP pro hladké trouby DN 600 šachtové dno (DN šachty / DN trubního vedení) DN 600/200 průtočné</t>
  </si>
  <si>
    <t>potrubí pro jímání vody</t>
  </si>
  <si>
    <t>121</t>
  </si>
  <si>
    <t>894812331</t>
  </si>
  <si>
    <t>Revizní a čistící šachta z PP DN 600 šachtová roura korugovaná světlé hloubky 1000 mm</t>
  </si>
  <si>
    <t>-697051927</t>
  </si>
  <si>
    <t>Revizní a čistící šachta z polypropylenu PP pro hladké trouby DN 600 roura šachtová korugovaná, světlé hloubky 1 000 mm</t>
  </si>
  <si>
    <t>122</t>
  </si>
  <si>
    <t>894812339</t>
  </si>
  <si>
    <t>Příplatek k rourám revizní a čistící šachty z PP DN 600 za uříznutí šachtové roury</t>
  </si>
  <si>
    <t>1931407133</t>
  </si>
  <si>
    <t>Revizní a čistící šachta z polypropylenu PP pro hladké trouby DN 600 Příplatek k cenám 2331 - 2334 za uříznutí šachtové roury</t>
  </si>
  <si>
    <t>123</t>
  </si>
  <si>
    <t>894812257R</t>
  </si>
  <si>
    <t>Revizní a čistící šachta z PP DN 600 poklop plastový pochůzí pro třídu zatížení A15</t>
  </si>
  <si>
    <t>157600121</t>
  </si>
  <si>
    <t>Revizní a čistící šachta z polypropylenu PP pro hladké trouby DN 600 poklop plastový (pro třídu zatížení) pochůzí (A15)</t>
  </si>
  <si>
    <t>124</t>
  </si>
  <si>
    <t>899501221</t>
  </si>
  <si>
    <t>Stupadla do šachet ocelová s PE povlakem vidlicová pro přímé zabudování do hmoždinek</t>
  </si>
  <si>
    <t>-1403716075</t>
  </si>
  <si>
    <t>Stupadla do šachet a drobných objektů ocelová s PE povlakem vidlicová pro přímé zabudování do hmoždinek</t>
  </si>
  <si>
    <t>125</t>
  </si>
  <si>
    <t>899623141</t>
  </si>
  <si>
    <t>Obetonování potrubí nebo zdiva stok betonem prostým tř. C 12/15 otevřený výkop</t>
  </si>
  <si>
    <t>-943138499</t>
  </si>
  <si>
    <t>Obetonování potrubí nebo zdiva stok betonem prostým v otevřeném výkopu, beton tř. C 12/15</t>
  </si>
  <si>
    <t>3,14*0,35*0,35*8,5-3,14*0,15*0,15*8,5</t>
  </si>
  <si>
    <t>3,14*0,45*0,45*6-3,14*0,2*0,2*6</t>
  </si>
  <si>
    <t>126</t>
  </si>
  <si>
    <t>899,9-R</t>
  </si>
  <si>
    <t>Zafoukání potrubí cementopopílkovou směsí, vč. dodávky materiálu</t>
  </si>
  <si>
    <t>-863938673</t>
  </si>
  <si>
    <t>potrubí č.3, DN400</t>
  </si>
  <si>
    <t>3,14*0,2*0,2*11,95</t>
  </si>
  <si>
    <t>Ostatní konstrukce a práce, bourání</t>
  </si>
  <si>
    <t>127</t>
  </si>
  <si>
    <t>900,1a-R</t>
  </si>
  <si>
    <t>Dodávka + montáž přístupové dřevěná lávka dl.1,44mm (modřínové dřevo + kotvení na tesařský třmen pozink 2ks + kotvení do ŽB kce pomocí chemických kotev M10 4ks), povrchová úprava opalování a kartačování</t>
  </si>
  <si>
    <t>749112650</t>
  </si>
  <si>
    <t>128</t>
  </si>
  <si>
    <t>900,1b-R</t>
  </si>
  <si>
    <t>Dodávka + montáž přístupové dřevěná lávka dl.1,6mm (modřínové dřevo + kotvení na tesařský třmen pozink 2ks + kotvení do ŽB kce pomocí chemických kotev M10 4ks), povrchová úprava opalování a kartačování</t>
  </si>
  <si>
    <t>718966257</t>
  </si>
  <si>
    <t>129</t>
  </si>
  <si>
    <t>900,2-R</t>
  </si>
  <si>
    <t>Dodávka + montáž dřevěné zábradlí výšky 1m z modřínové dřeva, vč. kotevních prvků pozink, povrchová úprava opalování a kartačování</t>
  </si>
  <si>
    <t>1914840820</t>
  </si>
  <si>
    <t>2,84</t>
  </si>
  <si>
    <t>130</t>
  </si>
  <si>
    <t>900,3-R</t>
  </si>
  <si>
    <t>Dodávka + montáž dřevěná mondřínová fošna 150x40mm délky 880mm, povrchová úprava opalování a kartačování</t>
  </si>
  <si>
    <t>-718732065</t>
  </si>
  <si>
    <t>Dodávka + montáž dřevěná mondřínová fošna 150x40mm délky 880mm, povrchová úprava opalování a kar</t>
  </si>
  <si>
    <t>131</t>
  </si>
  <si>
    <t>919726122</t>
  </si>
  <si>
    <t>Geotextilie pro ochranu, separaci a filtraci netkaná měrná hmotnost do 300 g/m2</t>
  </si>
  <si>
    <t>996975284</t>
  </si>
  <si>
    <t>Geotextilie netkaná pro ochranu, separaci nebo filtraci měrná hmotnost přes 200 do 300 g/m2</t>
  </si>
  <si>
    <t>3,3*(37,4+36,59)</t>
  </si>
  <si>
    <t>3,3*23</t>
  </si>
  <si>
    <t>2*3,14*0,15*8,5</t>
  </si>
  <si>
    <t>2*3,14*0,2*6</t>
  </si>
  <si>
    <t>132</t>
  </si>
  <si>
    <t>920,1-R</t>
  </si>
  <si>
    <t>Náklady na dočasné prohloubení dna rybníka pro možnost čerpání vody, vč. následného zpětného zapravení</t>
  </si>
  <si>
    <t>1921098671</t>
  </si>
  <si>
    <t>133</t>
  </si>
  <si>
    <t>953334115</t>
  </si>
  <si>
    <t>Bobtnavý pásek do pracovních spar betonových kcí bentonitový 20 x 05 mm se samolepící vrstvou, poopř. tmel</t>
  </si>
  <si>
    <t>386755137</t>
  </si>
  <si>
    <t>Bobtnavý pásek do pracovních spar betonových konstrukcí bentonitový, rozměru 20 x 05 mm se samolepící vrstvou</t>
  </si>
  <si>
    <t>2*3,14*0,15</t>
  </si>
  <si>
    <t>2*3,14*0,2</t>
  </si>
  <si>
    <t>134</t>
  </si>
  <si>
    <t>962042321</t>
  </si>
  <si>
    <t>Bourání zdiva nadzákladového z betonu prostého přes 1 m3</t>
  </si>
  <si>
    <t>-2113705151</t>
  </si>
  <si>
    <t>Bourání zdiva z betonu prostého  nadzákladového objemu přes 1 m3</t>
  </si>
  <si>
    <t>dle TZ, 4x těleso požeráku, 1x výustní objekt, panely pro zpevnění břehů</t>
  </si>
  <si>
    <t>135</t>
  </si>
  <si>
    <t>990,1-R</t>
  </si>
  <si>
    <t>Náklady na výlov ryb a transfer živočichů</t>
  </si>
  <si>
    <t>kpl</t>
  </si>
  <si>
    <t>-867334635</t>
  </si>
  <si>
    <t>Náklady na výlov výlov rybí osádky, transfer živočichů do náhradní  předem určené  lokality a vypuštění vodní nádrže</t>
  </si>
  <si>
    <t>997</t>
  </si>
  <si>
    <t>Přesun sutě</t>
  </si>
  <si>
    <t>136</t>
  </si>
  <si>
    <t>997013511</t>
  </si>
  <si>
    <t>Odvoz suti a vybouraných hmot na skládku do 1 km s naložením a se složením</t>
  </si>
  <si>
    <t>-554510217</t>
  </si>
  <si>
    <t>Odvoz suti a vybouraných hmot na skládku  s naložením a se složením, na vzdálenost do 1 km</t>
  </si>
  <si>
    <t>137</t>
  </si>
  <si>
    <t>997013509</t>
  </si>
  <si>
    <t>Příplatek k odvozu suti a vybouraných hmot na skládku ZKD 1 km přes 1 km</t>
  </si>
  <si>
    <t>-383274873</t>
  </si>
  <si>
    <t>Odvoz suti a vybouraných hmot na skládku nebo meziskládku  se složením, na vzdálenost Příplatek k ceně za každý další i započatý 1 km přes 1 km</t>
  </si>
  <si>
    <t>84,05*9 'Přepočtené koeficientem množství</t>
  </si>
  <si>
    <t>138</t>
  </si>
  <si>
    <t>997013801</t>
  </si>
  <si>
    <t>Poplatek za uložení na skládce (skládkovné) stavebního odpadu betonového kód odpadu 170 101</t>
  </si>
  <si>
    <t>-594042006</t>
  </si>
  <si>
    <t>Poplatek za uložení stavebního odpadu na skládce (skládkovné) z prostého betonu zatříděného do Katalogu odpadů pod kódem 170 101</t>
  </si>
  <si>
    <t>"potrubí" 13,41+4,64</t>
  </si>
  <si>
    <t xml:space="preserve">"bourání zdviva" 66 </t>
  </si>
  <si>
    <t>998</t>
  </si>
  <si>
    <t>Přesun hmot</t>
  </si>
  <si>
    <t>139</t>
  </si>
  <si>
    <t>998321011</t>
  </si>
  <si>
    <t>Přesun hmot pro hráze přehradní zemní a kamenité</t>
  </si>
  <si>
    <t>2144939343</t>
  </si>
  <si>
    <t>Přesun hmot pro objekty hráze přehradní zemní a kamenité  dopravní vzdálenost do 500 m</t>
  </si>
  <si>
    <t>PSV</t>
  </si>
  <si>
    <t>Práce a dodávky PSV</t>
  </si>
  <si>
    <t>711</t>
  </si>
  <si>
    <t>Izolace proti vodě, vlhkosti a plynům</t>
  </si>
  <si>
    <t>140</t>
  </si>
  <si>
    <t>711161212</t>
  </si>
  <si>
    <t>Izolace proti zemní vlhkosti nopovou fólií svislá, nopek v 8,0 mm, tl do 0,6 mm</t>
  </si>
  <si>
    <t>-294953831</t>
  </si>
  <si>
    <t>Izolace proti zemní vlhkosti a beztlakové vodě nopovými fóliemi na ploše svislé S vrstva ochranná, odvětrávací a drenážní výška nopku 8,0 mm, tl. fólie do 0,6 mm</t>
  </si>
  <si>
    <t>0,4*1,6</t>
  </si>
  <si>
    <t>141</t>
  </si>
  <si>
    <t>998711201</t>
  </si>
  <si>
    <t>Přesun hmot procentní pro izolace proti vodě, vlhkosti a plynům v objektech v do 6 m</t>
  </si>
  <si>
    <t>%</t>
  </si>
  <si>
    <t>-1019093860</t>
  </si>
  <si>
    <t>Přesun hmot pro izolace proti vodě, vlhkosti a plynům  stanovený procentní sazbou (%) z ceny vodorovná dopravní vzdálenost do 50 m v objektech výšky do 6 m</t>
  </si>
  <si>
    <t>767</t>
  </si>
  <si>
    <t>Konstrukce zámečnické</t>
  </si>
  <si>
    <t>142</t>
  </si>
  <si>
    <t>767,1-R</t>
  </si>
  <si>
    <t>Dodávka + montáž ocelový rám, vč. kotvení do ŽB kce, spojováno svarem, ocel S235, žárový pozink</t>
  </si>
  <si>
    <t>kg</t>
  </si>
  <si>
    <t>-273108700</t>
  </si>
  <si>
    <t>98,4</t>
  </si>
  <si>
    <t>105,2</t>
  </si>
  <si>
    <t>27,2</t>
  </si>
  <si>
    <t>143</t>
  </si>
  <si>
    <t>767,2-R</t>
  </si>
  <si>
    <t>Dodávka + montáž vysací zámek s cilindrickou vložkou</t>
  </si>
  <si>
    <t>1606117623</t>
  </si>
  <si>
    <t>002 - SO 02 Zpevněné plochy</t>
  </si>
  <si>
    <t xml:space="preserve">    5 - Komunikace pozemní</t>
  </si>
  <si>
    <t>122202202</t>
  </si>
  <si>
    <t>Odkopávky a prokopávky nezapažené pro silnice objemu do 1000 m3 v hornině tř. 3</t>
  </si>
  <si>
    <t>1282802616</t>
  </si>
  <si>
    <t>Odkopávky a prokopávky nezapažené pro silnice  s přemístěním výkopku v příčných profilech na vzdálenost do 15 m nebo s naložením na dopravní prostředek v hornině tř. 3 přes 100 do 1 000 m3</t>
  </si>
  <si>
    <t>Poznámka k položce:
viz TZ př.č. D.1.1.0 a v.č. D.1.1.2.1 až 3</t>
  </si>
  <si>
    <t>122202209</t>
  </si>
  <si>
    <t>Příplatek k odkopávkám a prokopávkám pro silnice v hornině tř. 3 za lepivost</t>
  </si>
  <si>
    <t>1772823729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</si>
  <si>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</si>
  <si>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54/2</t>
  </si>
  <si>
    <t>-1262715546</t>
  </si>
  <si>
    <t>263345033</t>
  </si>
  <si>
    <t>1404109773</t>
  </si>
  <si>
    <t>54*1,8 'Přepočtené koeficientem množství</t>
  </si>
  <si>
    <t>1477892181</t>
  </si>
  <si>
    <t>mlátových povrch</t>
  </si>
  <si>
    <t>450</t>
  </si>
  <si>
    <t>povrch z makadamu</t>
  </si>
  <si>
    <t>225</t>
  </si>
  <si>
    <t>Komunikace pozemní</t>
  </si>
  <si>
    <t>564241112</t>
  </si>
  <si>
    <t>Podklad nebo podsyp ze štěrkopísku ŠP tl 130 mm fr.0-4mm</t>
  </si>
  <si>
    <t>-1905105970</t>
  </si>
  <si>
    <t>Podklad nebo podsyp ze štěrkopísku ŠP  s rozprostřením, vlhčením a zhutněním, po zhutnění tl. 130 mm</t>
  </si>
  <si>
    <t>574541112</t>
  </si>
  <si>
    <t>Penetrační makadam jemný PMJ tl 80 mm</t>
  </si>
  <si>
    <t>1038633918</t>
  </si>
  <si>
    <t>Penetrační makadam PM  s rozprostřením kameniva na sucho, s prolitím živicí, s posypem drtí a se zhutněním jemný (PMJ) z kameniva hrubého drceného, po zhutnění tl. 80 mm</t>
  </si>
  <si>
    <t>564851113</t>
  </si>
  <si>
    <t>Podklad ze štěrkodrtě ŠD tl 170 mm fr.16-32mm</t>
  </si>
  <si>
    <t>162189353</t>
  </si>
  <si>
    <t>Podklad ze štěrkodrti ŠD  s rozprostřením a zhutněním, po zhutnění tl. 170 mm</t>
  </si>
  <si>
    <t>564710010R</t>
  </si>
  <si>
    <t>hutněná lomová prosívka ft. 0-4mm tl.40mm, (dle DIN 18 035-5 (mlatové povrchy); barva šedá</t>
  </si>
  <si>
    <t>-1552722496</t>
  </si>
  <si>
    <t>564710012</t>
  </si>
  <si>
    <t>Podklad z kameniva hrubého drceného vel. 0-16 mm tl. 60 mm</t>
  </si>
  <si>
    <t>-1747782484</t>
  </si>
  <si>
    <t>Podklad nebo kryt z kameniva hrubého drceného  vel. 0-16 mm s rozprostřením a zhutněním, po zhutnění tl. 60 mm</t>
  </si>
  <si>
    <t>564861111</t>
  </si>
  <si>
    <t>Podklad ze štěrkodrtě ŠD tl 200 mm fr. 0-32mm</t>
  </si>
  <si>
    <t>-1671768342</t>
  </si>
  <si>
    <t>Podklad ze štěrkodrti ŠD  s rozprostřením a zhutněním, po zhutnění tl. 200 mm</t>
  </si>
  <si>
    <t>mlátový povrch</t>
  </si>
  <si>
    <t>916131213</t>
  </si>
  <si>
    <t>Osazení silničního obrubníku betonového stojatého s boční opěrou do lože z betonu prostého</t>
  </si>
  <si>
    <t>998334816</t>
  </si>
  <si>
    <t>Osazení silničního obrubníku betonového se zřízením lože, s vyplněním a zatřením spár cementovou maltou stojatého s boční opěrou z betonu prostého, do lože z betonu prostého</t>
  </si>
  <si>
    <t>povrch s makadamu</t>
  </si>
  <si>
    <t>68,5*2</t>
  </si>
  <si>
    <t>59217029</t>
  </si>
  <si>
    <t>obrubník betonový silniční snížený 1000x150x150mm</t>
  </si>
  <si>
    <t>1596114985</t>
  </si>
  <si>
    <t>137*1,05 'Přepočtené koeficientem množství</t>
  </si>
  <si>
    <t>916231213</t>
  </si>
  <si>
    <t>Osazení chodníkového obrubníku betonového stojatého s boční opěrou do lože z betonu prostého</t>
  </si>
  <si>
    <t>1292852741</t>
  </si>
  <si>
    <t>Osazení chodníkového obrubníku betonového se zřízením lože, s vyplněním a zatřením spár cementovou maltou stojatého s boční opěrou z betonu prostého, do lože z betonu prostého</t>
  </si>
  <si>
    <t>290*2</t>
  </si>
  <si>
    <t>59217019</t>
  </si>
  <si>
    <t>obrubník betonový chodníkový 1000x100x200mm</t>
  </si>
  <si>
    <t>231823556</t>
  </si>
  <si>
    <t>580*1,05 'Přepočtené koeficientem množství</t>
  </si>
  <si>
    <t>638782161</t>
  </si>
  <si>
    <t>998225111</t>
  </si>
  <si>
    <t>Přesun hmot pro pozemní komunikace s krytem z kamene, monolitickým betonovým nebo živičným</t>
  </si>
  <si>
    <t>-1289646511</t>
  </si>
  <si>
    <t>Přesun hmot pro komunikace s krytem z kameniva, monolitickým betonovým nebo živičným  dopravní vzdálenost do 200 m jakékoliv délky objektu</t>
  </si>
  <si>
    <t>003 - SO 03 Mobiliář</t>
  </si>
  <si>
    <t xml:space="preserve">    6 - Úpravy povrchů, podlahy a osazování výplní</t>
  </si>
  <si>
    <t>122201101</t>
  </si>
  <si>
    <t>Odkopávky a prokopávky nezapažené v hornině tř. 3 objem do 100 m3</t>
  </si>
  <si>
    <t>1778986139</t>
  </si>
  <si>
    <t>Odkopávky a prokopávky nezapažené  s přehozením výkopku na vzdálenost do 3 m nebo s naložením na dopravní prostředek v hornině tř. 3 do 100 m3</t>
  </si>
  <si>
    <t>Poznámka k položce:
viz TZ př.č. D.1.1.0 a v.č. D.1.1.3.1 až 6</t>
  </si>
  <si>
    <t>pro dopadovou plochu</t>
  </si>
  <si>
    <t>160*0,3</t>
  </si>
  <si>
    <t>kačírek pod oplocení</t>
  </si>
  <si>
    <t>47,3*0,1</t>
  </si>
  <si>
    <t>122201109</t>
  </si>
  <si>
    <t>Příplatek za lepivost u odkopávek v hornině tř. 1 až 3</t>
  </si>
  <si>
    <t>421146095</t>
  </si>
  <si>
    <t>Odkopávky a prokopávky nezapažené  s přehozením výkopku na vzdálenost do 3 m nebo s naložením na dopravní prostředek v hornině tř. 3 Příplatek k cenám za lepivost horniny tř. 3</t>
  </si>
  <si>
    <t>52,730/2</t>
  </si>
  <si>
    <t>1428892398</t>
  </si>
  <si>
    <t>612816964</t>
  </si>
  <si>
    <t>-1204793346</t>
  </si>
  <si>
    <t>Zatravnění a ohumusování, vč. zálivky vodou a dodávky materiálu</t>
  </si>
  <si>
    <t>783202586</t>
  </si>
  <si>
    <t>388347822</t>
  </si>
  <si>
    <t>181301101</t>
  </si>
  <si>
    <t>Rozprostření ornice tl vrstvy do 100 mm pl do 500 m2 v rovině nebo ve svahu do 1:5</t>
  </si>
  <si>
    <t>-1344117157</t>
  </si>
  <si>
    <t>Rozprostření a urovnání ornice v rovině nebo ve svahu sklonu do 1:5 při souvislé ploše do 500 m2, tl. vrstvy do 100 mm</t>
  </si>
  <si>
    <t>okolní úprava</t>
  </si>
  <si>
    <t>-156874885</t>
  </si>
  <si>
    <t>100,000*0,1</t>
  </si>
  <si>
    <t>10*1,7 'Přepočtené koeficientem množství</t>
  </si>
  <si>
    <t>Dodávka + montáž zemní vrut s U-patkou dl.600mm, pozink</t>
  </si>
  <si>
    <t>-165816130</t>
  </si>
  <si>
    <t>338,2-R</t>
  </si>
  <si>
    <t>Dodávka + montáž dřevěného oplocení z hranolů a latí hobolvaných, výška 800mm, materiál modřínové dřevo + povrchová úprava opalování a okartáčování, vč. spojovacích prostředků</t>
  </si>
  <si>
    <t>267712780</t>
  </si>
  <si>
    <t>Dodávka + montáž dřevěného oplocení z hranolů a latí hobolvaných, výška 800mm, materiál modřínové dřevo + povrchová úprava opalování a okartáčování</t>
  </si>
  <si>
    <t>Poznámka k položce:
viz TZ př.č. D.1.1.0 a v.č. D.1.1.3.1 až 6
detailní popis viz v.č. D.1.1.3.5</t>
  </si>
  <si>
    <t>46,2</t>
  </si>
  <si>
    <t>338,3-R</t>
  </si>
  <si>
    <t>Dodávka + montáž dřevěn branka š. 950mm, v. 800mm</t>
  </si>
  <si>
    <t>1027334995</t>
  </si>
  <si>
    <t>571908112</t>
  </si>
  <si>
    <t>Kryt certifikovaným vymývaným dekoračním kamenivem (kačírkem) tl 300 mm</t>
  </si>
  <si>
    <t>-2093184799</t>
  </si>
  <si>
    <t xml:space="preserve">dopadová plocha </t>
  </si>
  <si>
    <t>160</t>
  </si>
  <si>
    <t>Úpravy povrchů, podlahy a osazování výplní</t>
  </si>
  <si>
    <t>637121111</t>
  </si>
  <si>
    <t>Okapový chodník z kačírku tl 100 mm s udusáním fr 16-22mm</t>
  </si>
  <si>
    <t>-1398498566</t>
  </si>
  <si>
    <t>Okapový chodník z kameniva  s udusáním a urovnáním povrchu z kačírku tl. 100 mm</t>
  </si>
  <si>
    <t>pod oplocení</t>
  </si>
  <si>
    <t>46,2*0,5</t>
  </si>
  <si>
    <t>-348690935</t>
  </si>
  <si>
    <t>pod dopadovou plochu</t>
  </si>
  <si>
    <t>936,1-R</t>
  </si>
  <si>
    <t>Dodávka + montáž stojan na kola (dřevěný 2000x500mm, pro čtyři stání)</t>
  </si>
  <si>
    <t>-576875185</t>
  </si>
  <si>
    <t>936,2-R</t>
  </si>
  <si>
    <t>Dodávka + montáž pískoviště dřevěné šestíúhelníkové průměr 3000x2800mm</t>
  </si>
  <si>
    <t>-370810547</t>
  </si>
  <si>
    <t>936,3-R</t>
  </si>
  <si>
    <t>Dodávka + montáž pergola dřevěná kosntrukce 2800x5900mm</t>
  </si>
  <si>
    <t>329753450</t>
  </si>
  <si>
    <t>936,4-R</t>
  </si>
  <si>
    <t>Dodávka + montáž herní sestava se skluzavkou</t>
  </si>
  <si>
    <t>644045280</t>
  </si>
  <si>
    <t>936,5-R</t>
  </si>
  <si>
    <t>Dodávka + montáž kládová houpačka vahadlová</t>
  </si>
  <si>
    <t>-1655934098</t>
  </si>
  <si>
    <t>936,6-R</t>
  </si>
  <si>
    <t>Dodávka + montáž dřevěná houpačka dvojmístná</t>
  </si>
  <si>
    <t>-67829968</t>
  </si>
  <si>
    <t>936,7-R</t>
  </si>
  <si>
    <t>Dodávka + montáž prolézačka (provazový chodník)</t>
  </si>
  <si>
    <t>2083215591</t>
  </si>
  <si>
    <t>936,8-R</t>
  </si>
  <si>
    <t>Dodávka + montáž dřevěná ryba</t>
  </si>
  <si>
    <t>-393802074</t>
  </si>
  <si>
    <t>936,9-R</t>
  </si>
  <si>
    <t>Dodávka + montáž lavička délky 2m</t>
  </si>
  <si>
    <t>260873169</t>
  </si>
  <si>
    <t>2+8</t>
  </si>
  <si>
    <t>936,10-R</t>
  </si>
  <si>
    <t>Dodávka + montáž sedací souprava 2ks laviček + stůl</t>
  </si>
  <si>
    <t>504689076</t>
  </si>
  <si>
    <t>936,11-R</t>
  </si>
  <si>
    <t>Dodávka + montáž odpadkový koš</t>
  </si>
  <si>
    <t>-1772681694</t>
  </si>
  <si>
    <t>2+4</t>
  </si>
  <si>
    <t>960,1-R</t>
  </si>
  <si>
    <t>Provedení revize dtěského hřiště, vč. vyhotovení protokolu</t>
  </si>
  <si>
    <t>457079339</t>
  </si>
  <si>
    <t>960,2-R</t>
  </si>
  <si>
    <t>Dodávka + montáž tabule s provozním řádem</t>
  </si>
  <si>
    <t>-873650052</t>
  </si>
  <si>
    <t>004 - SO 04 Pochůzí lávka s vyhlídkovou terasou</t>
  </si>
  <si>
    <t xml:space="preserve">    762 - Konstrukce tesařské</t>
  </si>
  <si>
    <t>-1043578296</t>
  </si>
  <si>
    <t>pro piloty</t>
  </si>
  <si>
    <t>3,14*0,2*0,2*1,5*(30+2)</t>
  </si>
  <si>
    <t>-1272233866</t>
  </si>
  <si>
    <t>164007532</t>
  </si>
  <si>
    <t>6,029*1,8 'Přepočtené koeficientem množství</t>
  </si>
  <si>
    <t>226111113</t>
  </si>
  <si>
    <t>Vrty velkoprofilové svislé nezapažené D do 450 mm hl do 5 m hor. III</t>
  </si>
  <si>
    <t>1253593893</t>
  </si>
  <si>
    <t>Velkoprofilové vrty náběrovým vrtáním svislé nezapažené  průměru přes 400 do 450 mm, v hl od 0 do 5 m v hornině tř. III</t>
  </si>
  <si>
    <t>Poznámka k položce:
viz TZ př. č. D.1.1.0 a v.č. D.1.1.4.1</t>
  </si>
  <si>
    <t>"2" 1,5*(30+2)</t>
  </si>
  <si>
    <t>232321121</t>
  </si>
  <si>
    <t>Zaražení dřevěných pilot svisle D nad 120 mm hl do 3 m</t>
  </si>
  <si>
    <t>-1167151686</t>
  </si>
  <si>
    <t>Zaražení nebo nastražení a zaberanění dřevěných kůlů nebo pilot  svislých průměru přes 120 mm, na délku od 0 do 3 m</t>
  </si>
  <si>
    <t>605,1-R</t>
  </si>
  <si>
    <t>dřevěná pilota z mondřínového dřeva DN200mm, povrchová úprava opalováním a kartáčováním</t>
  </si>
  <si>
    <t>228880452</t>
  </si>
  <si>
    <t>"2A" 3,14*0,1*0,1*4*30</t>
  </si>
  <si>
    <t>"2B" 3,14*0,1*0,1*3*2</t>
  </si>
  <si>
    <t>3,956*1,1 'Přepočtené koeficientem množství</t>
  </si>
  <si>
    <t>272313611</t>
  </si>
  <si>
    <t>Základové klenby z betonu tř. C 16/20</t>
  </si>
  <si>
    <t>-172583428</t>
  </si>
  <si>
    <t>Základy z betonu prostého klenby z betonu kamenem neprokládaného tř. C 16/20</t>
  </si>
  <si>
    <t>"1, dno" 3,14*0,2*0,2*0,15*(30+2)</t>
  </si>
  <si>
    <t>"1. kolem piloty" 3,14*0,2*0,2*(1,5-0,15)*(30+2)-3,14*0,1*0,1*(1,5-0,15)*(30+2)</t>
  </si>
  <si>
    <t>980,1-R</t>
  </si>
  <si>
    <t>Dodávka + montáž lanové zábradlí v=1,0m (madlo a spodní rám - lano D30mm, výplń z lanové sítě - oko 100x100mm, lano D8mm)</t>
  </si>
  <si>
    <t>-135814677</t>
  </si>
  <si>
    <t>"9" 51,7</t>
  </si>
  <si>
    <t>998001011</t>
  </si>
  <si>
    <t>1386742179</t>
  </si>
  <si>
    <t>Přesun hmot  pro piloty nebo podzemní stěny betonované na místě</t>
  </si>
  <si>
    <t>762</t>
  </si>
  <si>
    <t>Konstrukce tesařské</t>
  </si>
  <si>
    <t>762085114</t>
  </si>
  <si>
    <t>Montáž svorníků nebo šroubů délky do 500 mm</t>
  </si>
  <si>
    <t>-949315265</t>
  </si>
  <si>
    <t>Práce společné pro tesařské konstrukce  montáž ocelových spojovacích prostředků (materiál ve specifikaci) svorníků, šroubů délky přes 300 do 500 mm</t>
  </si>
  <si>
    <t>"4" 64</t>
  </si>
  <si>
    <t>"7" 32</t>
  </si>
  <si>
    <t>311,1-R</t>
  </si>
  <si>
    <t>závitová tyč D12mm, dl.500mm, vč. 2ks bezpečnostních matic a podložek)</t>
  </si>
  <si>
    <t>711743541</t>
  </si>
  <si>
    <t>311,2-R</t>
  </si>
  <si>
    <t>závitová tyč D12mm, dl.460mm, vč. 2ks bezpečnostních matic a podložek)</t>
  </si>
  <si>
    <t>1472376786</t>
  </si>
  <si>
    <t>762523108</t>
  </si>
  <si>
    <t>Položení podlahy z hoblovaných fošen na sraz</t>
  </si>
  <si>
    <t>-781553588</t>
  </si>
  <si>
    <t>Položení podlah  hoblovaných na sraz z fošen</t>
  </si>
  <si>
    <t>"8A, dřevěná fošna 250x50mm, délky 2m" 2*0,25*33</t>
  </si>
  <si>
    <t>"8B, dřevěá fošna kónická 250(130)x50mm" 2*0,25*94</t>
  </si>
  <si>
    <t>605,3-R</t>
  </si>
  <si>
    <t>kulatina a půlkulatina z mondřínového dřeva, povrchová úprava opalováním a kartáčováním</t>
  </si>
  <si>
    <t>537398712</t>
  </si>
  <si>
    <t>"8A, dřevěná fošna 250x50mm, délky 2m" 2*0,25*0,05*33</t>
  </si>
  <si>
    <t>"8B, dřevěá fošna kónická 250(130)x50mm" 2*0,25*0,05*94</t>
  </si>
  <si>
    <t>3,175*1,1 'Přepočtené koeficientem množství</t>
  </si>
  <si>
    <t>762595001</t>
  </si>
  <si>
    <t>Spojovací prostředky pro položení dřevěných podlah a zakrytí kanálů</t>
  </si>
  <si>
    <t>-1695924441</t>
  </si>
  <si>
    <t>Spojovací prostředky podlah a podkladových konstrukcí hřebíky, vruty</t>
  </si>
  <si>
    <t>762733110</t>
  </si>
  <si>
    <t>Montáž prostorové vázané kce z kulatiny průřezové plochy do 120 cm2</t>
  </si>
  <si>
    <t>-1711259738</t>
  </si>
  <si>
    <t>Montáž prostorových vázaných konstrukcí z kulatiny nebo z půlkulatiny  průřezové plochy do 120 cm2</t>
  </si>
  <si>
    <t>"3 dřevěná klaština" 3,2*32</t>
  </si>
  <si>
    <t>"5, dřevěný pásek" 1*30</t>
  </si>
  <si>
    <t>"6, dřevěný poval" 4,5*4+2,2*12+1,3*12</t>
  </si>
  <si>
    <t>605,2-R</t>
  </si>
  <si>
    <t>-1998271254</t>
  </si>
  <si>
    <t>"3 dřevěná kleština" 3,14*0,07*0,07*3,2*32</t>
  </si>
  <si>
    <t>"5, dřevěný pásek" 3,14*0,1*0,1*1*30</t>
  </si>
  <si>
    <t>"6, dřevěný poval" 3,14*0,08*0,08*4,5*4</t>
  </si>
  <si>
    <t>3,14*0,08*0,08*2,2*12</t>
  </si>
  <si>
    <t>3,14*0,08*0,08*1,3*12</t>
  </si>
  <si>
    <t>3,724*1,1 'Přepočtené koeficientem množství</t>
  </si>
  <si>
    <t>762795000</t>
  </si>
  <si>
    <t>Spojovací prostředky pro montáž prostorových vázaných kcí</t>
  </si>
  <si>
    <t>-626965484</t>
  </si>
  <si>
    <t>Spojovací prostředky prostorových vázaných konstrukcí  hřebíky, svory, fixační prkna</t>
  </si>
  <si>
    <t>998762201</t>
  </si>
  <si>
    <t>Přesun hmot procentní pro kce tesařské v objektech v do 6 m</t>
  </si>
  <si>
    <t>-1190310539</t>
  </si>
  <si>
    <t>Přesun hmot pro konstrukce tesařské  stanovený procentní sazbou (%) z ceny vodorovná dopravní vzdálenost do 50 m v objektech výšky do 6 m</t>
  </si>
  <si>
    <t>005 - SO 05 Oprava stávajícího oplocení</t>
  </si>
  <si>
    <t>131203101</t>
  </si>
  <si>
    <t>Hloubení jam ručním nebo pneum nářadím v soudržných horninách tř. 3</t>
  </si>
  <si>
    <t>90179087</t>
  </si>
  <si>
    <t>Hloubení zapažených i nezapažených jam ručním nebo pneumatickým nářadím  s urovnáním dna do předepsaného profilu a spádu v horninách tř. 3 soudržných</t>
  </si>
  <si>
    <t>Poznámka k položce:
viz TZ př. č. D.1.1.0 a v.č. D.1.1.5.1</t>
  </si>
  <si>
    <t>jámky  pro sloupy a vzpěry</t>
  </si>
  <si>
    <t>3,14*0,1*0,1*0,8*211</t>
  </si>
  <si>
    <t>rýha pro základ brány</t>
  </si>
  <si>
    <t>3,45*0,7*0,3</t>
  </si>
  <si>
    <t>pro kačírek</t>
  </si>
  <si>
    <t>345*0,5*0,1</t>
  </si>
  <si>
    <t>131203109</t>
  </si>
  <si>
    <t>Příplatek za lepivost u hloubení jam ručním nebo pneum nářadím v hornině tř. 3</t>
  </si>
  <si>
    <t>565962811</t>
  </si>
  <si>
    <t>Hloubení zapažených i nezapažených jam ručním nebo pneumatickým nářadím  s urovnáním dna do předepsaného profilu a spádu v horninách tř. 3 Příplatek k cenám za lepivost horniny tř. 3</t>
  </si>
  <si>
    <t>23,275/2</t>
  </si>
  <si>
    <t>1161420571</t>
  </si>
  <si>
    <t>-30792898</t>
  </si>
  <si>
    <t>473152844</t>
  </si>
  <si>
    <t>23,275*1,8 'Přepočtené koeficientem množství</t>
  </si>
  <si>
    <t>-748443226</t>
  </si>
  <si>
    <t>pro základ brány</t>
  </si>
  <si>
    <t>3,45*0,3</t>
  </si>
  <si>
    <t>274313711</t>
  </si>
  <si>
    <t>Základové pásy z betonu tř. C 20/25</t>
  </si>
  <si>
    <t>-168202833</t>
  </si>
  <si>
    <t>Základy z betonu prostého pasy betonu kamenem neprokládaného tř. C 20/25</t>
  </si>
  <si>
    <t>lito přímo do výkopu</t>
  </si>
  <si>
    <t>338171123</t>
  </si>
  <si>
    <t>Osazování sloupků a vzpěr plotových ocelových v do 2,60 m se zabetonováním</t>
  </si>
  <si>
    <t>1544241169</t>
  </si>
  <si>
    <t>Montáž sloupků a vzpěr plotových ocelových trubkových nebo profilovaných výšky do 2,60 m se zabetonováním do 0,08 m3 do připravených jamek</t>
  </si>
  <si>
    <t>211</t>
  </si>
  <si>
    <t>55342264R</t>
  </si>
  <si>
    <t>sloupek plotový koncový Pz + PVC povrchová úprava, barva zelená RAL 6005 2600/48x1,5mm</t>
  </si>
  <si>
    <t>883395186</t>
  </si>
  <si>
    <t>55342265R</t>
  </si>
  <si>
    <t>sloupek plotový s úpravou por osazení branky Pz + PVC povrchová úprava, barva zelená RAL 6005, 2600/48x1,5mm</t>
  </si>
  <si>
    <t>-331370218</t>
  </si>
  <si>
    <t>sloupek plotový s úpravou por osazení branky Pz + PVC povrchová úprava, barva zelená RAL 6005 2600/48x1,5mm</t>
  </si>
  <si>
    <t>55342274R</t>
  </si>
  <si>
    <t>vzpěra plotová 38x1,5mm včetně krytky s uchem 2500mm, Pz + PVC povrchová úprava, barva zelená RAL 6005</t>
  </si>
  <si>
    <t>-2004322866</t>
  </si>
  <si>
    <t>348101210</t>
  </si>
  <si>
    <t>Osazení vrat a vrátek k oplocení na ocelové sloupky do 2 m2</t>
  </si>
  <si>
    <t>-2008937917</t>
  </si>
  <si>
    <t>Osazení vrat a vrátek k oplocení na sloupky ocelové, plochy jednotlivě do 2 m2</t>
  </si>
  <si>
    <t>55342320</t>
  </si>
  <si>
    <t>branka vchodová kovová 1000x1800, uzamkatelná, Pz + PVC povrchová úprava, barva zelená RAL 6005</t>
  </si>
  <si>
    <t>1539456171</t>
  </si>
  <si>
    <t>348101230R</t>
  </si>
  <si>
    <t>Osazení vrat a vrátek k oplocení na ocelové sloupky do 6 m2, vč. 2ks sloupků</t>
  </si>
  <si>
    <t>999246902</t>
  </si>
  <si>
    <t>Osazení vrat a vrátek k oplocení na sloupky ocelové, plochy jednotlivě přes 4 do 6 m2</t>
  </si>
  <si>
    <t>55342341</t>
  </si>
  <si>
    <t>brána kovová dvoukřídlová 3000x1800, vč. 2ks ocelových sloupků, zamykatelná s možností aretace obo křídel, Pz + PVC povrchová úprava, barva zelená RAL 6005</t>
  </si>
  <si>
    <t>-563240057</t>
  </si>
  <si>
    <t>348401130</t>
  </si>
  <si>
    <t>Montáž oplocení ze strojového pletiva s napínacími dráty výšky do 2,0 m</t>
  </si>
  <si>
    <t>1252211521</t>
  </si>
  <si>
    <t>Montáž oplocení z pletiva strojového s napínacími dráty přes 1,6 do 2,0 m</t>
  </si>
  <si>
    <t>428</t>
  </si>
  <si>
    <t>31327514</t>
  </si>
  <si>
    <t>pletivo drátěné plastifikované se čtvercovými oky 50/2,5mm v 1800mm</t>
  </si>
  <si>
    <t>2048271113</t>
  </si>
  <si>
    <t>pletivo drátěné plastifikované se čtvercovými oky 55/2,5mm v 1800mm</t>
  </si>
  <si>
    <t>428*1,1 'Přepočtené koeficientem množství</t>
  </si>
  <si>
    <t>348401350</t>
  </si>
  <si>
    <t>Rozvinutí, montáž a napnutí napínacího drátu na oplocení</t>
  </si>
  <si>
    <t>129672635</t>
  </si>
  <si>
    <t>Montáž oplocení z pletiva rozvinutí, uchycení a napnutí drátu napínacího</t>
  </si>
  <si>
    <t>1300</t>
  </si>
  <si>
    <t>15615301</t>
  </si>
  <si>
    <t>drát kruhový Pz napínací  D 3,4mm plastifikovaný</t>
  </si>
  <si>
    <t>-616958173</t>
  </si>
  <si>
    <t>drát kruhový Pz napínací  D 3,40mm</t>
  </si>
  <si>
    <t>1300*1,1 'Přepočtené koeficientem množství</t>
  </si>
  <si>
    <t>97331472</t>
  </si>
  <si>
    <t>345*0,5</t>
  </si>
  <si>
    <t>900,1-R</t>
  </si>
  <si>
    <t>Demontáž oplocení z drátěného pletiva, vč. ocelových sloupků, brány a branky, vč. odvozu a likvidace</t>
  </si>
  <si>
    <t>-99517114</t>
  </si>
  <si>
    <t>Demontáž oplocení z drátěného pletiva, vč. ocelových sloupků, vč. odvozu a likvidace</t>
  </si>
  <si>
    <t>400</t>
  </si>
  <si>
    <t>-2119434335</t>
  </si>
  <si>
    <t>998232110</t>
  </si>
  <si>
    <t>Přesun hmot pro oplocení zděné z cihel nebo tvárnic v do 3 m</t>
  </si>
  <si>
    <t>1693620110</t>
  </si>
  <si>
    <t>Přesun hmot pro oplocení  se svislou nosnou konstrukcí zděnou z cihel, tvárnic, bloků, popř. kovovou nebo dřevěnou vodorovná dopravní vzdálenost do 50 m, pro oplocení výšky do 3 m</t>
  </si>
  <si>
    <t>006 - Ostatní a vedlejší náklady</t>
  </si>
  <si>
    <t xml:space="preserve">    1.1 - Zařízení staveniště</t>
  </si>
  <si>
    <t xml:space="preserve">      1.1.1 - Zřízení, údržba a odstranění prostor dodavatele</t>
  </si>
  <si>
    <t xml:space="preserve">      1.1.2 - Geodetické vytyčení stavby</t>
  </si>
  <si>
    <t xml:space="preserve">      1.1.5 - Zajištění čištění komunikací </t>
  </si>
  <si>
    <t xml:space="preserve">    1.2 - Doprovodné objekty - Propagace</t>
  </si>
  <si>
    <t xml:space="preserve">      1.2.1 - Informační tabule</t>
  </si>
  <si>
    <t xml:space="preserve">    1.3 - Související činnosti</t>
  </si>
  <si>
    <t xml:space="preserve">      1.3.1 - Povodňový plán stavby</t>
  </si>
  <si>
    <t xml:space="preserve">      1.3.2 - Havarijní  plán stavby</t>
  </si>
  <si>
    <t xml:space="preserve">      1.3.4 - Geodetické zaměření skutečného provedení  stavby</t>
  </si>
  <si>
    <t xml:space="preserve">      1.3.5 - Dokumentace dodavatelská</t>
  </si>
  <si>
    <t xml:space="preserve">      1.3.6 - Dokumentace skutečného provedení stavby</t>
  </si>
  <si>
    <t xml:space="preserve">      1.3.7 - Zkoušky a testování.</t>
  </si>
  <si>
    <t xml:space="preserve">      1.3.8 - Zoolog</t>
  </si>
  <si>
    <t xml:space="preserve">      1.3.9 - Kompletační činnost</t>
  </si>
  <si>
    <t xml:space="preserve">      1.3.10 - Manipulační řád</t>
  </si>
  <si>
    <t>1.1</t>
  </si>
  <si>
    <t>Zařízení staveniště</t>
  </si>
  <si>
    <t>1.1.1</t>
  </si>
  <si>
    <t>Zřízení, údržba a odstranění prostor dodavatele</t>
  </si>
  <si>
    <t>1.1.1.1</t>
  </si>
  <si>
    <t>ZS zhotovitele</t>
  </si>
  <si>
    <t>205473582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</si>
  <si>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popř. vč. Poplatky majiteli veřejných pozemků za dočasný pronájem ploch pro zařízení staveniště                                                             </t>
  </si>
  <si>
    <t>1.1.1.2</t>
  </si>
  <si>
    <t>Nákaldy na dočasné oplocení příjezdové komunikace k rekreačním objektům po dobu stavby, vč. následného odstranění</t>
  </si>
  <si>
    <t>-938936455</t>
  </si>
  <si>
    <t>1.1.2</t>
  </si>
  <si>
    <t>Geodetické vytyčení stavby</t>
  </si>
  <si>
    <t>1.1.2.1</t>
  </si>
  <si>
    <t>Náklady na vytýčení všech inženýrských sítí na staveništi u jednotlivých správců a majitelů před zahájením stavebních prací</t>
  </si>
  <si>
    <t>709080939</t>
  </si>
  <si>
    <t>1.1.2.2</t>
  </si>
  <si>
    <t>Náklady na vytýčení celé stavby před zahájením stavebních prací</t>
  </si>
  <si>
    <t>392781394</t>
  </si>
  <si>
    <t>Zhotovitel  zajistí geodetické zaměření oprávněným geodetem navrhnuté trasy hydrantové sítě, náklady na vytýčení polohy čerpací stanice před započetím stavebních prací.</t>
  </si>
  <si>
    <t>1.1.5</t>
  </si>
  <si>
    <t xml:space="preserve">Zajištění čištění komunikací </t>
  </si>
  <si>
    <t>1.1.5.1</t>
  </si>
  <si>
    <t>Čistění komunikací</t>
  </si>
  <si>
    <t>1840647659</t>
  </si>
  <si>
    <t>Zajištění čištění komunikací po celou dobu realizace stavby</t>
  </si>
  <si>
    <t>1.2</t>
  </si>
  <si>
    <t>Doprovodné objekty - Propagace</t>
  </si>
  <si>
    <t>1.2.1</t>
  </si>
  <si>
    <t>Informační tabule</t>
  </si>
  <si>
    <t>1.2.1.1</t>
  </si>
  <si>
    <t>512397874</t>
  </si>
  <si>
    <t>1 ks informační tabule, odolné proti povětrnostním vlivům. O celkové polše menší než 0,6m2, umístěna mimo ochranná pásma pozemních komunikací</t>
  </si>
  <si>
    <t>1.3</t>
  </si>
  <si>
    <t>Související činnosti</t>
  </si>
  <si>
    <t>1.3.1</t>
  </si>
  <si>
    <t>Povodňový plán stavby</t>
  </si>
  <si>
    <t>1.3.1.1</t>
  </si>
  <si>
    <t>Náklady na zpracování, projednání  a schválení povodňového plánu stavby</t>
  </si>
  <si>
    <t>1303916958</t>
  </si>
  <si>
    <t>Náklady na zpracování, projednání a schválení povodňového plánu stavby. Povodňový plán bude vypracován 5x v tištěné verzi a 2x v digitální verzi na CD Náklady na zpracování, projednání  a schválení povodňového plánu stavby</t>
  </si>
  <si>
    <t>1.3.2</t>
  </si>
  <si>
    <t>Havarijní  plán stavby</t>
  </si>
  <si>
    <t>1.3.2.1</t>
  </si>
  <si>
    <t>Náklady na  zpracování, projednání a schválení havarijního plánu stavby</t>
  </si>
  <si>
    <t>Kpl</t>
  </si>
  <si>
    <t>2035447710</t>
  </si>
  <si>
    <t>Náklady na  zpracování, projednání a schválení havarijního plánu stavby. Havarijní plán bude vypracován 5x v tištěné verzi a 2x v digitální verzi na CD Náklady na  zpracování, projednání a schválení havarijního plánu stavby</t>
  </si>
  <si>
    <t>1.3.4</t>
  </si>
  <si>
    <t>Geodetické zaměření skutečného provedení  stavby</t>
  </si>
  <si>
    <t>1.3.4.1</t>
  </si>
  <si>
    <t>1119549270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</si>
  <si>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 Bude provedeno na podkladu katastrální mapy.</t>
  </si>
  <si>
    <t>1.3.5</t>
  </si>
  <si>
    <t>Dokumentace dodavatelská</t>
  </si>
  <si>
    <t>1.3.5.1</t>
  </si>
  <si>
    <t>Náklady na zpracování dodavatelské dokumentace</t>
  </si>
  <si>
    <t>299011469</t>
  </si>
  <si>
    <t>1.3.6</t>
  </si>
  <si>
    <t>Dokumentace skutečného provedení stavby</t>
  </si>
  <si>
    <t>1.3.6.1</t>
  </si>
  <si>
    <t>Dokumentace skutečného provedení, event. zákres skutečného provedení do ověřené dokumentace</t>
  </si>
  <si>
    <t>1527323377</t>
  </si>
  <si>
    <t>Vypracování dokumentace skutečného provedení  jednotlivých dílčích staveb celého komplexu včetně zakreslení skutečného provedení stavby do originálu ověřené dokumentace. Dokumentace skutečného provedení bude vapracována 6x v tištěné verzi a 2x v digitální verzi na CD.</t>
  </si>
  <si>
    <t>1.3.7</t>
  </si>
  <si>
    <t>Zkoušky a testování.</t>
  </si>
  <si>
    <t>1.3.7.1</t>
  </si>
  <si>
    <t>Související zkoušky a atesty</t>
  </si>
  <si>
    <t>-597498440</t>
  </si>
  <si>
    <t>Související zkoušky a atesty - zajištění zkoušek a atestů o nezávadnosti či o vhodnosti použití u všech výrobků a u všech materiálů použitých v rámci předmětného komplexu staveb</t>
  </si>
  <si>
    <t>1.3.7.2</t>
  </si>
  <si>
    <t>Zkoušky zhutnění zásypu a násypu</t>
  </si>
  <si>
    <t>961145948</t>
  </si>
  <si>
    <t>1.3.7.3</t>
  </si>
  <si>
    <t>Náklady na kamerový průzkum odtokového kanálu před provedením stavby a po jeho ukončení</t>
  </si>
  <si>
    <t>-894856863</t>
  </si>
  <si>
    <t>1.3.8</t>
  </si>
  <si>
    <t>Zoolog</t>
  </si>
  <si>
    <t>1.3.8.1</t>
  </si>
  <si>
    <t>Náklady na zoologa na stavbě</t>
  </si>
  <si>
    <t>1241685338</t>
  </si>
  <si>
    <t>1.3.9</t>
  </si>
  <si>
    <t>Kompletační činnost</t>
  </si>
  <si>
    <t>1.3.9.1</t>
  </si>
  <si>
    <t>Kompletační činnost zhotovitele stavby a příprava k odevzdání stavby zadavateli</t>
  </si>
  <si>
    <t>-1114468250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</si>
  <si>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</si>
  <si>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1.3.10</t>
  </si>
  <si>
    <t>Manipulační řád</t>
  </si>
  <si>
    <t>1.3.10.1</t>
  </si>
  <si>
    <t>Náklady na zpracování manipulačního řádu</t>
  </si>
  <si>
    <t>954856156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</si>
</sst>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67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1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0"/>
      <c r="BE5" s="248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53" t="s">
        <v>17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0"/>
      <c r="BE6" s="249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9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9"/>
      <c r="BS8" s="17" t="s">
        <v>6</v>
      </c>
    </row>
    <row r="9" spans="2:71" s="1" customFormat="1" ht="14.45" customHeight="1">
      <c r="B9" s="20"/>
      <c r="AR9" s="20"/>
      <c r="BE9" s="249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9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49"/>
      <c r="BS11" s="17" t="s">
        <v>6</v>
      </c>
    </row>
    <row r="12" spans="2:71" s="1" customFormat="1" ht="6.95" customHeight="1">
      <c r="B12" s="20"/>
      <c r="AR12" s="20"/>
      <c r="BE12" s="249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49"/>
      <c r="BS13" s="17" t="s">
        <v>6</v>
      </c>
    </row>
    <row r="14" spans="2:71" ht="12.75">
      <c r="B14" s="20"/>
      <c r="E14" s="254" t="s">
        <v>29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7" t="s">
        <v>27</v>
      </c>
      <c r="AN14" s="29" t="s">
        <v>29</v>
      </c>
      <c r="AR14" s="20"/>
      <c r="BE14" s="249"/>
      <c r="BS14" s="17" t="s">
        <v>6</v>
      </c>
    </row>
    <row r="15" spans="2:71" s="1" customFormat="1" ht="6.95" customHeight="1">
      <c r="B15" s="20"/>
      <c r="AR15" s="20"/>
      <c r="BE15" s="249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49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49"/>
      <c r="BS17" s="17" t="s">
        <v>32</v>
      </c>
    </row>
    <row r="18" spans="2:71" s="1" customFormat="1" ht="6.95" customHeight="1">
      <c r="B18" s="20"/>
      <c r="AR18" s="20"/>
      <c r="BE18" s="249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49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27</v>
      </c>
      <c r="AN20" s="25" t="s">
        <v>1</v>
      </c>
      <c r="AR20" s="20"/>
      <c r="BE20" s="249"/>
      <c r="BS20" s="17" t="s">
        <v>32</v>
      </c>
    </row>
    <row r="21" spans="2:57" s="1" customFormat="1" ht="6.95" customHeight="1">
      <c r="B21" s="20"/>
      <c r="AR21" s="20"/>
      <c r="BE21" s="249"/>
    </row>
    <row r="22" spans="2:57" s="1" customFormat="1" ht="12" customHeight="1">
      <c r="B22" s="20"/>
      <c r="D22" s="27" t="s">
        <v>34</v>
      </c>
      <c r="AR22" s="20"/>
      <c r="BE22" s="249"/>
    </row>
    <row r="23" spans="2:57" s="1" customFormat="1" ht="16.5" customHeight="1">
      <c r="B23" s="20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0"/>
      <c r="BE23" s="249"/>
    </row>
    <row r="24" spans="2:57" s="1" customFormat="1" ht="6.95" customHeight="1">
      <c r="B24" s="20"/>
      <c r="AR24" s="20"/>
      <c r="BE24" s="249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9"/>
    </row>
    <row r="26" spans="1:57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7">
        <f>ROUND(AG94,2)</f>
        <v>0</v>
      </c>
      <c r="AL26" s="258"/>
      <c r="AM26" s="258"/>
      <c r="AN26" s="258"/>
      <c r="AO26" s="258"/>
      <c r="AP26" s="32"/>
      <c r="AQ26" s="32"/>
      <c r="AR26" s="33"/>
      <c r="BE26" s="249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9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9" t="s">
        <v>36</v>
      </c>
      <c r="M28" s="259"/>
      <c r="N28" s="259"/>
      <c r="O28" s="259"/>
      <c r="P28" s="259"/>
      <c r="Q28" s="32"/>
      <c r="R28" s="32"/>
      <c r="S28" s="32"/>
      <c r="T28" s="32"/>
      <c r="U28" s="32"/>
      <c r="V28" s="32"/>
      <c r="W28" s="259" t="s">
        <v>37</v>
      </c>
      <c r="X28" s="259"/>
      <c r="Y28" s="259"/>
      <c r="Z28" s="259"/>
      <c r="AA28" s="259"/>
      <c r="AB28" s="259"/>
      <c r="AC28" s="259"/>
      <c r="AD28" s="259"/>
      <c r="AE28" s="259"/>
      <c r="AF28" s="32"/>
      <c r="AG28" s="32"/>
      <c r="AH28" s="32"/>
      <c r="AI28" s="32"/>
      <c r="AJ28" s="32"/>
      <c r="AK28" s="259" t="s">
        <v>38</v>
      </c>
      <c r="AL28" s="259"/>
      <c r="AM28" s="259"/>
      <c r="AN28" s="259"/>
      <c r="AO28" s="259"/>
      <c r="AP28" s="32"/>
      <c r="AQ28" s="32"/>
      <c r="AR28" s="33"/>
      <c r="BE28" s="249"/>
    </row>
    <row r="29" spans="2:57" s="3" customFormat="1" ht="14.45" customHeight="1">
      <c r="B29" s="37"/>
      <c r="D29" s="27" t="s">
        <v>39</v>
      </c>
      <c r="F29" s="27" t="s">
        <v>40</v>
      </c>
      <c r="L29" s="262">
        <v>0.21</v>
      </c>
      <c r="M29" s="261"/>
      <c r="N29" s="261"/>
      <c r="O29" s="261"/>
      <c r="P29" s="261"/>
      <c r="W29" s="260">
        <f>ROUND(AZ94,2)</f>
        <v>0</v>
      </c>
      <c r="X29" s="261"/>
      <c r="Y29" s="261"/>
      <c r="Z29" s="261"/>
      <c r="AA29" s="261"/>
      <c r="AB29" s="261"/>
      <c r="AC29" s="261"/>
      <c r="AD29" s="261"/>
      <c r="AE29" s="261"/>
      <c r="AK29" s="260">
        <f>ROUND(AV94,2)</f>
        <v>0</v>
      </c>
      <c r="AL29" s="261"/>
      <c r="AM29" s="261"/>
      <c r="AN29" s="261"/>
      <c r="AO29" s="261"/>
      <c r="AR29" s="37"/>
      <c r="BE29" s="250"/>
    </row>
    <row r="30" spans="2:57" s="3" customFormat="1" ht="14.45" customHeight="1">
      <c r="B30" s="37"/>
      <c r="F30" s="27" t="s">
        <v>41</v>
      </c>
      <c r="L30" s="262">
        <v>0.15</v>
      </c>
      <c r="M30" s="261"/>
      <c r="N30" s="261"/>
      <c r="O30" s="261"/>
      <c r="P30" s="261"/>
      <c r="W30" s="260">
        <f>ROUND(BA94,2)</f>
        <v>0</v>
      </c>
      <c r="X30" s="261"/>
      <c r="Y30" s="261"/>
      <c r="Z30" s="261"/>
      <c r="AA30" s="261"/>
      <c r="AB30" s="261"/>
      <c r="AC30" s="261"/>
      <c r="AD30" s="261"/>
      <c r="AE30" s="261"/>
      <c r="AK30" s="260">
        <f>ROUND(AW94,2)</f>
        <v>0</v>
      </c>
      <c r="AL30" s="261"/>
      <c r="AM30" s="261"/>
      <c r="AN30" s="261"/>
      <c r="AO30" s="261"/>
      <c r="AR30" s="37"/>
      <c r="BE30" s="250"/>
    </row>
    <row r="31" spans="2:57" s="3" customFormat="1" ht="14.45" customHeight="1" hidden="1">
      <c r="B31" s="37"/>
      <c r="F31" s="27" t="s">
        <v>42</v>
      </c>
      <c r="L31" s="262">
        <v>0.21</v>
      </c>
      <c r="M31" s="261"/>
      <c r="N31" s="261"/>
      <c r="O31" s="261"/>
      <c r="P31" s="261"/>
      <c r="W31" s="260">
        <f>ROUND(BB94,2)</f>
        <v>0</v>
      </c>
      <c r="X31" s="261"/>
      <c r="Y31" s="261"/>
      <c r="Z31" s="261"/>
      <c r="AA31" s="261"/>
      <c r="AB31" s="261"/>
      <c r="AC31" s="261"/>
      <c r="AD31" s="261"/>
      <c r="AE31" s="261"/>
      <c r="AK31" s="260">
        <v>0</v>
      </c>
      <c r="AL31" s="261"/>
      <c r="AM31" s="261"/>
      <c r="AN31" s="261"/>
      <c r="AO31" s="261"/>
      <c r="AR31" s="37"/>
      <c r="BE31" s="250"/>
    </row>
    <row r="32" spans="2:57" s="3" customFormat="1" ht="14.45" customHeight="1" hidden="1">
      <c r="B32" s="37"/>
      <c r="F32" s="27" t="s">
        <v>43</v>
      </c>
      <c r="L32" s="262">
        <v>0.15</v>
      </c>
      <c r="M32" s="261"/>
      <c r="N32" s="261"/>
      <c r="O32" s="261"/>
      <c r="P32" s="261"/>
      <c r="W32" s="260">
        <f>ROUND(BC94,2)</f>
        <v>0</v>
      </c>
      <c r="X32" s="261"/>
      <c r="Y32" s="261"/>
      <c r="Z32" s="261"/>
      <c r="AA32" s="261"/>
      <c r="AB32" s="261"/>
      <c r="AC32" s="261"/>
      <c r="AD32" s="261"/>
      <c r="AE32" s="261"/>
      <c r="AK32" s="260">
        <v>0</v>
      </c>
      <c r="AL32" s="261"/>
      <c r="AM32" s="261"/>
      <c r="AN32" s="261"/>
      <c r="AO32" s="261"/>
      <c r="AR32" s="37"/>
      <c r="BE32" s="250"/>
    </row>
    <row r="33" spans="2:57" s="3" customFormat="1" ht="14.45" customHeight="1" hidden="1">
      <c r="B33" s="37"/>
      <c r="F33" s="27" t="s">
        <v>44</v>
      </c>
      <c r="L33" s="262">
        <v>0</v>
      </c>
      <c r="M33" s="261"/>
      <c r="N33" s="261"/>
      <c r="O33" s="261"/>
      <c r="P33" s="261"/>
      <c r="W33" s="260">
        <f>ROUND(BD94,2)</f>
        <v>0</v>
      </c>
      <c r="X33" s="261"/>
      <c r="Y33" s="261"/>
      <c r="Z33" s="261"/>
      <c r="AA33" s="261"/>
      <c r="AB33" s="261"/>
      <c r="AC33" s="261"/>
      <c r="AD33" s="261"/>
      <c r="AE33" s="261"/>
      <c r="AK33" s="260">
        <v>0</v>
      </c>
      <c r="AL33" s="261"/>
      <c r="AM33" s="261"/>
      <c r="AN33" s="261"/>
      <c r="AO33" s="261"/>
      <c r="AR33" s="37"/>
      <c r="BE33" s="25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9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66" t="s">
        <v>47</v>
      </c>
      <c r="Y35" s="264"/>
      <c r="Z35" s="264"/>
      <c r="AA35" s="264"/>
      <c r="AB35" s="264"/>
      <c r="AC35" s="40"/>
      <c r="AD35" s="40"/>
      <c r="AE35" s="40"/>
      <c r="AF35" s="40"/>
      <c r="AG35" s="40"/>
      <c r="AH35" s="40"/>
      <c r="AI35" s="40"/>
      <c r="AJ35" s="40"/>
      <c r="AK35" s="263">
        <f>SUM(AK26:AK33)</f>
        <v>0</v>
      </c>
      <c r="AL35" s="264"/>
      <c r="AM35" s="264"/>
      <c r="AN35" s="264"/>
      <c r="AO35" s="26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Hydroprojekt-216188</v>
      </c>
      <c r="AR84" s="51"/>
    </row>
    <row r="85" spans="2:44" s="5" customFormat="1" ht="36.95" customHeight="1">
      <c r="B85" s="52"/>
      <c r="C85" s="53" t="s">
        <v>16</v>
      </c>
      <c r="L85" s="225" t="str">
        <f>K6</f>
        <v>Revitalizace rybníků ve Výškovicích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7" t="str">
        <f>IF(AN8="","",AN8)</f>
        <v>17. 4. 2019</v>
      </c>
      <c r="AN87" s="22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Statutární město Ostrava, MO Ostrava-Jih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32" t="str">
        <f>IF(E17="","",E17)</f>
        <v>Sweco Hydroprojekt a.s., divize Morava</v>
      </c>
      <c r="AN89" s="233"/>
      <c r="AO89" s="233"/>
      <c r="AP89" s="233"/>
      <c r="AQ89" s="32"/>
      <c r="AR89" s="33"/>
      <c r="AS89" s="228" t="s">
        <v>55</v>
      </c>
      <c r="AT89" s="22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32" t="str">
        <f>IF(E20="","",E20)</f>
        <v xml:space="preserve"> </v>
      </c>
      <c r="AN90" s="233"/>
      <c r="AO90" s="233"/>
      <c r="AP90" s="233"/>
      <c r="AQ90" s="32"/>
      <c r="AR90" s="33"/>
      <c r="AS90" s="230"/>
      <c r="AT90" s="23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0"/>
      <c r="AT91" s="23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4" t="s">
        <v>56</v>
      </c>
      <c r="D92" s="235"/>
      <c r="E92" s="235"/>
      <c r="F92" s="235"/>
      <c r="G92" s="235"/>
      <c r="H92" s="60"/>
      <c r="I92" s="237" t="s">
        <v>57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6" t="s">
        <v>58</v>
      </c>
      <c r="AH92" s="235"/>
      <c r="AI92" s="235"/>
      <c r="AJ92" s="235"/>
      <c r="AK92" s="235"/>
      <c r="AL92" s="235"/>
      <c r="AM92" s="235"/>
      <c r="AN92" s="237" t="s">
        <v>59</v>
      </c>
      <c r="AO92" s="235"/>
      <c r="AP92" s="238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6">
        <f>ROUND(AG95,2)</f>
        <v>0</v>
      </c>
      <c r="AH94" s="246"/>
      <c r="AI94" s="246"/>
      <c r="AJ94" s="246"/>
      <c r="AK94" s="246"/>
      <c r="AL94" s="246"/>
      <c r="AM94" s="246"/>
      <c r="AN94" s="247">
        <f aca="true" t="shared" si="0" ref="AN94:AN101">SUM(AG94,AT94)</f>
        <v>0</v>
      </c>
      <c r="AO94" s="247"/>
      <c r="AP94" s="247"/>
      <c r="AQ94" s="72" t="s">
        <v>1</v>
      </c>
      <c r="AR94" s="68"/>
      <c r="AS94" s="73">
        <f>ROUND(AS95,2)</f>
        <v>0</v>
      </c>
      <c r="AT94" s="74">
        <f aca="true" t="shared" si="1" ref="AT94:AT101"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2:91" s="7" customFormat="1" ht="16.5" customHeight="1">
      <c r="B95" s="79"/>
      <c r="C95" s="80"/>
      <c r="D95" s="242" t="s">
        <v>79</v>
      </c>
      <c r="E95" s="242"/>
      <c r="F95" s="242"/>
      <c r="G95" s="242"/>
      <c r="H95" s="242"/>
      <c r="I95" s="81"/>
      <c r="J95" s="242" t="s">
        <v>17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39">
        <f>ROUND(SUM(AG96:AG101),2)</f>
        <v>0</v>
      </c>
      <c r="AH95" s="240"/>
      <c r="AI95" s="240"/>
      <c r="AJ95" s="240"/>
      <c r="AK95" s="240"/>
      <c r="AL95" s="240"/>
      <c r="AM95" s="240"/>
      <c r="AN95" s="241">
        <f t="shared" si="0"/>
        <v>0</v>
      </c>
      <c r="AO95" s="240"/>
      <c r="AP95" s="240"/>
      <c r="AQ95" s="82" t="s">
        <v>80</v>
      </c>
      <c r="AR95" s="79"/>
      <c r="AS95" s="83">
        <f>ROUND(SUM(AS96:AS101),2)</f>
        <v>0</v>
      </c>
      <c r="AT95" s="84">
        <f t="shared" si="1"/>
        <v>0</v>
      </c>
      <c r="AU95" s="85">
        <f>ROUND(SUM(AU96:AU101),5)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ROUND(SUM(AZ96:AZ101),2)</f>
        <v>0</v>
      </c>
      <c r="BA95" s="84">
        <f>ROUND(SUM(BA96:BA101),2)</f>
        <v>0</v>
      </c>
      <c r="BB95" s="84">
        <f>ROUND(SUM(BB96:BB101),2)</f>
        <v>0</v>
      </c>
      <c r="BC95" s="84">
        <f>ROUND(SUM(BC96:BC101),2)</f>
        <v>0</v>
      </c>
      <c r="BD95" s="86">
        <f>ROUND(SUM(BD96:BD101),2)</f>
        <v>0</v>
      </c>
      <c r="BS95" s="87" t="s">
        <v>74</v>
      </c>
      <c r="BT95" s="87" t="s">
        <v>81</v>
      </c>
      <c r="BU95" s="87" t="s">
        <v>76</v>
      </c>
      <c r="BV95" s="87" t="s">
        <v>77</v>
      </c>
      <c r="BW95" s="87" t="s">
        <v>82</v>
      </c>
      <c r="BX95" s="87" t="s">
        <v>4</v>
      </c>
      <c r="CL95" s="87" t="s">
        <v>1</v>
      </c>
      <c r="CM95" s="87" t="s">
        <v>83</v>
      </c>
    </row>
    <row r="96" spans="1:90" s="4" customFormat="1" ht="23.25" customHeight="1">
      <c r="A96" s="88" t="s">
        <v>84</v>
      </c>
      <c r="B96" s="51"/>
      <c r="C96" s="10"/>
      <c r="D96" s="10"/>
      <c r="E96" s="245" t="s">
        <v>85</v>
      </c>
      <c r="F96" s="245"/>
      <c r="G96" s="245"/>
      <c r="H96" s="245"/>
      <c r="I96" s="245"/>
      <c r="J96" s="10"/>
      <c r="K96" s="245" t="s">
        <v>86</v>
      </c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3">
        <f>'001 - SO 01 Revitalizace ...'!J32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89" t="s">
        <v>87</v>
      </c>
      <c r="AR96" s="51"/>
      <c r="AS96" s="90">
        <v>0</v>
      </c>
      <c r="AT96" s="91">
        <f t="shared" si="1"/>
        <v>0</v>
      </c>
      <c r="AU96" s="92">
        <f>'001 - SO 01 Revitalizace ...'!P133</f>
        <v>0</v>
      </c>
      <c r="AV96" s="91">
        <f>'001 - SO 01 Revitalizace ...'!J35</f>
        <v>0</v>
      </c>
      <c r="AW96" s="91">
        <f>'001 - SO 01 Revitalizace ...'!J36</f>
        <v>0</v>
      </c>
      <c r="AX96" s="91">
        <f>'001 - SO 01 Revitalizace ...'!J37</f>
        <v>0</v>
      </c>
      <c r="AY96" s="91">
        <f>'001 - SO 01 Revitalizace ...'!J38</f>
        <v>0</v>
      </c>
      <c r="AZ96" s="91">
        <f>'001 - SO 01 Revitalizace ...'!F35</f>
        <v>0</v>
      </c>
      <c r="BA96" s="91">
        <f>'001 - SO 01 Revitalizace ...'!F36</f>
        <v>0</v>
      </c>
      <c r="BB96" s="91">
        <f>'001 - SO 01 Revitalizace ...'!F37</f>
        <v>0</v>
      </c>
      <c r="BC96" s="91">
        <f>'001 - SO 01 Revitalizace ...'!F38</f>
        <v>0</v>
      </c>
      <c r="BD96" s="93">
        <f>'001 - SO 01 Revitalizace ...'!F39</f>
        <v>0</v>
      </c>
      <c r="BT96" s="25" t="s">
        <v>83</v>
      </c>
      <c r="BV96" s="25" t="s">
        <v>77</v>
      </c>
      <c r="BW96" s="25" t="s">
        <v>88</v>
      </c>
      <c r="BX96" s="25" t="s">
        <v>82</v>
      </c>
      <c r="CL96" s="25" t="s">
        <v>1</v>
      </c>
    </row>
    <row r="97" spans="1:90" s="4" customFormat="1" ht="16.5" customHeight="1">
      <c r="A97" s="88" t="s">
        <v>84</v>
      </c>
      <c r="B97" s="51"/>
      <c r="C97" s="10"/>
      <c r="D97" s="10"/>
      <c r="E97" s="245" t="s">
        <v>89</v>
      </c>
      <c r="F97" s="245"/>
      <c r="G97" s="245"/>
      <c r="H97" s="245"/>
      <c r="I97" s="245"/>
      <c r="J97" s="10"/>
      <c r="K97" s="245" t="s">
        <v>90</v>
      </c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3">
        <f>'002 - SO 02 Zpevněné plochy'!J32</f>
        <v>0</v>
      </c>
      <c r="AH97" s="244"/>
      <c r="AI97" s="244"/>
      <c r="AJ97" s="244"/>
      <c r="AK97" s="244"/>
      <c r="AL97" s="244"/>
      <c r="AM97" s="244"/>
      <c r="AN97" s="243">
        <f t="shared" si="0"/>
        <v>0</v>
      </c>
      <c r="AO97" s="244"/>
      <c r="AP97" s="244"/>
      <c r="AQ97" s="89" t="s">
        <v>87</v>
      </c>
      <c r="AR97" s="51"/>
      <c r="AS97" s="90">
        <v>0</v>
      </c>
      <c r="AT97" s="91">
        <f t="shared" si="1"/>
        <v>0</v>
      </c>
      <c r="AU97" s="92">
        <f>'002 - SO 02 Zpevněné plochy'!P126</f>
        <v>0</v>
      </c>
      <c r="AV97" s="91">
        <f>'002 - SO 02 Zpevněné plochy'!J35</f>
        <v>0</v>
      </c>
      <c r="AW97" s="91">
        <f>'002 - SO 02 Zpevněné plochy'!J36</f>
        <v>0</v>
      </c>
      <c r="AX97" s="91">
        <f>'002 - SO 02 Zpevněné plochy'!J37</f>
        <v>0</v>
      </c>
      <c r="AY97" s="91">
        <f>'002 - SO 02 Zpevněné plochy'!J38</f>
        <v>0</v>
      </c>
      <c r="AZ97" s="91">
        <f>'002 - SO 02 Zpevněné plochy'!F35</f>
        <v>0</v>
      </c>
      <c r="BA97" s="91">
        <f>'002 - SO 02 Zpevněné plochy'!F36</f>
        <v>0</v>
      </c>
      <c r="BB97" s="91">
        <f>'002 - SO 02 Zpevněné plochy'!F37</f>
        <v>0</v>
      </c>
      <c r="BC97" s="91">
        <f>'002 - SO 02 Zpevněné plochy'!F38</f>
        <v>0</v>
      </c>
      <c r="BD97" s="93">
        <f>'002 - SO 02 Zpevněné plochy'!F39</f>
        <v>0</v>
      </c>
      <c r="BT97" s="25" t="s">
        <v>83</v>
      </c>
      <c r="BV97" s="25" t="s">
        <v>77</v>
      </c>
      <c r="BW97" s="25" t="s">
        <v>91</v>
      </c>
      <c r="BX97" s="25" t="s">
        <v>82</v>
      </c>
      <c r="CL97" s="25" t="s">
        <v>1</v>
      </c>
    </row>
    <row r="98" spans="1:90" s="4" customFormat="1" ht="16.5" customHeight="1">
      <c r="A98" s="88" t="s">
        <v>84</v>
      </c>
      <c r="B98" s="51"/>
      <c r="C98" s="10"/>
      <c r="D98" s="10"/>
      <c r="E98" s="245" t="s">
        <v>92</v>
      </c>
      <c r="F98" s="245"/>
      <c r="G98" s="245"/>
      <c r="H98" s="245"/>
      <c r="I98" s="245"/>
      <c r="J98" s="10"/>
      <c r="K98" s="245" t="s">
        <v>93</v>
      </c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3">
        <f>'003 - SO 03 Mobiliář'!J32</f>
        <v>0</v>
      </c>
      <c r="AH98" s="244"/>
      <c r="AI98" s="244"/>
      <c r="AJ98" s="244"/>
      <c r="AK98" s="244"/>
      <c r="AL98" s="244"/>
      <c r="AM98" s="244"/>
      <c r="AN98" s="243">
        <f t="shared" si="0"/>
        <v>0</v>
      </c>
      <c r="AO98" s="244"/>
      <c r="AP98" s="244"/>
      <c r="AQ98" s="89" t="s">
        <v>87</v>
      </c>
      <c r="AR98" s="51"/>
      <c r="AS98" s="90">
        <v>0</v>
      </c>
      <c r="AT98" s="91">
        <f t="shared" si="1"/>
        <v>0</v>
      </c>
      <c r="AU98" s="92">
        <f>'003 - SO 03 Mobiliář'!P126</f>
        <v>0</v>
      </c>
      <c r="AV98" s="91">
        <f>'003 - SO 03 Mobiliář'!J35</f>
        <v>0</v>
      </c>
      <c r="AW98" s="91">
        <f>'003 - SO 03 Mobiliář'!J36</f>
        <v>0</v>
      </c>
      <c r="AX98" s="91">
        <f>'003 - SO 03 Mobiliář'!J37</f>
        <v>0</v>
      </c>
      <c r="AY98" s="91">
        <f>'003 - SO 03 Mobiliář'!J38</f>
        <v>0</v>
      </c>
      <c r="AZ98" s="91">
        <f>'003 - SO 03 Mobiliář'!F35</f>
        <v>0</v>
      </c>
      <c r="BA98" s="91">
        <f>'003 - SO 03 Mobiliář'!F36</f>
        <v>0</v>
      </c>
      <c r="BB98" s="91">
        <f>'003 - SO 03 Mobiliář'!F37</f>
        <v>0</v>
      </c>
      <c r="BC98" s="91">
        <f>'003 - SO 03 Mobiliář'!F38</f>
        <v>0</v>
      </c>
      <c r="BD98" s="93">
        <f>'003 - SO 03 Mobiliář'!F39</f>
        <v>0</v>
      </c>
      <c r="BT98" s="25" t="s">
        <v>83</v>
      </c>
      <c r="BV98" s="25" t="s">
        <v>77</v>
      </c>
      <c r="BW98" s="25" t="s">
        <v>94</v>
      </c>
      <c r="BX98" s="25" t="s">
        <v>82</v>
      </c>
      <c r="CL98" s="25" t="s">
        <v>1</v>
      </c>
    </row>
    <row r="99" spans="1:90" s="4" customFormat="1" ht="23.25" customHeight="1">
      <c r="A99" s="88" t="s">
        <v>84</v>
      </c>
      <c r="B99" s="51"/>
      <c r="C99" s="10"/>
      <c r="D99" s="10"/>
      <c r="E99" s="245" t="s">
        <v>95</v>
      </c>
      <c r="F99" s="245"/>
      <c r="G99" s="245"/>
      <c r="H99" s="245"/>
      <c r="I99" s="245"/>
      <c r="J99" s="10"/>
      <c r="K99" s="245" t="s">
        <v>96</v>
      </c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3">
        <f>'004 - SO 04 Pochůzí lávka...'!J32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89" t="s">
        <v>87</v>
      </c>
      <c r="AR99" s="51"/>
      <c r="AS99" s="90">
        <v>0</v>
      </c>
      <c r="AT99" s="91">
        <f t="shared" si="1"/>
        <v>0</v>
      </c>
      <c r="AU99" s="92">
        <f>'004 - SO 04 Pochůzí lávka...'!P127</f>
        <v>0</v>
      </c>
      <c r="AV99" s="91">
        <f>'004 - SO 04 Pochůzí lávka...'!J35</f>
        <v>0</v>
      </c>
      <c r="AW99" s="91">
        <f>'004 - SO 04 Pochůzí lávka...'!J36</f>
        <v>0</v>
      </c>
      <c r="AX99" s="91">
        <f>'004 - SO 04 Pochůzí lávka...'!J37</f>
        <v>0</v>
      </c>
      <c r="AY99" s="91">
        <f>'004 - SO 04 Pochůzí lávka...'!J38</f>
        <v>0</v>
      </c>
      <c r="AZ99" s="91">
        <f>'004 - SO 04 Pochůzí lávka...'!F35</f>
        <v>0</v>
      </c>
      <c r="BA99" s="91">
        <f>'004 - SO 04 Pochůzí lávka...'!F36</f>
        <v>0</v>
      </c>
      <c r="BB99" s="91">
        <f>'004 - SO 04 Pochůzí lávka...'!F37</f>
        <v>0</v>
      </c>
      <c r="BC99" s="91">
        <f>'004 - SO 04 Pochůzí lávka...'!F38</f>
        <v>0</v>
      </c>
      <c r="BD99" s="93">
        <f>'004 - SO 04 Pochůzí lávka...'!F39</f>
        <v>0</v>
      </c>
      <c r="BT99" s="25" t="s">
        <v>83</v>
      </c>
      <c r="BV99" s="25" t="s">
        <v>77</v>
      </c>
      <c r="BW99" s="25" t="s">
        <v>97</v>
      </c>
      <c r="BX99" s="25" t="s">
        <v>82</v>
      </c>
      <c r="CL99" s="25" t="s">
        <v>1</v>
      </c>
    </row>
    <row r="100" spans="1:90" s="4" customFormat="1" ht="16.5" customHeight="1">
      <c r="A100" s="88" t="s">
        <v>84</v>
      </c>
      <c r="B100" s="51"/>
      <c r="C100" s="10"/>
      <c r="D100" s="10"/>
      <c r="E100" s="245" t="s">
        <v>98</v>
      </c>
      <c r="F100" s="245"/>
      <c r="G100" s="245"/>
      <c r="H100" s="245"/>
      <c r="I100" s="245"/>
      <c r="J100" s="10"/>
      <c r="K100" s="245" t="s">
        <v>99</v>
      </c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3">
        <f>'005 - SO 05 Oprava stávaj...'!J32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89" t="s">
        <v>87</v>
      </c>
      <c r="AR100" s="51"/>
      <c r="AS100" s="90">
        <v>0</v>
      </c>
      <c r="AT100" s="91">
        <f t="shared" si="1"/>
        <v>0</v>
      </c>
      <c r="AU100" s="92">
        <f>'005 - SO 05 Oprava stávaj...'!P127</f>
        <v>0</v>
      </c>
      <c r="AV100" s="91">
        <f>'005 - SO 05 Oprava stávaj...'!J35</f>
        <v>0</v>
      </c>
      <c r="AW100" s="91">
        <f>'005 - SO 05 Oprava stávaj...'!J36</f>
        <v>0</v>
      </c>
      <c r="AX100" s="91">
        <f>'005 - SO 05 Oprava stávaj...'!J37</f>
        <v>0</v>
      </c>
      <c r="AY100" s="91">
        <f>'005 - SO 05 Oprava stávaj...'!J38</f>
        <v>0</v>
      </c>
      <c r="AZ100" s="91">
        <f>'005 - SO 05 Oprava stávaj...'!F35</f>
        <v>0</v>
      </c>
      <c r="BA100" s="91">
        <f>'005 - SO 05 Oprava stávaj...'!F36</f>
        <v>0</v>
      </c>
      <c r="BB100" s="91">
        <f>'005 - SO 05 Oprava stávaj...'!F37</f>
        <v>0</v>
      </c>
      <c r="BC100" s="91">
        <f>'005 - SO 05 Oprava stávaj...'!F38</f>
        <v>0</v>
      </c>
      <c r="BD100" s="93">
        <f>'005 - SO 05 Oprava stávaj...'!F39</f>
        <v>0</v>
      </c>
      <c r="BT100" s="25" t="s">
        <v>83</v>
      </c>
      <c r="BV100" s="25" t="s">
        <v>77</v>
      </c>
      <c r="BW100" s="25" t="s">
        <v>100</v>
      </c>
      <c r="BX100" s="25" t="s">
        <v>82</v>
      </c>
      <c r="CL100" s="25" t="s">
        <v>1</v>
      </c>
    </row>
    <row r="101" spans="1:90" s="4" customFormat="1" ht="16.5" customHeight="1">
      <c r="A101" s="88" t="s">
        <v>84</v>
      </c>
      <c r="B101" s="51"/>
      <c r="C101" s="10"/>
      <c r="D101" s="10"/>
      <c r="E101" s="245" t="s">
        <v>101</v>
      </c>
      <c r="F101" s="245"/>
      <c r="G101" s="245"/>
      <c r="H101" s="245"/>
      <c r="I101" s="245"/>
      <c r="J101" s="10"/>
      <c r="K101" s="245" t="s">
        <v>102</v>
      </c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3">
        <f>'006 - Ostatní a vedlejší ...'!J32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89" t="s">
        <v>87</v>
      </c>
      <c r="AR101" s="51"/>
      <c r="AS101" s="94">
        <v>0</v>
      </c>
      <c r="AT101" s="95">
        <f t="shared" si="1"/>
        <v>0</v>
      </c>
      <c r="AU101" s="96">
        <f>'006 - Ostatní a vedlejší ...'!P137</f>
        <v>0</v>
      </c>
      <c r="AV101" s="95">
        <f>'006 - Ostatní a vedlejší ...'!J35</f>
        <v>0</v>
      </c>
      <c r="AW101" s="95">
        <f>'006 - Ostatní a vedlejší ...'!J36</f>
        <v>0</v>
      </c>
      <c r="AX101" s="95">
        <f>'006 - Ostatní a vedlejší ...'!J37</f>
        <v>0</v>
      </c>
      <c r="AY101" s="95">
        <f>'006 - Ostatní a vedlejší ...'!J38</f>
        <v>0</v>
      </c>
      <c r="AZ101" s="95">
        <f>'006 - Ostatní a vedlejší ...'!F35</f>
        <v>0</v>
      </c>
      <c r="BA101" s="95">
        <f>'006 - Ostatní a vedlejší ...'!F36</f>
        <v>0</v>
      </c>
      <c r="BB101" s="95">
        <f>'006 - Ostatní a vedlejší ...'!F37</f>
        <v>0</v>
      </c>
      <c r="BC101" s="95">
        <f>'006 - Ostatní a vedlejší ...'!F38</f>
        <v>0</v>
      </c>
      <c r="BD101" s="97">
        <f>'006 - Ostatní a vedlejší ...'!F39</f>
        <v>0</v>
      </c>
      <c r="BT101" s="25" t="s">
        <v>83</v>
      </c>
      <c r="BV101" s="25" t="s">
        <v>77</v>
      </c>
      <c r="BW101" s="25" t="s">
        <v>103</v>
      </c>
      <c r="BX101" s="25" t="s">
        <v>82</v>
      </c>
      <c r="CL101" s="25" t="s">
        <v>1</v>
      </c>
    </row>
    <row r="102" spans="1:57" s="2" customFormat="1" ht="30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</sheetData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001 - SO 01 Revitalizace ...'!C2" display="/"/>
    <hyperlink ref="A97" location="'002 - SO 02 Zpevněné plochy'!C2" display="/"/>
    <hyperlink ref="A98" location="'003 - SO 03 Mobiliář'!C2" display="/"/>
    <hyperlink ref="A99" location="'004 - SO 04 Pochůzí lávka...'!C2" display="/"/>
    <hyperlink ref="A100" location="'005 - SO 05 Oprava stávaj...'!C2" display="/"/>
    <hyperlink ref="A101" location="'006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108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ROUND(J133,2)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ROUND((SUM(BE133:BE767)),2)</f>
        <v>0</v>
      </c>
      <c r="G35" s="32"/>
      <c r="H35" s="32"/>
      <c r="I35" s="112">
        <v>0.21</v>
      </c>
      <c r="J35" s="111">
        <f>ROUND(((SUM(BE133:BE767))*I35),2)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ROUND((SUM(BF133:BF767)),2)</f>
        <v>0</v>
      </c>
      <c r="G36" s="32"/>
      <c r="H36" s="32"/>
      <c r="I36" s="112">
        <v>0.15</v>
      </c>
      <c r="J36" s="111">
        <f>ROUND(((SUM(BF133:BF767))*I36),2)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ROUND((SUM(BG133:BG767)),2)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ROUND((SUM(BH133:BH767)),2)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ROUND((SUM(BI133:BI767)),2)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001 - SO 01 Revitalizace rybníků včetně vodohospodářských objektů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J133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J134</f>
        <v>0</v>
      </c>
      <c r="L99" s="131"/>
    </row>
    <row r="100" spans="2:12" s="10" customFormat="1" ht="19.9" customHeight="1">
      <c r="B100" s="136"/>
      <c r="D100" s="137" t="s">
        <v>115</v>
      </c>
      <c r="E100" s="138"/>
      <c r="F100" s="138"/>
      <c r="G100" s="138"/>
      <c r="H100" s="138"/>
      <c r="I100" s="139"/>
      <c r="J100" s="140">
        <f>J135</f>
        <v>0</v>
      </c>
      <c r="L100" s="136"/>
    </row>
    <row r="101" spans="2:12" s="10" customFormat="1" ht="19.9" customHeight="1">
      <c r="B101" s="136"/>
      <c r="D101" s="137" t="s">
        <v>116</v>
      </c>
      <c r="E101" s="138"/>
      <c r="F101" s="138"/>
      <c r="G101" s="138"/>
      <c r="H101" s="138"/>
      <c r="I101" s="139"/>
      <c r="J101" s="140">
        <f>J366</f>
        <v>0</v>
      </c>
      <c r="L101" s="136"/>
    </row>
    <row r="102" spans="2:12" s="10" customFormat="1" ht="19.9" customHeight="1">
      <c r="B102" s="136"/>
      <c r="D102" s="137" t="s">
        <v>117</v>
      </c>
      <c r="E102" s="138"/>
      <c r="F102" s="138"/>
      <c r="G102" s="138"/>
      <c r="H102" s="138"/>
      <c r="I102" s="139"/>
      <c r="J102" s="140">
        <f>J464</f>
        <v>0</v>
      </c>
      <c r="L102" s="136"/>
    </row>
    <row r="103" spans="2:12" s="10" customFormat="1" ht="19.9" customHeight="1">
      <c r="B103" s="136"/>
      <c r="D103" s="137" t="s">
        <v>118</v>
      </c>
      <c r="E103" s="138"/>
      <c r="F103" s="138"/>
      <c r="G103" s="138"/>
      <c r="H103" s="138"/>
      <c r="I103" s="139"/>
      <c r="J103" s="140">
        <f>J499</f>
        <v>0</v>
      </c>
      <c r="L103" s="136"/>
    </row>
    <row r="104" spans="2:12" s="10" customFormat="1" ht="19.9" customHeight="1">
      <c r="B104" s="136"/>
      <c r="D104" s="137" t="s">
        <v>119</v>
      </c>
      <c r="E104" s="138"/>
      <c r="F104" s="138"/>
      <c r="G104" s="138"/>
      <c r="H104" s="138"/>
      <c r="I104" s="139"/>
      <c r="J104" s="140">
        <f>J542</f>
        <v>0</v>
      </c>
      <c r="L104" s="136"/>
    </row>
    <row r="105" spans="2:12" s="10" customFormat="1" ht="19.9" customHeight="1">
      <c r="B105" s="136"/>
      <c r="D105" s="137" t="s">
        <v>120</v>
      </c>
      <c r="E105" s="138"/>
      <c r="F105" s="138"/>
      <c r="G105" s="138"/>
      <c r="H105" s="138"/>
      <c r="I105" s="139"/>
      <c r="J105" s="140">
        <f>J580</f>
        <v>0</v>
      </c>
      <c r="L105" s="136"/>
    </row>
    <row r="106" spans="2:12" s="10" customFormat="1" ht="19.9" customHeight="1">
      <c r="B106" s="136"/>
      <c r="D106" s="137" t="s">
        <v>121</v>
      </c>
      <c r="E106" s="138"/>
      <c r="F106" s="138"/>
      <c r="G106" s="138"/>
      <c r="H106" s="138"/>
      <c r="I106" s="139"/>
      <c r="J106" s="140">
        <f>J665</f>
        <v>0</v>
      </c>
      <c r="L106" s="136"/>
    </row>
    <row r="107" spans="2:12" s="10" customFormat="1" ht="19.9" customHeight="1">
      <c r="B107" s="136"/>
      <c r="D107" s="137" t="s">
        <v>122</v>
      </c>
      <c r="E107" s="138"/>
      <c r="F107" s="138"/>
      <c r="G107" s="138"/>
      <c r="H107" s="138"/>
      <c r="I107" s="139"/>
      <c r="J107" s="140">
        <f>J721</f>
        <v>0</v>
      </c>
      <c r="L107" s="136"/>
    </row>
    <row r="108" spans="2:12" s="10" customFormat="1" ht="19.9" customHeight="1">
      <c r="B108" s="136"/>
      <c r="D108" s="137" t="s">
        <v>123</v>
      </c>
      <c r="E108" s="138"/>
      <c r="F108" s="138"/>
      <c r="G108" s="138"/>
      <c r="H108" s="138"/>
      <c r="I108" s="139"/>
      <c r="J108" s="140">
        <f>J732</f>
        <v>0</v>
      </c>
      <c r="L108" s="136"/>
    </row>
    <row r="109" spans="2:12" s="9" customFormat="1" ht="24.95" customHeight="1">
      <c r="B109" s="131"/>
      <c r="D109" s="132" t="s">
        <v>124</v>
      </c>
      <c r="E109" s="133"/>
      <c r="F109" s="133"/>
      <c r="G109" s="133"/>
      <c r="H109" s="133"/>
      <c r="I109" s="134"/>
      <c r="J109" s="135">
        <f>J735</f>
        <v>0</v>
      </c>
      <c r="L109" s="131"/>
    </row>
    <row r="110" spans="2:12" s="10" customFormat="1" ht="19.9" customHeight="1">
      <c r="B110" s="136"/>
      <c r="D110" s="137" t="s">
        <v>125</v>
      </c>
      <c r="E110" s="138"/>
      <c r="F110" s="138"/>
      <c r="G110" s="138"/>
      <c r="H110" s="138"/>
      <c r="I110" s="139"/>
      <c r="J110" s="140">
        <f>J736</f>
        <v>0</v>
      </c>
      <c r="L110" s="136"/>
    </row>
    <row r="111" spans="2:12" s="10" customFormat="1" ht="19.9" customHeight="1">
      <c r="B111" s="136"/>
      <c r="D111" s="137" t="s">
        <v>126</v>
      </c>
      <c r="E111" s="138"/>
      <c r="F111" s="138"/>
      <c r="G111" s="138"/>
      <c r="H111" s="138"/>
      <c r="I111" s="139"/>
      <c r="J111" s="140">
        <f>J747</f>
        <v>0</v>
      </c>
      <c r="L111" s="136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125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126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127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8" t="str">
        <f>E7</f>
        <v>Revitalizace rybníků ve Výškovicích</v>
      </c>
      <c r="F121" s="269"/>
      <c r="G121" s="269"/>
      <c r="H121" s="269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12" s="1" customFormat="1" ht="12" customHeight="1">
      <c r="B122" s="20"/>
      <c r="C122" s="27" t="s">
        <v>105</v>
      </c>
      <c r="I122" s="98"/>
      <c r="L122" s="20"/>
    </row>
    <row r="123" spans="1:31" s="2" customFormat="1" ht="16.5" customHeight="1">
      <c r="A123" s="32"/>
      <c r="B123" s="33"/>
      <c r="C123" s="32"/>
      <c r="D123" s="32"/>
      <c r="E123" s="268" t="s">
        <v>106</v>
      </c>
      <c r="F123" s="270"/>
      <c r="G123" s="270"/>
      <c r="H123" s="270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107</v>
      </c>
      <c r="D124" s="32"/>
      <c r="E124" s="32"/>
      <c r="F124" s="32"/>
      <c r="G124" s="32"/>
      <c r="H124" s="32"/>
      <c r="I124" s="101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25" t="str">
        <f>E11</f>
        <v>001 - SO 01 Revitalizace rybníků včetně vodohospodářských objektů</v>
      </c>
      <c r="F125" s="270"/>
      <c r="G125" s="270"/>
      <c r="H125" s="270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101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F14</f>
        <v xml:space="preserve"> </v>
      </c>
      <c r="G127" s="32"/>
      <c r="H127" s="32"/>
      <c r="I127" s="102" t="s">
        <v>22</v>
      </c>
      <c r="J127" s="55" t="str">
        <f>IF(J14="","",J14)</f>
        <v>17. 4. 2019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101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40.15" customHeight="1">
      <c r="A129" s="32"/>
      <c r="B129" s="33"/>
      <c r="C129" s="27" t="s">
        <v>24</v>
      </c>
      <c r="D129" s="32"/>
      <c r="E129" s="32"/>
      <c r="F129" s="25" t="str">
        <f>E17</f>
        <v>Statutární město Ostrava, MO Ostrava-Jih</v>
      </c>
      <c r="G129" s="32"/>
      <c r="H129" s="32"/>
      <c r="I129" s="102" t="s">
        <v>30</v>
      </c>
      <c r="J129" s="30" t="str">
        <f>E23</f>
        <v>Sweco Hydroprojekt a.s., divize Morava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28</v>
      </c>
      <c r="D130" s="32"/>
      <c r="E130" s="32"/>
      <c r="F130" s="25" t="str">
        <f>IF(E20="","",E20)</f>
        <v>Vyplň údaj</v>
      </c>
      <c r="G130" s="32"/>
      <c r="H130" s="32"/>
      <c r="I130" s="102" t="s">
        <v>33</v>
      </c>
      <c r="J130" s="30" t="str">
        <f>E26</f>
        <v xml:space="preserve"> 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101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41"/>
      <c r="B132" s="142"/>
      <c r="C132" s="143" t="s">
        <v>128</v>
      </c>
      <c r="D132" s="144" t="s">
        <v>60</v>
      </c>
      <c r="E132" s="144" t="s">
        <v>56</v>
      </c>
      <c r="F132" s="144" t="s">
        <v>57</v>
      </c>
      <c r="G132" s="144" t="s">
        <v>129</v>
      </c>
      <c r="H132" s="144" t="s">
        <v>130</v>
      </c>
      <c r="I132" s="145" t="s">
        <v>131</v>
      </c>
      <c r="J132" s="144" t="s">
        <v>111</v>
      </c>
      <c r="K132" s="146" t="s">
        <v>132</v>
      </c>
      <c r="L132" s="147"/>
      <c r="M132" s="62" t="s">
        <v>1</v>
      </c>
      <c r="N132" s="63" t="s">
        <v>39</v>
      </c>
      <c r="O132" s="63" t="s">
        <v>133</v>
      </c>
      <c r="P132" s="63" t="s">
        <v>134</v>
      </c>
      <c r="Q132" s="63" t="s">
        <v>135</v>
      </c>
      <c r="R132" s="63" t="s">
        <v>136</v>
      </c>
      <c r="S132" s="63" t="s">
        <v>137</v>
      </c>
      <c r="T132" s="64" t="s">
        <v>138</v>
      </c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</row>
    <row r="133" spans="1:63" s="2" customFormat="1" ht="22.9" customHeight="1">
      <c r="A133" s="32"/>
      <c r="B133" s="33"/>
      <c r="C133" s="69" t="s">
        <v>139</v>
      </c>
      <c r="D133" s="32"/>
      <c r="E133" s="32"/>
      <c r="F133" s="32"/>
      <c r="G133" s="32"/>
      <c r="H133" s="32"/>
      <c r="I133" s="101"/>
      <c r="J133" s="148">
        <f>BK133</f>
        <v>0</v>
      </c>
      <c r="K133" s="32"/>
      <c r="L133" s="33"/>
      <c r="M133" s="65"/>
      <c r="N133" s="56"/>
      <c r="O133" s="66"/>
      <c r="P133" s="149">
        <f>P134+P735</f>
        <v>0</v>
      </c>
      <c r="Q133" s="66"/>
      <c r="R133" s="149">
        <f>R134+R735</f>
        <v>517.0614429099999</v>
      </c>
      <c r="S133" s="66"/>
      <c r="T133" s="150">
        <f>T134+T735</f>
        <v>84.05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113</v>
      </c>
      <c r="BK133" s="151">
        <f>BK134+BK735</f>
        <v>0</v>
      </c>
    </row>
    <row r="134" spans="2:63" s="12" customFormat="1" ht="25.9" customHeight="1">
      <c r="B134" s="152"/>
      <c r="D134" s="153" t="s">
        <v>74</v>
      </c>
      <c r="E134" s="154" t="s">
        <v>140</v>
      </c>
      <c r="F134" s="154" t="s">
        <v>141</v>
      </c>
      <c r="I134" s="155"/>
      <c r="J134" s="156">
        <f>BK134</f>
        <v>0</v>
      </c>
      <c r="L134" s="152"/>
      <c r="M134" s="157"/>
      <c r="N134" s="158"/>
      <c r="O134" s="158"/>
      <c r="P134" s="159">
        <f>P135+P366+P464+P499+P542+P580+P665+P721+P732</f>
        <v>0</v>
      </c>
      <c r="Q134" s="158"/>
      <c r="R134" s="159">
        <f>R135+R366+R464+R499+R542+R580+R665+R721+R732</f>
        <v>517.0605725099998</v>
      </c>
      <c r="S134" s="158"/>
      <c r="T134" s="160">
        <f>T135+T366+T464+T499+T542+T580+T665+T721+T732</f>
        <v>84.05</v>
      </c>
      <c r="AR134" s="153" t="s">
        <v>81</v>
      </c>
      <c r="AT134" s="161" t="s">
        <v>74</v>
      </c>
      <c r="AU134" s="161" t="s">
        <v>75</v>
      </c>
      <c r="AY134" s="153" t="s">
        <v>142</v>
      </c>
      <c r="BK134" s="162">
        <f>BK135+BK366+BK464+BK499+BK542+BK580+BK665+BK721+BK732</f>
        <v>0</v>
      </c>
    </row>
    <row r="135" spans="2:63" s="12" customFormat="1" ht="22.9" customHeight="1">
      <c r="B135" s="152"/>
      <c r="D135" s="153" t="s">
        <v>74</v>
      </c>
      <c r="E135" s="163" t="s">
        <v>81</v>
      </c>
      <c r="F135" s="163" t="s">
        <v>143</v>
      </c>
      <c r="I135" s="155"/>
      <c r="J135" s="164">
        <f>BK135</f>
        <v>0</v>
      </c>
      <c r="L135" s="152"/>
      <c r="M135" s="157"/>
      <c r="N135" s="158"/>
      <c r="O135" s="158"/>
      <c r="P135" s="159">
        <f>SUM(P136:P365)</f>
        <v>0</v>
      </c>
      <c r="Q135" s="158"/>
      <c r="R135" s="159">
        <f>SUM(R136:R365)</f>
        <v>173.63404999999997</v>
      </c>
      <c r="S135" s="158"/>
      <c r="T135" s="160">
        <f>SUM(T136:T365)</f>
        <v>0</v>
      </c>
      <c r="AR135" s="153" t="s">
        <v>81</v>
      </c>
      <c r="AT135" s="161" t="s">
        <v>74</v>
      </c>
      <c r="AU135" s="161" t="s">
        <v>81</v>
      </c>
      <c r="AY135" s="153" t="s">
        <v>142</v>
      </c>
      <c r="BK135" s="162">
        <f>SUM(BK136:BK365)</f>
        <v>0</v>
      </c>
    </row>
    <row r="136" spans="1:65" s="2" customFormat="1" ht="21.75" customHeight="1">
      <c r="A136" s="32"/>
      <c r="B136" s="165"/>
      <c r="C136" s="166" t="s">
        <v>81</v>
      </c>
      <c r="D136" s="166" t="s">
        <v>144</v>
      </c>
      <c r="E136" s="167" t="s">
        <v>145</v>
      </c>
      <c r="F136" s="168" t="s">
        <v>146</v>
      </c>
      <c r="G136" s="169" t="s">
        <v>147</v>
      </c>
      <c r="H136" s="170">
        <v>360</v>
      </c>
      <c r="I136" s="171"/>
      <c r="J136" s="172">
        <f>ROUND(I136*H136,2)</f>
        <v>0</v>
      </c>
      <c r="K136" s="168" t="s">
        <v>148</v>
      </c>
      <c r="L136" s="33"/>
      <c r="M136" s="173" t="s">
        <v>1</v>
      </c>
      <c r="N136" s="174" t="s">
        <v>40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149</v>
      </c>
      <c r="AT136" s="177" t="s">
        <v>144</v>
      </c>
      <c r="AU136" s="177" t="s">
        <v>83</v>
      </c>
      <c r="AY136" s="17" t="s">
        <v>142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81</v>
      </c>
      <c r="BK136" s="178">
        <f>ROUND(I136*H136,2)</f>
        <v>0</v>
      </c>
      <c r="BL136" s="17" t="s">
        <v>149</v>
      </c>
      <c r="BM136" s="177" t="s">
        <v>150</v>
      </c>
    </row>
    <row r="137" spans="1:47" s="2" customFormat="1" ht="19.5">
      <c r="A137" s="32"/>
      <c r="B137" s="33"/>
      <c r="C137" s="32"/>
      <c r="D137" s="179" t="s">
        <v>151</v>
      </c>
      <c r="E137" s="32"/>
      <c r="F137" s="180" t="s">
        <v>152</v>
      </c>
      <c r="G137" s="32"/>
      <c r="H137" s="32"/>
      <c r="I137" s="101"/>
      <c r="J137" s="32"/>
      <c r="K137" s="32"/>
      <c r="L137" s="33"/>
      <c r="M137" s="181"/>
      <c r="N137" s="182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151</v>
      </c>
      <c r="AU137" s="17" t="s">
        <v>83</v>
      </c>
    </row>
    <row r="138" spans="2:51" s="13" customFormat="1" ht="22.5">
      <c r="B138" s="183"/>
      <c r="D138" s="179" t="s">
        <v>153</v>
      </c>
      <c r="E138" s="184" t="s">
        <v>1</v>
      </c>
      <c r="F138" s="185" t="s">
        <v>154</v>
      </c>
      <c r="H138" s="184" t="s">
        <v>1</v>
      </c>
      <c r="I138" s="186"/>
      <c r="L138" s="183"/>
      <c r="M138" s="187"/>
      <c r="N138" s="188"/>
      <c r="O138" s="188"/>
      <c r="P138" s="188"/>
      <c r="Q138" s="188"/>
      <c r="R138" s="188"/>
      <c r="S138" s="188"/>
      <c r="T138" s="189"/>
      <c r="AT138" s="184" t="s">
        <v>153</v>
      </c>
      <c r="AU138" s="184" t="s">
        <v>83</v>
      </c>
      <c r="AV138" s="13" t="s">
        <v>81</v>
      </c>
      <c r="AW138" s="13" t="s">
        <v>32</v>
      </c>
      <c r="AX138" s="13" t="s">
        <v>75</v>
      </c>
      <c r="AY138" s="184" t="s">
        <v>142</v>
      </c>
    </row>
    <row r="139" spans="2:51" s="14" customFormat="1" ht="11.25">
      <c r="B139" s="190"/>
      <c r="D139" s="179" t="s">
        <v>153</v>
      </c>
      <c r="E139" s="191" t="s">
        <v>1</v>
      </c>
      <c r="F139" s="192" t="s">
        <v>155</v>
      </c>
      <c r="H139" s="193">
        <v>360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153</v>
      </c>
      <c r="AU139" s="191" t="s">
        <v>83</v>
      </c>
      <c r="AV139" s="14" t="s">
        <v>83</v>
      </c>
      <c r="AW139" s="14" t="s">
        <v>32</v>
      </c>
      <c r="AX139" s="14" t="s">
        <v>81</v>
      </c>
      <c r="AY139" s="191" t="s">
        <v>142</v>
      </c>
    </row>
    <row r="140" spans="1:65" s="2" customFormat="1" ht="21.75" customHeight="1">
      <c r="A140" s="32"/>
      <c r="B140" s="165"/>
      <c r="C140" s="166" t="s">
        <v>83</v>
      </c>
      <c r="D140" s="166" t="s">
        <v>144</v>
      </c>
      <c r="E140" s="167" t="s">
        <v>156</v>
      </c>
      <c r="F140" s="168" t="s">
        <v>157</v>
      </c>
      <c r="G140" s="169" t="s">
        <v>158</v>
      </c>
      <c r="H140" s="170">
        <v>30</v>
      </c>
      <c r="I140" s="171"/>
      <c r="J140" s="172">
        <f>ROUND(I140*H140,2)</f>
        <v>0</v>
      </c>
      <c r="K140" s="168" t="s">
        <v>148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149</v>
      </c>
      <c r="AT140" s="177" t="s">
        <v>144</v>
      </c>
      <c r="AU140" s="177" t="s">
        <v>83</v>
      </c>
      <c r="AY140" s="17" t="s">
        <v>142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149</v>
      </c>
      <c r="BM140" s="177" t="s">
        <v>159</v>
      </c>
    </row>
    <row r="141" spans="1:47" s="2" customFormat="1" ht="19.5">
      <c r="A141" s="32"/>
      <c r="B141" s="33"/>
      <c r="C141" s="32"/>
      <c r="D141" s="179" t="s">
        <v>151</v>
      </c>
      <c r="E141" s="32"/>
      <c r="F141" s="180" t="s">
        <v>160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151</v>
      </c>
      <c r="AU141" s="17" t="s">
        <v>83</v>
      </c>
    </row>
    <row r="142" spans="1:65" s="2" customFormat="1" ht="16.5" customHeight="1">
      <c r="A142" s="32"/>
      <c r="B142" s="165"/>
      <c r="C142" s="166" t="s">
        <v>161</v>
      </c>
      <c r="D142" s="166" t="s">
        <v>144</v>
      </c>
      <c r="E142" s="167" t="s">
        <v>162</v>
      </c>
      <c r="F142" s="168" t="s">
        <v>163</v>
      </c>
      <c r="G142" s="169" t="s">
        <v>164</v>
      </c>
      <c r="H142" s="170">
        <v>190</v>
      </c>
      <c r="I142" s="171"/>
      <c r="J142" s="172">
        <f>ROUND(I142*H142,2)</f>
        <v>0</v>
      </c>
      <c r="K142" s="168" t="s">
        <v>148</v>
      </c>
      <c r="L142" s="33"/>
      <c r="M142" s="173" t="s">
        <v>1</v>
      </c>
      <c r="N142" s="174" t="s">
        <v>40</v>
      </c>
      <c r="O142" s="58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149</v>
      </c>
      <c r="AT142" s="177" t="s">
        <v>144</v>
      </c>
      <c r="AU142" s="177" t="s">
        <v>83</v>
      </c>
      <c r="AY142" s="17" t="s">
        <v>142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7" t="s">
        <v>81</v>
      </c>
      <c r="BK142" s="178">
        <f>ROUND(I142*H142,2)</f>
        <v>0</v>
      </c>
      <c r="BL142" s="17" t="s">
        <v>149</v>
      </c>
      <c r="BM142" s="177" t="s">
        <v>165</v>
      </c>
    </row>
    <row r="143" spans="1:47" s="2" customFormat="1" ht="29.25">
      <c r="A143" s="32"/>
      <c r="B143" s="33"/>
      <c r="C143" s="32"/>
      <c r="D143" s="179" t="s">
        <v>151</v>
      </c>
      <c r="E143" s="32"/>
      <c r="F143" s="180" t="s">
        <v>166</v>
      </c>
      <c r="G143" s="32"/>
      <c r="H143" s="32"/>
      <c r="I143" s="101"/>
      <c r="J143" s="32"/>
      <c r="K143" s="32"/>
      <c r="L143" s="33"/>
      <c r="M143" s="181"/>
      <c r="N143" s="182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151</v>
      </c>
      <c r="AU143" s="17" t="s">
        <v>83</v>
      </c>
    </row>
    <row r="144" spans="1:47" s="2" customFormat="1" ht="19.5">
      <c r="A144" s="32"/>
      <c r="B144" s="33"/>
      <c r="C144" s="32"/>
      <c r="D144" s="179" t="s">
        <v>167</v>
      </c>
      <c r="E144" s="32"/>
      <c r="F144" s="198" t="s">
        <v>168</v>
      </c>
      <c r="G144" s="32"/>
      <c r="H144" s="32"/>
      <c r="I144" s="101"/>
      <c r="J144" s="32"/>
      <c r="K144" s="32"/>
      <c r="L144" s="33"/>
      <c r="M144" s="181"/>
      <c r="N144" s="182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167</v>
      </c>
      <c r="AU144" s="17" t="s">
        <v>83</v>
      </c>
    </row>
    <row r="145" spans="2:51" s="13" customFormat="1" ht="11.25">
      <c r="B145" s="183"/>
      <c r="D145" s="179" t="s">
        <v>153</v>
      </c>
      <c r="E145" s="184" t="s">
        <v>1</v>
      </c>
      <c r="F145" s="185" t="s">
        <v>169</v>
      </c>
      <c r="H145" s="184" t="s">
        <v>1</v>
      </c>
      <c r="I145" s="186"/>
      <c r="L145" s="183"/>
      <c r="M145" s="187"/>
      <c r="N145" s="188"/>
      <c r="O145" s="188"/>
      <c r="P145" s="188"/>
      <c r="Q145" s="188"/>
      <c r="R145" s="188"/>
      <c r="S145" s="188"/>
      <c r="T145" s="189"/>
      <c r="AT145" s="184" t="s">
        <v>153</v>
      </c>
      <c r="AU145" s="184" t="s">
        <v>83</v>
      </c>
      <c r="AV145" s="13" t="s">
        <v>81</v>
      </c>
      <c r="AW145" s="13" t="s">
        <v>32</v>
      </c>
      <c r="AX145" s="13" t="s">
        <v>75</v>
      </c>
      <c r="AY145" s="184" t="s">
        <v>142</v>
      </c>
    </row>
    <row r="146" spans="2:51" s="14" customFormat="1" ht="11.25">
      <c r="B146" s="190"/>
      <c r="D146" s="179" t="s">
        <v>153</v>
      </c>
      <c r="E146" s="191" t="s">
        <v>1</v>
      </c>
      <c r="F146" s="192" t="s">
        <v>170</v>
      </c>
      <c r="H146" s="193">
        <v>190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1" t="s">
        <v>153</v>
      </c>
      <c r="AU146" s="191" t="s">
        <v>83</v>
      </c>
      <c r="AV146" s="14" t="s">
        <v>83</v>
      </c>
      <c r="AW146" s="14" t="s">
        <v>32</v>
      </c>
      <c r="AX146" s="14" t="s">
        <v>81</v>
      </c>
      <c r="AY146" s="191" t="s">
        <v>142</v>
      </c>
    </row>
    <row r="147" spans="1:65" s="2" customFormat="1" ht="21.75" customHeight="1">
      <c r="A147" s="32"/>
      <c r="B147" s="165"/>
      <c r="C147" s="166" t="s">
        <v>149</v>
      </c>
      <c r="D147" s="166" t="s">
        <v>144</v>
      </c>
      <c r="E147" s="167" t="s">
        <v>171</v>
      </c>
      <c r="F147" s="168" t="s">
        <v>172</v>
      </c>
      <c r="G147" s="169" t="s">
        <v>164</v>
      </c>
      <c r="H147" s="170">
        <v>565</v>
      </c>
      <c r="I147" s="171"/>
      <c r="J147" s="172">
        <f>ROUND(I147*H147,2)</f>
        <v>0</v>
      </c>
      <c r="K147" s="168" t="s">
        <v>148</v>
      </c>
      <c r="L147" s="33"/>
      <c r="M147" s="173" t="s">
        <v>1</v>
      </c>
      <c r="N147" s="174" t="s">
        <v>40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149</v>
      </c>
      <c r="AT147" s="177" t="s">
        <v>144</v>
      </c>
      <c r="AU147" s="177" t="s">
        <v>83</v>
      </c>
      <c r="AY147" s="17" t="s">
        <v>142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81</v>
      </c>
      <c r="BK147" s="178">
        <f>ROUND(I147*H147,2)</f>
        <v>0</v>
      </c>
      <c r="BL147" s="17" t="s">
        <v>149</v>
      </c>
      <c r="BM147" s="177" t="s">
        <v>173</v>
      </c>
    </row>
    <row r="148" spans="1:47" s="2" customFormat="1" ht="29.25">
      <c r="A148" s="32"/>
      <c r="B148" s="33"/>
      <c r="C148" s="32"/>
      <c r="D148" s="179" t="s">
        <v>151</v>
      </c>
      <c r="E148" s="32"/>
      <c r="F148" s="180" t="s">
        <v>174</v>
      </c>
      <c r="G148" s="32"/>
      <c r="H148" s="32"/>
      <c r="I148" s="101"/>
      <c r="J148" s="32"/>
      <c r="K148" s="32"/>
      <c r="L148" s="33"/>
      <c r="M148" s="181"/>
      <c r="N148" s="182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151</v>
      </c>
      <c r="AU148" s="17" t="s">
        <v>83</v>
      </c>
    </row>
    <row r="149" spans="1:47" s="2" customFormat="1" ht="19.5">
      <c r="A149" s="32"/>
      <c r="B149" s="33"/>
      <c r="C149" s="32"/>
      <c r="D149" s="179" t="s">
        <v>167</v>
      </c>
      <c r="E149" s="32"/>
      <c r="F149" s="198" t="s">
        <v>168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167</v>
      </c>
      <c r="AU149" s="17" t="s">
        <v>83</v>
      </c>
    </row>
    <row r="150" spans="2:51" s="13" customFormat="1" ht="11.25">
      <c r="B150" s="183"/>
      <c r="D150" s="179" t="s">
        <v>153</v>
      </c>
      <c r="E150" s="184" t="s">
        <v>1</v>
      </c>
      <c r="F150" s="185" t="s">
        <v>175</v>
      </c>
      <c r="H150" s="184" t="s">
        <v>1</v>
      </c>
      <c r="I150" s="186"/>
      <c r="L150" s="183"/>
      <c r="M150" s="187"/>
      <c r="N150" s="188"/>
      <c r="O150" s="188"/>
      <c r="P150" s="188"/>
      <c r="Q150" s="188"/>
      <c r="R150" s="188"/>
      <c r="S150" s="188"/>
      <c r="T150" s="189"/>
      <c r="AT150" s="184" t="s">
        <v>153</v>
      </c>
      <c r="AU150" s="184" t="s">
        <v>83</v>
      </c>
      <c r="AV150" s="13" t="s">
        <v>81</v>
      </c>
      <c r="AW150" s="13" t="s">
        <v>32</v>
      </c>
      <c r="AX150" s="13" t="s">
        <v>75</v>
      </c>
      <c r="AY150" s="184" t="s">
        <v>142</v>
      </c>
    </row>
    <row r="151" spans="2:51" s="13" customFormat="1" ht="11.25">
      <c r="B151" s="183"/>
      <c r="D151" s="179" t="s">
        <v>153</v>
      </c>
      <c r="E151" s="184" t="s">
        <v>1</v>
      </c>
      <c r="F151" s="185" t="s">
        <v>176</v>
      </c>
      <c r="H151" s="184" t="s">
        <v>1</v>
      </c>
      <c r="I151" s="186"/>
      <c r="L151" s="183"/>
      <c r="M151" s="187"/>
      <c r="N151" s="188"/>
      <c r="O151" s="188"/>
      <c r="P151" s="188"/>
      <c r="Q151" s="188"/>
      <c r="R151" s="188"/>
      <c r="S151" s="188"/>
      <c r="T151" s="189"/>
      <c r="AT151" s="184" t="s">
        <v>153</v>
      </c>
      <c r="AU151" s="184" t="s">
        <v>83</v>
      </c>
      <c r="AV151" s="13" t="s">
        <v>81</v>
      </c>
      <c r="AW151" s="13" t="s">
        <v>32</v>
      </c>
      <c r="AX151" s="13" t="s">
        <v>75</v>
      </c>
      <c r="AY151" s="184" t="s">
        <v>142</v>
      </c>
    </row>
    <row r="152" spans="2:51" s="14" customFormat="1" ht="11.25">
      <c r="B152" s="190"/>
      <c r="D152" s="179" t="s">
        <v>153</v>
      </c>
      <c r="E152" s="191" t="s">
        <v>1</v>
      </c>
      <c r="F152" s="192" t="s">
        <v>177</v>
      </c>
      <c r="H152" s="193">
        <v>285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1" t="s">
        <v>153</v>
      </c>
      <c r="AU152" s="191" t="s">
        <v>83</v>
      </c>
      <c r="AV152" s="14" t="s">
        <v>83</v>
      </c>
      <c r="AW152" s="14" t="s">
        <v>32</v>
      </c>
      <c r="AX152" s="14" t="s">
        <v>75</v>
      </c>
      <c r="AY152" s="191" t="s">
        <v>142</v>
      </c>
    </row>
    <row r="153" spans="2:51" s="13" customFormat="1" ht="11.25">
      <c r="B153" s="183"/>
      <c r="D153" s="179" t="s">
        <v>153</v>
      </c>
      <c r="E153" s="184" t="s">
        <v>1</v>
      </c>
      <c r="F153" s="185" t="s">
        <v>178</v>
      </c>
      <c r="H153" s="184" t="s">
        <v>1</v>
      </c>
      <c r="I153" s="186"/>
      <c r="L153" s="183"/>
      <c r="M153" s="187"/>
      <c r="N153" s="188"/>
      <c r="O153" s="188"/>
      <c r="P153" s="188"/>
      <c r="Q153" s="188"/>
      <c r="R153" s="188"/>
      <c r="S153" s="188"/>
      <c r="T153" s="189"/>
      <c r="AT153" s="184" t="s">
        <v>153</v>
      </c>
      <c r="AU153" s="184" t="s">
        <v>83</v>
      </c>
      <c r="AV153" s="13" t="s">
        <v>81</v>
      </c>
      <c r="AW153" s="13" t="s">
        <v>32</v>
      </c>
      <c r="AX153" s="13" t="s">
        <v>75</v>
      </c>
      <c r="AY153" s="184" t="s">
        <v>142</v>
      </c>
    </row>
    <row r="154" spans="2:51" s="14" customFormat="1" ht="11.25">
      <c r="B154" s="190"/>
      <c r="D154" s="179" t="s">
        <v>153</v>
      </c>
      <c r="E154" s="191" t="s">
        <v>1</v>
      </c>
      <c r="F154" s="192" t="s">
        <v>179</v>
      </c>
      <c r="H154" s="193">
        <v>280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1" t="s">
        <v>153</v>
      </c>
      <c r="AU154" s="191" t="s">
        <v>83</v>
      </c>
      <c r="AV154" s="14" t="s">
        <v>83</v>
      </c>
      <c r="AW154" s="14" t="s">
        <v>32</v>
      </c>
      <c r="AX154" s="14" t="s">
        <v>75</v>
      </c>
      <c r="AY154" s="191" t="s">
        <v>142</v>
      </c>
    </row>
    <row r="155" spans="2:51" s="15" customFormat="1" ht="11.25">
      <c r="B155" s="199"/>
      <c r="D155" s="179" t="s">
        <v>153</v>
      </c>
      <c r="E155" s="200" t="s">
        <v>1</v>
      </c>
      <c r="F155" s="201" t="s">
        <v>180</v>
      </c>
      <c r="H155" s="202">
        <v>565</v>
      </c>
      <c r="I155" s="203"/>
      <c r="L155" s="199"/>
      <c r="M155" s="204"/>
      <c r="N155" s="205"/>
      <c r="O155" s="205"/>
      <c r="P155" s="205"/>
      <c r="Q155" s="205"/>
      <c r="R155" s="205"/>
      <c r="S155" s="205"/>
      <c r="T155" s="206"/>
      <c r="AT155" s="200" t="s">
        <v>153</v>
      </c>
      <c r="AU155" s="200" t="s">
        <v>83</v>
      </c>
      <c r="AV155" s="15" t="s">
        <v>149</v>
      </c>
      <c r="AW155" s="15" t="s">
        <v>32</v>
      </c>
      <c r="AX155" s="15" t="s">
        <v>81</v>
      </c>
      <c r="AY155" s="200" t="s">
        <v>142</v>
      </c>
    </row>
    <row r="156" spans="1:65" s="2" customFormat="1" ht="21.75" customHeight="1">
      <c r="A156" s="32"/>
      <c r="B156" s="165"/>
      <c r="C156" s="166" t="s">
        <v>181</v>
      </c>
      <c r="D156" s="166" t="s">
        <v>144</v>
      </c>
      <c r="E156" s="167" t="s">
        <v>182</v>
      </c>
      <c r="F156" s="168" t="s">
        <v>183</v>
      </c>
      <c r="G156" s="169" t="s">
        <v>164</v>
      </c>
      <c r="H156" s="170">
        <v>282.5</v>
      </c>
      <c r="I156" s="171"/>
      <c r="J156" s="172">
        <f>ROUND(I156*H156,2)</f>
        <v>0</v>
      </c>
      <c r="K156" s="168" t="s">
        <v>148</v>
      </c>
      <c r="L156" s="33"/>
      <c r="M156" s="173" t="s">
        <v>1</v>
      </c>
      <c r="N156" s="174" t="s">
        <v>40</v>
      </c>
      <c r="O156" s="58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149</v>
      </c>
      <c r="AT156" s="177" t="s">
        <v>144</v>
      </c>
      <c r="AU156" s="177" t="s">
        <v>83</v>
      </c>
      <c r="AY156" s="17" t="s">
        <v>142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7" t="s">
        <v>81</v>
      </c>
      <c r="BK156" s="178">
        <f>ROUND(I156*H156,2)</f>
        <v>0</v>
      </c>
      <c r="BL156" s="17" t="s">
        <v>149</v>
      </c>
      <c r="BM156" s="177" t="s">
        <v>184</v>
      </c>
    </row>
    <row r="157" spans="1:47" s="2" customFormat="1" ht="29.25">
      <c r="A157" s="32"/>
      <c r="B157" s="33"/>
      <c r="C157" s="32"/>
      <c r="D157" s="179" t="s">
        <v>151</v>
      </c>
      <c r="E157" s="32"/>
      <c r="F157" s="180" t="s">
        <v>185</v>
      </c>
      <c r="G157" s="32"/>
      <c r="H157" s="32"/>
      <c r="I157" s="101"/>
      <c r="J157" s="32"/>
      <c r="K157" s="32"/>
      <c r="L157" s="33"/>
      <c r="M157" s="181"/>
      <c r="N157" s="182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151</v>
      </c>
      <c r="AU157" s="17" t="s">
        <v>83</v>
      </c>
    </row>
    <row r="158" spans="2:51" s="14" customFormat="1" ht="11.25">
      <c r="B158" s="190"/>
      <c r="D158" s="179" t="s">
        <v>153</v>
      </c>
      <c r="E158" s="191" t="s">
        <v>1</v>
      </c>
      <c r="F158" s="192" t="s">
        <v>186</v>
      </c>
      <c r="H158" s="193">
        <v>282.5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153</v>
      </c>
      <c r="AU158" s="191" t="s">
        <v>83</v>
      </c>
      <c r="AV158" s="14" t="s">
        <v>83</v>
      </c>
      <c r="AW158" s="14" t="s">
        <v>32</v>
      </c>
      <c r="AX158" s="14" t="s">
        <v>81</v>
      </c>
      <c r="AY158" s="191" t="s">
        <v>142</v>
      </c>
    </row>
    <row r="159" spans="1:65" s="2" customFormat="1" ht="21.75" customHeight="1">
      <c r="A159" s="32"/>
      <c r="B159" s="165"/>
      <c r="C159" s="166" t="s">
        <v>187</v>
      </c>
      <c r="D159" s="166" t="s">
        <v>144</v>
      </c>
      <c r="E159" s="167" t="s">
        <v>188</v>
      </c>
      <c r="F159" s="168" t="s">
        <v>189</v>
      </c>
      <c r="G159" s="169" t="s">
        <v>164</v>
      </c>
      <c r="H159" s="170">
        <v>3515</v>
      </c>
      <c r="I159" s="171"/>
      <c r="J159" s="172">
        <f>ROUND(I159*H159,2)</f>
        <v>0</v>
      </c>
      <c r="K159" s="168" t="s">
        <v>148</v>
      </c>
      <c r="L159" s="33"/>
      <c r="M159" s="173" t="s">
        <v>1</v>
      </c>
      <c r="N159" s="174" t="s">
        <v>40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149</v>
      </c>
      <c r="AT159" s="177" t="s">
        <v>144</v>
      </c>
      <c r="AU159" s="177" t="s">
        <v>83</v>
      </c>
      <c r="AY159" s="17" t="s">
        <v>142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81</v>
      </c>
      <c r="BK159" s="178">
        <f>ROUND(I159*H159,2)</f>
        <v>0</v>
      </c>
      <c r="BL159" s="17" t="s">
        <v>149</v>
      </c>
      <c r="BM159" s="177" t="s">
        <v>190</v>
      </c>
    </row>
    <row r="160" spans="1:47" s="2" customFormat="1" ht="29.25">
      <c r="A160" s="32"/>
      <c r="B160" s="33"/>
      <c r="C160" s="32"/>
      <c r="D160" s="179" t="s">
        <v>151</v>
      </c>
      <c r="E160" s="32"/>
      <c r="F160" s="180" t="s">
        <v>191</v>
      </c>
      <c r="G160" s="32"/>
      <c r="H160" s="32"/>
      <c r="I160" s="101"/>
      <c r="J160" s="32"/>
      <c r="K160" s="32"/>
      <c r="L160" s="33"/>
      <c r="M160" s="181"/>
      <c r="N160" s="182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151</v>
      </c>
      <c r="AU160" s="17" t="s">
        <v>83</v>
      </c>
    </row>
    <row r="161" spans="1:47" s="2" customFormat="1" ht="19.5">
      <c r="A161" s="32"/>
      <c r="B161" s="33"/>
      <c r="C161" s="32"/>
      <c r="D161" s="179" t="s">
        <v>167</v>
      </c>
      <c r="E161" s="32"/>
      <c r="F161" s="198" t="s">
        <v>168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167</v>
      </c>
      <c r="AU161" s="17" t="s">
        <v>83</v>
      </c>
    </row>
    <row r="162" spans="2:51" s="14" customFormat="1" ht="11.25">
      <c r="B162" s="190"/>
      <c r="D162" s="179" t="s">
        <v>153</v>
      </c>
      <c r="E162" s="191" t="s">
        <v>1</v>
      </c>
      <c r="F162" s="192" t="s">
        <v>192</v>
      </c>
      <c r="H162" s="193">
        <v>3515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153</v>
      </c>
      <c r="AU162" s="191" t="s">
        <v>83</v>
      </c>
      <c r="AV162" s="14" t="s">
        <v>83</v>
      </c>
      <c r="AW162" s="14" t="s">
        <v>32</v>
      </c>
      <c r="AX162" s="14" t="s">
        <v>81</v>
      </c>
      <c r="AY162" s="191" t="s">
        <v>142</v>
      </c>
    </row>
    <row r="163" spans="1:65" s="2" customFormat="1" ht="21.75" customHeight="1">
      <c r="A163" s="32"/>
      <c r="B163" s="165"/>
      <c r="C163" s="166" t="s">
        <v>193</v>
      </c>
      <c r="D163" s="166" t="s">
        <v>144</v>
      </c>
      <c r="E163" s="167" t="s">
        <v>194</v>
      </c>
      <c r="F163" s="168" t="s">
        <v>195</v>
      </c>
      <c r="G163" s="169" t="s">
        <v>164</v>
      </c>
      <c r="H163" s="170">
        <v>11.392</v>
      </c>
      <c r="I163" s="171"/>
      <c r="J163" s="172">
        <f>ROUND(I163*H163,2)</f>
        <v>0</v>
      </c>
      <c r="K163" s="168" t="s">
        <v>148</v>
      </c>
      <c r="L163" s="33"/>
      <c r="M163" s="173" t="s">
        <v>1</v>
      </c>
      <c r="N163" s="174" t="s">
        <v>40</v>
      </c>
      <c r="O163" s="58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7" t="s">
        <v>149</v>
      </c>
      <c r="AT163" s="177" t="s">
        <v>144</v>
      </c>
      <c r="AU163" s="177" t="s">
        <v>83</v>
      </c>
      <c r="AY163" s="17" t="s">
        <v>142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7" t="s">
        <v>81</v>
      </c>
      <c r="BK163" s="178">
        <f>ROUND(I163*H163,2)</f>
        <v>0</v>
      </c>
      <c r="BL163" s="17" t="s">
        <v>149</v>
      </c>
      <c r="BM163" s="177" t="s">
        <v>196</v>
      </c>
    </row>
    <row r="164" spans="1:47" s="2" customFormat="1" ht="19.5">
      <c r="A164" s="32"/>
      <c r="B164" s="33"/>
      <c r="C164" s="32"/>
      <c r="D164" s="179" t="s">
        <v>151</v>
      </c>
      <c r="E164" s="32"/>
      <c r="F164" s="180" t="s">
        <v>197</v>
      </c>
      <c r="G164" s="32"/>
      <c r="H164" s="32"/>
      <c r="I164" s="101"/>
      <c r="J164" s="32"/>
      <c r="K164" s="32"/>
      <c r="L164" s="33"/>
      <c r="M164" s="181"/>
      <c r="N164" s="182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151</v>
      </c>
      <c r="AU164" s="17" t="s">
        <v>83</v>
      </c>
    </row>
    <row r="165" spans="1:47" s="2" customFormat="1" ht="19.5">
      <c r="A165" s="32"/>
      <c r="B165" s="33"/>
      <c r="C165" s="32"/>
      <c r="D165" s="179" t="s">
        <v>167</v>
      </c>
      <c r="E165" s="32"/>
      <c r="F165" s="198" t="s">
        <v>168</v>
      </c>
      <c r="G165" s="32"/>
      <c r="H165" s="32"/>
      <c r="I165" s="101"/>
      <c r="J165" s="32"/>
      <c r="K165" s="32"/>
      <c r="L165" s="33"/>
      <c r="M165" s="181"/>
      <c r="N165" s="182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167</v>
      </c>
      <c r="AU165" s="17" t="s">
        <v>83</v>
      </c>
    </row>
    <row r="166" spans="2:51" s="13" customFormat="1" ht="11.25">
      <c r="B166" s="183"/>
      <c r="D166" s="179" t="s">
        <v>153</v>
      </c>
      <c r="E166" s="184" t="s">
        <v>1</v>
      </c>
      <c r="F166" s="185" t="s">
        <v>198</v>
      </c>
      <c r="H166" s="184" t="s">
        <v>1</v>
      </c>
      <c r="I166" s="186"/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153</v>
      </c>
      <c r="AU166" s="184" t="s">
        <v>83</v>
      </c>
      <c r="AV166" s="13" t="s">
        <v>81</v>
      </c>
      <c r="AW166" s="13" t="s">
        <v>32</v>
      </c>
      <c r="AX166" s="13" t="s">
        <v>75</v>
      </c>
      <c r="AY166" s="184" t="s">
        <v>142</v>
      </c>
    </row>
    <row r="167" spans="2:51" s="14" customFormat="1" ht="11.25">
      <c r="B167" s="190"/>
      <c r="D167" s="179" t="s">
        <v>153</v>
      </c>
      <c r="E167" s="191" t="s">
        <v>1</v>
      </c>
      <c r="F167" s="192" t="s">
        <v>199</v>
      </c>
      <c r="H167" s="193">
        <v>3.192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153</v>
      </c>
      <c r="AU167" s="191" t="s">
        <v>83</v>
      </c>
      <c r="AV167" s="14" t="s">
        <v>83</v>
      </c>
      <c r="AW167" s="14" t="s">
        <v>32</v>
      </c>
      <c r="AX167" s="14" t="s">
        <v>75</v>
      </c>
      <c r="AY167" s="191" t="s">
        <v>142</v>
      </c>
    </row>
    <row r="168" spans="2:51" s="13" customFormat="1" ht="11.25">
      <c r="B168" s="183"/>
      <c r="D168" s="179" t="s">
        <v>153</v>
      </c>
      <c r="E168" s="184" t="s">
        <v>1</v>
      </c>
      <c r="F168" s="185" t="s">
        <v>200</v>
      </c>
      <c r="H168" s="184" t="s">
        <v>1</v>
      </c>
      <c r="I168" s="186"/>
      <c r="L168" s="183"/>
      <c r="M168" s="187"/>
      <c r="N168" s="188"/>
      <c r="O168" s="188"/>
      <c r="P168" s="188"/>
      <c r="Q168" s="188"/>
      <c r="R168" s="188"/>
      <c r="S168" s="188"/>
      <c r="T168" s="189"/>
      <c r="AT168" s="184" t="s">
        <v>153</v>
      </c>
      <c r="AU168" s="184" t="s">
        <v>83</v>
      </c>
      <c r="AV168" s="13" t="s">
        <v>81</v>
      </c>
      <c r="AW168" s="13" t="s">
        <v>32</v>
      </c>
      <c r="AX168" s="13" t="s">
        <v>75</v>
      </c>
      <c r="AY168" s="184" t="s">
        <v>142</v>
      </c>
    </row>
    <row r="169" spans="2:51" s="14" customFormat="1" ht="11.25">
      <c r="B169" s="190"/>
      <c r="D169" s="179" t="s">
        <v>153</v>
      </c>
      <c r="E169" s="191" t="s">
        <v>1</v>
      </c>
      <c r="F169" s="192" t="s">
        <v>201</v>
      </c>
      <c r="H169" s="193">
        <v>3.511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1" t="s">
        <v>153</v>
      </c>
      <c r="AU169" s="191" t="s">
        <v>83</v>
      </c>
      <c r="AV169" s="14" t="s">
        <v>83</v>
      </c>
      <c r="AW169" s="14" t="s">
        <v>32</v>
      </c>
      <c r="AX169" s="14" t="s">
        <v>75</v>
      </c>
      <c r="AY169" s="191" t="s">
        <v>142</v>
      </c>
    </row>
    <row r="170" spans="2:51" s="13" customFormat="1" ht="11.25">
      <c r="B170" s="183"/>
      <c r="D170" s="179" t="s">
        <v>153</v>
      </c>
      <c r="E170" s="184" t="s">
        <v>1</v>
      </c>
      <c r="F170" s="185" t="s">
        <v>202</v>
      </c>
      <c r="H170" s="184" t="s">
        <v>1</v>
      </c>
      <c r="I170" s="186"/>
      <c r="L170" s="183"/>
      <c r="M170" s="187"/>
      <c r="N170" s="188"/>
      <c r="O170" s="188"/>
      <c r="P170" s="188"/>
      <c r="Q170" s="188"/>
      <c r="R170" s="188"/>
      <c r="S170" s="188"/>
      <c r="T170" s="189"/>
      <c r="AT170" s="184" t="s">
        <v>153</v>
      </c>
      <c r="AU170" s="184" t="s">
        <v>83</v>
      </c>
      <c r="AV170" s="13" t="s">
        <v>81</v>
      </c>
      <c r="AW170" s="13" t="s">
        <v>32</v>
      </c>
      <c r="AX170" s="13" t="s">
        <v>75</v>
      </c>
      <c r="AY170" s="184" t="s">
        <v>142</v>
      </c>
    </row>
    <row r="171" spans="2:51" s="14" customFormat="1" ht="11.25">
      <c r="B171" s="190"/>
      <c r="D171" s="179" t="s">
        <v>153</v>
      </c>
      <c r="E171" s="191" t="s">
        <v>1</v>
      </c>
      <c r="F171" s="192" t="s">
        <v>203</v>
      </c>
      <c r="H171" s="193">
        <v>4.689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1" t="s">
        <v>153</v>
      </c>
      <c r="AU171" s="191" t="s">
        <v>83</v>
      </c>
      <c r="AV171" s="14" t="s">
        <v>83</v>
      </c>
      <c r="AW171" s="14" t="s">
        <v>32</v>
      </c>
      <c r="AX171" s="14" t="s">
        <v>75</v>
      </c>
      <c r="AY171" s="191" t="s">
        <v>142</v>
      </c>
    </row>
    <row r="172" spans="2:51" s="15" customFormat="1" ht="11.25">
      <c r="B172" s="199"/>
      <c r="D172" s="179" t="s">
        <v>153</v>
      </c>
      <c r="E172" s="200" t="s">
        <v>1</v>
      </c>
      <c r="F172" s="201" t="s">
        <v>180</v>
      </c>
      <c r="H172" s="202">
        <v>11.392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153</v>
      </c>
      <c r="AU172" s="200" t="s">
        <v>83</v>
      </c>
      <c r="AV172" s="15" t="s">
        <v>149</v>
      </c>
      <c r="AW172" s="15" t="s">
        <v>32</v>
      </c>
      <c r="AX172" s="15" t="s">
        <v>81</v>
      </c>
      <c r="AY172" s="200" t="s">
        <v>142</v>
      </c>
    </row>
    <row r="173" spans="1:65" s="2" customFormat="1" ht="21.75" customHeight="1">
      <c r="A173" s="32"/>
      <c r="B173" s="165"/>
      <c r="C173" s="166" t="s">
        <v>204</v>
      </c>
      <c r="D173" s="166" t="s">
        <v>144</v>
      </c>
      <c r="E173" s="167" t="s">
        <v>205</v>
      </c>
      <c r="F173" s="168" t="s">
        <v>206</v>
      </c>
      <c r="G173" s="169" t="s">
        <v>164</v>
      </c>
      <c r="H173" s="170">
        <v>5.696</v>
      </c>
      <c r="I173" s="171"/>
      <c r="J173" s="172">
        <f>ROUND(I173*H173,2)</f>
        <v>0</v>
      </c>
      <c r="K173" s="168" t="s">
        <v>148</v>
      </c>
      <c r="L173" s="33"/>
      <c r="M173" s="173" t="s">
        <v>1</v>
      </c>
      <c r="N173" s="174" t="s">
        <v>40</v>
      </c>
      <c r="O173" s="58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7" t="s">
        <v>149</v>
      </c>
      <c r="AT173" s="177" t="s">
        <v>144</v>
      </c>
      <c r="AU173" s="177" t="s">
        <v>83</v>
      </c>
      <c r="AY173" s="17" t="s">
        <v>142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7" t="s">
        <v>81</v>
      </c>
      <c r="BK173" s="178">
        <f>ROUND(I173*H173,2)</f>
        <v>0</v>
      </c>
      <c r="BL173" s="17" t="s">
        <v>149</v>
      </c>
      <c r="BM173" s="177" t="s">
        <v>207</v>
      </c>
    </row>
    <row r="174" spans="1:47" s="2" customFormat="1" ht="29.25">
      <c r="A174" s="32"/>
      <c r="B174" s="33"/>
      <c r="C174" s="32"/>
      <c r="D174" s="179" t="s">
        <v>151</v>
      </c>
      <c r="E174" s="32"/>
      <c r="F174" s="180" t="s">
        <v>208</v>
      </c>
      <c r="G174" s="32"/>
      <c r="H174" s="32"/>
      <c r="I174" s="101"/>
      <c r="J174" s="32"/>
      <c r="K174" s="32"/>
      <c r="L174" s="33"/>
      <c r="M174" s="181"/>
      <c r="N174" s="182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151</v>
      </c>
      <c r="AU174" s="17" t="s">
        <v>83</v>
      </c>
    </row>
    <row r="175" spans="2:51" s="14" customFormat="1" ht="11.25">
      <c r="B175" s="190"/>
      <c r="D175" s="179" t="s">
        <v>153</v>
      </c>
      <c r="E175" s="191" t="s">
        <v>1</v>
      </c>
      <c r="F175" s="192" t="s">
        <v>209</v>
      </c>
      <c r="H175" s="193">
        <v>5.696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1" t="s">
        <v>153</v>
      </c>
      <c r="AU175" s="191" t="s">
        <v>83</v>
      </c>
      <c r="AV175" s="14" t="s">
        <v>83</v>
      </c>
      <c r="AW175" s="14" t="s">
        <v>32</v>
      </c>
      <c r="AX175" s="14" t="s">
        <v>81</v>
      </c>
      <c r="AY175" s="191" t="s">
        <v>142</v>
      </c>
    </row>
    <row r="176" spans="1:65" s="2" customFormat="1" ht="21.75" customHeight="1">
      <c r="A176" s="32"/>
      <c r="B176" s="165"/>
      <c r="C176" s="166" t="s">
        <v>210</v>
      </c>
      <c r="D176" s="166" t="s">
        <v>144</v>
      </c>
      <c r="E176" s="167" t="s">
        <v>211</v>
      </c>
      <c r="F176" s="168" t="s">
        <v>212</v>
      </c>
      <c r="G176" s="169" t="s">
        <v>164</v>
      </c>
      <c r="H176" s="170">
        <v>142.68</v>
      </c>
      <c r="I176" s="171"/>
      <c r="J176" s="172">
        <f>ROUND(I176*H176,2)</f>
        <v>0</v>
      </c>
      <c r="K176" s="168" t="s">
        <v>148</v>
      </c>
      <c r="L176" s="33"/>
      <c r="M176" s="173" t="s">
        <v>1</v>
      </c>
      <c r="N176" s="174" t="s">
        <v>40</v>
      </c>
      <c r="O176" s="58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7" t="s">
        <v>149</v>
      </c>
      <c r="AT176" s="177" t="s">
        <v>144</v>
      </c>
      <c r="AU176" s="177" t="s">
        <v>83</v>
      </c>
      <c r="AY176" s="17" t="s">
        <v>142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7" t="s">
        <v>81</v>
      </c>
      <c r="BK176" s="178">
        <f>ROUND(I176*H176,2)</f>
        <v>0</v>
      </c>
      <c r="BL176" s="17" t="s">
        <v>149</v>
      </c>
      <c r="BM176" s="177" t="s">
        <v>213</v>
      </c>
    </row>
    <row r="177" spans="1:47" s="2" customFormat="1" ht="29.25">
      <c r="A177" s="32"/>
      <c r="B177" s="33"/>
      <c r="C177" s="32"/>
      <c r="D177" s="179" t="s">
        <v>151</v>
      </c>
      <c r="E177" s="32"/>
      <c r="F177" s="180" t="s">
        <v>214</v>
      </c>
      <c r="G177" s="32"/>
      <c r="H177" s="32"/>
      <c r="I177" s="101"/>
      <c r="J177" s="32"/>
      <c r="K177" s="32"/>
      <c r="L177" s="33"/>
      <c r="M177" s="181"/>
      <c r="N177" s="182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151</v>
      </c>
      <c r="AU177" s="17" t="s">
        <v>83</v>
      </c>
    </row>
    <row r="178" spans="1:47" s="2" customFormat="1" ht="19.5">
      <c r="A178" s="32"/>
      <c r="B178" s="33"/>
      <c r="C178" s="32"/>
      <c r="D178" s="179" t="s">
        <v>167</v>
      </c>
      <c r="E178" s="32"/>
      <c r="F178" s="198" t="s">
        <v>168</v>
      </c>
      <c r="G178" s="32"/>
      <c r="H178" s="32"/>
      <c r="I178" s="101"/>
      <c r="J178" s="32"/>
      <c r="K178" s="32"/>
      <c r="L178" s="33"/>
      <c r="M178" s="181"/>
      <c r="N178" s="182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167</v>
      </c>
      <c r="AU178" s="17" t="s">
        <v>83</v>
      </c>
    </row>
    <row r="179" spans="2:51" s="13" customFormat="1" ht="11.25">
      <c r="B179" s="183"/>
      <c r="D179" s="179" t="s">
        <v>153</v>
      </c>
      <c r="E179" s="184" t="s">
        <v>1</v>
      </c>
      <c r="F179" s="185" t="s">
        <v>215</v>
      </c>
      <c r="H179" s="184" t="s">
        <v>1</v>
      </c>
      <c r="I179" s="186"/>
      <c r="L179" s="183"/>
      <c r="M179" s="187"/>
      <c r="N179" s="188"/>
      <c r="O179" s="188"/>
      <c r="P179" s="188"/>
      <c r="Q179" s="188"/>
      <c r="R179" s="188"/>
      <c r="S179" s="188"/>
      <c r="T179" s="189"/>
      <c r="AT179" s="184" t="s">
        <v>153</v>
      </c>
      <c r="AU179" s="184" t="s">
        <v>83</v>
      </c>
      <c r="AV179" s="13" t="s">
        <v>81</v>
      </c>
      <c r="AW179" s="13" t="s">
        <v>32</v>
      </c>
      <c r="AX179" s="13" t="s">
        <v>75</v>
      </c>
      <c r="AY179" s="184" t="s">
        <v>142</v>
      </c>
    </row>
    <row r="180" spans="2:51" s="14" customFormat="1" ht="11.25">
      <c r="B180" s="190"/>
      <c r="D180" s="179" t="s">
        <v>153</v>
      </c>
      <c r="E180" s="191" t="s">
        <v>1</v>
      </c>
      <c r="F180" s="192" t="s">
        <v>216</v>
      </c>
      <c r="H180" s="193">
        <v>47.68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153</v>
      </c>
      <c r="AU180" s="191" t="s">
        <v>83</v>
      </c>
      <c r="AV180" s="14" t="s">
        <v>83</v>
      </c>
      <c r="AW180" s="14" t="s">
        <v>32</v>
      </c>
      <c r="AX180" s="14" t="s">
        <v>75</v>
      </c>
      <c r="AY180" s="191" t="s">
        <v>142</v>
      </c>
    </row>
    <row r="181" spans="2:51" s="13" customFormat="1" ht="11.25">
      <c r="B181" s="183"/>
      <c r="D181" s="179" t="s">
        <v>153</v>
      </c>
      <c r="E181" s="184" t="s">
        <v>1</v>
      </c>
      <c r="F181" s="185" t="s">
        <v>175</v>
      </c>
      <c r="H181" s="184" t="s">
        <v>1</v>
      </c>
      <c r="I181" s="186"/>
      <c r="L181" s="183"/>
      <c r="M181" s="187"/>
      <c r="N181" s="188"/>
      <c r="O181" s="188"/>
      <c r="P181" s="188"/>
      <c r="Q181" s="188"/>
      <c r="R181" s="188"/>
      <c r="S181" s="188"/>
      <c r="T181" s="189"/>
      <c r="AT181" s="184" t="s">
        <v>153</v>
      </c>
      <c r="AU181" s="184" t="s">
        <v>83</v>
      </c>
      <c r="AV181" s="13" t="s">
        <v>81</v>
      </c>
      <c r="AW181" s="13" t="s">
        <v>32</v>
      </c>
      <c r="AX181" s="13" t="s">
        <v>75</v>
      </c>
      <c r="AY181" s="184" t="s">
        <v>142</v>
      </c>
    </row>
    <row r="182" spans="2:51" s="13" customFormat="1" ht="11.25">
      <c r="B182" s="183"/>
      <c r="D182" s="179" t="s">
        <v>153</v>
      </c>
      <c r="E182" s="184" t="s">
        <v>1</v>
      </c>
      <c r="F182" s="185" t="s">
        <v>217</v>
      </c>
      <c r="H182" s="184" t="s">
        <v>1</v>
      </c>
      <c r="I182" s="186"/>
      <c r="L182" s="183"/>
      <c r="M182" s="187"/>
      <c r="N182" s="188"/>
      <c r="O182" s="188"/>
      <c r="P182" s="188"/>
      <c r="Q182" s="188"/>
      <c r="R182" s="188"/>
      <c r="S182" s="188"/>
      <c r="T182" s="189"/>
      <c r="AT182" s="184" t="s">
        <v>153</v>
      </c>
      <c r="AU182" s="184" t="s">
        <v>83</v>
      </c>
      <c r="AV182" s="13" t="s">
        <v>81</v>
      </c>
      <c r="AW182" s="13" t="s">
        <v>32</v>
      </c>
      <c r="AX182" s="13" t="s">
        <v>75</v>
      </c>
      <c r="AY182" s="184" t="s">
        <v>142</v>
      </c>
    </row>
    <row r="183" spans="2:51" s="14" customFormat="1" ht="11.25">
      <c r="B183" s="190"/>
      <c r="D183" s="179" t="s">
        <v>153</v>
      </c>
      <c r="E183" s="191" t="s">
        <v>1</v>
      </c>
      <c r="F183" s="192" t="s">
        <v>218</v>
      </c>
      <c r="H183" s="193">
        <v>52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153</v>
      </c>
      <c r="AU183" s="191" t="s">
        <v>83</v>
      </c>
      <c r="AV183" s="14" t="s">
        <v>83</v>
      </c>
      <c r="AW183" s="14" t="s">
        <v>32</v>
      </c>
      <c r="AX183" s="14" t="s">
        <v>75</v>
      </c>
      <c r="AY183" s="191" t="s">
        <v>142</v>
      </c>
    </row>
    <row r="184" spans="2:51" s="13" customFormat="1" ht="11.25">
      <c r="B184" s="183"/>
      <c r="D184" s="179" t="s">
        <v>153</v>
      </c>
      <c r="E184" s="184" t="s">
        <v>1</v>
      </c>
      <c r="F184" s="185" t="s">
        <v>219</v>
      </c>
      <c r="H184" s="184" t="s">
        <v>1</v>
      </c>
      <c r="I184" s="186"/>
      <c r="L184" s="183"/>
      <c r="M184" s="187"/>
      <c r="N184" s="188"/>
      <c r="O184" s="188"/>
      <c r="P184" s="188"/>
      <c r="Q184" s="188"/>
      <c r="R184" s="188"/>
      <c r="S184" s="188"/>
      <c r="T184" s="189"/>
      <c r="AT184" s="184" t="s">
        <v>153</v>
      </c>
      <c r="AU184" s="184" t="s">
        <v>83</v>
      </c>
      <c r="AV184" s="13" t="s">
        <v>81</v>
      </c>
      <c r="AW184" s="13" t="s">
        <v>32</v>
      </c>
      <c r="AX184" s="13" t="s">
        <v>75</v>
      </c>
      <c r="AY184" s="184" t="s">
        <v>142</v>
      </c>
    </row>
    <row r="185" spans="2:51" s="14" customFormat="1" ht="11.25">
      <c r="B185" s="190"/>
      <c r="D185" s="179" t="s">
        <v>153</v>
      </c>
      <c r="E185" s="191" t="s">
        <v>1</v>
      </c>
      <c r="F185" s="192" t="s">
        <v>220</v>
      </c>
      <c r="H185" s="193">
        <v>38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153</v>
      </c>
      <c r="AU185" s="191" t="s">
        <v>83</v>
      </c>
      <c r="AV185" s="14" t="s">
        <v>83</v>
      </c>
      <c r="AW185" s="14" t="s">
        <v>32</v>
      </c>
      <c r="AX185" s="14" t="s">
        <v>75</v>
      </c>
      <c r="AY185" s="191" t="s">
        <v>142</v>
      </c>
    </row>
    <row r="186" spans="2:51" s="13" customFormat="1" ht="11.25">
      <c r="B186" s="183"/>
      <c r="D186" s="179" t="s">
        <v>153</v>
      </c>
      <c r="E186" s="184" t="s">
        <v>1</v>
      </c>
      <c r="F186" s="185" t="s">
        <v>221</v>
      </c>
      <c r="H186" s="184" t="s">
        <v>1</v>
      </c>
      <c r="I186" s="186"/>
      <c r="L186" s="183"/>
      <c r="M186" s="187"/>
      <c r="N186" s="188"/>
      <c r="O186" s="188"/>
      <c r="P186" s="188"/>
      <c r="Q186" s="188"/>
      <c r="R186" s="188"/>
      <c r="S186" s="188"/>
      <c r="T186" s="189"/>
      <c r="AT186" s="184" t="s">
        <v>153</v>
      </c>
      <c r="AU186" s="184" t="s">
        <v>83</v>
      </c>
      <c r="AV186" s="13" t="s">
        <v>81</v>
      </c>
      <c r="AW186" s="13" t="s">
        <v>32</v>
      </c>
      <c r="AX186" s="13" t="s">
        <v>75</v>
      </c>
      <c r="AY186" s="184" t="s">
        <v>142</v>
      </c>
    </row>
    <row r="187" spans="2:51" s="14" customFormat="1" ht="11.25">
      <c r="B187" s="190"/>
      <c r="D187" s="179" t="s">
        <v>153</v>
      </c>
      <c r="E187" s="191" t="s">
        <v>1</v>
      </c>
      <c r="F187" s="192" t="s">
        <v>181</v>
      </c>
      <c r="H187" s="193">
        <v>5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1" t="s">
        <v>153</v>
      </c>
      <c r="AU187" s="191" t="s">
        <v>83</v>
      </c>
      <c r="AV187" s="14" t="s">
        <v>83</v>
      </c>
      <c r="AW187" s="14" t="s">
        <v>32</v>
      </c>
      <c r="AX187" s="14" t="s">
        <v>75</v>
      </c>
      <c r="AY187" s="191" t="s">
        <v>142</v>
      </c>
    </row>
    <row r="188" spans="2:51" s="15" customFormat="1" ht="11.25">
      <c r="B188" s="199"/>
      <c r="D188" s="179" t="s">
        <v>153</v>
      </c>
      <c r="E188" s="200" t="s">
        <v>1</v>
      </c>
      <c r="F188" s="201" t="s">
        <v>180</v>
      </c>
      <c r="H188" s="202">
        <v>142.68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153</v>
      </c>
      <c r="AU188" s="200" t="s">
        <v>83</v>
      </c>
      <c r="AV188" s="15" t="s">
        <v>149</v>
      </c>
      <c r="AW188" s="15" t="s">
        <v>32</v>
      </c>
      <c r="AX188" s="15" t="s">
        <v>81</v>
      </c>
      <c r="AY188" s="200" t="s">
        <v>142</v>
      </c>
    </row>
    <row r="189" spans="1:65" s="2" customFormat="1" ht="21.75" customHeight="1">
      <c r="A189" s="32"/>
      <c r="B189" s="165"/>
      <c r="C189" s="166" t="s">
        <v>222</v>
      </c>
      <c r="D189" s="166" t="s">
        <v>144</v>
      </c>
      <c r="E189" s="167" t="s">
        <v>223</v>
      </c>
      <c r="F189" s="168" t="s">
        <v>224</v>
      </c>
      <c r="G189" s="169" t="s">
        <v>164</v>
      </c>
      <c r="H189" s="170">
        <v>71.34</v>
      </c>
      <c r="I189" s="171"/>
      <c r="J189" s="172">
        <f>ROUND(I189*H189,2)</f>
        <v>0</v>
      </c>
      <c r="K189" s="168" t="s">
        <v>148</v>
      </c>
      <c r="L189" s="33"/>
      <c r="M189" s="173" t="s">
        <v>1</v>
      </c>
      <c r="N189" s="174" t="s">
        <v>40</v>
      </c>
      <c r="O189" s="58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7" t="s">
        <v>149</v>
      </c>
      <c r="AT189" s="177" t="s">
        <v>144</v>
      </c>
      <c r="AU189" s="177" t="s">
        <v>83</v>
      </c>
      <c r="AY189" s="17" t="s">
        <v>142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7" t="s">
        <v>81</v>
      </c>
      <c r="BK189" s="178">
        <f>ROUND(I189*H189,2)</f>
        <v>0</v>
      </c>
      <c r="BL189" s="17" t="s">
        <v>149</v>
      </c>
      <c r="BM189" s="177" t="s">
        <v>225</v>
      </c>
    </row>
    <row r="190" spans="1:47" s="2" customFormat="1" ht="29.25">
      <c r="A190" s="32"/>
      <c r="B190" s="33"/>
      <c r="C190" s="32"/>
      <c r="D190" s="179" t="s">
        <v>151</v>
      </c>
      <c r="E190" s="32"/>
      <c r="F190" s="180" t="s">
        <v>226</v>
      </c>
      <c r="G190" s="32"/>
      <c r="H190" s="32"/>
      <c r="I190" s="101"/>
      <c r="J190" s="32"/>
      <c r="K190" s="32"/>
      <c r="L190" s="33"/>
      <c r="M190" s="181"/>
      <c r="N190" s="182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151</v>
      </c>
      <c r="AU190" s="17" t="s">
        <v>83</v>
      </c>
    </row>
    <row r="191" spans="2:51" s="14" customFormat="1" ht="11.25">
      <c r="B191" s="190"/>
      <c r="D191" s="179" t="s">
        <v>153</v>
      </c>
      <c r="E191" s="191" t="s">
        <v>1</v>
      </c>
      <c r="F191" s="192" t="s">
        <v>227</v>
      </c>
      <c r="H191" s="193">
        <v>71.34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153</v>
      </c>
      <c r="AU191" s="191" t="s">
        <v>83</v>
      </c>
      <c r="AV191" s="14" t="s">
        <v>83</v>
      </c>
      <c r="AW191" s="14" t="s">
        <v>32</v>
      </c>
      <c r="AX191" s="14" t="s">
        <v>81</v>
      </c>
      <c r="AY191" s="191" t="s">
        <v>142</v>
      </c>
    </row>
    <row r="192" spans="1:65" s="2" customFormat="1" ht="21.75" customHeight="1">
      <c r="A192" s="32"/>
      <c r="B192" s="165"/>
      <c r="C192" s="166" t="s">
        <v>228</v>
      </c>
      <c r="D192" s="166" t="s">
        <v>144</v>
      </c>
      <c r="E192" s="167" t="s">
        <v>229</v>
      </c>
      <c r="F192" s="168" t="s">
        <v>230</v>
      </c>
      <c r="G192" s="169" t="s">
        <v>164</v>
      </c>
      <c r="H192" s="170">
        <v>105.6</v>
      </c>
      <c r="I192" s="171"/>
      <c r="J192" s="172">
        <f>ROUND(I192*H192,2)</f>
        <v>0</v>
      </c>
      <c r="K192" s="168" t="s">
        <v>148</v>
      </c>
      <c r="L192" s="33"/>
      <c r="M192" s="173" t="s">
        <v>1</v>
      </c>
      <c r="N192" s="174" t="s">
        <v>40</v>
      </c>
      <c r="O192" s="58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149</v>
      </c>
      <c r="AT192" s="177" t="s">
        <v>144</v>
      </c>
      <c r="AU192" s="177" t="s">
        <v>83</v>
      </c>
      <c r="AY192" s="17" t="s">
        <v>142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7" t="s">
        <v>81</v>
      </c>
      <c r="BK192" s="178">
        <f>ROUND(I192*H192,2)</f>
        <v>0</v>
      </c>
      <c r="BL192" s="17" t="s">
        <v>149</v>
      </c>
      <c r="BM192" s="177" t="s">
        <v>231</v>
      </c>
    </row>
    <row r="193" spans="1:47" s="2" customFormat="1" ht="29.25">
      <c r="A193" s="32"/>
      <c r="B193" s="33"/>
      <c r="C193" s="32"/>
      <c r="D193" s="179" t="s">
        <v>151</v>
      </c>
      <c r="E193" s="32"/>
      <c r="F193" s="180" t="s">
        <v>232</v>
      </c>
      <c r="G193" s="32"/>
      <c r="H193" s="32"/>
      <c r="I193" s="101"/>
      <c r="J193" s="32"/>
      <c r="K193" s="32"/>
      <c r="L193" s="33"/>
      <c r="M193" s="181"/>
      <c r="N193" s="182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151</v>
      </c>
      <c r="AU193" s="17" t="s">
        <v>83</v>
      </c>
    </row>
    <row r="194" spans="2:51" s="14" customFormat="1" ht="11.25">
      <c r="B194" s="190"/>
      <c r="D194" s="179" t="s">
        <v>153</v>
      </c>
      <c r="E194" s="191" t="s">
        <v>1</v>
      </c>
      <c r="F194" s="192" t="s">
        <v>233</v>
      </c>
      <c r="H194" s="193">
        <v>105.6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153</v>
      </c>
      <c r="AU194" s="191" t="s">
        <v>83</v>
      </c>
      <c r="AV194" s="14" t="s">
        <v>83</v>
      </c>
      <c r="AW194" s="14" t="s">
        <v>32</v>
      </c>
      <c r="AX194" s="14" t="s">
        <v>81</v>
      </c>
      <c r="AY194" s="191" t="s">
        <v>142</v>
      </c>
    </row>
    <row r="195" spans="1:65" s="2" customFormat="1" ht="21.75" customHeight="1">
      <c r="A195" s="32"/>
      <c r="B195" s="165"/>
      <c r="C195" s="166" t="s">
        <v>234</v>
      </c>
      <c r="D195" s="166" t="s">
        <v>144</v>
      </c>
      <c r="E195" s="167" t="s">
        <v>235</v>
      </c>
      <c r="F195" s="168" t="s">
        <v>236</v>
      </c>
      <c r="G195" s="169" t="s">
        <v>164</v>
      </c>
      <c r="H195" s="170">
        <v>190</v>
      </c>
      <c r="I195" s="171"/>
      <c r="J195" s="172">
        <f>ROUND(I195*H195,2)</f>
        <v>0</v>
      </c>
      <c r="K195" s="168" t="s">
        <v>148</v>
      </c>
      <c r="L195" s="33"/>
      <c r="M195" s="173" t="s">
        <v>1</v>
      </c>
      <c r="N195" s="174" t="s">
        <v>40</v>
      </c>
      <c r="O195" s="58"/>
      <c r="P195" s="175">
        <f>O195*H195</f>
        <v>0</v>
      </c>
      <c r="Q195" s="175">
        <v>0</v>
      </c>
      <c r="R195" s="175">
        <f>Q195*H195</f>
        <v>0</v>
      </c>
      <c r="S195" s="175">
        <v>0</v>
      </c>
      <c r="T195" s="17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7" t="s">
        <v>149</v>
      </c>
      <c r="AT195" s="177" t="s">
        <v>144</v>
      </c>
      <c r="AU195" s="177" t="s">
        <v>83</v>
      </c>
      <c r="AY195" s="17" t="s">
        <v>142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7" t="s">
        <v>81</v>
      </c>
      <c r="BK195" s="178">
        <f>ROUND(I195*H195,2)</f>
        <v>0</v>
      </c>
      <c r="BL195" s="17" t="s">
        <v>149</v>
      </c>
      <c r="BM195" s="177" t="s">
        <v>237</v>
      </c>
    </row>
    <row r="196" spans="1:47" s="2" customFormat="1" ht="39">
      <c r="A196" s="32"/>
      <c r="B196" s="33"/>
      <c r="C196" s="32"/>
      <c r="D196" s="179" t="s">
        <v>151</v>
      </c>
      <c r="E196" s="32"/>
      <c r="F196" s="180" t="s">
        <v>238</v>
      </c>
      <c r="G196" s="32"/>
      <c r="H196" s="32"/>
      <c r="I196" s="101"/>
      <c r="J196" s="32"/>
      <c r="K196" s="32"/>
      <c r="L196" s="33"/>
      <c r="M196" s="181"/>
      <c r="N196" s="182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151</v>
      </c>
      <c r="AU196" s="17" t="s">
        <v>83</v>
      </c>
    </row>
    <row r="197" spans="1:65" s="2" customFormat="1" ht="21.75" customHeight="1">
      <c r="A197" s="32"/>
      <c r="B197" s="165"/>
      <c r="C197" s="166" t="s">
        <v>239</v>
      </c>
      <c r="D197" s="166" t="s">
        <v>144</v>
      </c>
      <c r="E197" s="167" t="s">
        <v>240</v>
      </c>
      <c r="F197" s="168" t="s">
        <v>241</v>
      </c>
      <c r="G197" s="169" t="s">
        <v>164</v>
      </c>
      <c r="H197" s="170">
        <v>190</v>
      </c>
      <c r="I197" s="171"/>
      <c r="J197" s="172">
        <f>ROUND(I197*H197,2)</f>
        <v>0</v>
      </c>
      <c r="K197" s="168" t="s">
        <v>1</v>
      </c>
      <c r="L197" s="33"/>
      <c r="M197" s="173" t="s">
        <v>1</v>
      </c>
      <c r="N197" s="174" t="s">
        <v>40</v>
      </c>
      <c r="O197" s="58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149</v>
      </c>
      <c r="AT197" s="177" t="s">
        <v>144</v>
      </c>
      <c r="AU197" s="177" t="s">
        <v>83</v>
      </c>
      <c r="AY197" s="17" t="s">
        <v>142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7" t="s">
        <v>81</v>
      </c>
      <c r="BK197" s="178">
        <f>ROUND(I197*H197,2)</f>
        <v>0</v>
      </c>
      <c r="BL197" s="17" t="s">
        <v>149</v>
      </c>
      <c r="BM197" s="177" t="s">
        <v>242</v>
      </c>
    </row>
    <row r="198" spans="1:47" s="2" customFormat="1" ht="39">
      <c r="A198" s="32"/>
      <c r="B198" s="33"/>
      <c r="C198" s="32"/>
      <c r="D198" s="179" t="s">
        <v>151</v>
      </c>
      <c r="E198" s="32"/>
      <c r="F198" s="180" t="s">
        <v>238</v>
      </c>
      <c r="G198" s="32"/>
      <c r="H198" s="32"/>
      <c r="I198" s="101"/>
      <c r="J198" s="32"/>
      <c r="K198" s="32"/>
      <c r="L198" s="33"/>
      <c r="M198" s="181"/>
      <c r="N198" s="182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151</v>
      </c>
      <c r="AU198" s="17" t="s">
        <v>83</v>
      </c>
    </row>
    <row r="199" spans="1:65" s="2" customFormat="1" ht="21.75" customHeight="1">
      <c r="A199" s="32"/>
      <c r="B199" s="165"/>
      <c r="C199" s="166" t="s">
        <v>243</v>
      </c>
      <c r="D199" s="166" t="s">
        <v>144</v>
      </c>
      <c r="E199" s="167" t="s">
        <v>244</v>
      </c>
      <c r="F199" s="168" t="s">
        <v>245</v>
      </c>
      <c r="G199" s="169" t="s">
        <v>164</v>
      </c>
      <c r="H199" s="170">
        <v>707.68</v>
      </c>
      <c r="I199" s="171"/>
      <c r="J199" s="172">
        <f>ROUND(I199*H199,2)</f>
        <v>0</v>
      </c>
      <c r="K199" s="168" t="s">
        <v>1</v>
      </c>
      <c r="L199" s="33"/>
      <c r="M199" s="173" t="s">
        <v>1</v>
      </c>
      <c r="N199" s="174" t="s">
        <v>40</v>
      </c>
      <c r="O199" s="58"/>
      <c r="P199" s="175">
        <f>O199*H199</f>
        <v>0</v>
      </c>
      <c r="Q199" s="175">
        <v>0</v>
      </c>
      <c r="R199" s="175">
        <f>Q199*H199</f>
        <v>0</v>
      </c>
      <c r="S199" s="175">
        <v>0</v>
      </c>
      <c r="T199" s="17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7" t="s">
        <v>149</v>
      </c>
      <c r="AT199" s="177" t="s">
        <v>144</v>
      </c>
      <c r="AU199" s="177" t="s">
        <v>83</v>
      </c>
      <c r="AY199" s="17" t="s">
        <v>142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17" t="s">
        <v>81</v>
      </c>
      <c r="BK199" s="178">
        <f>ROUND(I199*H199,2)</f>
        <v>0</v>
      </c>
      <c r="BL199" s="17" t="s">
        <v>149</v>
      </c>
      <c r="BM199" s="177" t="s">
        <v>246</v>
      </c>
    </row>
    <row r="200" spans="1:47" s="2" customFormat="1" ht="39">
      <c r="A200" s="32"/>
      <c r="B200" s="33"/>
      <c r="C200" s="32"/>
      <c r="D200" s="179" t="s">
        <v>151</v>
      </c>
      <c r="E200" s="32"/>
      <c r="F200" s="180" t="s">
        <v>238</v>
      </c>
      <c r="G200" s="32"/>
      <c r="H200" s="32"/>
      <c r="I200" s="101"/>
      <c r="J200" s="32"/>
      <c r="K200" s="32"/>
      <c r="L200" s="33"/>
      <c r="M200" s="181"/>
      <c r="N200" s="182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151</v>
      </c>
      <c r="AU200" s="17" t="s">
        <v>83</v>
      </c>
    </row>
    <row r="201" spans="2:51" s="13" customFormat="1" ht="11.25">
      <c r="B201" s="183"/>
      <c r="D201" s="179" t="s">
        <v>153</v>
      </c>
      <c r="E201" s="184" t="s">
        <v>1</v>
      </c>
      <c r="F201" s="185" t="s">
        <v>247</v>
      </c>
      <c r="H201" s="184" t="s">
        <v>1</v>
      </c>
      <c r="I201" s="186"/>
      <c r="L201" s="183"/>
      <c r="M201" s="187"/>
      <c r="N201" s="188"/>
      <c r="O201" s="188"/>
      <c r="P201" s="188"/>
      <c r="Q201" s="188"/>
      <c r="R201" s="188"/>
      <c r="S201" s="188"/>
      <c r="T201" s="189"/>
      <c r="AT201" s="184" t="s">
        <v>153</v>
      </c>
      <c r="AU201" s="184" t="s">
        <v>83</v>
      </c>
      <c r="AV201" s="13" t="s">
        <v>81</v>
      </c>
      <c r="AW201" s="13" t="s">
        <v>32</v>
      </c>
      <c r="AX201" s="13" t="s">
        <v>75</v>
      </c>
      <c r="AY201" s="184" t="s">
        <v>142</v>
      </c>
    </row>
    <row r="202" spans="2:51" s="14" customFormat="1" ht="11.25">
      <c r="B202" s="190"/>
      <c r="D202" s="179" t="s">
        <v>153</v>
      </c>
      <c r="E202" s="191" t="s">
        <v>1</v>
      </c>
      <c r="F202" s="192" t="s">
        <v>248</v>
      </c>
      <c r="H202" s="193">
        <v>565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1" t="s">
        <v>153</v>
      </c>
      <c r="AU202" s="191" t="s">
        <v>83</v>
      </c>
      <c r="AV202" s="14" t="s">
        <v>83</v>
      </c>
      <c r="AW202" s="14" t="s">
        <v>32</v>
      </c>
      <c r="AX202" s="14" t="s">
        <v>75</v>
      </c>
      <c r="AY202" s="191" t="s">
        <v>142</v>
      </c>
    </row>
    <row r="203" spans="2:51" s="13" customFormat="1" ht="11.25">
      <c r="B203" s="183"/>
      <c r="D203" s="179" t="s">
        <v>153</v>
      </c>
      <c r="E203" s="184" t="s">
        <v>1</v>
      </c>
      <c r="F203" s="185" t="s">
        <v>249</v>
      </c>
      <c r="H203" s="184" t="s">
        <v>1</v>
      </c>
      <c r="I203" s="186"/>
      <c r="L203" s="183"/>
      <c r="M203" s="187"/>
      <c r="N203" s="188"/>
      <c r="O203" s="188"/>
      <c r="P203" s="188"/>
      <c r="Q203" s="188"/>
      <c r="R203" s="188"/>
      <c r="S203" s="188"/>
      <c r="T203" s="189"/>
      <c r="AT203" s="184" t="s">
        <v>153</v>
      </c>
      <c r="AU203" s="184" t="s">
        <v>83</v>
      </c>
      <c r="AV203" s="13" t="s">
        <v>81</v>
      </c>
      <c r="AW203" s="13" t="s">
        <v>32</v>
      </c>
      <c r="AX203" s="13" t="s">
        <v>75</v>
      </c>
      <c r="AY203" s="184" t="s">
        <v>142</v>
      </c>
    </row>
    <row r="204" spans="2:51" s="14" customFormat="1" ht="11.25">
      <c r="B204" s="190"/>
      <c r="D204" s="179" t="s">
        <v>153</v>
      </c>
      <c r="E204" s="191" t="s">
        <v>1</v>
      </c>
      <c r="F204" s="192" t="s">
        <v>250</v>
      </c>
      <c r="H204" s="193">
        <v>142.68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1" t="s">
        <v>153</v>
      </c>
      <c r="AU204" s="191" t="s">
        <v>83</v>
      </c>
      <c r="AV204" s="14" t="s">
        <v>83</v>
      </c>
      <c r="AW204" s="14" t="s">
        <v>32</v>
      </c>
      <c r="AX204" s="14" t="s">
        <v>75</v>
      </c>
      <c r="AY204" s="191" t="s">
        <v>142</v>
      </c>
    </row>
    <row r="205" spans="2:51" s="15" customFormat="1" ht="11.25">
      <c r="B205" s="199"/>
      <c r="D205" s="179" t="s">
        <v>153</v>
      </c>
      <c r="E205" s="200" t="s">
        <v>1</v>
      </c>
      <c r="F205" s="201" t="s">
        <v>180</v>
      </c>
      <c r="H205" s="202">
        <v>707.6800000000001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153</v>
      </c>
      <c r="AU205" s="200" t="s">
        <v>83</v>
      </c>
      <c r="AV205" s="15" t="s">
        <v>149</v>
      </c>
      <c r="AW205" s="15" t="s">
        <v>32</v>
      </c>
      <c r="AX205" s="15" t="s">
        <v>81</v>
      </c>
      <c r="AY205" s="200" t="s">
        <v>142</v>
      </c>
    </row>
    <row r="206" spans="1:65" s="2" customFormat="1" ht="21.75" customHeight="1">
      <c r="A206" s="32"/>
      <c r="B206" s="165"/>
      <c r="C206" s="166" t="s">
        <v>8</v>
      </c>
      <c r="D206" s="166" t="s">
        <v>144</v>
      </c>
      <c r="E206" s="167" t="s">
        <v>251</v>
      </c>
      <c r="F206" s="168" t="s">
        <v>252</v>
      </c>
      <c r="G206" s="169" t="s">
        <v>164</v>
      </c>
      <c r="H206" s="170">
        <v>313.92</v>
      </c>
      <c r="I206" s="171"/>
      <c r="J206" s="172">
        <f>ROUND(I206*H206,2)</f>
        <v>0</v>
      </c>
      <c r="K206" s="168" t="s">
        <v>1</v>
      </c>
      <c r="L206" s="33"/>
      <c r="M206" s="173" t="s">
        <v>1</v>
      </c>
      <c r="N206" s="174" t="s">
        <v>40</v>
      </c>
      <c r="O206" s="58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149</v>
      </c>
      <c r="AT206" s="177" t="s">
        <v>144</v>
      </c>
      <c r="AU206" s="177" t="s">
        <v>83</v>
      </c>
      <c r="AY206" s="17" t="s">
        <v>142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7" t="s">
        <v>81</v>
      </c>
      <c r="BK206" s="178">
        <f>ROUND(I206*H206,2)</f>
        <v>0</v>
      </c>
      <c r="BL206" s="17" t="s">
        <v>149</v>
      </c>
      <c r="BM206" s="177" t="s">
        <v>253</v>
      </c>
    </row>
    <row r="207" spans="1:47" s="2" customFormat="1" ht="39">
      <c r="A207" s="32"/>
      <c r="B207" s="33"/>
      <c r="C207" s="32"/>
      <c r="D207" s="179" t="s">
        <v>151</v>
      </c>
      <c r="E207" s="32"/>
      <c r="F207" s="180" t="s">
        <v>238</v>
      </c>
      <c r="G207" s="32"/>
      <c r="H207" s="32"/>
      <c r="I207" s="101"/>
      <c r="J207" s="32"/>
      <c r="K207" s="32"/>
      <c r="L207" s="33"/>
      <c r="M207" s="181"/>
      <c r="N207" s="182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151</v>
      </c>
      <c r="AU207" s="17" t="s">
        <v>83</v>
      </c>
    </row>
    <row r="208" spans="1:65" s="2" customFormat="1" ht="21.75" customHeight="1">
      <c r="A208" s="32"/>
      <c r="B208" s="165"/>
      <c r="C208" s="166" t="s">
        <v>254</v>
      </c>
      <c r="D208" s="166" t="s">
        <v>144</v>
      </c>
      <c r="E208" s="167" t="s">
        <v>255</v>
      </c>
      <c r="F208" s="168" t="s">
        <v>256</v>
      </c>
      <c r="G208" s="169" t="s">
        <v>164</v>
      </c>
      <c r="H208" s="170">
        <v>3920.152</v>
      </c>
      <c r="I208" s="171"/>
      <c r="J208" s="172">
        <f>ROUND(I208*H208,2)</f>
        <v>0</v>
      </c>
      <c r="K208" s="168" t="s">
        <v>148</v>
      </c>
      <c r="L208" s="33"/>
      <c r="M208" s="173" t="s">
        <v>1</v>
      </c>
      <c r="N208" s="174" t="s">
        <v>40</v>
      </c>
      <c r="O208" s="58"/>
      <c r="P208" s="175">
        <f>O208*H208</f>
        <v>0</v>
      </c>
      <c r="Q208" s="175">
        <v>0</v>
      </c>
      <c r="R208" s="175">
        <f>Q208*H208</f>
        <v>0</v>
      </c>
      <c r="S208" s="175">
        <v>0</v>
      </c>
      <c r="T208" s="17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7" t="s">
        <v>149</v>
      </c>
      <c r="AT208" s="177" t="s">
        <v>144</v>
      </c>
      <c r="AU208" s="177" t="s">
        <v>83</v>
      </c>
      <c r="AY208" s="17" t="s">
        <v>142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7" t="s">
        <v>81</v>
      </c>
      <c r="BK208" s="178">
        <f>ROUND(I208*H208,2)</f>
        <v>0</v>
      </c>
      <c r="BL208" s="17" t="s">
        <v>149</v>
      </c>
      <c r="BM208" s="177" t="s">
        <v>257</v>
      </c>
    </row>
    <row r="209" spans="1:47" s="2" customFormat="1" ht="39">
      <c r="A209" s="32"/>
      <c r="B209" s="33"/>
      <c r="C209" s="32"/>
      <c r="D209" s="179" t="s">
        <v>151</v>
      </c>
      <c r="E209" s="32"/>
      <c r="F209" s="180" t="s">
        <v>258</v>
      </c>
      <c r="G209" s="32"/>
      <c r="H209" s="32"/>
      <c r="I209" s="101"/>
      <c r="J209" s="32"/>
      <c r="K209" s="32"/>
      <c r="L209" s="33"/>
      <c r="M209" s="181"/>
      <c r="N209" s="182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151</v>
      </c>
      <c r="AU209" s="17" t="s">
        <v>83</v>
      </c>
    </row>
    <row r="210" spans="2:51" s="13" customFormat="1" ht="11.25">
      <c r="B210" s="183"/>
      <c r="D210" s="179" t="s">
        <v>153</v>
      </c>
      <c r="E210" s="184" t="s">
        <v>1</v>
      </c>
      <c r="F210" s="185" t="s">
        <v>259</v>
      </c>
      <c r="H210" s="184" t="s">
        <v>1</v>
      </c>
      <c r="I210" s="186"/>
      <c r="L210" s="183"/>
      <c r="M210" s="187"/>
      <c r="N210" s="188"/>
      <c r="O210" s="188"/>
      <c r="P210" s="188"/>
      <c r="Q210" s="188"/>
      <c r="R210" s="188"/>
      <c r="S210" s="188"/>
      <c r="T210" s="189"/>
      <c r="AT210" s="184" t="s">
        <v>153</v>
      </c>
      <c r="AU210" s="184" t="s">
        <v>83</v>
      </c>
      <c r="AV210" s="13" t="s">
        <v>81</v>
      </c>
      <c r="AW210" s="13" t="s">
        <v>32</v>
      </c>
      <c r="AX210" s="13" t="s">
        <v>75</v>
      </c>
      <c r="AY210" s="184" t="s">
        <v>142</v>
      </c>
    </row>
    <row r="211" spans="2:51" s="14" customFormat="1" ht="11.25">
      <c r="B211" s="190"/>
      <c r="D211" s="179" t="s">
        <v>153</v>
      </c>
      <c r="E211" s="191" t="s">
        <v>1</v>
      </c>
      <c r="F211" s="192" t="s">
        <v>192</v>
      </c>
      <c r="H211" s="193">
        <v>3515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153</v>
      </c>
      <c r="AU211" s="191" t="s">
        <v>83</v>
      </c>
      <c r="AV211" s="14" t="s">
        <v>83</v>
      </c>
      <c r="AW211" s="14" t="s">
        <v>32</v>
      </c>
      <c r="AX211" s="14" t="s">
        <v>75</v>
      </c>
      <c r="AY211" s="191" t="s">
        <v>142</v>
      </c>
    </row>
    <row r="212" spans="2:51" s="13" customFormat="1" ht="11.25">
      <c r="B212" s="183"/>
      <c r="D212" s="179" t="s">
        <v>153</v>
      </c>
      <c r="E212" s="184" t="s">
        <v>1</v>
      </c>
      <c r="F212" s="185" t="s">
        <v>260</v>
      </c>
      <c r="H212" s="184" t="s">
        <v>1</v>
      </c>
      <c r="I212" s="186"/>
      <c r="L212" s="183"/>
      <c r="M212" s="187"/>
      <c r="N212" s="188"/>
      <c r="O212" s="188"/>
      <c r="P212" s="188"/>
      <c r="Q212" s="188"/>
      <c r="R212" s="188"/>
      <c r="S212" s="188"/>
      <c r="T212" s="189"/>
      <c r="AT212" s="184" t="s">
        <v>153</v>
      </c>
      <c r="AU212" s="184" t="s">
        <v>83</v>
      </c>
      <c r="AV212" s="13" t="s">
        <v>81</v>
      </c>
      <c r="AW212" s="13" t="s">
        <v>32</v>
      </c>
      <c r="AX212" s="13" t="s">
        <v>75</v>
      </c>
      <c r="AY212" s="184" t="s">
        <v>142</v>
      </c>
    </row>
    <row r="213" spans="2:51" s="14" customFormat="1" ht="11.25">
      <c r="B213" s="190"/>
      <c r="D213" s="179" t="s">
        <v>153</v>
      </c>
      <c r="E213" s="191" t="s">
        <v>1</v>
      </c>
      <c r="F213" s="192" t="s">
        <v>261</v>
      </c>
      <c r="H213" s="193">
        <v>11.392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1" t="s">
        <v>153</v>
      </c>
      <c r="AU213" s="191" t="s">
        <v>83</v>
      </c>
      <c r="AV213" s="14" t="s">
        <v>83</v>
      </c>
      <c r="AW213" s="14" t="s">
        <v>32</v>
      </c>
      <c r="AX213" s="14" t="s">
        <v>75</v>
      </c>
      <c r="AY213" s="191" t="s">
        <v>142</v>
      </c>
    </row>
    <row r="214" spans="2:51" s="13" customFormat="1" ht="22.5">
      <c r="B214" s="183"/>
      <c r="D214" s="179" t="s">
        <v>153</v>
      </c>
      <c r="E214" s="184" t="s">
        <v>1</v>
      </c>
      <c r="F214" s="185" t="s">
        <v>262</v>
      </c>
      <c r="H214" s="184" t="s">
        <v>1</v>
      </c>
      <c r="I214" s="186"/>
      <c r="L214" s="183"/>
      <c r="M214" s="187"/>
      <c r="N214" s="188"/>
      <c r="O214" s="188"/>
      <c r="P214" s="188"/>
      <c r="Q214" s="188"/>
      <c r="R214" s="188"/>
      <c r="S214" s="188"/>
      <c r="T214" s="189"/>
      <c r="AT214" s="184" t="s">
        <v>153</v>
      </c>
      <c r="AU214" s="184" t="s">
        <v>83</v>
      </c>
      <c r="AV214" s="13" t="s">
        <v>81</v>
      </c>
      <c r="AW214" s="13" t="s">
        <v>32</v>
      </c>
      <c r="AX214" s="13" t="s">
        <v>75</v>
      </c>
      <c r="AY214" s="184" t="s">
        <v>142</v>
      </c>
    </row>
    <row r="215" spans="2:51" s="14" customFormat="1" ht="11.25">
      <c r="B215" s="190"/>
      <c r="D215" s="179" t="s">
        <v>153</v>
      </c>
      <c r="E215" s="191" t="s">
        <v>1</v>
      </c>
      <c r="F215" s="192" t="s">
        <v>263</v>
      </c>
      <c r="H215" s="193">
        <v>393.76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153</v>
      </c>
      <c r="AU215" s="191" t="s">
        <v>83</v>
      </c>
      <c r="AV215" s="14" t="s">
        <v>83</v>
      </c>
      <c r="AW215" s="14" t="s">
        <v>32</v>
      </c>
      <c r="AX215" s="14" t="s">
        <v>75</v>
      </c>
      <c r="AY215" s="191" t="s">
        <v>142</v>
      </c>
    </row>
    <row r="216" spans="2:51" s="15" customFormat="1" ht="11.25">
      <c r="B216" s="199"/>
      <c r="D216" s="179" t="s">
        <v>153</v>
      </c>
      <c r="E216" s="200" t="s">
        <v>1</v>
      </c>
      <c r="F216" s="201" t="s">
        <v>180</v>
      </c>
      <c r="H216" s="202">
        <v>3920.152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153</v>
      </c>
      <c r="AU216" s="200" t="s">
        <v>83</v>
      </c>
      <c r="AV216" s="15" t="s">
        <v>149</v>
      </c>
      <c r="AW216" s="15" t="s">
        <v>32</v>
      </c>
      <c r="AX216" s="15" t="s">
        <v>81</v>
      </c>
      <c r="AY216" s="200" t="s">
        <v>142</v>
      </c>
    </row>
    <row r="217" spans="1:65" s="2" customFormat="1" ht="21.75" customHeight="1">
      <c r="A217" s="32"/>
      <c r="B217" s="165"/>
      <c r="C217" s="166" t="s">
        <v>264</v>
      </c>
      <c r="D217" s="166" t="s">
        <v>144</v>
      </c>
      <c r="E217" s="167" t="s">
        <v>265</v>
      </c>
      <c r="F217" s="168" t="s">
        <v>266</v>
      </c>
      <c r="G217" s="169" t="s">
        <v>164</v>
      </c>
      <c r="H217" s="170">
        <v>190</v>
      </c>
      <c r="I217" s="171"/>
      <c r="J217" s="172">
        <f>ROUND(I217*H217,2)</f>
        <v>0</v>
      </c>
      <c r="K217" s="168" t="s">
        <v>148</v>
      </c>
      <c r="L217" s="33"/>
      <c r="M217" s="173" t="s">
        <v>1</v>
      </c>
      <c r="N217" s="174" t="s">
        <v>40</v>
      </c>
      <c r="O217" s="58"/>
      <c r="P217" s="175">
        <f>O217*H217</f>
        <v>0</v>
      </c>
      <c r="Q217" s="175">
        <v>0</v>
      </c>
      <c r="R217" s="175">
        <f>Q217*H217</f>
        <v>0</v>
      </c>
      <c r="S217" s="175">
        <v>0</v>
      </c>
      <c r="T217" s="17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7" t="s">
        <v>149</v>
      </c>
      <c r="AT217" s="177" t="s">
        <v>144</v>
      </c>
      <c r="AU217" s="177" t="s">
        <v>83</v>
      </c>
      <c r="AY217" s="17" t="s">
        <v>142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7" t="s">
        <v>81</v>
      </c>
      <c r="BK217" s="178">
        <f>ROUND(I217*H217,2)</f>
        <v>0</v>
      </c>
      <c r="BL217" s="17" t="s">
        <v>149</v>
      </c>
      <c r="BM217" s="177" t="s">
        <v>267</v>
      </c>
    </row>
    <row r="218" spans="1:47" s="2" customFormat="1" ht="19.5">
      <c r="A218" s="32"/>
      <c r="B218" s="33"/>
      <c r="C218" s="32"/>
      <c r="D218" s="179" t="s">
        <v>151</v>
      </c>
      <c r="E218" s="32"/>
      <c r="F218" s="180" t="s">
        <v>268</v>
      </c>
      <c r="G218" s="32"/>
      <c r="H218" s="32"/>
      <c r="I218" s="101"/>
      <c r="J218" s="32"/>
      <c r="K218" s="32"/>
      <c r="L218" s="33"/>
      <c r="M218" s="181"/>
      <c r="N218" s="182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151</v>
      </c>
      <c r="AU218" s="17" t="s">
        <v>83</v>
      </c>
    </row>
    <row r="219" spans="1:65" s="2" customFormat="1" ht="21.75" customHeight="1">
      <c r="A219" s="32"/>
      <c r="B219" s="165"/>
      <c r="C219" s="166" t="s">
        <v>269</v>
      </c>
      <c r="D219" s="166" t="s">
        <v>144</v>
      </c>
      <c r="E219" s="167" t="s">
        <v>270</v>
      </c>
      <c r="F219" s="168" t="s">
        <v>271</v>
      </c>
      <c r="G219" s="169" t="s">
        <v>164</v>
      </c>
      <c r="H219" s="170">
        <v>313.92</v>
      </c>
      <c r="I219" s="171"/>
      <c r="J219" s="172">
        <f>ROUND(I219*H219,2)</f>
        <v>0</v>
      </c>
      <c r="K219" s="168" t="s">
        <v>1</v>
      </c>
      <c r="L219" s="33"/>
      <c r="M219" s="173" t="s">
        <v>1</v>
      </c>
      <c r="N219" s="174" t="s">
        <v>40</v>
      </c>
      <c r="O219" s="58"/>
      <c r="P219" s="175">
        <f>O219*H219</f>
        <v>0</v>
      </c>
      <c r="Q219" s="175">
        <v>0</v>
      </c>
      <c r="R219" s="175">
        <f>Q219*H219</f>
        <v>0</v>
      </c>
      <c r="S219" s="175">
        <v>0</v>
      </c>
      <c r="T219" s="17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7" t="s">
        <v>149</v>
      </c>
      <c r="AT219" s="177" t="s">
        <v>144</v>
      </c>
      <c r="AU219" s="177" t="s">
        <v>83</v>
      </c>
      <c r="AY219" s="17" t="s">
        <v>142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7" t="s">
        <v>81</v>
      </c>
      <c r="BK219" s="178">
        <f>ROUND(I219*H219,2)</f>
        <v>0</v>
      </c>
      <c r="BL219" s="17" t="s">
        <v>149</v>
      </c>
      <c r="BM219" s="177" t="s">
        <v>272</v>
      </c>
    </row>
    <row r="220" spans="1:47" s="2" customFormat="1" ht="19.5">
      <c r="A220" s="32"/>
      <c r="B220" s="33"/>
      <c r="C220" s="32"/>
      <c r="D220" s="179" t="s">
        <v>151</v>
      </c>
      <c r="E220" s="32"/>
      <c r="F220" s="180" t="s">
        <v>268</v>
      </c>
      <c r="G220" s="32"/>
      <c r="H220" s="32"/>
      <c r="I220" s="101"/>
      <c r="J220" s="32"/>
      <c r="K220" s="32"/>
      <c r="L220" s="33"/>
      <c r="M220" s="181"/>
      <c r="N220" s="182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151</v>
      </c>
      <c r="AU220" s="17" t="s">
        <v>83</v>
      </c>
    </row>
    <row r="221" spans="2:51" s="13" customFormat="1" ht="11.25">
      <c r="B221" s="183"/>
      <c r="D221" s="179" t="s">
        <v>153</v>
      </c>
      <c r="E221" s="184" t="s">
        <v>1</v>
      </c>
      <c r="F221" s="185" t="s">
        <v>273</v>
      </c>
      <c r="H221" s="184" t="s">
        <v>1</v>
      </c>
      <c r="I221" s="186"/>
      <c r="L221" s="183"/>
      <c r="M221" s="187"/>
      <c r="N221" s="188"/>
      <c r="O221" s="188"/>
      <c r="P221" s="188"/>
      <c r="Q221" s="188"/>
      <c r="R221" s="188"/>
      <c r="S221" s="188"/>
      <c r="T221" s="189"/>
      <c r="AT221" s="184" t="s">
        <v>153</v>
      </c>
      <c r="AU221" s="184" t="s">
        <v>83</v>
      </c>
      <c r="AV221" s="13" t="s">
        <v>81</v>
      </c>
      <c r="AW221" s="13" t="s">
        <v>32</v>
      </c>
      <c r="AX221" s="13" t="s">
        <v>75</v>
      </c>
      <c r="AY221" s="184" t="s">
        <v>142</v>
      </c>
    </row>
    <row r="222" spans="2:51" s="14" customFormat="1" ht="11.25">
      <c r="B222" s="190"/>
      <c r="D222" s="179" t="s">
        <v>153</v>
      </c>
      <c r="E222" s="191" t="s">
        <v>1</v>
      </c>
      <c r="F222" s="192" t="s">
        <v>274</v>
      </c>
      <c r="H222" s="193">
        <v>30.92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1" t="s">
        <v>153</v>
      </c>
      <c r="AU222" s="191" t="s">
        <v>83</v>
      </c>
      <c r="AV222" s="14" t="s">
        <v>83</v>
      </c>
      <c r="AW222" s="14" t="s">
        <v>32</v>
      </c>
      <c r="AX222" s="14" t="s">
        <v>75</v>
      </c>
      <c r="AY222" s="191" t="s">
        <v>142</v>
      </c>
    </row>
    <row r="223" spans="2:51" s="13" customFormat="1" ht="11.25">
      <c r="B223" s="183"/>
      <c r="D223" s="179" t="s">
        <v>153</v>
      </c>
      <c r="E223" s="184" t="s">
        <v>1</v>
      </c>
      <c r="F223" s="185" t="s">
        <v>275</v>
      </c>
      <c r="H223" s="184" t="s">
        <v>1</v>
      </c>
      <c r="I223" s="186"/>
      <c r="L223" s="183"/>
      <c r="M223" s="187"/>
      <c r="N223" s="188"/>
      <c r="O223" s="188"/>
      <c r="P223" s="188"/>
      <c r="Q223" s="188"/>
      <c r="R223" s="188"/>
      <c r="S223" s="188"/>
      <c r="T223" s="189"/>
      <c r="AT223" s="184" t="s">
        <v>153</v>
      </c>
      <c r="AU223" s="184" t="s">
        <v>83</v>
      </c>
      <c r="AV223" s="13" t="s">
        <v>81</v>
      </c>
      <c r="AW223" s="13" t="s">
        <v>32</v>
      </c>
      <c r="AX223" s="13" t="s">
        <v>75</v>
      </c>
      <c r="AY223" s="184" t="s">
        <v>142</v>
      </c>
    </row>
    <row r="224" spans="2:51" s="14" customFormat="1" ht="11.25">
      <c r="B224" s="190"/>
      <c r="D224" s="179" t="s">
        <v>153</v>
      </c>
      <c r="E224" s="191" t="s">
        <v>1</v>
      </c>
      <c r="F224" s="192" t="s">
        <v>276</v>
      </c>
      <c r="H224" s="193">
        <v>283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153</v>
      </c>
      <c r="AU224" s="191" t="s">
        <v>83</v>
      </c>
      <c r="AV224" s="14" t="s">
        <v>83</v>
      </c>
      <c r="AW224" s="14" t="s">
        <v>32</v>
      </c>
      <c r="AX224" s="14" t="s">
        <v>75</v>
      </c>
      <c r="AY224" s="191" t="s">
        <v>142</v>
      </c>
    </row>
    <row r="225" spans="2:51" s="15" customFormat="1" ht="11.25">
      <c r="B225" s="199"/>
      <c r="D225" s="179" t="s">
        <v>153</v>
      </c>
      <c r="E225" s="200" t="s">
        <v>1</v>
      </c>
      <c r="F225" s="201" t="s">
        <v>180</v>
      </c>
      <c r="H225" s="202">
        <v>313.92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153</v>
      </c>
      <c r="AU225" s="200" t="s">
        <v>83</v>
      </c>
      <c r="AV225" s="15" t="s">
        <v>149</v>
      </c>
      <c r="AW225" s="15" t="s">
        <v>32</v>
      </c>
      <c r="AX225" s="15" t="s">
        <v>81</v>
      </c>
      <c r="AY225" s="200" t="s">
        <v>142</v>
      </c>
    </row>
    <row r="226" spans="1:65" s="2" customFormat="1" ht="21.75" customHeight="1">
      <c r="A226" s="32"/>
      <c r="B226" s="165"/>
      <c r="C226" s="166" t="s">
        <v>277</v>
      </c>
      <c r="D226" s="166" t="s">
        <v>144</v>
      </c>
      <c r="E226" s="167" t="s">
        <v>278</v>
      </c>
      <c r="F226" s="168" t="s">
        <v>279</v>
      </c>
      <c r="G226" s="169" t="s">
        <v>164</v>
      </c>
      <c r="H226" s="170">
        <v>3908.76</v>
      </c>
      <c r="I226" s="171"/>
      <c r="J226" s="172">
        <f>ROUND(I226*H226,2)</f>
        <v>0</v>
      </c>
      <c r="K226" s="168" t="s">
        <v>1</v>
      </c>
      <c r="L226" s="33"/>
      <c r="M226" s="173" t="s">
        <v>1</v>
      </c>
      <c r="N226" s="174" t="s">
        <v>40</v>
      </c>
      <c r="O226" s="58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7" t="s">
        <v>149</v>
      </c>
      <c r="AT226" s="177" t="s">
        <v>144</v>
      </c>
      <c r="AU226" s="177" t="s">
        <v>83</v>
      </c>
      <c r="AY226" s="17" t="s">
        <v>142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7" t="s">
        <v>81</v>
      </c>
      <c r="BK226" s="178">
        <f>ROUND(I226*H226,2)</f>
        <v>0</v>
      </c>
      <c r="BL226" s="17" t="s">
        <v>149</v>
      </c>
      <c r="BM226" s="177" t="s">
        <v>280</v>
      </c>
    </row>
    <row r="227" spans="1:47" s="2" customFormat="1" ht="19.5">
      <c r="A227" s="32"/>
      <c r="B227" s="33"/>
      <c r="C227" s="32"/>
      <c r="D227" s="179" t="s">
        <v>151</v>
      </c>
      <c r="E227" s="32"/>
      <c r="F227" s="180" t="s">
        <v>268</v>
      </c>
      <c r="G227" s="32"/>
      <c r="H227" s="32"/>
      <c r="I227" s="101"/>
      <c r="J227" s="32"/>
      <c r="K227" s="32"/>
      <c r="L227" s="33"/>
      <c r="M227" s="181"/>
      <c r="N227" s="182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151</v>
      </c>
      <c r="AU227" s="17" t="s">
        <v>83</v>
      </c>
    </row>
    <row r="228" spans="2:51" s="13" customFormat="1" ht="11.25">
      <c r="B228" s="183"/>
      <c r="D228" s="179" t="s">
        <v>153</v>
      </c>
      <c r="E228" s="184" t="s">
        <v>1</v>
      </c>
      <c r="F228" s="185" t="s">
        <v>281</v>
      </c>
      <c r="H228" s="184" t="s">
        <v>1</v>
      </c>
      <c r="I228" s="186"/>
      <c r="L228" s="183"/>
      <c r="M228" s="187"/>
      <c r="N228" s="188"/>
      <c r="O228" s="188"/>
      <c r="P228" s="188"/>
      <c r="Q228" s="188"/>
      <c r="R228" s="188"/>
      <c r="S228" s="188"/>
      <c r="T228" s="189"/>
      <c r="AT228" s="184" t="s">
        <v>153</v>
      </c>
      <c r="AU228" s="184" t="s">
        <v>83</v>
      </c>
      <c r="AV228" s="13" t="s">
        <v>81</v>
      </c>
      <c r="AW228" s="13" t="s">
        <v>32</v>
      </c>
      <c r="AX228" s="13" t="s">
        <v>75</v>
      </c>
      <c r="AY228" s="184" t="s">
        <v>142</v>
      </c>
    </row>
    <row r="229" spans="2:51" s="14" customFormat="1" ht="11.25">
      <c r="B229" s="190"/>
      <c r="D229" s="179" t="s">
        <v>153</v>
      </c>
      <c r="E229" s="191" t="s">
        <v>1</v>
      </c>
      <c r="F229" s="192" t="s">
        <v>282</v>
      </c>
      <c r="H229" s="193">
        <v>707.68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1" t="s">
        <v>153</v>
      </c>
      <c r="AU229" s="191" t="s">
        <v>83</v>
      </c>
      <c r="AV229" s="14" t="s">
        <v>83</v>
      </c>
      <c r="AW229" s="14" t="s">
        <v>32</v>
      </c>
      <c r="AX229" s="14" t="s">
        <v>75</v>
      </c>
      <c r="AY229" s="191" t="s">
        <v>142</v>
      </c>
    </row>
    <row r="230" spans="2:51" s="13" customFormat="1" ht="11.25">
      <c r="B230" s="183"/>
      <c r="D230" s="179" t="s">
        <v>153</v>
      </c>
      <c r="E230" s="184" t="s">
        <v>1</v>
      </c>
      <c r="F230" s="185" t="s">
        <v>283</v>
      </c>
      <c r="H230" s="184" t="s">
        <v>1</v>
      </c>
      <c r="I230" s="186"/>
      <c r="L230" s="183"/>
      <c r="M230" s="187"/>
      <c r="N230" s="188"/>
      <c r="O230" s="188"/>
      <c r="P230" s="188"/>
      <c r="Q230" s="188"/>
      <c r="R230" s="188"/>
      <c r="S230" s="188"/>
      <c r="T230" s="189"/>
      <c r="AT230" s="184" t="s">
        <v>153</v>
      </c>
      <c r="AU230" s="184" t="s">
        <v>83</v>
      </c>
      <c r="AV230" s="13" t="s">
        <v>81</v>
      </c>
      <c r="AW230" s="13" t="s">
        <v>32</v>
      </c>
      <c r="AX230" s="13" t="s">
        <v>75</v>
      </c>
      <c r="AY230" s="184" t="s">
        <v>142</v>
      </c>
    </row>
    <row r="231" spans="2:51" s="14" customFormat="1" ht="11.25">
      <c r="B231" s="190"/>
      <c r="D231" s="179" t="s">
        <v>153</v>
      </c>
      <c r="E231" s="191" t="s">
        <v>1</v>
      </c>
      <c r="F231" s="192" t="s">
        <v>284</v>
      </c>
      <c r="H231" s="193">
        <v>-313.92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153</v>
      </c>
      <c r="AU231" s="191" t="s">
        <v>83</v>
      </c>
      <c r="AV231" s="14" t="s">
        <v>83</v>
      </c>
      <c r="AW231" s="14" t="s">
        <v>32</v>
      </c>
      <c r="AX231" s="14" t="s">
        <v>75</v>
      </c>
      <c r="AY231" s="191" t="s">
        <v>142</v>
      </c>
    </row>
    <row r="232" spans="2:51" s="13" customFormat="1" ht="11.25">
      <c r="B232" s="183"/>
      <c r="D232" s="179" t="s">
        <v>153</v>
      </c>
      <c r="E232" s="184" t="s">
        <v>1</v>
      </c>
      <c r="F232" s="185" t="s">
        <v>259</v>
      </c>
      <c r="H232" s="184" t="s">
        <v>1</v>
      </c>
      <c r="I232" s="186"/>
      <c r="L232" s="183"/>
      <c r="M232" s="187"/>
      <c r="N232" s="188"/>
      <c r="O232" s="188"/>
      <c r="P232" s="188"/>
      <c r="Q232" s="188"/>
      <c r="R232" s="188"/>
      <c r="S232" s="188"/>
      <c r="T232" s="189"/>
      <c r="AT232" s="184" t="s">
        <v>153</v>
      </c>
      <c r="AU232" s="184" t="s">
        <v>83</v>
      </c>
      <c r="AV232" s="13" t="s">
        <v>81</v>
      </c>
      <c r="AW232" s="13" t="s">
        <v>32</v>
      </c>
      <c r="AX232" s="13" t="s">
        <v>75</v>
      </c>
      <c r="AY232" s="184" t="s">
        <v>142</v>
      </c>
    </row>
    <row r="233" spans="2:51" s="14" customFormat="1" ht="11.25">
      <c r="B233" s="190"/>
      <c r="D233" s="179" t="s">
        <v>153</v>
      </c>
      <c r="E233" s="191" t="s">
        <v>1</v>
      </c>
      <c r="F233" s="192" t="s">
        <v>192</v>
      </c>
      <c r="H233" s="193">
        <v>3515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1" t="s">
        <v>153</v>
      </c>
      <c r="AU233" s="191" t="s">
        <v>83</v>
      </c>
      <c r="AV233" s="14" t="s">
        <v>83</v>
      </c>
      <c r="AW233" s="14" t="s">
        <v>32</v>
      </c>
      <c r="AX233" s="14" t="s">
        <v>75</v>
      </c>
      <c r="AY233" s="191" t="s">
        <v>142</v>
      </c>
    </row>
    <row r="234" spans="2:51" s="15" customFormat="1" ht="11.25">
      <c r="B234" s="199"/>
      <c r="D234" s="179" t="s">
        <v>153</v>
      </c>
      <c r="E234" s="200" t="s">
        <v>1</v>
      </c>
      <c r="F234" s="201" t="s">
        <v>180</v>
      </c>
      <c r="H234" s="202">
        <v>3908.7599999999998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153</v>
      </c>
      <c r="AU234" s="200" t="s">
        <v>83</v>
      </c>
      <c r="AV234" s="15" t="s">
        <v>149</v>
      </c>
      <c r="AW234" s="15" t="s">
        <v>32</v>
      </c>
      <c r="AX234" s="15" t="s">
        <v>81</v>
      </c>
      <c r="AY234" s="200" t="s">
        <v>142</v>
      </c>
    </row>
    <row r="235" spans="1:65" s="2" customFormat="1" ht="21.75" customHeight="1">
      <c r="A235" s="32"/>
      <c r="B235" s="165"/>
      <c r="C235" s="166" t="s">
        <v>285</v>
      </c>
      <c r="D235" s="166" t="s">
        <v>144</v>
      </c>
      <c r="E235" s="167" t="s">
        <v>286</v>
      </c>
      <c r="F235" s="168" t="s">
        <v>287</v>
      </c>
      <c r="G235" s="169" t="s">
        <v>164</v>
      </c>
      <c r="H235" s="170">
        <v>283</v>
      </c>
      <c r="I235" s="171"/>
      <c r="J235" s="172">
        <f>ROUND(I235*H235,2)</f>
        <v>0</v>
      </c>
      <c r="K235" s="168" t="s">
        <v>148</v>
      </c>
      <c r="L235" s="33"/>
      <c r="M235" s="173" t="s">
        <v>1</v>
      </c>
      <c r="N235" s="174" t="s">
        <v>40</v>
      </c>
      <c r="O235" s="58"/>
      <c r="P235" s="175">
        <f>O235*H235</f>
        <v>0</v>
      </c>
      <c r="Q235" s="175">
        <v>0</v>
      </c>
      <c r="R235" s="175">
        <f>Q235*H235</f>
        <v>0</v>
      </c>
      <c r="S235" s="175">
        <v>0</v>
      </c>
      <c r="T235" s="176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7" t="s">
        <v>149</v>
      </c>
      <c r="AT235" s="177" t="s">
        <v>144</v>
      </c>
      <c r="AU235" s="177" t="s">
        <v>83</v>
      </c>
      <c r="AY235" s="17" t="s">
        <v>142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7" t="s">
        <v>81</v>
      </c>
      <c r="BK235" s="178">
        <f>ROUND(I235*H235,2)</f>
        <v>0</v>
      </c>
      <c r="BL235" s="17" t="s">
        <v>149</v>
      </c>
      <c r="BM235" s="177" t="s">
        <v>288</v>
      </c>
    </row>
    <row r="236" spans="1:47" s="2" customFormat="1" ht="48.75">
      <c r="A236" s="32"/>
      <c r="B236" s="33"/>
      <c r="C236" s="32"/>
      <c r="D236" s="179" t="s">
        <v>151</v>
      </c>
      <c r="E236" s="32"/>
      <c r="F236" s="180" t="s">
        <v>289</v>
      </c>
      <c r="G236" s="32"/>
      <c r="H236" s="32"/>
      <c r="I236" s="101"/>
      <c r="J236" s="32"/>
      <c r="K236" s="32"/>
      <c r="L236" s="33"/>
      <c r="M236" s="181"/>
      <c r="N236" s="182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151</v>
      </c>
      <c r="AU236" s="17" t="s">
        <v>83</v>
      </c>
    </row>
    <row r="237" spans="1:47" s="2" customFormat="1" ht="19.5">
      <c r="A237" s="32"/>
      <c r="B237" s="33"/>
      <c r="C237" s="32"/>
      <c r="D237" s="179" t="s">
        <v>167</v>
      </c>
      <c r="E237" s="32"/>
      <c r="F237" s="198" t="s">
        <v>168</v>
      </c>
      <c r="G237" s="32"/>
      <c r="H237" s="32"/>
      <c r="I237" s="101"/>
      <c r="J237" s="32"/>
      <c r="K237" s="32"/>
      <c r="L237" s="33"/>
      <c r="M237" s="181"/>
      <c r="N237" s="182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167</v>
      </c>
      <c r="AU237" s="17" t="s">
        <v>83</v>
      </c>
    </row>
    <row r="238" spans="2:51" s="13" customFormat="1" ht="11.25">
      <c r="B238" s="183"/>
      <c r="D238" s="179" t="s">
        <v>153</v>
      </c>
      <c r="E238" s="184" t="s">
        <v>1</v>
      </c>
      <c r="F238" s="185" t="s">
        <v>290</v>
      </c>
      <c r="H238" s="184" t="s">
        <v>1</v>
      </c>
      <c r="I238" s="186"/>
      <c r="L238" s="183"/>
      <c r="M238" s="187"/>
      <c r="N238" s="188"/>
      <c r="O238" s="188"/>
      <c r="P238" s="188"/>
      <c r="Q238" s="188"/>
      <c r="R238" s="188"/>
      <c r="S238" s="188"/>
      <c r="T238" s="189"/>
      <c r="AT238" s="184" t="s">
        <v>153</v>
      </c>
      <c r="AU238" s="184" t="s">
        <v>83</v>
      </c>
      <c r="AV238" s="13" t="s">
        <v>81</v>
      </c>
      <c r="AW238" s="13" t="s">
        <v>32</v>
      </c>
      <c r="AX238" s="13" t="s">
        <v>75</v>
      </c>
      <c r="AY238" s="184" t="s">
        <v>142</v>
      </c>
    </row>
    <row r="239" spans="2:51" s="14" customFormat="1" ht="11.25">
      <c r="B239" s="190"/>
      <c r="D239" s="179" t="s">
        <v>153</v>
      </c>
      <c r="E239" s="191" t="s">
        <v>1</v>
      </c>
      <c r="F239" s="192" t="s">
        <v>276</v>
      </c>
      <c r="H239" s="193">
        <v>283</v>
      </c>
      <c r="I239" s="194"/>
      <c r="L239" s="190"/>
      <c r="M239" s="195"/>
      <c r="N239" s="196"/>
      <c r="O239" s="196"/>
      <c r="P239" s="196"/>
      <c r="Q239" s="196"/>
      <c r="R239" s="196"/>
      <c r="S239" s="196"/>
      <c r="T239" s="197"/>
      <c r="AT239" s="191" t="s">
        <v>153</v>
      </c>
      <c r="AU239" s="191" t="s">
        <v>83</v>
      </c>
      <c r="AV239" s="14" t="s">
        <v>83</v>
      </c>
      <c r="AW239" s="14" t="s">
        <v>32</v>
      </c>
      <c r="AX239" s="14" t="s">
        <v>81</v>
      </c>
      <c r="AY239" s="191" t="s">
        <v>142</v>
      </c>
    </row>
    <row r="240" spans="1:65" s="2" customFormat="1" ht="33" customHeight="1">
      <c r="A240" s="32"/>
      <c r="B240" s="165"/>
      <c r="C240" s="166" t="s">
        <v>7</v>
      </c>
      <c r="D240" s="166" t="s">
        <v>144</v>
      </c>
      <c r="E240" s="167" t="s">
        <v>291</v>
      </c>
      <c r="F240" s="168" t="s">
        <v>292</v>
      </c>
      <c r="G240" s="169" t="s">
        <v>164</v>
      </c>
      <c r="H240" s="170">
        <v>14</v>
      </c>
      <c r="I240" s="171"/>
      <c r="J240" s="172">
        <f>ROUND(I240*H240,2)</f>
        <v>0</v>
      </c>
      <c r="K240" s="168" t="s">
        <v>1</v>
      </c>
      <c r="L240" s="33"/>
      <c r="M240" s="173" t="s">
        <v>1</v>
      </c>
      <c r="N240" s="174" t="s">
        <v>40</v>
      </c>
      <c r="O240" s="58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7" t="s">
        <v>149</v>
      </c>
      <c r="AT240" s="177" t="s">
        <v>144</v>
      </c>
      <c r="AU240" s="177" t="s">
        <v>83</v>
      </c>
      <c r="AY240" s="17" t="s">
        <v>142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7" t="s">
        <v>81</v>
      </c>
      <c r="BK240" s="178">
        <f>ROUND(I240*H240,2)</f>
        <v>0</v>
      </c>
      <c r="BL240" s="17" t="s">
        <v>149</v>
      </c>
      <c r="BM240" s="177" t="s">
        <v>293</v>
      </c>
    </row>
    <row r="241" spans="1:47" s="2" customFormat="1" ht="29.25">
      <c r="A241" s="32"/>
      <c r="B241" s="33"/>
      <c r="C241" s="32"/>
      <c r="D241" s="179" t="s">
        <v>151</v>
      </c>
      <c r="E241" s="32"/>
      <c r="F241" s="180" t="s">
        <v>294</v>
      </c>
      <c r="G241" s="32"/>
      <c r="H241" s="32"/>
      <c r="I241" s="101"/>
      <c r="J241" s="32"/>
      <c r="K241" s="32"/>
      <c r="L241" s="33"/>
      <c r="M241" s="181"/>
      <c r="N241" s="182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151</v>
      </c>
      <c r="AU241" s="17" t="s">
        <v>83</v>
      </c>
    </row>
    <row r="242" spans="1:47" s="2" customFormat="1" ht="19.5">
      <c r="A242" s="32"/>
      <c r="B242" s="33"/>
      <c r="C242" s="32"/>
      <c r="D242" s="179" t="s">
        <v>167</v>
      </c>
      <c r="E242" s="32"/>
      <c r="F242" s="198" t="s">
        <v>168</v>
      </c>
      <c r="G242" s="32"/>
      <c r="H242" s="32"/>
      <c r="I242" s="101"/>
      <c r="J242" s="32"/>
      <c r="K242" s="32"/>
      <c r="L242" s="33"/>
      <c r="M242" s="181"/>
      <c r="N242" s="182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167</v>
      </c>
      <c r="AU242" s="17" t="s">
        <v>83</v>
      </c>
    </row>
    <row r="243" spans="2:51" s="13" customFormat="1" ht="11.25">
      <c r="B243" s="183"/>
      <c r="D243" s="179" t="s">
        <v>153</v>
      </c>
      <c r="E243" s="184" t="s">
        <v>1</v>
      </c>
      <c r="F243" s="185" t="s">
        <v>295</v>
      </c>
      <c r="H243" s="184" t="s">
        <v>1</v>
      </c>
      <c r="I243" s="186"/>
      <c r="L243" s="183"/>
      <c r="M243" s="187"/>
      <c r="N243" s="188"/>
      <c r="O243" s="188"/>
      <c r="P243" s="188"/>
      <c r="Q243" s="188"/>
      <c r="R243" s="188"/>
      <c r="S243" s="188"/>
      <c r="T243" s="189"/>
      <c r="AT243" s="184" t="s">
        <v>153</v>
      </c>
      <c r="AU243" s="184" t="s">
        <v>83</v>
      </c>
      <c r="AV243" s="13" t="s">
        <v>81</v>
      </c>
      <c r="AW243" s="13" t="s">
        <v>32</v>
      </c>
      <c r="AX243" s="13" t="s">
        <v>75</v>
      </c>
      <c r="AY243" s="184" t="s">
        <v>142</v>
      </c>
    </row>
    <row r="244" spans="2:51" s="14" customFormat="1" ht="11.25">
      <c r="B244" s="190"/>
      <c r="D244" s="179" t="s">
        <v>153</v>
      </c>
      <c r="E244" s="191" t="s">
        <v>1</v>
      </c>
      <c r="F244" s="192" t="s">
        <v>243</v>
      </c>
      <c r="H244" s="193">
        <v>14</v>
      </c>
      <c r="I244" s="194"/>
      <c r="L244" s="190"/>
      <c r="M244" s="195"/>
      <c r="N244" s="196"/>
      <c r="O244" s="196"/>
      <c r="P244" s="196"/>
      <c r="Q244" s="196"/>
      <c r="R244" s="196"/>
      <c r="S244" s="196"/>
      <c r="T244" s="197"/>
      <c r="AT244" s="191" t="s">
        <v>153</v>
      </c>
      <c r="AU244" s="191" t="s">
        <v>83</v>
      </c>
      <c r="AV244" s="14" t="s">
        <v>83</v>
      </c>
      <c r="AW244" s="14" t="s">
        <v>32</v>
      </c>
      <c r="AX244" s="14" t="s">
        <v>81</v>
      </c>
      <c r="AY244" s="191" t="s">
        <v>142</v>
      </c>
    </row>
    <row r="245" spans="1:65" s="2" customFormat="1" ht="16.5" customHeight="1">
      <c r="A245" s="32"/>
      <c r="B245" s="165"/>
      <c r="C245" s="166" t="s">
        <v>296</v>
      </c>
      <c r="D245" s="166" t="s">
        <v>144</v>
      </c>
      <c r="E245" s="167" t="s">
        <v>297</v>
      </c>
      <c r="F245" s="168" t="s">
        <v>298</v>
      </c>
      <c r="G245" s="169" t="s">
        <v>164</v>
      </c>
      <c r="H245" s="170">
        <v>3920.152</v>
      </c>
      <c r="I245" s="171"/>
      <c r="J245" s="172">
        <f>ROUND(I245*H245,2)</f>
        <v>0</v>
      </c>
      <c r="K245" s="168" t="s">
        <v>148</v>
      </c>
      <c r="L245" s="33"/>
      <c r="M245" s="173" t="s">
        <v>1</v>
      </c>
      <c r="N245" s="174" t="s">
        <v>40</v>
      </c>
      <c r="O245" s="58"/>
      <c r="P245" s="175">
        <f>O245*H245</f>
        <v>0</v>
      </c>
      <c r="Q245" s="175">
        <v>0</v>
      </c>
      <c r="R245" s="175">
        <f>Q245*H245</f>
        <v>0</v>
      </c>
      <c r="S245" s="175">
        <v>0</v>
      </c>
      <c r="T245" s="176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7" t="s">
        <v>149</v>
      </c>
      <c r="AT245" s="177" t="s">
        <v>144</v>
      </c>
      <c r="AU245" s="177" t="s">
        <v>83</v>
      </c>
      <c r="AY245" s="17" t="s">
        <v>142</v>
      </c>
      <c r="BE245" s="178">
        <f>IF(N245="základní",J245,0)</f>
        <v>0</v>
      </c>
      <c r="BF245" s="178">
        <f>IF(N245="snížená",J245,0)</f>
        <v>0</v>
      </c>
      <c r="BG245" s="178">
        <f>IF(N245="zákl. přenesená",J245,0)</f>
        <v>0</v>
      </c>
      <c r="BH245" s="178">
        <f>IF(N245="sníž. přenesená",J245,0)</f>
        <v>0</v>
      </c>
      <c r="BI245" s="178">
        <f>IF(N245="nulová",J245,0)</f>
        <v>0</v>
      </c>
      <c r="BJ245" s="17" t="s">
        <v>81</v>
      </c>
      <c r="BK245" s="178">
        <f>ROUND(I245*H245,2)</f>
        <v>0</v>
      </c>
      <c r="BL245" s="17" t="s">
        <v>149</v>
      </c>
      <c r="BM245" s="177" t="s">
        <v>299</v>
      </c>
    </row>
    <row r="246" spans="1:47" s="2" customFormat="1" ht="11.25">
      <c r="A246" s="32"/>
      <c r="B246" s="33"/>
      <c r="C246" s="32"/>
      <c r="D246" s="179" t="s">
        <v>151</v>
      </c>
      <c r="E246" s="32"/>
      <c r="F246" s="180" t="s">
        <v>300</v>
      </c>
      <c r="G246" s="32"/>
      <c r="H246" s="32"/>
      <c r="I246" s="101"/>
      <c r="J246" s="32"/>
      <c r="K246" s="32"/>
      <c r="L246" s="33"/>
      <c r="M246" s="181"/>
      <c r="N246" s="182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151</v>
      </c>
      <c r="AU246" s="17" t="s">
        <v>83</v>
      </c>
    </row>
    <row r="247" spans="1:65" s="2" customFormat="1" ht="21.75" customHeight="1">
      <c r="A247" s="32"/>
      <c r="B247" s="165"/>
      <c r="C247" s="166" t="s">
        <v>301</v>
      </c>
      <c r="D247" s="166" t="s">
        <v>144</v>
      </c>
      <c r="E247" s="167" t="s">
        <v>302</v>
      </c>
      <c r="F247" s="168" t="s">
        <v>303</v>
      </c>
      <c r="G247" s="169" t="s">
        <v>304</v>
      </c>
      <c r="H247" s="170">
        <v>7056.274</v>
      </c>
      <c r="I247" s="171"/>
      <c r="J247" s="172">
        <f>ROUND(I247*H247,2)</f>
        <v>0</v>
      </c>
      <c r="K247" s="168" t="s">
        <v>148</v>
      </c>
      <c r="L247" s="33"/>
      <c r="M247" s="173" t="s">
        <v>1</v>
      </c>
      <c r="N247" s="174" t="s">
        <v>40</v>
      </c>
      <c r="O247" s="58"/>
      <c r="P247" s="175">
        <f>O247*H247</f>
        <v>0</v>
      </c>
      <c r="Q247" s="175">
        <v>0</v>
      </c>
      <c r="R247" s="175">
        <f>Q247*H247</f>
        <v>0</v>
      </c>
      <c r="S247" s="175">
        <v>0</v>
      </c>
      <c r="T247" s="17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7" t="s">
        <v>149</v>
      </c>
      <c r="AT247" s="177" t="s">
        <v>144</v>
      </c>
      <c r="AU247" s="177" t="s">
        <v>83</v>
      </c>
      <c r="AY247" s="17" t="s">
        <v>142</v>
      </c>
      <c r="BE247" s="178">
        <f>IF(N247="základní",J247,0)</f>
        <v>0</v>
      </c>
      <c r="BF247" s="178">
        <f>IF(N247="snížená",J247,0)</f>
        <v>0</v>
      </c>
      <c r="BG247" s="178">
        <f>IF(N247="zákl. přenesená",J247,0)</f>
        <v>0</v>
      </c>
      <c r="BH247" s="178">
        <f>IF(N247="sníž. přenesená",J247,0)</f>
        <v>0</v>
      </c>
      <c r="BI247" s="178">
        <f>IF(N247="nulová",J247,0)</f>
        <v>0</v>
      </c>
      <c r="BJ247" s="17" t="s">
        <v>81</v>
      </c>
      <c r="BK247" s="178">
        <f>ROUND(I247*H247,2)</f>
        <v>0</v>
      </c>
      <c r="BL247" s="17" t="s">
        <v>149</v>
      </c>
      <c r="BM247" s="177" t="s">
        <v>305</v>
      </c>
    </row>
    <row r="248" spans="1:47" s="2" customFormat="1" ht="29.25">
      <c r="A248" s="32"/>
      <c r="B248" s="33"/>
      <c r="C248" s="32"/>
      <c r="D248" s="179" t="s">
        <v>151</v>
      </c>
      <c r="E248" s="32"/>
      <c r="F248" s="180" t="s">
        <v>306</v>
      </c>
      <c r="G248" s="32"/>
      <c r="H248" s="32"/>
      <c r="I248" s="101"/>
      <c r="J248" s="32"/>
      <c r="K248" s="32"/>
      <c r="L248" s="33"/>
      <c r="M248" s="181"/>
      <c r="N248" s="182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151</v>
      </c>
      <c r="AU248" s="17" t="s">
        <v>83</v>
      </c>
    </row>
    <row r="249" spans="2:51" s="14" customFormat="1" ht="11.25">
      <c r="B249" s="190"/>
      <c r="D249" s="179" t="s">
        <v>153</v>
      </c>
      <c r="F249" s="192" t="s">
        <v>307</v>
      </c>
      <c r="H249" s="193">
        <v>7056.274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153</v>
      </c>
      <c r="AU249" s="191" t="s">
        <v>83</v>
      </c>
      <c r="AV249" s="14" t="s">
        <v>83</v>
      </c>
      <c r="AW249" s="14" t="s">
        <v>3</v>
      </c>
      <c r="AX249" s="14" t="s">
        <v>81</v>
      </c>
      <c r="AY249" s="191" t="s">
        <v>142</v>
      </c>
    </row>
    <row r="250" spans="1:65" s="2" customFormat="1" ht="21.75" customHeight="1">
      <c r="A250" s="32"/>
      <c r="B250" s="165"/>
      <c r="C250" s="166" t="s">
        <v>308</v>
      </c>
      <c r="D250" s="166" t="s">
        <v>144</v>
      </c>
      <c r="E250" s="167" t="s">
        <v>309</v>
      </c>
      <c r="F250" s="168" t="s">
        <v>310</v>
      </c>
      <c r="G250" s="169" t="s">
        <v>164</v>
      </c>
      <c r="H250" s="170">
        <v>30.92</v>
      </c>
      <c r="I250" s="171"/>
      <c r="J250" s="172">
        <f>ROUND(I250*H250,2)</f>
        <v>0</v>
      </c>
      <c r="K250" s="168" t="s">
        <v>148</v>
      </c>
      <c r="L250" s="33"/>
      <c r="M250" s="173" t="s">
        <v>1</v>
      </c>
      <c r="N250" s="174" t="s">
        <v>40</v>
      </c>
      <c r="O250" s="58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7" t="s">
        <v>149</v>
      </c>
      <c r="AT250" s="177" t="s">
        <v>144</v>
      </c>
      <c r="AU250" s="177" t="s">
        <v>83</v>
      </c>
      <c r="AY250" s="17" t="s">
        <v>142</v>
      </c>
      <c r="BE250" s="178">
        <f>IF(N250="základní",J250,0)</f>
        <v>0</v>
      </c>
      <c r="BF250" s="178">
        <f>IF(N250="snížená",J250,0)</f>
        <v>0</v>
      </c>
      <c r="BG250" s="178">
        <f>IF(N250="zákl. přenesená",J250,0)</f>
        <v>0</v>
      </c>
      <c r="BH250" s="178">
        <f>IF(N250="sníž. přenesená",J250,0)</f>
        <v>0</v>
      </c>
      <c r="BI250" s="178">
        <f>IF(N250="nulová",J250,0)</f>
        <v>0</v>
      </c>
      <c r="BJ250" s="17" t="s">
        <v>81</v>
      </c>
      <c r="BK250" s="178">
        <f>ROUND(I250*H250,2)</f>
        <v>0</v>
      </c>
      <c r="BL250" s="17" t="s">
        <v>149</v>
      </c>
      <c r="BM250" s="177" t="s">
        <v>311</v>
      </c>
    </row>
    <row r="251" spans="1:47" s="2" customFormat="1" ht="29.25">
      <c r="A251" s="32"/>
      <c r="B251" s="33"/>
      <c r="C251" s="32"/>
      <c r="D251" s="179" t="s">
        <v>151</v>
      </c>
      <c r="E251" s="32"/>
      <c r="F251" s="180" t="s">
        <v>312</v>
      </c>
      <c r="G251" s="32"/>
      <c r="H251" s="32"/>
      <c r="I251" s="101"/>
      <c r="J251" s="32"/>
      <c r="K251" s="32"/>
      <c r="L251" s="33"/>
      <c r="M251" s="181"/>
      <c r="N251" s="182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151</v>
      </c>
      <c r="AU251" s="17" t="s">
        <v>83</v>
      </c>
    </row>
    <row r="252" spans="2:51" s="13" customFormat="1" ht="11.25">
      <c r="B252" s="183"/>
      <c r="D252" s="179" t="s">
        <v>153</v>
      </c>
      <c r="E252" s="184" t="s">
        <v>1</v>
      </c>
      <c r="F252" s="185" t="s">
        <v>215</v>
      </c>
      <c r="H252" s="184" t="s">
        <v>1</v>
      </c>
      <c r="I252" s="186"/>
      <c r="L252" s="183"/>
      <c r="M252" s="187"/>
      <c r="N252" s="188"/>
      <c r="O252" s="188"/>
      <c r="P252" s="188"/>
      <c r="Q252" s="188"/>
      <c r="R252" s="188"/>
      <c r="S252" s="188"/>
      <c r="T252" s="189"/>
      <c r="AT252" s="184" t="s">
        <v>153</v>
      </c>
      <c r="AU252" s="184" t="s">
        <v>83</v>
      </c>
      <c r="AV252" s="13" t="s">
        <v>81</v>
      </c>
      <c r="AW252" s="13" t="s">
        <v>32</v>
      </c>
      <c r="AX252" s="13" t="s">
        <v>75</v>
      </c>
      <c r="AY252" s="184" t="s">
        <v>142</v>
      </c>
    </row>
    <row r="253" spans="2:51" s="14" customFormat="1" ht="11.25">
      <c r="B253" s="190"/>
      <c r="D253" s="179" t="s">
        <v>153</v>
      </c>
      <c r="E253" s="191" t="s">
        <v>1</v>
      </c>
      <c r="F253" s="192" t="s">
        <v>313</v>
      </c>
      <c r="H253" s="193">
        <v>11.92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153</v>
      </c>
      <c r="AU253" s="191" t="s">
        <v>83</v>
      </c>
      <c r="AV253" s="14" t="s">
        <v>83</v>
      </c>
      <c r="AW253" s="14" t="s">
        <v>32</v>
      </c>
      <c r="AX253" s="14" t="s">
        <v>75</v>
      </c>
      <c r="AY253" s="191" t="s">
        <v>142</v>
      </c>
    </row>
    <row r="254" spans="2:51" s="13" customFormat="1" ht="11.25">
      <c r="B254" s="183"/>
      <c r="D254" s="179" t="s">
        <v>153</v>
      </c>
      <c r="E254" s="184" t="s">
        <v>1</v>
      </c>
      <c r="F254" s="185" t="s">
        <v>314</v>
      </c>
      <c r="H254" s="184" t="s">
        <v>1</v>
      </c>
      <c r="I254" s="186"/>
      <c r="L254" s="183"/>
      <c r="M254" s="187"/>
      <c r="N254" s="188"/>
      <c r="O254" s="188"/>
      <c r="P254" s="188"/>
      <c r="Q254" s="188"/>
      <c r="R254" s="188"/>
      <c r="S254" s="188"/>
      <c r="T254" s="189"/>
      <c r="AT254" s="184" t="s">
        <v>153</v>
      </c>
      <c r="AU254" s="184" t="s">
        <v>83</v>
      </c>
      <c r="AV254" s="13" t="s">
        <v>81</v>
      </c>
      <c r="AW254" s="13" t="s">
        <v>32</v>
      </c>
      <c r="AX254" s="13" t="s">
        <v>75</v>
      </c>
      <c r="AY254" s="184" t="s">
        <v>142</v>
      </c>
    </row>
    <row r="255" spans="2:51" s="14" customFormat="1" ht="11.25">
      <c r="B255" s="190"/>
      <c r="D255" s="179" t="s">
        <v>153</v>
      </c>
      <c r="E255" s="191" t="s">
        <v>1</v>
      </c>
      <c r="F255" s="192" t="s">
        <v>181</v>
      </c>
      <c r="H255" s="193">
        <v>5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153</v>
      </c>
      <c r="AU255" s="191" t="s">
        <v>83</v>
      </c>
      <c r="AV255" s="14" t="s">
        <v>83</v>
      </c>
      <c r="AW255" s="14" t="s">
        <v>32</v>
      </c>
      <c r="AX255" s="14" t="s">
        <v>75</v>
      </c>
      <c r="AY255" s="191" t="s">
        <v>142</v>
      </c>
    </row>
    <row r="256" spans="2:51" s="13" customFormat="1" ht="11.25">
      <c r="B256" s="183"/>
      <c r="D256" s="179" t="s">
        <v>153</v>
      </c>
      <c r="E256" s="184" t="s">
        <v>1</v>
      </c>
      <c r="F256" s="185" t="s">
        <v>315</v>
      </c>
      <c r="H256" s="184" t="s">
        <v>1</v>
      </c>
      <c r="I256" s="186"/>
      <c r="L256" s="183"/>
      <c r="M256" s="187"/>
      <c r="N256" s="188"/>
      <c r="O256" s="188"/>
      <c r="P256" s="188"/>
      <c r="Q256" s="188"/>
      <c r="R256" s="188"/>
      <c r="S256" s="188"/>
      <c r="T256" s="189"/>
      <c r="AT256" s="184" t="s">
        <v>153</v>
      </c>
      <c r="AU256" s="184" t="s">
        <v>83</v>
      </c>
      <c r="AV256" s="13" t="s">
        <v>81</v>
      </c>
      <c r="AW256" s="13" t="s">
        <v>32</v>
      </c>
      <c r="AX256" s="13" t="s">
        <v>75</v>
      </c>
      <c r="AY256" s="184" t="s">
        <v>142</v>
      </c>
    </row>
    <row r="257" spans="2:51" s="14" customFormat="1" ht="11.25">
      <c r="B257" s="190"/>
      <c r="D257" s="179" t="s">
        <v>153</v>
      </c>
      <c r="E257" s="191" t="s">
        <v>1</v>
      </c>
      <c r="F257" s="192" t="s">
        <v>243</v>
      </c>
      <c r="H257" s="193">
        <v>14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153</v>
      </c>
      <c r="AU257" s="191" t="s">
        <v>83</v>
      </c>
      <c r="AV257" s="14" t="s">
        <v>83</v>
      </c>
      <c r="AW257" s="14" t="s">
        <v>32</v>
      </c>
      <c r="AX257" s="14" t="s">
        <v>75</v>
      </c>
      <c r="AY257" s="191" t="s">
        <v>142</v>
      </c>
    </row>
    <row r="258" spans="2:51" s="15" customFormat="1" ht="11.25">
      <c r="B258" s="199"/>
      <c r="D258" s="179" t="s">
        <v>153</v>
      </c>
      <c r="E258" s="200" t="s">
        <v>1</v>
      </c>
      <c r="F258" s="201" t="s">
        <v>180</v>
      </c>
      <c r="H258" s="202">
        <v>30.92</v>
      </c>
      <c r="I258" s="203"/>
      <c r="L258" s="199"/>
      <c r="M258" s="204"/>
      <c r="N258" s="205"/>
      <c r="O258" s="205"/>
      <c r="P258" s="205"/>
      <c r="Q258" s="205"/>
      <c r="R258" s="205"/>
      <c r="S258" s="205"/>
      <c r="T258" s="206"/>
      <c r="AT258" s="200" t="s">
        <v>153</v>
      </c>
      <c r="AU258" s="200" t="s">
        <v>83</v>
      </c>
      <c r="AV258" s="15" t="s">
        <v>149</v>
      </c>
      <c r="AW258" s="15" t="s">
        <v>32</v>
      </c>
      <c r="AX258" s="15" t="s">
        <v>81</v>
      </c>
      <c r="AY258" s="200" t="s">
        <v>142</v>
      </c>
    </row>
    <row r="259" spans="1:65" s="2" customFormat="1" ht="21.75" customHeight="1">
      <c r="A259" s="32"/>
      <c r="B259" s="165"/>
      <c r="C259" s="166" t="s">
        <v>316</v>
      </c>
      <c r="D259" s="166" t="s">
        <v>144</v>
      </c>
      <c r="E259" s="167" t="s">
        <v>317</v>
      </c>
      <c r="F259" s="168" t="s">
        <v>318</v>
      </c>
      <c r="G259" s="169" t="s">
        <v>164</v>
      </c>
      <c r="H259" s="170">
        <v>29.8</v>
      </c>
      <c r="I259" s="171"/>
      <c r="J259" s="172">
        <f>ROUND(I259*H259,2)</f>
        <v>0</v>
      </c>
      <c r="K259" s="168" t="s">
        <v>148</v>
      </c>
      <c r="L259" s="33"/>
      <c r="M259" s="173" t="s">
        <v>1</v>
      </c>
      <c r="N259" s="174" t="s">
        <v>40</v>
      </c>
      <c r="O259" s="58"/>
      <c r="P259" s="175">
        <f>O259*H259</f>
        <v>0</v>
      </c>
      <c r="Q259" s="175">
        <v>0</v>
      </c>
      <c r="R259" s="175">
        <f>Q259*H259</f>
        <v>0</v>
      </c>
      <c r="S259" s="175">
        <v>0</v>
      </c>
      <c r="T259" s="17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7" t="s">
        <v>149</v>
      </c>
      <c r="AT259" s="177" t="s">
        <v>144</v>
      </c>
      <c r="AU259" s="177" t="s">
        <v>83</v>
      </c>
      <c r="AY259" s="17" t="s">
        <v>142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7" t="s">
        <v>81</v>
      </c>
      <c r="BK259" s="178">
        <f>ROUND(I259*H259,2)</f>
        <v>0</v>
      </c>
      <c r="BL259" s="17" t="s">
        <v>149</v>
      </c>
      <c r="BM259" s="177" t="s">
        <v>319</v>
      </c>
    </row>
    <row r="260" spans="1:47" s="2" customFormat="1" ht="39">
      <c r="A260" s="32"/>
      <c r="B260" s="33"/>
      <c r="C260" s="32"/>
      <c r="D260" s="179" t="s">
        <v>151</v>
      </c>
      <c r="E260" s="32"/>
      <c r="F260" s="180" t="s">
        <v>320</v>
      </c>
      <c r="G260" s="32"/>
      <c r="H260" s="32"/>
      <c r="I260" s="101"/>
      <c r="J260" s="32"/>
      <c r="K260" s="32"/>
      <c r="L260" s="33"/>
      <c r="M260" s="181"/>
      <c r="N260" s="182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151</v>
      </c>
      <c r="AU260" s="17" t="s">
        <v>83</v>
      </c>
    </row>
    <row r="261" spans="1:47" s="2" customFormat="1" ht="19.5">
      <c r="A261" s="32"/>
      <c r="B261" s="33"/>
      <c r="C261" s="32"/>
      <c r="D261" s="179" t="s">
        <v>167</v>
      </c>
      <c r="E261" s="32"/>
      <c r="F261" s="198" t="s">
        <v>168</v>
      </c>
      <c r="G261" s="32"/>
      <c r="H261" s="32"/>
      <c r="I261" s="101"/>
      <c r="J261" s="32"/>
      <c r="K261" s="32"/>
      <c r="L261" s="33"/>
      <c r="M261" s="181"/>
      <c r="N261" s="182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167</v>
      </c>
      <c r="AU261" s="17" t="s">
        <v>83</v>
      </c>
    </row>
    <row r="262" spans="2:51" s="13" customFormat="1" ht="11.25">
      <c r="B262" s="183"/>
      <c r="D262" s="179" t="s">
        <v>153</v>
      </c>
      <c r="E262" s="184" t="s">
        <v>1</v>
      </c>
      <c r="F262" s="185" t="s">
        <v>215</v>
      </c>
      <c r="H262" s="184" t="s">
        <v>1</v>
      </c>
      <c r="I262" s="186"/>
      <c r="L262" s="183"/>
      <c r="M262" s="187"/>
      <c r="N262" s="188"/>
      <c r="O262" s="188"/>
      <c r="P262" s="188"/>
      <c r="Q262" s="188"/>
      <c r="R262" s="188"/>
      <c r="S262" s="188"/>
      <c r="T262" s="189"/>
      <c r="AT262" s="184" t="s">
        <v>153</v>
      </c>
      <c r="AU262" s="184" t="s">
        <v>83</v>
      </c>
      <c r="AV262" s="13" t="s">
        <v>81</v>
      </c>
      <c r="AW262" s="13" t="s">
        <v>32</v>
      </c>
      <c r="AX262" s="13" t="s">
        <v>75</v>
      </c>
      <c r="AY262" s="184" t="s">
        <v>142</v>
      </c>
    </row>
    <row r="263" spans="2:51" s="14" customFormat="1" ht="11.25">
      <c r="B263" s="190"/>
      <c r="D263" s="179" t="s">
        <v>153</v>
      </c>
      <c r="E263" s="191" t="s">
        <v>1</v>
      </c>
      <c r="F263" s="192" t="s">
        <v>321</v>
      </c>
      <c r="H263" s="193">
        <v>29.8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1" t="s">
        <v>153</v>
      </c>
      <c r="AU263" s="191" t="s">
        <v>83</v>
      </c>
      <c r="AV263" s="14" t="s">
        <v>83</v>
      </c>
      <c r="AW263" s="14" t="s">
        <v>32</v>
      </c>
      <c r="AX263" s="14" t="s">
        <v>81</v>
      </c>
      <c r="AY263" s="191" t="s">
        <v>142</v>
      </c>
    </row>
    <row r="264" spans="1:65" s="2" customFormat="1" ht="16.5" customHeight="1">
      <c r="A264" s="32"/>
      <c r="B264" s="165"/>
      <c r="C264" s="207" t="s">
        <v>322</v>
      </c>
      <c r="D264" s="207" t="s">
        <v>323</v>
      </c>
      <c r="E264" s="208" t="s">
        <v>324</v>
      </c>
      <c r="F264" s="209" t="s">
        <v>325</v>
      </c>
      <c r="G264" s="210" t="s">
        <v>304</v>
      </c>
      <c r="H264" s="211">
        <v>59.6</v>
      </c>
      <c r="I264" s="212"/>
      <c r="J264" s="213">
        <f>ROUND(I264*H264,2)</f>
        <v>0</v>
      </c>
      <c r="K264" s="209" t="s">
        <v>148</v>
      </c>
      <c r="L264" s="214"/>
      <c r="M264" s="215" t="s">
        <v>1</v>
      </c>
      <c r="N264" s="216" t="s">
        <v>40</v>
      </c>
      <c r="O264" s="58"/>
      <c r="P264" s="175">
        <f>O264*H264</f>
        <v>0</v>
      </c>
      <c r="Q264" s="175">
        <v>1</v>
      </c>
      <c r="R264" s="175">
        <f>Q264*H264</f>
        <v>59.6</v>
      </c>
      <c r="S264" s="175">
        <v>0</v>
      </c>
      <c r="T264" s="17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7" t="s">
        <v>204</v>
      </c>
      <c r="AT264" s="177" t="s">
        <v>323</v>
      </c>
      <c r="AU264" s="177" t="s">
        <v>83</v>
      </c>
      <c r="AY264" s="17" t="s">
        <v>142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7" t="s">
        <v>81</v>
      </c>
      <c r="BK264" s="178">
        <f>ROUND(I264*H264,2)</f>
        <v>0</v>
      </c>
      <c r="BL264" s="17" t="s">
        <v>149</v>
      </c>
      <c r="BM264" s="177" t="s">
        <v>326</v>
      </c>
    </row>
    <row r="265" spans="1:47" s="2" customFormat="1" ht="11.25">
      <c r="A265" s="32"/>
      <c r="B265" s="33"/>
      <c r="C265" s="32"/>
      <c r="D265" s="179" t="s">
        <v>151</v>
      </c>
      <c r="E265" s="32"/>
      <c r="F265" s="180" t="s">
        <v>325</v>
      </c>
      <c r="G265" s="32"/>
      <c r="H265" s="32"/>
      <c r="I265" s="101"/>
      <c r="J265" s="32"/>
      <c r="K265" s="32"/>
      <c r="L265" s="33"/>
      <c r="M265" s="181"/>
      <c r="N265" s="182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151</v>
      </c>
      <c r="AU265" s="17" t="s">
        <v>83</v>
      </c>
    </row>
    <row r="266" spans="2:51" s="14" customFormat="1" ht="11.25">
      <c r="B266" s="190"/>
      <c r="D266" s="179" t="s">
        <v>153</v>
      </c>
      <c r="F266" s="192" t="s">
        <v>327</v>
      </c>
      <c r="H266" s="193">
        <v>59.6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153</v>
      </c>
      <c r="AU266" s="191" t="s">
        <v>83</v>
      </c>
      <c r="AV266" s="14" t="s">
        <v>83</v>
      </c>
      <c r="AW266" s="14" t="s">
        <v>3</v>
      </c>
      <c r="AX266" s="14" t="s">
        <v>81</v>
      </c>
      <c r="AY266" s="191" t="s">
        <v>142</v>
      </c>
    </row>
    <row r="267" spans="1:65" s="2" customFormat="1" ht="33" customHeight="1">
      <c r="A267" s="32"/>
      <c r="B267" s="165"/>
      <c r="C267" s="166" t="s">
        <v>328</v>
      </c>
      <c r="D267" s="166" t="s">
        <v>144</v>
      </c>
      <c r="E267" s="167" t="s">
        <v>329</v>
      </c>
      <c r="F267" s="168" t="s">
        <v>330</v>
      </c>
      <c r="G267" s="169" t="s">
        <v>331</v>
      </c>
      <c r="H267" s="170">
        <v>28</v>
      </c>
      <c r="I267" s="171"/>
      <c r="J267" s="172">
        <f>ROUND(I267*H267,2)</f>
        <v>0</v>
      </c>
      <c r="K267" s="168" t="s">
        <v>1</v>
      </c>
      <c r="L267" s="33"/>
      <c r="M267" s="173" t="s">
        <v>1</v>
      </c>
      <c r="N267" s="174" t="s">
        <v>40</v>
      </c>
      <c r="O267" s="58"/>
      <c r="P267" s="175">
        <f>O267*H267</f>
        <v>0</v>
      </c>
      <c r="Q267" s="175">
        <v>0.00014</v>
      </c>
      <c r="R267" s="175">
        <f>Q267*H267</f>
        <v>0.00392</v>
      </c>
      <c r="S267" s="175">
        <v>0</v>
      </c>
      <c r="T267" s="17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7" t="s">
        <v>149</v>
      </c>
      <c r="AT267" s="177" t="s">
        <v>144</v>
      </c>
      <c r="AU267" s="177" t="s">
        <v>83</v>
      </c>
      <c r="AY267" s="17" t="s">
        <v>142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7" t="s">
        <v>81</v>
      </c>
      <c r="BK267" s="178">
        <f>ROUND(I267*H267,2)</f>
        <v>0</v>
      </c>
      <c r="BL267" s="17" t="s">
        <v>149</v>
      </c>
      <c r="BM267" s="177" t="s">
        <v>332</v>
      </c>
    </row>
    <row r="268" spans="1:47" s="2" customFormat="1" ht="29.25">
      <c r="A268" s="32"/>
      <c r="B268" s="33"/>
      <c r="C268" s="32"/>
      <c r="D268" s="179" t="s">
        <v>151</v>
      </c>
      <c r="E268" s="32"/>
      <c r="F268" s="180" t="s">
        <v>330</v>
      </c>
      <c r="G268" s="32"/>
      <c r="H268" s="32"/>
      <c r="I268" s="101"/>
      <c r="J268" s="32"/>
      <c r="K268" s="32"/>
      <c r="L268" s="33"/>
      <c r="M268" s="181"/>
      <c r="N268" s="182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151</v>
      </c>
      <c r="AU268" s="17" t="s">
        <v>83</v>
      </c>
    </row>
    <row r="269" spans="1:47" s="2" customFormat="1" ht="19.5">
      <c r="A269" s="32"/>
      <c r="B269" s="33"/>
      <c r="C269" s="32"/>
      <c r="D269" s="179" t="s">
        <v>167</v>
      </c>
      <c r="E269" s="32"/>
      <c r="F269" s="198" t="s">
        <v>168</v>
      </c>
      <c r="G269" s="32"/>
      <c r="H269" s="32"/>
      <c r="I269" s="101"/>
      <c r="J269" s="32"/>
      <c r="K269" s="32"/>
      <c r="L269" s="33"/>
      <c r="M269" s="181"/>
      <c r="N269" s="182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167</v>
      </c>
      <c r="AU269" s="17" t="s">
        <v>83</v>
      </c>
    </row>
    <row r="270" spans="2:51" s="14" customFormat="1" ht="11.25">
      <c r="B270" s="190"/>
      <c r="D270" s="179" t="s">
        <v>153</v>
      </c>
      <c r="E270" s="191" t="s">
        <v>1</v>
      </c>
      <c r="F270" s="192" t="s">
        <v>333</v>
      </c>
      <c r="H270" s="193">
        <v>28</v>
      </c>
      <c r="I270" s="194"/>
      <c r="L270" s="190"/>
      <c r="M270" s="195"/>
      <c r="N270" s="196"/>
      <c r="O270" s="196"/>
      <c r="P270" s="196"/>
      <c r="Q270" s="196"/>
      <c r="R270" s="196"/>
      <c r="S270" s="196"/>
      <c r="T270" s="197"/>
      <c r="AT270" s="191" t="s">
        <v>153</v>
      </c>
      <c r="AU270" s="191" t="s">
        <v>83</v>
      </c>
      <c r="AV270" s="14" t="s">
        <v>83</v>
      </c>
      <c r="AW270" s="14" t="s">
        <v>32</v>
      </c>
      <c r="AX270" s="14" t="s">
        <v>81</v>
      </c>
      <c r="AY270" s="191" t="s">
        <v>142</v>
      </c>
    </row>
    <row r="271" spans="1:65" s="2" customFormat="1" ht="21.75" customHeight="1">
      <c r="A271" s="32"/>
      <c r="B271" s="165"/>
      <c r="C271" s="166" t="s">
        <v>333</v>
      </c>
      <c r="D271" s="166" t="s">
        <v>144</v>
      </c>
      <c r="E271" s="167" t="s">
        <v>334</v>
      </c>
      <c r="F271" s="168" t="s">
        <v>335</v>
      </c>
      <c r="G271" s="169" t="s">
        <v>336</v>
      </c>
      <c r="H271" s="170">
        <v>2000</v>
      </c>
      <c r="I271" s="171"/>
      <c r="J271" s="172">
        <f>ROUND(I271*H271,2)</f>
        <v>0</v>
      </c>
      <c r="K271" s="168" t="s">
        <v>148</v>
      </c>
      <c r="L271" s="33"/>
      <c r="M271" s="173" t="s">
        <v>1</v>
      </c>
      <c r="N271" s="174" t="s">
        <v>40</v>
      </c>
      <c r="O271" s="58"/>
      <c r="P271" s="175">
        <f>O271*H271</f>
        <v>0</v>
      </c>
      <c r="Q271" s="175">
        <v>0</v>
      </c>
      <c r="R271" s="175">
        <f>Q271*H271</f>
        <v>0</v>
      </c>
      <c r="S271" s="175">
        <v>0</v>
      </c>
      <c r="T271" s="17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7" t="s">
        <v>149</v>
      </c>
      <c r="AT271" s="177" t="s">
        <v>144</v>
      </c>
      <c r="AU271" s="177" t="s">
        <v>83</v>
      </c>
      <c r="AY271" s="17" t="s">
        <v>142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7" t="s">
        <v>81</v>
      </c>
      <c r="BK271" s="178">
        <f>ROUND(I271*H271,2)</f>
        <v>0</v>
      </c>
      <c r="BL271" s="17" t="s">
        <v>149</v>
      </c>
      <c r="BM271" s="177" t="s">
        <v>337</v>
      </c>
    </row>
    <row r="272" spans="1:47" s="2" customFormat="1" ht="29.25">
      <c r="A272" s="32"/>
      <c r="B272" s="33"/>
      <c r="C272" s="32"/>
      <c r="D272" s="179" t="s">
        <v>151</v>
      </c>
      <c r="E272" s="32"/>
      <c r="F272" s="180" t="s">
        <v>338</v>
      </c>
      <c r="G272" s="32"/>
      <c r="H272" s="32"/>
      <c r="I272" s="101"/>
      <c r="J272" s="32"/>
      <c r="K272" s="32"/>
      <c r="L272" s="33"/>
      <c r="M272" s="181"/>
      <c r="N272" s="182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151</v>
      </c>
      <c r="AU272" s="17" t="s">
        <v>83</v>
      </c>
    </row>
    <row r="273" spans="1:65" s="2" customFormat="1" ht="21.75" customHeight="1">
      <c r="A273" s="32"/>
      <c r="B273" s="165"/>
      <c r="C273" s="166" t="s">
        <v>339</v>
      </c>
      <c r="D273" s="166" t="s">
        <v>144</v>
      </c>
      <c r="E273" s="167" t="s">
        <v>340</v>
      </c>
      <c r="F273" s="168" t="s">
        <v>341</v>
      </c>
      <c r="G273" s="169" t="s">
        <v>336</v>
      </c>
      <c r="H273" s="170">
        <v>535</v>
      </c>
      <c r="I273" s="171"/>
      <c r="J273" s="172">
        <f>ROUND(I273*H273,2)</f>
        <v>0</v>
      </c>
      <c r="K273" s="168" t="s">
        <v>148</v>
      </c>
      <c r="L273" s="33"/>
      <c r="M273" s="173" t="s">
        <v>1</v>
      </c>
      <c r="N273" s="174" t="s">
        <v>40</v>
      </c>
      <c r="O273" s="58"/>
      <c r="P273" s="175">
        <f>O273*H273</f>
        <v>0</v>
      </c>
      <c r="Q273" s="175">
        <v>0</v>
      </c>
      <c r="R273" s="175">
        <f>Q273*H273</f>
        <v>0</v>
      </c>
      <c r="S273" s="175">
        <v>0</v>
      </c>
      <c r="T273" s="176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7" t="s">
        <v>149</v>
      </c>
      <c r="AT273" s="177" t="s">
        <v>144</v>
      </c>
      <c r="AU273" s="177" t="s">
        <v>83</v>
      </c>
      <c r="AY273" s="17" t="s">
        <v>142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7" t="s">
        <v>81</v>
      </c>
      <c r="BK273" s="178">
        <f>ROUND(I273*H273,2)</f>
        <v>0</v>
      </c>
      <c r="BL273" s="17" t="s">
        <v>149</v>
      </c>
      <c r="BM273" s="177" t="s">
        <v>342</v>
      </c>
    </row>
    <row r="274" spans="1:47" s="2" customFormat="1" ht="29.25">
      <c r="A274" s="32"/>
      <c r="B274" s="33"/>
      <c r="C274" s="32"/>
      <c r="D274" s="179" t="s">
        <v>151</v>
      </c>
      <c r="E274" s="32"/>
      <c r="F274" s="180" t="s">
        <v>343</v>
      </c>
      <c r="G274" s="32"/>
      <c r="H274" s="32"/>
      <c r="I274" s="101"/>
      <c r="J274" s="32"/>
      <c r="K274" s="32"/>
      <c r="L274" s="33"/>
      <c r="M274" s="181"/>
      <c r="N274" s="182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151</v>
      </c>
      <c r="AU274" s="17" t="s">
        <v>83</v>
      </c>
    </row>
    <row r="275" spans="1:65" s="2" customFormat="1" ht="21.75" customHeight="1">
      <c r="A275" s="32"/>
      <c r="B275" s="165"/>
      <c r="C275" s="166" t="s">
        <v>344</v>
      </c>
      <c r="D275" s="166" t="s">
        <v>144</v>
      </c>
      <c r="E275" s="167" t="s">
        <v>345</v>
      </c>
      <c r="F275" s="168" t="s">
        <v>346</v>
      </c>
      <c r="G275" s="169" t="s">
        <v>336</v>
      </c>
      <c r="H275" s="170">
        <v>2000</v>
      </c>
      <c r="I275" s="171"/>
      <c r="J275" s="172">
        <f>ROUND(I275*H275,2)</f>
        <v>0</v>
      </c>
      <c r="K275" s="168" t="s">
        <v>148</v>
      </c>
      <c r="L275" s="33"/>
      <c r="M275" s="173" t="s">
        <v>1</v>
      </c>
      <c r="N275" s="174" t="s">
        <v>40</v>
      </c>
      <c r="O275" s="58"/>
      <c r="P275" s="175">
        <f>O275*H275</f>
        <v>0</v>
      </c>
      <c r="Q275" s="175">
        <v>0</v>
      </c>
      <c r="R275" s="175">
        <f>Q275*H275</f>
        <v>0</v>
      </c>
      <c r="S275" s="175">
        <v>0</v>
      </c>
      <c r="T275" s="17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7" t="s">
        <v>149</v>
      </c>
      <c r="AT275" s="177" t="s">
        <v>144</v>
      </c>
      <c r="AU275" s="177" t="s">
        <v>83</v>
      </c>
      <c r="AY275" s="17" t="s">
        <v>142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7" t="s">
        <v>81</v>
      </c>
      <c r="BK275" s="178">
        <f>ROUND(I275*H275,2)</f>
        <v>0</v>
      </c>
      <c r="BL275" s="17" t="s">
        <v>149</v>
      </c>
      <c r="BM275" s="177" t="s">
        <v>347</v>
      </c>
    </row>
    <row r="276" spans="1:47" s="2" customFormat="1" ht="19.5">
      <c r="A276" s="32"/>
      <c r="B276" s="33"/>
      <c r="C276" s="32"/>
      <c r="D276" s="179" t="s">
        <v>151</v>
      </c>
      <c r="E276" s="32"/>
      <c r="F276" s="180" t="s">
        <v>348</v>
      </c>
      <c r="G276" s="32"/>
      <c r="H276" s="32"/>
      <c r="I276" s="101"/>
      <c r="J276" s="32"/>
      <c r="K276" s="32"/>
      <c r="L276" s="33"/>
      <c r="M276" s="181"/>
      <c r="N276" s="182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151</v>
      </c>
      <c r="AU276" s="17" t="s">
        <v>83</v>
      </c>
    </row>
    <row r="277" spans="1:47" s="2" customFormat="1" ht="19.5">
      <c r="A277" s="32"/>
      <c r="B277" s="33"/>
      <c r="C277" s="32"/>
      <c r="D277" s="179" t="s">
        <v>167</v>
      </c>
      <c r="E277" s="32"/>
      <c r="F277" s="198" t="s">
        <v>168</v>
      </c>
      <c r="G277" s="32"/>
      <c r="H277" s="32"/>
      <c r="I277" s="101"/>
      <c r="J277" s="32"/>
      <c r="K277" s="32"/>
      <c r="L277" s="33"/>
      <c r="M277" s="181"/>
      <c r="N277" s="182"/>
      <c r="O277" s="58"/>
      <c r="P277" s="58"/>
      <c r="Q277" s="58"/>
      <c r="R277" s="58"/>
      <c r="S277" s="58"/>
      <c r="T277" s="5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167</v>
      </c>
      <c r="AU277" s="17" t="s">
        <v>83</v>
      </c>
    </row>
    <row r="278" spans="2:51" s="13" customFormat="1" ht="11.25">
      <c r="B278" s="183"/>
      <c r="D278" s="179" t="s">
        <v>153</v>
      </c>
      <c r="E278" s="184" t="s">
        <v>1</v>
      </c>
      <c r="F278" s="185" t="s">
        <v>349</v>
      </c>
      <c r="H278" s="184" t="s">
        <v>1</v>
      </c>
      <c r="I278" s="186"/>
      <c r="L278" s="183"/>
      <c r="M278" s="187"/>
      <c r="N278" s="188"/>
      <c r="O278" s="188"/>
      <c r="P278" s="188"/>
      <c r="Q278" s="188"/>
      <c r="R278" s="188"/>
      <c r="S278" s="188"/>
      <c r="T278" s="189"/>
      <c r="AT278" s="184" t="s">
        <v>153</v>
      </c>
      <c r="AU278" s="184" t="s">
        <v>83</v>
      </c>
      <c r="AV278" s="13" t="s">
        <v>81</v>
      </c>
      <c r="AW278" s="13" t="s">
        <v>32</v>
      </c>
      <c r="AX278" s="13" t="s">
        <v>75</v>
      </c>
      <c r="AY278" s="184" t="s">
        <v>142</v>
      </c>
    </row>
    <row r="279" spans="2:51" s="14" customFormat="1" ht="11.25">
      <c r="B279" s="190"/>
      <c r="D279" s="179" t="s">
        <v>153</v>
      </c>
      <c r="E279" s="191" t="s">
        <v>1</v>
      </c>
      <c r="F279" s="192" t="s">
        <v>350</v>
      </c>
      <c r="H279" s="193">
        <v>2000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1" t="s">
        <v>153</v>
      </c>
      <c r="AU279" s="191" t="s">
        <v>83</v>
      </c>
      <c r="AV279" s="14" t="s">
        <v>83</v>
      </c>
      <c r="AW279" s="14" t="s">
        <v>32</v>
      </c>
      <c r="AX279" s="14" t="s">
        <v>81</v>
      </c>
      <c r="AY279" s="191" t="s">
        <v>142</v>
      </c>
    </row>
    <row r="280" spans="1:65" s="2" customFormat="1" ht="21.75" customHeight="1">
      <c r="A280" s="32"/>
      <c r="B280" s="165"/>
      <c r="C280" s="166" t="s">
        <v>351</v>
      </c>
      <c r="D280" s="166" t="s">
        <v>144</v>
      </c>
      <c r="E280" s="167" t="s">
        <v>352</v>
      </c>
      <c r="F280" s="168" t="s">
        <v>353</v>
      </c>
      <c r="G280" s="169" t="s">
        <v>336</v>
      </c>
      <c r="H280" s="170">
        <v>2000</v>
      </c>
      <c r="I280" s="171"/>
      <c r="J280" s="172">
        <f>ROUND(I280*H280,2)</f>
        <v>0</v>
      </c>
      <c r="K280" s="168" t="s">
        <v>1</v>
      </c>
      <c r="L280" s="33"/>
      <c r="M280" s="173" t="s">
        <v>1</v>
      </c>
      <c r="N280" s="174" t="s">
        <v>40</v>
      </c>
      <c r="O280" s="58"/>
      <c r="P280" s="175">
        <f>O280*H280</f>
        <v>0</v>
      </c>
      <c r="Q280" s="175">
        <v>0</v>
      </c>
      <c r="R280" s="175">
        <f>Q280*H280</f>
        <v>0</v>
      </c>
      <c r="S280" s="175">
        <v>0</v>
      </c>
      <c r="T280" s="17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7" t="s">
        <v>149</v>
      </c>
      <c r="AT280" s="177" t="s">
        <v>144</v>
      </c>
      <c r="AU280" s="177" t="s">
        <v>83</v>
      </c>
      <c r="AY280" s="17" t="s">
        <v>142</v>
      </c>
      <c r="BE280" s="178">
        <f>IF(N280="základní",J280,0)</f>
        <v>0</v>
      </c>
      <c r="BF280" s="178">
        <f>IF(N280="snížená",J280,0)</f>
        <v>0</v>
      </c>
      <c r="BG280" s="178">
        <f>IF(N280="zákl. přenesená",J280,0)</f>
        <v>0</v>
      </c>
      <c r="BH280" s="178">
        <f>IF(N280="sníž. přenesená",J280,0)</f>
        <v>0</v>
      </c>
      <c r="BI280" s="178">
        <f>IF(N280="nulová",J280,0)</f>
        <v>0</v>
      </c>
      <c r="BJ280" s="17" t="s">
        <v>81</v>
      </c>
      <c r="BK280" s="178">
        <f>ROUND(I280*H280,2)</f>
        <v>0</v>
      </c>
      <c r="BL280" s="17" t="s">
        <v>149</v>
      </c>
      <c r="BM280" s="177" t="s">
        <v>354</v>
      </c>
    </row>
    <row r="281" spans="1:47" s="2" customFormat="1" ht="19.5">
      <c r="A281" s="32"/>
      <c r="B281" s="33"/>
      <c r="C281" s="32"/>
      <c r="D281" s="179" t="s">
        <v>151</v>
      </c>
      <c r="E281" s="32"/>
      <c r="F281" s="180" t="s">
        <v>353</v>
      </c>
      <c r="G281" s="32"/>
      <c r="H281" s="32"/>
      <c r="I281" s="101"/>
      <c r="J281" s="32"/>
      <c r="K281" s="32"/>
      <c r="L281" s="33"/>
      <c r="M281" s="181"/>
      <c r="N281" s="182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151</v>
      </c>
      <c r="AU281" s="17" t="s">
        <v>83</v>
      </c>
    </row>
    <row r="282" spans="1:65" s="2" customFormat="1" ht="16.5" customHeight="1">
      <c r="A282" s="32"/>
      <c r="B282" s="165"/>
      <c r="C282" s="166" t="s">
        <v>355</v>
      </c>
      <c r="D282" s="166" t="s">
        <v>144</v>
      </c>
      <c r="E282" s="167" t="s">
        <v>356</v>
      </c>
      <c r="F282" s="168" t="s">
        <v>357</v>
      </c>
      <c r="G282" s="169" t="s">
        <v>336</v>
      </c>
      <c r="H282" s="170">
        <v>535</v>
      </c>
      <c r="I282" s="171"/>
      <c r="J282" s="172">
        <f>ROUND(I282*H282,2)</f>
        <v>0</v>
      </c>
      <c r="K282" s="168" t="s">
        <v>148</v>
      </c>
      <c r="L282" s="33"/>
      <c r="M282" s="173" t="s">
        <v>1</v>
      </c>
      <c r="N282" s="174" t="s">
        <v>40</v>
      </c>
      <c r="O282" s="58"/>
      <c r="P282" s="175">
        <f>O282*H282</f>
        <v>0</v>
      </c>
      <c r="Q282" s="175">
        <v>0</v>
      </c>
      <c r="R282" s="175">
        <f>Q282*H282</f>
        <v>0</v>
      </c>
      <c r="S282" s="175">
        <v>0</v>
      </c>
      <c r="T282" s="176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7" t="s">
        <v>149</v>
      </c>
      <c r="AT282" s="177" t="s">
        <v>144</v>
      </c>
      <c r="AU282" s="177" t="s">
        <v>83</v>
      </c>
      <c r="AY282" s="17" t="s">
        <v>142</v>
      </c>
      <c r="BE282" s="178">
        <f>IF(N282="základní",J282,0)</f>
        <v>0</v>
      </c>
      <c r="BF282" s="178">
        <f>IF(N282="snížená",J282,0)</f>
        <v>0</v>
      </c>
      <c r="BG282" s="178">
        <f>IF(N282="zákl. přenesená",J282,0)</f>
        <v>0</v>
      </c>
      <c r="BH282" s="178">
        <f>IF(N282="sníž. přenesená",J282,0)</f>
        <v>0</v>
      </c>
      <c r="BI282" s="178">
        <f>IF(N282="nulová",J282,0)</f>
        <v>0</v>
      </c>
      <c r="BJ282" s="17" t="s">
        <v>81</v>
      </c>
      <c r="BK282" s="178">
        <f>ROUND(I282*H282,2)</f>
        <v>0</v>
      </c>
      <c r="BL282" s="17" t="s">
        <v>149</v>
      </c>
      <c r="BM282" s="177" t="s">
        <v>358</v>
      </c>
    </row>
    <row r="283" spans="1:47" s="2" customFormat="1" ht="19.5">
      <c r="A283" s="32"/>
      <c r="B283" s="33"/>
      <c r="C283" s="32"/>
      <c r="D283" s="179" t="s">
        <v>151</v>
      </c>
      <c r="E283" s="32"/>
      <c r="F283" s="180" t="s">
        <v>359</v>
      </c>
      <c r="G283" s="32"/>
      <c r="H283" s="32"/>
      <c r="I283" s="101"/>
      <c r="J283" s="32"/>
      <c r="K283" s="32"/>
      <c r="L283" s="33"/>
      <c r="M283" s="181"/>
      <c r="N283" s="182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151</v>
      </c>
      <c r="AU283" s="17" t="s">
        <v>83</v>
      </c>
    </row>
    <row r="284" spans="2:51" s="13" customFormat="1" ht="11.25">
      <c r="B284" s="183"/>
      <c r="D284" s="179" t="s">
        <v>153</v>
      </c>
      <c r="E284" s="184" t="s">
        <v>1</v>
      </c>
      <c r="F284" s="185" t="s">
        <v>360</v>
      </c>
      <c r="H284" s="184" t="s">
        <v>1</v>
      </c>
      <c r="I284" s="186"/>
      <c r="L284" s="183"/>
      <c r="M284" s="187"/>
      <c r="N284" s="188"/>
      <c r="O284" s="188"/>
      <c r="P284" s="188"/>
      <c r="Q284" s="188"/>
      <c r="R284" s="188"/>
      <c r="S284" s="188"/>
      <c r="T284" s="189"/>
      <c r="AT284" s="184" t="s">
        <v>153</v>
      </c>
      <c r="AU284" s="184" t="s">
        <v>83</v>
      </c>
      <c r="AV284" s="13" t="s">
        <v>81</v>
      </c>
      <c r="AW284" s="13" t="s">
        <v>32</v>
      </c>
      <c r="AX284" s="13" t="s">
        <v>75</v>
      </c>
      <c r="AY284" s="184" t="s">
        <v>142</v>
      </c>
    </row>
    <row r="285" spans="2:51" s="14" customFormat="1" ht="11.25">
      <c r="B285" s="190"/>
      <c r="D285" s="179" t="s">
        <v>153</v>
      </c>
      <c r="E285" s="191" t="s">
        <v>1</v>
      </c>
      <c r="F285" s="192" t="s">
        <v>361</v>
      </c>
      <c r="H285" s="193">
        <v>500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153</v>
      </c>
      <c r="AU285" s="191" t="s">
        <v>83</v>
      </c>
      <c r="AV285" s="14" t="s">
        <v>83</v>
      </c>
      <c r="AW285" s="14" t="s">
        <v>32</v>
      </c>
      <c r="AX285" s="14" t="s">
        <v>75</v>
      </c>
      <c r="AY285" s="191" t="s">
        <v>142</v>
      </c>
    </row>
    <row r="286" spans="2:51" s="13" customFormat="1" ht="11.25">
      <c r="B286" s="183"/>
      <c r="D286" s="179" t="s">
        <v>153</v>
      </c>
      <c r="E286" s="184" t="s">
        <v>1</v>
      </c>
      <c r="F286" s="185" t="s">
        <v>362</v>
      </c>
      <c r="H286" s="184" t="s">
        <v>1</v>
      </c>
      <c r="I286" s="186"/>
      <c r="L286" s="183"/>
      <c r="M286" s="187"/>
      <c r="N286" s="188"/>
      <c r="O286" s="188"/>
      <c r="P286" s="188"/>
      <c r="Q286" s="188"/>
      <c r="R286" s="188"/>
      <c r="S286" s="188"/>
      <c r="T286" s="189"/>
      <c r="AT286" s="184" t="s">
        <v>153</v>
      </c>
      <c r="AU286" s="184" t="s">
        <v>83</v>
      </c>
      <c r="AV286" s="13" t="s">
        <v>81</v>
      </c>
      <c r="AW286" s="13" t="s">
        <v>32</v>
      </c>
      <c r="AX286" s="13" t="s">
        <v>75</v>
      </c>
      <c r="AY286" s="184" t="s">
        <v>142</v>
      </c>
    </row>
    <row r="287" spans="2:51" s="14" customFormat="1" ht="11.25">
      <c r="B287" s="190"/>
      <c r="D287" s="179" t="s">
        <v>153</v>
      </c>
      <c r="E287" s="191" t="s">
        <v>1</v>
      </c>
      <c r="F287" s="192" t="s">
        <v>363</v>
      </c>
      <c r="H287" s="193">
        <v>35</v>
      </c>
      <c r="I287" s="194"/>
      <c r="L287" s="190"/>
      <c r="M287" s="195"/>
      <c r="N287" s="196"/>
      <c r="O287" s="196"/>
      <c r="P287" s="196"/>
      <c r="Q287" s="196"/>
      <c r="R287" s="196"/>
      <c r="S287" s="196"/>
      <c r="T287" s="197"/>
      <c r="AT287" s="191" t="s">
        <v>153</v>
      </c>
      <c r="AU287" s="191" t="s">
        <v>83</v>
      </c>
      <c r="AV287" s="14" t="s">
        <v>83</v>
      </c>
      <c r="AW287" s="14" t="s">
        <v>32</v>
      </c>
      <c r="AX287" s="14" t="s">
        <v>75</v>
      </c>
      <c r="AY287" s="191" t="s">
        <v>142</v>
      </c>
    </row>
    <row r="288" spans="2:51" s="15" customFormat="1" ht="11.25">
      <c r="B288" s="199"/>
      <c r="D288" s="179" t="s">
        <v>153</v>
      </c>
      <c r="E288" s="200" t="s">
        <v>1</v>
      </c>
      <c r="F288" s="201" t="s">
        <v>180</v>
      </c>
      <c r="H288" s="202">
        <v>535</v>
      </c>
      <c r="I288" s="203"/>
      <c r="L288" s="199"/>
      <c r="M288" s="204"/>
      <c r="N288" s="205"/>
      <c r="O288" s="205"/>
      <c r="P288" s="205"/>
      <c r="Q288" s="205"/>
      <c r="R288" s="205"/>
      <c r="S288" s="205"/>
      <c r="T288" s="206"/>
      <c r="AT288" s="200" t="s">
        <v>153</v>
      </c>
      <c r="AU288" s="200" t="s">
        <v>83</v>
      </c>
      <c r="AV288" s="15" t="s">
        <v>149</v>
      </c>
      <c r="AW288" s="15" t="s">
        <v>32</v>
      </c>
      <c r="AX288" s="15" t="s">
        <v>81</v>
      </c>
      <c r="AY288" s="200" t="s">
        <v>142</v>
      </c>
    </row>
    <row r="289" spans="1:65" s="2" customFormat="1" ht="21.75" customHeight="1">
      <c r="A289" s="32"/>
      <c r="B289" s="165"/>
      <c r="C289" s="166" t="s">
        <v>364</v>
      </c>
      <c r="D289" s="166" t="s">
        <v>144</v>
      </c>
      <c r="E289" s="167" t="s">
        <v>365</v>
      </c>
      <c r="F289" s="168" t="s">
        <v>366</v>
      </c>
      <c r="G289" s="169" t="s">
        <v>336</v>
      </c>
      <c r="H289" s="170">
        <v>500</v>
      </c>
      <c r="I289" s="171"/>
      <c r="J289" s="172">
        <f>ROUND(I289*H289,2)</f>
        <v>0</v>
      </c>
      <c r="K289" s="168" t="s">
        <v>148</v>
      </c>
      <c r="L289" s="33"/>
      <c r="M289" s="173" t="s">
        <v>1</v>
      </c>
      <c r="N289" s="174" t="s">
        <v>40</v>
      </c>
      <c r="O289" s="58"/>
      <c r="P289" s="175">
        <f>O289*H289</f>
        <v>0</v>
      </c>
      <c r="Q289" s="175">
        <v>0</v>
      </c>
      <c r="R289" s="175">
        <f>Q289*H289</f>
        <v>0</v>
      </c>
      <c r="S289" s="175">
        <v>0</v>
      </c>
      <c r="T289" s="176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7" t="s">
        <v>149</v>
      </c>
      <c r="AT289" s="177" t="s">
        <v>144</v>
      </c>
      <c r="AU289" s="177" t="s">
        <v>83</v>
      </c>
      <c r="AY289" s="17" t="s">
        <v>142</v>
      </c>
      <c r="BE289" s="178">
        <f>IF(N289="základní",J289,0)</f>
        <v>0</v>
      </c>
      <c r="BF289" s="178">
        <f>IF(N289="snížená",J289,0)</f>
        <v>0</v>
      </c>
      <c r="BG289" s="178">
        <f>IF(N289="zákl. přenesená",J289,0)</f>
        <v>0</v>
      </c>
      <c r="BH289" s="178">
        <f>IF(N289="sníž. přenesená",J289,0)</f>
        <v>0</v>
      </c>
      <c r="BI289" s="178">
        <f>IF(N289="nulová",J289,0)</f>
        <v>0</v>
      </c>
      <c r="BJ289" s="17" t="s">
        <v>81</v>
      </c>
      <c r="BK289" s="178">
        <f>ROUND(I289*H289,2)</f>
        <v>0</v>
      </c>
      <c r="BL289" s="17" t="s">
        <v>149</v>
      </c>
      <c r="BM289" s="177" t="s">
        <v>367</v>
      </c>
    </row>
    <row r="290" spans="1:47" s="2" customFormat="1" ht="19.5">
      <c r="A290" s="32"/>
      <c r="B290" s="33"/>
      <c r="C290" s="32"/>
      <c r="D290" s="179" t="s">
        <v>151</v>
      </c>
      <c r="E290" s="32"/>
      <c r="F290" s="180" t="s">
        <v>368</v>
      </c>
      <c r="G290" s="32"/>
      <c r="H290" s="32"/>
      <c r="I290" s="101"/>
      <c r="J290" s="32"/>
      <c r="K290" s="32"/>
      <c r="L290" s="33"/>
      <c r="M290" s="181"/>
      <c r="N290" s="182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151</v>
      </c>
      <c r="AU290" s="17" t="s">
        <v>83</v>
      </c>
    </row>
    <row r="291" spans="1:47" s="2" customFormat="1" ht="19.5">
      <c r="A291" s="32"/>
      <c r="B291" s="33"/>
      <c r="C291" s="32"/>
      <c r="D291" s="179" t="s">
        <v>167</v>
      </c>
      <c r="E291" s="32"/>
      <c r="F291" s="198" t="s">
        <v>168</v>
      </c>
      <c r="G291" s="32"/>
      <c r="H291" s="32"/>
      <c r="I291" s="101"/>
      <c r="J291" s="32"/>
      <c r="K291" s="32"/>
      <c r="L291" s="33"/>
      <c r="M291" s="181"/>
      <c r="N291" s="182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167</v>
      </c>
      <c r="AU291" s="17" t="s">
        <v>83</v>
      </c>
    </row>
    <row r="292" spans="2:51" s="13" customFormat="1" ht="11.25">
      <c r="B292" s="183"/>
      <c r="D292" s="179" t="s">
        <v>153</v>
      </c>
      <c r="E292" s="184" t="s">
        <v>1</v>
      </c>
      <c r="F292" s="185" t="s">
        <v>349</v>
      </c>
      <c r="H292" s="184" t="s">
        <v>1</v>
      </c>
      <c r="I292" s="186"/>
      <c r="L292" s="183"/>
      <c r="M292" s="187"/>
      <c r="N292" s="188"/>
      <c r="O292" s="188"/>
      <c r="P292" s="188"/>
      <c r="Q292" s="188"/>
      <c r="R292" s="188"/>
      <c r="S292" s="188"/>
      <c r="T292" s="189"/>
      <c r="AT292" s="184" t="s">
        <v>153</v>
      </c>
      <c r="AU292" s="184" t="s">
        <v>83</v>
      </c>
      <c r="AV292" s="13" t="s">
        <v>81</v>
      </c>
      <c r="AW292" s="13" t="s">
        <v>32</v>
      </c>
      <c r="AX292" s="13" t="s">
        <v>75</v>
      </c>
      <c r="AY292" s="184" t="s">
        <v>142</v>
      </c>
    </row>
    <row r="293" spans="2:51" s="14" customFormat="1" ht="11.25">
      <c r="B293" s="190"/>
      <c r="D293" s="179" t="s">
        <v>153</v>
      </c>
      <c r="E293" s="191" t="s">
        <v>1</v>
      </c>
      <c r="F293" s="192" t="s">
        <v>361</v>
      </c>
      <c r="H293" s="193">
        <v>500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1" t="s">
        <v>153</v>
      </c>
      <c r="AU293" s="191" t="s">
        <v>83</v>
      </c>
      <c r="AV293" s="14" t="s">
        <v>83</v>
      </c>
      <c r="AW293" s="14" t="s">
        <v>32</v>
      </c>
      <c r="AX293" s="14" t="s">
        <v>81</v>
      </c>
      <c r="AY293" s="191" t="s">
        <v>142</v>
      </c>
    </row>
    <row r="294" spans="1:65" s="2" customFormat="1" ht="21.75" customHeight="1">
      <c r="A294" s="32"/>
      <c r="B294" s="165"/>
      <c r="C294" s="166" t="s">
        <v>369</v>
      </c>
      <c r="D294" s="166" t="s">
        <v>144</v>
      </c>
      <c r="E294" s="167" t="s">
        <v>370</v>
      </c>
      <c r="F294" s="168" t="s">
        <v>371</v>
      </c>
      <c r="G294" s="169" t="s">
        <v>336</v>
      </c>
      <c r="H294" s="170">
        <v>500</v>
      </c>
      <c r="I294" s="171"/>
      <c r="J294" s="172">
        <f>ROUND(I294*H294,2)</f>
        <v>0</v>
      </c>
      <c r="K294" s="168" t="s">
        <v>1</v>
      </c>
      <c r="L294" s="33"/>
      <c r="M294" s="173" t="s">
        <v>1</v>
      </c>
      <c r="N294" s="174" t="s">
        <v>40</v>
      </c>
      <c r="O294" s="58"/>
      <c r="P294" s="175">
        <f>O294*H294</f>
        <v>0</v>
      </c>
      <c r="Q294" s="175">
        <v>0</v>
      </c>
      <c r="R294" s="175">
        <f>Q294*H294</f>
        <v>0</v>
      </c>
      <c r="S294" s="175">
        <v>0</v>
      </c>
      <c r="T294" s="17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7" t="s">
        <v>149</v>
      </c>
      <c r="AT294" s="177" t="s">
        <v>144</v>
      </c>
      <c r="AU294" s="177" t="s">
        <v>83</v>
      </c>
      <c r="AY294" s="17" t="s">
        <v>142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17" t="s">
        <v>81</v>
      </c>
      <c r="BK294" s="178">
        <f>ROUND(I294*H294,2)</f>
        <v>0</v>
      </c>
      <c r="BL294" s="17" t="s">
        <v>149</v>
      </c>
      <c r="BM294" s="177" t="s">
        <v>372</v>
      </c>
    </row>
    <row r="295" spans="1:47" s="2" customFormat="1" ht="19.5">
      <c r="A295" s="32"/>
      <c r="B295" s="33"/>
      <c r="C295" s="32"/>
      <c r="D295" s="179" t="s">
        <v>151</v>
      </c>
      <c r="E295" s="32"/>
      <c r="F295" s="180" t="s">
        <v>371</v>
      </c>
      <c r="G295" s="32"/>
      <c r="H295" s="32"/>
      <c r="I295" s="101"/>
      <c r="J295" s="32"/>
      <c r="K295" s="32"/>
      <c r="L295" s="33"/>
      <c r="M295" s="181"/>
      <c r="N295" s="182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151</v>
      </c>
      <c r="AU295" s="17" t="s">
        <v>83</v>
      </c>
    </row>
    <row r="296" spans="1:65" s="2" customFormat="1" ht="16.5" customHeight="1">
      <c r="A296" s="32"/>
      <c r="B296" s="165"/>
      <c r="C296" s="207" t="s">
        <v>363</v>
      </c>
      <c r="D296" s="207" t="s">
        <v>323</v>
      </c>
      <c r="E296" s="208" t="s">
        <v>373</v>
      </c>
      <c r="F296" s="209" t="s">
        <v>374</v>
      </c>
      <c r="G296" s="210" t="s">
        <v>304</v>
      </c>
      <c r="H296" s="211">
        <v>102</v>
      </c>
      <c r="I296" s="212"/>
      <c r="J296" s="213">
        <f>ROUND(I296*H296,2)</f>
        <v>0</v>
      </c>
      <c r="K296" s="209" t="s">
        <v>148</v>
      </c>
      <c r="L296" s="214"/>
      <c r="M296" s="215" t="s">
        <v>1</v>
      </c>
      <c r="N296" s="216" t="s">
        <v>40</v>
      </c>
      <c r="O296" s="58"/>
      <c r="P296" s="175">
        <f>O296*H296</f>
        <v>0</v>
      </c>
      <c r="Q296" s="175">
        <v>1</v>
      </c>
      <c r="R296" s="175">
        <f>Q296*H296</f>
        <v>102</v>
      </c>
      <c r="S296" s="175">
        <v>0</v>
      </c>
      <c r="T296" s="176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7" t="s">
        <v>204</v>
      </c>
      <c r="AT296" s="177" t="s">
        <v>323</v>
      </c>
      <c r="AU296" s="177" t="s">
        <v>83</v>
      </c>
      <c r="AY296" s="17" t="s">
        <v>142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7" t="s">
        <v>81</v>
      </c>
      <c r="BK296" s="178">
        <f>ROUND(I296*H296,2)</f>
        <v>0</v>
      </c>
      <c r="BL296" s="17" t="s">
        <v>149</v>
      </c>
      <c r="BM296" s="177" t="s">
        <v>375</v>
      </c>
    </row>
    <row r="297" spans="1:47" s="2" customFormat="1" ht="11.25">
      <c r="A297" s="32"/>
      <c r="B297" s="33"/>
      <c r="C297" s="32"/>
      <c r="D297" s="179" t="s">
        <v>151</v>
      </c>
      <c r="E297" s="32"/>
      <c r="F297" s="180" t="s">
        <v>374</v>
      </c>
      <c r="G297" s="32"/>
      <c r="H297" s="32"/>
      <c r="I297" s="101"/>
      <c r="J297" s="32"/>
      <c r="K297" s="32"/>
      <c r="L297" s="33"/>
      <c r="M297" s="181"/>
      <c r="N297" s="182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151</v>
      </c>
      <c r="AU297" s="17" t="s">
        <v>83</v>
      </c>
    </row>
    <row r="298" spans="2:51" s="13" customFormat="1" ht="11.25">
      <c r="B298" s="183"/>
      <c r="D298" s="179" t="s">
        <v>153</v>
      </c>
      <c r="E298" s="184" t="s">
        <v>1</v>
      </c>
      <c r="F298" s="185" t="s">
        <v>376</v>
      </c>
      <c r="H298" s="184" t="s">
        <v>1</v>
      </c>
      <c r="I298" s="186"/>
      <c r="L298" s="183"/>
      <c r="M298" s="187"/>
      <c r="N298" s="188"/>
      <c r="O298" s="188"/>
      <c r="P298" s="188"/>
      <c r="Q298" s="188"/>
      <c r="R298" s="188"/>
      <c r="S298" s="188"/>
      <c r="T298" s="189"/>
      <c r="AT298" s="184" t="s">
        <v>153</v>
      </c>
      <c r="AU298" s="184" t="s">
        <v>83</v>
      </c>
      <c r="AV298" s="13" t="s">
        <v>81</v>
      </c>
      <c r="AW298" s="13" t="s">
        <v>32</v>
      </c>
      <c r="AX298" s="13" t="s">
        <v>75</v>
      </c>
      <c r="AY298" s="184" t="s">
        <v>142</v>
      </c>
    </row>
    <row r="299" spans="2:51" s="14" customFormat="1" ht="11.25">
      <c r="B299" s="190"/>
      <c r="D299" s="179" t="s">
        <v>153</v>
      </c>
      <c r="E299" s="191" t="s">
        <v>1</v>
      </c>
      <c r="F299" s="192" t="s">
        <v>377</v>
      </c>
      <c r="H299" s="193">
        <v>60</v>
      </c>
      <c r="I299" s="194"/>
      <c r="L299" s="190"/>
      <c r="M299" s="195"/>
      <c r="N299" s="196"/>
      <c r="O299" s="196"/>
      <c r="P299" s="196"/>
      <c r="Q299" s="196"/>
      <c r="R299" s="196"/>
      <c r="S299" s="196"/>
      <c r="T299" s="197"/>
      <c r="AT299" s="191" t="s">
        <v>153</v>
      </c>
      <c r="AU299" s="191" t="s">
        <v>83</v>
      </c>
      <c r="AV299" s="14" t="s">
        <v>83</v>
      </c>
      <c r="AW299" s="14" t="s">
        <v>32</v>
      </c>
      <c r="AX299" s="14" t="s">
        <v>81</v>
      </c>
      <c r="AY299" s="191" t="s">
        <v>142</v>
      </c>
    </row>
    <row r="300" spans="2:51" s="14" customFormat="1" ht="11.25">
      <c r="B300" s="190"/>
      <c r="D300" s="179" t="s">
        <v>153</v>
      </c>
      <c r="F300" s="192" t="s">
        <v>378</v>
      </c>
      <c r="H300" s="193">
        <v>102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153</v>
      </c>
      <c r="AU300" s="191" t="s">
        <v>83</v>
      </c>
      <c r="AV300" s="14" t="s">
        <v>83</v>
      </c>
      <c r="AW300" s="14" t="s">
        <v>3</v>
      </c>
      <c r="AX300" s="14" t="s">
        <v>81</v>
      </c>
      <c r="AY300" s="191" t="s">
        <v>142</v>
      </c>
    </row>
    <row r="301" spans="1:65" s="2" customFormat="1" ht="21.75" customHeight="1">
      <c r="A301" s="32"/>
      <c r="B301" s="165"/>
      <c r="C301" s="166" t="s">
        <v>379</v>
      </c>
      <c r="D301" s="166" t="s">
        <v>144</v>
      </c>
      <c r="E301" s="167" t="s">
        <v>380</v>
      </c>
      <c r="F301" s="168" t="s">
        <v>381</v>
      </c>
      <c r="G301" s="169" t="s">
        <v>336</v>
      </c>
      <c r="H301" s="170">
        <v>1100</v>
      </c>
      <c r="I301" s="171"/>
      <c r="J301" s="172">
        <f>ROUND(I301*H301,2)</f>
        <v>0</v>
      </c>
      <c r="K301" s="168" t="s">
        <v>1</v>
      </c>
      <c r="L301" s="33"/>
      <c r="M301" s="173" t="s">
        <v>1</v>
      </c>
      <c r="N301" s="174" t="s">
        <v>40</v>
      </c>
      <c r="O301" s="58"/>
      <c r="P301" s="175">
        <f>O301*H301</f>
        <v>0</v>
      </c>
      <c r="Q301" s="175">
        <v>0</v>
      </c>
      <c r="R301" s="175">
        <f>Q301*H301</f>
        <v>0</v>
      </c>
      <c r="S301" s="175">
        <v>0</v>
      </c>
      <c r="T301" s="176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7" t="s">
        <v>149</v>
      </c>
      <c r="AT301" s="177" t="s">
        <v>144</v>
      </c>
      <c r="AU301" s="177" t="s">
        <v>83</v>
      </c>
      <c r="AY301" s="17" t="s">
        <v>142</v>
      </c>
      <c r="BE301" s="178">
        <f>IF(N301="základní",J301,0)</f>
        <v>0</v>
      </c>
      <c r="BF301" s="178">
        <f>IF(N301="snížená",J301,0)</f>
        <v>0</v>
      </c>
      <c r="BG301" s="178">
        <f>IF(N301="zákl. přenesená",J301,0)</f>
        <v>0</v>
      </c>
      <c r="BH301" s="178">
        <f>IF(N301="sníž. přenesená",J301,0)</f>
        <v>0</v>
      </c>
      <c r="BI301" s="178">
        <f>IF(N301="nulová",J301,0)</f>
        <v>0</v>
      </c>
      <c r="BJ301" s="17" t="s">
        <v>81</v>
      </c>
      <c r="BK301" s="178">
        <f>ROUND(I301*H301,2)</f>
        <v>0</v>
      </c>
      <c r="BL301" s="17" t="s">
        <v>149</v>
      </c>
      <c r="BM301" s="177" t="s">
        <v>382</v>
      </c>
    </row>
    <row r="302" spans="1:47" s="2" customFormat="1" ht="19.5">
      <c r="A302" s="32"/>
      <c r="B302" s="33"/>
      <c r="C302" s="32"/>
      <c r="D302" s="179" t="s">
        <v>151</v>
      </c>
      <c r="E302" s="32"/>
      <c r="F302" s="180" t="s">
        <v>383</v>
      </c>
      <c r="G302" s="32"/>
      <c r="H302" s="32"/>
      <c r="I302" s="101"/>
      <c r="J302" s="32"/>
      <c r="K302" s="32"/>
      <c r="L302" s="33"/>
      <c r="M302" s="181"/>
      <c r="N302" s="182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151</v>
      </c>
      <c r="AU302" s="17" t="s">
        <v>83</v>
      </c>
    </row>
    <row r="303" spans="2:51" s="14" customFormat="1" ht="11.25">
      <c r="B303" s="190"/>
      <c r="D303" s="179" t="s">
        <v>153</v>
      </c>
      <c r="E303" s="191" t="s">
        <v>1</v>
      </c>
      <c r="F303" s="192" t="s">
        <v>384</v>
      </c>
      <c r="H303" s="193">
        <v>1100</v>
      </c>
      <c r="I303" s="194"/>
      <c r="L303" s="190"/>
      <c r="M303" s="195"/>
      <c r="N303" s="196"/>
      <c r="O303" s="196"/>
      <c r="P303" s="196"/>
      <c r="Q303" s="196"/>
      <c r="R303" s="196"/>
      <c r="S303" s="196"/>
      <c r="T303" s="197"/>
      <c r="AT303" s="191" t="s">
        <v>153</v>
      </c>
      <c r="AU303" s="191" t="s">
        <v>83</v>
      </c>
      <c r="AV303" s="14" t="s">
        <v>83</v>
      </c>
      <c r="AW303" s="14" t="s">
        <v>32</v>
      </c>
      <c r="AX303" s="14" t="s">
        <v>81</v>
      </c>
      <c r="AY303" s="191" t="s">
        <v>142</v>
      </c>
    </row>
    <row r="304" spans="1:65" s="2" customFormat="1" ht="21.75" customHeight="1">
      <c r="A304" s="32"/>
      <c r="B304" s="165"/>
      <c r="C304" s="166" t="s">
        <v>385</v>
      </c>
      <c r="D304" s="166" t="s">
        <v>144</v>
      </c>
      <c r="E304" s="167" t="s">
        <v>386</v>
      </c>
      <c r="F304" s="168" t="s">
        <v>387</v>
      </c>
      <c r="G304" s="169" t="s">
        <v>336</v>
      </c>
      <c r="H304" s="170">
        <v>360</v>
      </c>
      <c r="I304" s="171"/>
      <c r="J304" s="172">
        <f>ROUND(I304*H304,2)</f>
        <v>0</v>
      </c>
      <c r="K304" s="168" t="s">
        <v>1</v>
      </c>
      <c r="L304" s="33"/>
      <c r="M304" s="173" t="s">
        <v>1</v>
      </c>
      <c r="N304" s="174" t="s">
        <v>40</v>
      </c>
      <c r="O304" s="58"/>
      <c r="P304" s="175">
        <f>O304*H304</f>
        <v>0</v>
      </c>
      <c r="Q304" s="175">
        <v>0</v>
      </c>
      <c r="R304" s="175">
        <f>Q304*H304</f>
        <v>0</v>
      </c>
      <c r="S304" s="175">
        <v>0</v>
      </c>
      <c r="T304" s="176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7" t="s">
        <v>149</v>
      </c>
      <c r="AT304" s="177" t="s">
        <v>144</v>
      </c>
      <c r="AU304" s="177" t="s">
        <v>83</v>
      </c>
      <c r="AY304" s="17" t="s">
        <v>142</v>
      </c>
      <c r="BE304" s="178">
        <f>IF(N304="základní",J304,0)</f>
        <v>0</v>
      </c>
      <c r="BF304" s="178">
        <f>IF(N304="snížená",J304,0)</f>
        <v>0</v>
      </c>
      <c r="BG304" s="178">
        <f>IF(N304="zákl. přenesená",J304,0)</f>
        <v>0</v>
      </c>
      <c r="BH304" s="178">
        <f>IF(N304="sníž. přenesená",J304,0)</f>
        <v>0</v>
      </c>
      <c r="BI304" s="178">
        <f>IF(N304="nulová",J304,0)</f>
        <v>0</v>
      </c>
      <c r="BJ304" s="17" t="s">
        <v>81</v>
      </c>
      <c r="BK304" s="178">
        <f>ROUND(I304*H304,2)</f>
        <v>0</v>
      </c>
      <c r="BL304" s="17" t="s">
        <v>149</v>
      </c>
      <c r="BM304" s="177" t="s">
        <v>388</v>
      </c>
    </row>
    <row r="305" spans="1:47" s="2" customFormat="1" ht="39">
      <c r="A305" s="32"/>
      <c r="B305" s="33"/>
      <c r="C305" s="32"/>
      <c r="D305" s="179" t="s">
        <v>151</v>
      </c>
      <c r="E305" s="32"/>
      <c r="F305" s="180" t="s">
        <v>389</v>
      </c>
      <c r="G305" s="32"/>
      <c r="H305" s="32"/>
      <c r="I305" s="101"/>
      <c r="J305" s="32"/>
      <c r="K305" s="32"/>
      <c r="L305" s="33"/>
      <c r="M305" s="181"/>
      <c r="N305" s="182"/>
      <c r="O305" s="58"/>
      <c r="P305" s="58"/>
      <c r="Q305" s="58"/>
      <c r="R305" s="58"/>
      <c r="S305" s="58"/>
      <c r="T305" s="5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151</v>
      </c>
      <c r="AU305" s="17" t="s">
        <v>83</v>
      </c>
    </row>
    <row r="306" spans="2:51" s="14" customFormat="1" ht="11.25">
      <c r="B306" s="190"/>
      <c r="D306" s="179" t="s">
        <v>153</v>
      </c>
      <c r="E306" s="191" t="s">
        <v>1</v>
      </c>
      <c r="F306" s="192" t="s">
        <v>390</v>
      </c>
      <c r="H306" s="193">
        <v>360</v>
      </c>
      <c r="I306" s="194"/>
      <c r="L306" s="190"/>
      <c r="M306" s="195"/>
      <c r="N306" s="196"/>
      <c r="O306" s="196"/>
      <c r="P306" s="196"/>
      <c r="Q306" s="196"/>
      <c r="R306" s="196"/>
      <c r="S306" s="196"/>
      <c r="T306" s="197"/>
      <c r="AT306" s="191" t="s">
        <v>153</v>
      </c>
      <c r="AU306" s="191" t="s">
        <v>83</v>
      </c>
      <c r="AV306" s="14" t="s">
        <v>83</v>
      </c>
      <c r="AW306" s="14" t="s">
        <v>32</v>
      </c>
      <c r="AX306" s="14" t="s">
        <v>81</v>
      </c>
      <c r="AY306" s="191" t="s">
        <v>142</v>
      </c>
    </row>
    <row r="307" spans="1:65" s="2" customFormat="1" ht="21.75" customHeight="1">
      <c r="A307" s="32"/>
      <c r="B307" s="165"/>
      <c r="C307" s="166" t="s">
        <v>220</v>
      </c>
      <c r="D307" s="166" t="s">
        <v>144</v>
      </c>
      <c r="E307" s="167" t="s">
        <v>391</v>
      </c>
      <c r="F307" s="168" t="s">
        <v>392</v>
      </c>
      <c r="G307" s="169" t="s">
        <v>393</v>
      </c>
      <c r="H307" s="170">
        <v>87</v>
      </c>
      <c r="I307" s="171"/>
      <c r="J307" s="172">
        <f>ROUND(I307*H307,2)</f>
        <v>0</v>
      </c>
      <c r="K307" s="168" t="s">
        <v>148</v>
      </c>
      <c r="L307" s="33"/>
      <c r="M307" s="173" t="s">
        <v>1</v>
      </c>
      <c r="N307" s="174" t="s">
        <v>40</v>
      </c>
      <c r="O307" s="58"/>
      <c r="P307" s="175">
        <f>O307*H307</f>
        <v>0</v>
      </c>
      <c r="Q307" s="175">
        <v>0</v>
      </c>
      <c r="R307" s="175">
        <f>Q307*H307</f>
        <v>0</v>
      </c>
      <c r="S307" s="175">
        <v>0</v>
      </c>
      <c r="T307" s="176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7" t="s">
        <v>149</v>
      </c>
      <c r="AT307" s="177" t="s">
        <v>144</v>
      </c>
      <c r="AU307" s="177" t="s">
        <v>83</v>
      </c>
      <c r="AY307" s="17" t="s">
        <v>142</v>
      </c>
      <c r="BE307" s="178">
        <f>IF(N307="základní",J307,0)</f>
        <v>0</v>
      </c>
      <c r="BF307" s="178">
        <f>IF(N307="snížená",J307,0)</f>
        <v>0</v>
      </c>
      <c r="BG307" s="178">
        <f>IF(N307="zákl. přenesená",J307,0)</f>
        <v>0</v>
      </c>
      <c r="BH307" s="178">
        <f>IF(N307="sníž. přenesená",J307,0)</f>
        <v>0</v>
      </c>
      <c r="BI307" s="178">
        <f>IF(N307="nulová",J307,0)</f>
        <v>0</v>
      </c>
      <c r="BJ307" s="17" t="s">
        <v>81</v>
      </c>
      <c r="BK307" s="178">
        <f>ROUND(I307*H307,2)</f>
        <v>0</v>
      </c>
      <c r="BL307" s="17" t="s">
        <v>149</v>
      </c>
      <c r="BM307" s="177" t="s">
        <v>394</v>
      </c>
    </row>
    <row r="308" spans="1:47" s="2" customFormat="1" ht="29.25">
      <c r="A308" s="32"/>
      <c r="B308" s="33"/>
      <c r="C308" s="32"/>
      <c r="D308" s="179" t="s">
        <v>151</v>
      </c>
      <c r="E308" s="32"/>
      <c r="F308" s="180" t="s">
        <v>395</v>
      </c>
      <c r="G308" s="32"/>
      <c r="H308" s="32"/>
      <c r="I308" s="101"/>
      <c r="J308" s="32"/>
      <c r="K308" s="32"/>
      <c r="L308" s="33"/>
      <c r="M308" s="181"/>
      <c r="N308" s="182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151</v>
      </c>
      <c r="AU308" s="17" t="s">
        <v>83</v>
      </c>
    </row>
    <row r="309" spans="1:47" s="2" customFormat="1" ht="19.5">
      <c r="A309" s="32"/>
      <c r="B309" s="33"/>
      <c r="C309" s="32"/>
      <c r="D309" s="179" t="s">
        <v>167</v>
      </c>
      <c r="E309" s="32"/>
      <c r="F309" s="198" t="s">
        <v>168</v>
      </c>
      <c r="G309" s="32"/>
      <c r="H309" s="32"/>
      <c r="I309" s="101"/>
      <c r="J309" s="32"/>
      <c r="K309" s="32"/>
      <c r="L309" s="33"/>
      <c r="M309" s="181"/>
      <c r="N309" s="182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167</v>
      </c>
      <c r="AU309" s="17" t="s">
        <v>83</v>
      </c>
    </row>
    <row r="310" spans="2:51" s="14" customFormat="1" ht="11.25">
      <c r="B310" s="190"/>
      <c r="D310" s="179" t="s">
        <v>153</v>
      </c>
      <c r="E310" s="191" t="s">
        <v>1</v>
      </c>
      <c r="F310" s="192" t="s">
        <v>396</v>
      </c>
      <c r="H310" s="193">
        <v>87</v>
      </c>
      <c r="I310" s="194"/>
      <c r="L310" s="190"/>
      <c r="M310" s="195"/>
      <c r="N310" s="196"/>
      <c r="O310" s="196"/>
      <c r="P310" s="196"/>
      <c r="Q310" s="196"/>
      <c r="R310" s="196"/>
      <c r="S310" s="196"/>
      <c r="T310" s="197"/>
      <c r="AT310" s="191" t="s">
        <v>153</v>
      </c>
      <c r="AU310" s="191" t="s">
        <v>83</v>
      </c>
      <c r="AV310" s="14" t="s">
        <v>83</v>
      </c>
      <c r="AW310" s="14" t="s">
        <v>32</v>
      </c>
      <c r="AX310" s="14" t="s">
        <v>81</v>
      </c>
      <c r="AY310" s="191" t="s">
        <v>142</v>
      </c>
    </row>
    <row r="311" spans="1:65" s="2" customFormat="1" ht="16.5" customHeight="1">
      <c r="A311" s="32"/>
      <c r="B311" s="165"/>
      <c r="C311" s="207" t="s">
        <v>397</v>
      </c>
      <c r="D311" s="207" t="s">
        <v>323</v>
      </c>
      <c r="E311" s="208" t="s">
        <v>398</v>
      </c>
      <c r="F311" s="209" t="s">
        <v>399</v>
      </c>
      <c r="G311" s="210" t="s">
        <v>164</v>
      </c>
      <c r="H311" s="211">
        <v>34.8</v>
      </c>
      <c r="I311" s="212"/>
      <c r="J311" s="213">
        <f>ROUND(I311*H311,2)</f>
        <v>0</v>
      </c>
      <c r="K311" s="209" t="s">
        <v>1</v>
      </c>
      <c r="L311" s="214"/>
      <c r="M311" s="215" t="s">
        <v>1</v>
      </c>
      <c r="N311" s="216" t="s">
        <v>40</v>
      </c>
      <c r="O311" s="58"/>
      <c r="P311" s="175">
        <f>O311*H311</f>
        <v>0</v>
      </c>
      <c r="Q311" s="175">
        <v>0.21</v>
      </c>
      <c r="R311" s="175">
        <f>Q311*H311</f>
        <v>7.307999999999999</v>
      </c>
      <c r="S311" s="175">
        <v>0</v>
      </c>
      <c r="T311" s="176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7" t="s">
        <v>204</v>
      </c>
      <c r="AT311" s="177" t="s">
        <v>323</v>
      </c>
      <c r="AU311" s="177" t="s">
        <v>83</v>
      </c>
      <c r="AY311" s="17" t="s">
        <v>142</v>
      </c>
      <c r="BE311" s="178">
        <f>IF(N311="základní",J311,0)</f>
        <v>0</v>
      </c>
      <c r="BF311" s="178">
        <f>IF(N311="snížená",J311,0)</f>
        <v>0</v>
      </c>
      <c r="BG311" s="178">
        <f>IF(N311="zákl. přenesená",J311,0)</f>
        <v>0</v>
      </c>
      <c r="BH311" s="178">
        <f>IF(N311="sníž. přenesená",J311,0)</f>
        <v>0</v>
      </c>
      <c r="BI311" s="178">
        <f>IF(N311="nulová",J311,0)</f>
        <v>0</v>
      </c>
      <c r="BJ311" s="17" t="s">
        <v>81</v>
      </c>
      <c r="BK311" s="178">
        <f>ROUND(I311*H311,2)</f>
        <v>0</v>
      </c>
      <c r="BL311" s="17" t="s">
        <v>149</v>
      </c>
      <c r="BM311" s="177" t="s">
        <v>400</v>
      </c>
    </row>
    <row r="312" spans="1:47" s="2" customFormat="1" ht="19.5">
      <c r="A312" s="32"/>
      <c r="B312" s="33"/>
      <c r="C312" s="32"/>
      <c r="D312" s="179" t="s">
        <v>151</v>
      </c>
      <c r="E312" s="32"/>
      <c r="F312" s="180" t="s">
        <v>401</v>
      </c>
      <c r="G312" s="32"/>
      <c r="H312" s="32"/>
      <c r="I312" s="101"/>
      <c r="J312" s="32"/>
      <c r="K312" s="32"/>
      <c r="L312" s="33"/>
      <c r="M312" s="181"/>
      <c r="N312" s="182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151</v>
      </c>
      <c r="AU312" s="17" t="s">
        <v>83</v>
      </c>
    </row>
    <row r="313" spans="2:51" s="14" customFormat="1" ht="11.25">
      <c r="B313" s="190"/>
      <c r="D313" s="179" t="s">
        <v>153</v>
      </c>
      <c r="E313" s="191" t="s">
        <v>1</v>
      </c>
      <c r="F313" s="192" t="s">
        <v>402</v>
      </c>
      <c r="H313" s="193">
        <v>34.8</v>
      </c>
      <c r="I313" s="194"/>
      <c r="L313" s="190"/>
      <c r="M313" s="195"/>
      <c r="N313" s="196"/>
      <c r="O313" s="196"/>
      <c r="P313" s="196"/>
      <c r="Q313" s="196"/>
      <c r="R313" s="196"/>
      <c r="S313" s="196"/>
      <c r="T313" s="197"/>
      <c r="AT313" s="191" t="s">
        <v>153</v>
      </c>
      <c r="AU313" s="191" t="s">
        <v>83</v>
      </c>
      <c r="AV313" s="14" t="s">
        <v>83</v>
      </c>
      <c r="AW313" s="14" t="s">
        <v>32</v>
      </c>
      <c r="AX313" s="14" t="s">
        <v>81</v>
      </c>
      <c r="AY313" s="191" t="s">
        <v>142</v>
      </c>
    </row>
    <row r="314" spans="1:65" s="2" customFormat="1" ht="21.75" customHeight="1">
      <c r="A314" s="32"/>
      <c r="B314" s="165"/>
      <c r="C314" s="166" t="s">
        <v>403</v>
      </c>
      <c r="D314" s="166" t="s">
        <v>144</v>
      </c>
      <c r="E314" s="167" t="s">
        <v>404</v>
      </c>
      <c r="F314" s="168" t="s">
        <v>405</v>
      </c>
      <c r="G314" s="169" t="s">
        <v>393</v>
      </c>
      <c r="H314" s="170">
        <v>5</v>
      </c>
      <c r="I314" s="171"/>
      <c r="J314" s="172">
        <f>ROUND(I314*H314,2)</f>
        <v>0</v>
      </c>
      <c r="K314" s="168" t="s">
        <v>148</v>
      </c>
      <c r="L314" s="33"/>
      <c r="M314" s="173" t="s">
        <v>1</v>
      </c>
      <c r="N314" s="174" t="s">
        <v>40</v>
      </c>
      <c r="O314" s="58"/>
      <c r="P314" s="175">
        <f>O314*H314</f>
        <v>0</v>
      </c>
      <c r="Q314" s="175">
        <v>0</v>
      </c>
      <c r="R314" s="175">
        <f>Q314*H314</f>
        <v>0</v>
      </c>
      <c r="S314" s="175">
        <v>0</v>
      </c>
      <c r="T314" s="176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7" t="s">
        <v>149</v>
      </c>
      <c r="AT314" s="177" t="s">
        <v>144</v>
      </c>
      <c r="AU314" s="177" t="s">
        <v>83</v>
      </c>
      <c r="AY314" s="17" t="s">
        <v>142</v>
      </c>
      <c r="BE314" s="178">
        <f>IF(N314="základní",J314,0)</f>
        <v>0</v>
      </c>
      <c r="BF314" s="178">
        <f>IF(N314="snížená",J314,0)</f>
        <v>0</v>
      </c>
      <c r="BG314" s="178">
        <f>IF(N314="zákl. přenesená",J314,0)</f>
        <v>0</v>
      </c>
      <c r="BH314" s="178">
        <f>IF(N314="sníž. přenesená",J314,0)</f>
        <v>0</v>
      </c>
      <c r="BI314" s="178">
        <f>IF(N314="nulová",J314,0)</f>
        <v>0</v>
      </c>
      <c r="BJ314" s="17" t="s">
        <v>81</v>
      </c>
      <c r="BK314" s="178">
        <f>ROUND(I314*H314,2)</f>
        <v>0</v>
      </c>
      <c r="BL314" s="17" t="s">
        <v>149</v>
      </c>
      <c r="BM314" s="177" t="s">
        <v>406</v>
      </c>
    </row>
    <row r="315" spans="1:47" s="2" customFormat="1" ht="29.25">
      <c r="A315" s="32"/>
      <c r="B315" s="33"/>
      <c r="C315" s="32"/>
      <c r="D315" s="179" t="s">
        <v>151</v>
      </c>
      <c r="E315" s="32"/>
      <c r="F315" s="180" t="s">
        <v>407</v>
      </c>
      <c r="G315" s="32"/>
      <c r="H315" s="32"/>
      <c r="I315" s="101"/>
      <c r="J315" s="32"/>
      <c r="K315" s="32"/>
      <c r="L315" s="33"/>
      <c r="M315" s="181"/>
      <c r="N315" s="182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151</v>
      </c>
      <c r="AU315" s="17" t="s">
        <v>83</v>
      </c>
    </row>
    <row r="316" spans="1:47" s="2" customFormat="1" ht="19.5">
      <c r="A316" s="32"/>
      <c r="B316" s="33"/>
      <c r="C316" s="32"/>
      <c r="D316" s="179" t="s">
        <v>167</v>
      </c>
      <c r="E316" s="32"/>
      <c r="F316" s="198" t="s">
        <v>168</v>
      </c>
      <c r="G316" s="32"/>
      <c r="H316" s="32"/>
      <c r="I316" s="101"/>
      <c r="J316" s="32"/>
      <c r="K316" s="32"/>
      <c r="L316" s="33"/>
      <c r="M316" s="181"/>
      <c r="N316" s="182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167</v>
      </c>
      <c r="AU316" s="17" t="s">
        <v>83</v>
      </c>
    </row>
    <row r="317" spans="2:51" s="14" customFormat="1" ht="11.25">
      <c r="B317" s="190"/>
      <c r="D317" s="179" t="s">
        <v>153</v>
      </c>
      <c r="E317" s="191" t="s">
        <v>1</v>
      </c>
      <c r="F317" s="192" t="s">
        <v>181</v>
      </c>
      <c r="H317" s="193">
        <v>5</v>
      </c>
      <c r="I317" s="194"/>
      <c r="L317" s="190"/>
      <c r="M317" s="195"/>
      <c r="N317" s="196"/>
      <c r="O317" s="196"/>
      <c r="P317" s="196"/>
      <c r="Q317" s="196"/>
      <c r="R317" s="196"/>
      <c r="S317" s="196"/>
      <c r="T317" s="197"/>
      <c r="AT317" s="191" t="s">
        <v>153</v>
      </c>
      <c r="AU317" s="191" t="s">
        <v>83</v>
      </c>
      <c r="AV317" s="14" t="s">
        <v>83</v>
      </c>
      <c r="AW317" s="14" t="s">
        <v>32</v>
      </c>
      <c r="AX317" s="14" t="s">
        <v>81</v>
      </c>
      <c r="AY317" s="191" t="s">
        <v>142</v>
      </c>
    </row>
    <row r="318" spans="1:65" s="2" customFormat="1" ht="16.5" customHeight="1">
      <c r="A318" s="32"/>
      <c r="B318" s="165"/>
      <c r="C318" s="207" t="s">
        <v>408</v>
      </c>
      <c r="D318" s="207" t="s">
        <v>323</v>
      </c>
      <c r="E318" s="208" t="s">
        <v>409</v>
      </c>
      <c r="F318" s="209" t="s">
        <v>399</v>
      </c>
      <c r="G318" s="210" t="s">
        <v>164</v>
      </c>
      <c r="H318" s="211">
        <v>0.1</v>
      </c>
      <c r="I318" s="212"/>
      <c r="J318" s="213">
        <f>ROUND(I318*H318,2)</f>
        <v>0</v>
      </c>
      <c r="K318" s="209" t="s">
        <v>1</v>
      </c>
      <c r="L318" s="214"/>
      <c r="M318" s="215" t="s">
        <v>1</v>
      </c>
      <c r="N318" s="216" t="s">
        <v>40</v>
      </c>
      <c r="O318" s="58"/>
      <c r="P318" s="175">
        <f>O318*H318</f>
        <v>0</v>
      </c>
      <c r="Q318" s="175">
        <v>0.21</v>
      </c>
      <c r="R318" s="175">
        <f>Q318*H318</f>
        <v>0.021</v>
      </c>
      <c r="S318" s="175">
        <v>0</v>
      </c>
      <c r="T318" s="17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7" t="s">
        <v>204</v>
      </c>
      <c r="AT318" s="177" t="s">
        <v>323</v>
      </c>
      <c r="AU318" s="177" t="s">
        <v>83</v>
      </c>
      <c r="AY318" s="17" t="s">
        <v>142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7" t="s">
        <v>81</v>
      </c>
      <c r="BK318" s="178">
        <f>ROUND(I318*H318,2)</f>
        <v>0</v>
      </c>
      <c r="BL318" s="17" t="s">
        <v>149</v>
      </c>
      <c r="BM318" s="177" t="s">
        <v>410</v>
      </c>
    </row>
    <row r="319" spans="1:47" s="2" customFormat="1" ht="19.5">
      <c r="A319" s="32"/>
      <c r="B319" s="33"/>
      <c r="C319" s="32"/>
      <c r="D319" s="179" t="s">
        <v>151</v>
      </c>
      <c r="E319" s="32"/>
      <c r="F319" s="180" t="s">
        <v>401</v>
      </c>
      <c r="G319" s="32"/>
      <c r="H319" s="32"/>
      <c r="I319" s="101"/>
      <c r="J319" s="32"/>
      <c r="K319" s="32"/>
      <c r="L319" s="33"/>
      <c r="M319" s="181"/>
      <c r="N319" s="182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151</v>
      </c>
      <c r="AU319" s="17" t="s">
        <v>83</v>
      </c>
    </row>
    <row r="320" spans="2:51" s="14" customFormat="1" ht="11.25">
      <c r="B320" s="190"/>
      <c r="D320" s="179" t="s">
        <v>153</v>
      </c>
      <c r="E320" s="191" t="s">
        <v>1</v>
      </c>
      <c r="F320" s="192" t="s">
        <v>411</v>
      </c>
      <c r="H320" s="193">
        <v>0.1</v>
      </c>
      <c r="I320" s="194"/>
      <c r="L320" s="190"/>
      <c r="M320" s="195"/>
      <c r="N320" s="196"/>
      <c r="O320" s="196"/>
      <c r="P320" s="196"/>
      <c r="Q320" s="196"/>
      <c r="R320" s="196"/>
      <c r="S320" s="196"/>
      <c r="T320" s="197"/>
      <c r="AT320" s="191" t="s">
        <v>153</v>
      </c>
      <c r="AU320" s="191" t="s">
        <v>83</v>
      </c>
      <c r="AV320" s="14" t="s">
        <v>83</v>
      </c>
      <c r="AW320" s="14" t="s">
        <v>32</v>
      </c>
      <c r="AX320" s="14" t="s">
        <v>81</v>
      </c>
      <c r="AY320" s="191" t="s">
        <v>142</v>
      </c>
    </row>
    <row r="321" spans="1:65" s="2" customFormat="1" ht="21.75" customHeight="1">
      <c r="A321" s="32"/>
      <c r="B321" s="165"/>
      <c r="C321" s="166" t="s">
        <v>412</v>
      </c>
      <c r="D321" s="166" t="s">
        <v>144</v>
      </c>
      <c r="E321" s="167" t="s">
        <v>413</v>
      </c>
      <c r="F321" s="168" t="s">
        <v>414</v>
      </c>
      <c r="G321" s="169" t="s">
        <v>393</v>
      </c>
      <c r="H321" s="170">
        <v>5</v>
      </c>
      <c r="I321" s="171"/>
      <c r="J321" s="172">
        <f>ROUND(I321*H321,2)</f>
        <v>0</v>
      </c>
      <c r="K321" s="168" t="s">
        <v>148</v>
      </c>
      <c r="L321" s="33"/>
      <c r="M321" s="173" t="s">
        <v>1</v>
      </c>
      <c r="N321" s="174" t="s">
        <v>40</v>
      </c>
      <c r="O321" s="58"/>
      <c r="P321" s="175">
        <f>O321*H321</f>
        <v>0</v>
      </c>
      <c r="Q321" s="175">
        <v>0</v>
      </c>
      <c r="R321" s="175">
        <f>Q321*H321</f>
        <v>0</v>
      </c>
      <c r="S321" s="175">
        <v>0</v>
      </c>
      <c r="T321" s="176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7" t="s">
        <v>149</v>
      </c>
      <c r="AT321" s="177" t="s">
        <v>144</v>
      </c>
      <c r="AU321" s="177" t="s">
        <v>83</v>
      </c>
      <c r="AY321" s="17" t="s">
        <v>142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7" t="s">
        <v>81</v>
      </c>
      <c r="BK321" s="178">
        <f>ROUND(I321*H321,2)</f>
        <v>0</v>
      </c>
      <c r="BL321" s="17" t="s">
        <v>149</v>
      </c>
      <c r="BM321" s="177" t="s">
        <v>415</v>
      </c>
    </row>
    <row r="322" spans="1:47" s="2" customFormat="1" ht="29.25">
      <c r="A322" s="32"/>
      <c r="B322" s="33"/>
      <c r="C322" s="32"/>
      <c r="D322" s="179" t="s">
        <v>151</v>
      </c>
      <c r="E322" s="32"/>
      <c r="F322" s="180" t="s">
        <v>416</v>
      </c>
      <c r="G322" s="32"/>
      <c r="H322" s="32"/>
      <c r="I322" s="101"/>
      <c r="J322" s="32"/>
      <c r="K322" s="32"/>
      <c r="L322" s="33"/>
      <c r="M322" s="181"/>
      <c r="N322" s="182"/>
      <c r="O322" s="58"/>
      <c r="P322" s="58"/>
      <c r="Q322" s="58"/>
      <c r="R322" s="58"/>
      <c r="S322" s="58"/>
      <c r="T322" s="59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151</v>
      </c>
      <c r="AU322" s="17" t="s">
        <v>83</v>
      </c>
    </row>
    <row r="323" spans="1:47" s="2" customFormat="1" ht="19.5">
      <c r="A323" s="32"/>
      <c r="B323" s="33"/>
      <c r="C323" s="32"/>
      <c r="D323" s="179" t="s">
        <v>167</v>
      </c>
      <c r="E323" s="32"/>
      <c r="F323" s="198" t="s">
        <v>168</v>
      </c>
      <c r="G323" s="32"/>
      <c r="H323" s="32"/>
      <c r="I323" s="101"/>
      <c r="J323" s="32"/>
      <c r="K323" s="32"/>
      <c r="L323" s="33"/>
      <c r="M323" s="181"/>
      <c r="N323" s="182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167</v>
      </c>
      <c r="AU323" s="17" t="s">
        <v>83</v>
      </c>
    </row>
    <row r="324" spans="1:65" s="2" customFormat="1" ht="16.5" customHeight="1">
      <c r="A324" s="32"/>
      <c r="B324" s="165"/>
      <c r="C324" s="207" t="s">
        <v>417</v>
      </c>
      <c r="D324" s="207" t="s">
        <v>323</v>
      </c>
      <c r="E324" s="208" t="s">
        <v>418</v>
      </c>
      <c r="F324" s="209" t="s">
        <v>419</v>
      </c>
      <c r="G324" s="210" t="s">
        <v>393</v>
      </c>
      <c r="H324" s="211">
        <v>5</v>
      </c>
      <c r="I324" s="212"/>
      <c r="J324" s="213">
        <f>ROUND(I324*H324,2)</f>
        <v>0</v>
      </c>
      <c r="K324" s="209" t="s">
        <v>1</v>
      </c>
      <c r="L324" s="214"/>
      <c r="M324" s="215" t="s">
        <v>1</v>
      </c>
      <c r="N324" s="216" t="s">
        <v>40</v>
      </c>
      <c r="O324" s="58"/>
      <c r="P324" s="175">
        <f>O324*H324</f>
        <v>0</v>
      </c>
      <c r="Q324" s="175">
        <v>0.015</v>
      </c>
      <c r="R324" s="175">
        <f>Q324*H324</f>
        <v>0.075</v>
      </c>
      <c r="S324" s="175">
        <v>0</v>
      </c>
      <c r="T324" s="17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7" t="s">
        <v>204</v>
      </c>
      <c r="AT324" s="177" t="s">
        <v>323</v>
      </c>
      <c r="AU324" s="177" t="s">
        <v>83</v>
      </c>
      <c r="AY324" s="17" t="s">
        <v>142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17" t="s">
        <v>81</v>
      </c>
      <c r="BK324" s="178">
        <f>ROUND(I324*H324,2)</f>
        <v>0</v>
      </c>
      <c r="BL324" s="17" t="s">
        <v>149</v>
      </c>
      <c r="BM324" s="177" t="s">
        <v>420</v>
      </c>
    </row>
    <row r="325" spans="1:47" s="2" customFormat="1" ht="11.25">
      <c r="A325" s="32"/>
      <c r="B325" s="33"/>
      <c r="C325" s="32"/>
      <c r="D325" s="179" t="s">
        <v>151</v>
      </c>
      <c r="E325" s="32"/>
      <c r="F325" s="180" t="s">
        <v>419</v>
      </c>
      <c r="G325" s="32"/>
      <c r="H325" s="32"/>
      <c r="I325" s="101"/>
      <c r="J325" s="32"/>
      <c r="K325" s="32"/>
      <c r="L325" s="33"/>
      <c r="M325" s="181"/>
      <c r="N325" s="182"/>
      <c r="O325" s="58"/>
      <c r="P325" s="58"/>
      <c r="Q325" s="58"/>
      <c r="R325" s="58"/>
      <c r="S325" s="58"/>
      <c r="T325" s="59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151</v>
      </c>
      <c r="AU325" s="17" t="s">
        <v>83</v>
      </c>
    </row>
    <row r="326" spans="1:65" s="2" customFormat="1" ht="21.75" customHeight="1">
      <c r="A326" s="32"/>
      <c r="B326" s="165"/>
      <c r="C326" s="166" t="s">
        <v>421</v>
      </c>
      <c r="D326" s="166" t="s">
        <v>144</v>
      </c>
      <c r="E326" s="167" t="s">
        <v>422</v>
      </c>
      <c r="F326" s="168" t="s">
        <v>423</v>
      </c>
      <c r="G326" s="169" t="s">
        <v>393</v>
      </c>
      <c r="H326" s="170">
        <v>87</v>
      </c>
      <c r="I326" s="171"/>
      <c r="J326" s="172">
        <f>ROUND(I326*H326,2)</f>
        <v>0</v>
      </c>
      <c r="K326" s="168" t="s">
        <v>148</v>
      </c>
      <c r="L326" s="33"/>
      <c r="M326" s="173" t="s">
        <v>1</v>
      </c>
      <c r="N326" s="174" t="s">
        <v>40</v>
      </c>
      <c r="O326" s="58"/>
      <c r="P326" s="175">
        <f>O326*H326</f>
        <v>0</v>
      </c>
      <c r="Q326" s="175">
        <v>0</v>
      </c>
      <c r="R326" s="175">
        <f>Q326*H326</f>
        <v>0</v>
      </c>
      <c r="S326" s="175">
        <v>0</v>
      </c>
      <c r="T326" s="176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7" t="s">
        <v>149</v>
      </c>
      <c r="AT326" s="177" t="s">
        <v>144</v>
      </c>
      <c r="AU326" s="177" t="s">
        <v>83</v>
      </c>
      <c r="AY326" s="17" t="s">
        <v>142</v>
      </c>
      <c r="BE326" s="178">
        <f>IF(N326="základní",J326,0)</f>
        <v>0</v>
      </c>
      <c r="BF326" s="178">
        <f>IF(N326="snížená",J326,0)</f>
        <v>0</v>
      </c>
      <c r="BG326" s="178">
        <f>IF(N326="zákl. přenesená",J326,0)</f>
        <v>0</v>
      </c>
      <c r="BH326" s="178">
        <f>IF(N326="sníž. přenesená",J326,0)</f>
        <v>0</v>
      </c>
      <c r="BI326" s="178">
        <f>IF(N326="nulová",J326,0)</f>
        <v>0</v>
      </c>
      <c r="BJ326" s="17" t="s">
        <v>81</v>
      </c>
      <c r="BK326" s="178">
        <f>ROUND(I326*H326,2)</f>
        <v>0</v>
      </c>
      <c r="BL326" s="17" t="s">
        <v>149</v>
      </c>
      <c r="BM326" s="177" t="s">
        <v>424</v>
      </c>
    </row>
    <row r="327" spans="1:47" s="2" customFormat="1" ht="29.25">
      <c r="A327" s="32"/>
      <c r="B327" s="33"/>
      <c r="C327" s="32"/>
      <c r="D327" s="179" t="s">
        <v>151</v>
      </c>
      <c r="E327" s="32"/>
      <c r="F327" s="180" t="s">
        <v>425</v>
      </c>
      <c r="G327" s="32"/>
      <c r="H327" s="32"/>
      <c r="I327" s="101"/>
      <c r="J327" s="32"/>
      <c r="K327" s="32"/>
      <c r="L327" s="33"/>
      <c r="M327" s="181"/>
      <c r="N327" s="182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151</v>
      </c>
      <c r="AU327" s="17" t="s">
        <v>83</v>
      </c>
    </row>
    <row r="328" spans="1:65" s="2" customFormat="1" ht="16.5" customHeight="1">
      <c r="A328" s="32"/>
      <c r="B328" s="165"/>
      <c r="C328" s="207" t="s">
        <v>426</v>
      </c>
      <c r="D328" s="207" t="s">
        <v>323</v>
      </c>
      <c r="E328" s="208" t="s">
        <v>427</v>
      </c>
      <c r="F328" s="209" t="s">
        <v>428</v>
      </c>
      <c r="G328" s="210" t="s">
        <v>393</v>
      </c>
      <c r="H328" s="211">
        <v>11</v>
      </c>
      <c r="I328" s="212"/>
      <c r="J328" s="213">
        <f>ROUND(I328*H328,2)</f>
        <v>0</v>
      </c>
      <c r="K328" s="209" t="s">
        <v>148</v>
      </c>
      <c r="L328" s="214"/>
      <c r="M328" s="215" t="s">
        <v>1</v>
      </c>
      <c r="N328" s="216" t="s">
        <v>40</v>
      </c>
      <c r="O328" s="58"/>
      <c r="P328" s="175">
        <f>O328*H328</f>
        <v>0</v>
      </c>
      <c r="Q328" s="175">
        <v>0.015</v>
      </c>
      <c r="R328" s="175">
        <f>Q328*H328</f>
        <v>0.16499999999999998</v>
      </c>
      <c r="S328" s="175">
        <v>0</v>
      </c>
      <c r="T328" s="176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7" t="s">
        <v>204</v>
      </c>
      <c r="AT328" s="177" t="s">
        <v>323</v>
      </c>
      <c r="AU328" s="177" t="s">
        <v>83</v>
      </c>
      <c r="AY328" s="17" t="s">
        <v>142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7" t="s">
        <v>81</v>
      </c>
      <c r="BK328" s="178">
        <f>ROUND(I328*H328,2)</f>
        <v>0</v>
      </c>
      <c r="BL328" s="17" t="s">
        <v>149</v>
      </c>
      <c r="BM328" s="177" t="s">
        <v>429</v>
      </c>
    </row>
    <row r="329" spans="1:47" s="2" customFormat="1" ht="11.25">
      <c r="A329" s="32"/>
      <c r="B329" s="33"/>
      <c r="C329" s="32"/>
      <c r="D329" s="179" t="s">
        <v>151</v>
      </c>
      <c r="E329" s="32"/>
      <c r="F329" s="180" t="s">
        <v>428</v>
      </c>
      <c r="G329" s="32"/>
      <c r="H329" s="32"/>
      <c r="I329" s="101"/>
      <c r="J329" s="32"/>
      <c r="K329" s="32"/>
      <c r="L329" s="33"/>
      <c r="M329" s="181"/>
      <c r="N329" s="182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151</v>
      </c>
      <c r="AU329" s="17" t="s">
        <v>83</v>
      </c>
    </row>
    <row r="330" spans="1:65" s="2" customFormat="1" ht="16.5" customHeight="1">
      <c r="A330" s="32"/>
      <c r="B330" s="165"/>
      <c r="C330" s="207" t="s">
        <v>430</v>
      </c>
      <c r="D330" s="207" t="s">
        <v>323</v>
      </c>
      <c r="E330" s="208" t="s">
        <v>431</v>
      </c>
      <c r="F330" s="209" t="s">
        <v>432</v>
      </c>
      <c r="G330" s="210" t="s">
        <v>393</v>
      </c>
      <c r="H330" s="211">
        <v>10</v>
      </c>
      <c r="I330" s="212"/>
      <c r="J330" s="213">
        <f>ROUND(I330*H330,2)</f>
        <v>0</v>
      </c>
      <c r="K330" s="209" t="s">
        <v>1</v>
      </c>
      <c r="L330" s="214"/>
      <c r="M330" s="215" t="s">
        <v>1</v>
      </c>
      <c r="N330" s="216" t="s">
        <v>40</v>
      </c>
      <c r="O330" s="58"/>
      <c r="P330" s="175">
        <f>O330*H330</f>
        <v>0</v>
      </c>
      <c r="Q330" s="175">
        <v>0.015</v>
      </c>
      <c r="R330" s="175">
        <f>Q330*H330</f>
        <v>0.15</v>
      </c>
      <c r="S330" s="175">
        <v>0</v>
      </c>
      <c r="T330" s="17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7" t="s">
        <v>204</v>
      </c>
      <c r="AT330" s="177" t="s">
        <v>323</v>
      </c>
      <c r="AU330" s="177" t="s">
        <v>83</v>
      </c>
      <c r="AY330" s="17" t="s">
        <v>142</v>
      </c>
      <c r="BE330" s="178">
        <f>IF(N330="základní",J330,0)</f>
        <v>0</v>
      </c>
      <c r="BF330" s="178">
        <f>IF(N330="snížená",J330,0)</f>
        <v>0</v>
      </c>
      <c r="BG330" s="178">
        <f>IF(N330="zákl. přenesená",J330,0)</f>
        <v>0</v>
      </c>
      <c r="BH330" s="178">
        <f>IF(N330="sníž. přenesená",J330,0)</f>
        <v>0</v>
      </c>
      <c r="BI330" s="178">
        <f>IF(N330="nulová",J330,0)</f>
        <v>0</v>
      </c>
      <c r="BJ330" s="17" t="s">
        <v>81</v>
      </c>
      <c r="BK330" s="178">
        <f>ROUND(I330*H330,2)</f>
        <v>0</v>
      </c>
      <c r="BL330" s="17" t="s">
        <v>149</v>
      </c>
      <c r="BM330" s="177" t="s">
        <v>433</v>
      </c>
    </row>
    <row r="331" spans="1:47" s="2" customFormat="1" ht="11.25">
      <c r="A331" s="32"/>
      <c r="B331" s="33"/>
      <c r="C331" s="32"/>
      <c r="D331" s="179" t="s">
        <v>151</v>
      </c>
      <c r="E331" s="32"/>
      <c r="F331" s="180" t="s">
        <v>432</v>
      </c>
      <c r="G331" s="32"/>
      <c r="H331" s="32"/>
      <c r="I331" s="101"/>
      <c r="J331" s="32"/>
      <c r="K331" s="32"/>
      <c r="L331" s="33"/>
      <c r="M331" s="181"/>
      <c r="N331" s="182"/>
      <c r="O331" s="58"/>
      <c r="P331" s="58"/>
      <c r="Q331" s="58"/>
      <c r="R331" s="58"/>
      <c r="S331" s="58"/>
      <c r="T331" s="59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7" t="s">
        <v>151</v>
      </c>
      <c r="AU331" s="17" t="s">
        <v>83</v>
      </c>
    </row>
    <row r="332" spans="1:65" s="2" customFormat="1" ht="21.75" customHeight="1">
      <c r="A332" s="32"/>
      <c r="B332" s="165"/>
      <c r="C332" s="207" t="s">
        <v>434</v>
      </c>
      <c r="D332" s="207" t="s">
        <v>323</v>
      </c>
      <c r="E332" s="208" t="s">
        <v>435</v>
      </c>
      <c r="F332" s="209" t="s">
        <v>436</v>
      </c>
      <c r="G332" s="210" t="s">
        <v>393</v>
      </c>
      <c r="H332" s="211">
        <v>12</v>
      </c>
      <c r="I332" s="212"/>
      <c r="J332" s="213">
        <f>ROUND(I332*H332,2)</f>
        <v>0</v>
      </c>
      <c r="K332" s="209" t="s">
        <v>1</v>
      </c>
      <c r="L332" s="214"/>
      <c r="M332" s="215" t="s">
        <v>1</v>
      </c>
      <c r="N332" s="216" t="s">
        <v>40</v>
      </c>
      <c r="O332" s="58"/>
      <c r="P332" s="175">
        <f>O332*H332</f>
        <v>0</v>
      </c>
      <c r="Q332" s="175">
        <v>0.015</v>
      </c>
      <c r="R332" s="175">
        <f>Q332*H332</f>
        <v>0.18</v>
      </c>
      <c r="S332" s="175">
        <v>0</v>
      </c>
      <c r="T332" s="176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7" t="s">
        <v>204</v>
      </c>
      <c r="AT332" s="177" t="s">
        <v>323</v>
      </c>
      <c r="AU332" s="177" t="s">
        <v>83</v>
      </c>
      <c r="AY332" s="17" t="s">
        <v>142</v>
      </c>
      <c r="BE332" s="178">
        <f>IF(N332="základní",J332,0)</f>
        <v>0</v>
      </c>
      <c r="BF332" s="178">
        <f>IF(N332="snížená",J332,0)</f>
        <v>0</v>
      </c>
      <c r="BG332" s="178">
        <f>IF(N332="zákl. přenesená",J332,0)</f>
        <v>0</v>
      </c>
      <c r="BH332" s="178">
        <f>IF(N332="sníž. přenesená",J332,0)</f>
        <v>0</v>
      </c>
      <c r="BI332" s="178">
        <f>IF(N332="nulová",J332,0)</f>
        <v>0</v>
      </c>
      <c r="BJ332" s="17" t="s">
        <v>81</v>
      </c>
      <c r="BK332" s="178">
        <f>ROUND(I332*H332,2)</f>
        <v>0</v>
      </c>
      <c r="BL332" s="17" t="s">
        <v>149</v>
      </c>
      <c r="BM332" s="177" t="s">
        <v>437</v>
      </c>
    </row>
    <row r="333" spans="1:47" s="2" customFormat="1" ht="11.25">
      <c r="A333" s="32"/>
      <c r="B333" s="33"/>
      <c r="C333" s="32"/>
      <c r="D333" s="179" t="s">
        <v>151</v>
      </c>
      <c r="E333" s="32"/>
      <c r="F333" s="180" t="s">
        <v>436</v>
      </c>
      <c r="G333" s="32"/>
      <c r="H333" s="32"/>
      <c r="I333" s="101"/>
      <c r="J333" s="32"/>
      <c r="K333" s="32"/>
      <c r="L333" s="33"/>
      <c r="M333" s="181"/>
      <c r="N333" s="182"/>
      <c r="O333" s="58"/>
      <c r="P333" s="58"/>
      <c r="Q333" s="58"/>
      <c r="R333" s="58"/>
      <c r="S333" s="58"/>
      <c r="T333" s="59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7" t="s">
        <v>151</v>
      </c>
      <c r="AU333" s="17" t="s">
        <v>83</v>
      </c>
    </row>
    <row r="334" spans="1:65" s="2" customFormat="1" ht="21.75" customHeight="1">
      <c r="A334" s="32"/>
      <c r="B334" s="165"/>
      <c r="C334" s="207" t="s">
        <v>438</v>
      </c>
      <c r="D334" s="207" t="s">
        <v>323</v>
      </c>
      <c r="E334" s="208" t="s">
        <v>439</v>
      </c>
      <c r="F334" s="209" t="s">
        <v>440</v>
      </c>
      <c r="G334" s="210" t="s">
        <v>393</v>
      </c>
      <c r="H334" s="211">
        <v>10</v>
      </c>
      <c r="I334" s="212"/>
      <c r="J334" s="213">
        <f>ROUND(I334*H334,2)</f>
        <v>0</v>
      </c>
      <c r="K334" s="209" t="s">
        <v>1</v>
      </c>
      <c r="L334" s="214"/>
      <c r="M334" s="215" t="s">
        <v>1</v>
      </c>
      <c r="N334" s="216" t="s">
        <v>40</v>
      </c>
      <c r="O334" s="58"/>
      <c r="P334" s="175">
        <f>O334*H334</f>
        <v>0</v>
      </c>
      <c r="Q334" s="175">
        <v>0.015</v>
      </c>
      <c r="R334" s="175">
        <f>Q334*H334</f>
        <v>0.15</v>
      </c>
      <c r="S334" s="175">
        <v>0</v>
      </c>
      <c r="T334" s="17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7" t="s">
        <v>204</v>
      </c>
      <c r="AT334" s="177" t="s">
        <v>323</v>
      </c>
      <c r="AU334" s="177" t="s">
        <v>83</v>
      </c>
      <c r="AY334" s="17" t="s">
        <v>142</v>
      </c>
      <c r="BE334" s="178">
        <f>IF(N334="základní",J334,0)</f>
        <v>0</v>
      </c>
      <c r="BF334" s="178">
        <f>IF(N334="snížená",J334,0)</f>
        <v>0</v>
      </c>
      <c r="BG334" s="178">
        <f>IF(N334="zákl. přenesená",J334,0)</f>
        <v>0</v>
      </c>
      <c r="BH334" s="178">
        <f>IF(N334="sníž. přenesená",J334,0)</f>
        <v>0</v>
      </c>
      <c r="BI334" s="178">
        <f>IF(N334="nulová",J334,0)</f>
        <v>0</v>
      </c>
      <c r="BJ334" s="17" t="s">
        <v>81</v>
      </c>
      <c r="BK334" s="178">
        <f>ROUND(I334*H334,2)</f>
        <v>0</v>
      </c>
      <c r="BL334" s="17" t="s">
        <v>149</v>
      </c>
      <c r="BM334" s="177" t="s">
        <v>441</v>
      </c>
    </row>
    <row r="335" spans="1:47" s="2" customFormat="1" ht="11.25">
      <c r="A335" s="32"/>
      <c r="B335" s="33"/>
      <c r="C335" s="32"/>
      <c r="D335" s="179" t="s">
        <v>151</v>
      </c>
      <c r="E335" s="32"/>
      <c r="F335" s="180" t="s">
        <v>440</v>
      </c>
      <c r="G335" s="32"/>
      <c r="H335" s="32"/>
      <c r="I335" s="101"/>
      <c r="J335" s="32"/>
      <c r="K335" s="32"/>
      <c r="L335" s="33"/>
      <c r="M335" s="181"/>
      <c r="N335" s="182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151</v>
      </c>
      <c r="AU335" s="17" t="s">
        <v>83</v>
      </c>
    </row>
    <row r="336" spans="1:65" s="2" customFormat="1" ht="16.5" customHeight="1">
      <c r="A336" s="32"/>
      <c r="B336" s="165"/>
      <c r="C336" s="207" t="s">
        <v>442</v>
      </c>
      <c r="D336" s="207" t="s">
        <v>323</v>
      </c>
      <c r="E336" s="208" t="s">
        <v>443</v>
      </c>
      <c r="F336" s="209" t="s">
        <v>444</v>
      </c>
      <c r="G336" s="210" t="s">
        <v>393</v>
      </c>
      <c r="H336" s="211">
        <v>12</v>
      </c>
      <c r="I336" s="212"/>
      <c r="J336" s="213">
        <f>ROUND(I336*H336,2)</f>
        <v>0</v>
      </c>
      <c r="K336" s="209" t="s">
        <v>1</v>
      </c>
      <c r="L336" s="214"/>
      <c r="M336" s="215" t="s">
        <v>1</v>
      </c>
      <c r="N336" s="216" t="s">
        <v>40</v>
      </c>
      <c r="O336" s="58"/>
      <c r="P336" s="175">
        <f>O336*H336</f>
        <v>0</v>
      </c>
      <c r="Q336" s="175">
        <v>0.015</v>
      </c>
      <c r="R336" s="175">
        <f>Q336*H336</f>
        <v>0.18</v>
      </c>
      <c r="S336" s="175">
        <v>0</v>
      </c>
      <c r="T336" s="17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7" t="s">
        <v>204</v>
      </c>
      <c r="AT336" s="177" t="s">
        <v>323</v>
      </c>
      <c r="AU336" s="177" t="s">
        <v>83</v>
      </c>
      <c r="AY336" s="17" t="s">
        <v>142</v>
      </c>
      <c r="BE336" s="178">
        <f>IF(N336="základní",J336,0)</f>
        <v>0</v>
      </c>
      <c r="BF336" s="178">
        <f>IF(N336="snížená",J336,0)</f>
        <v>0</v>
      </c>
      <c r="BG336" s="178">
        <f>IF(N336="zákl. přenesená",J336,0)</f>
        <v>0</v>
      </c>
      <c r="BH336" s="178">
        <f>IF(N336="sníž. přenesená",J336,0)</f>
        <v>0</v>
      </c>
      <c r="BI336" s="178">
        <f>IF(N336="nulová",J336,0)</f>
        <v>0</v>
      </c>
      <c r="BJ336" s="17" t="s">
        <v>81</v>
      </c>
      <c r="BK336" s="178">
        <f>ROUND(I336*H336,2)</f>
        <v>0</v>
      </c>
      <c r="BL336" s="17" t="s">
        <v>149</v>
      </c>
      <c r="BM336" s="177" t="s">
        <v>445</v>
      </c>
    </row>
    <row r="337" spans="1:47" s="2" customFormat="1" ht="11.25">
      <c r="A337" s="32"/>
      <c r="B337" s="33"/>
      <c r="C337" s="32"/>
      <c r="D337" s="179" t="s">
        <v>151</v>
      </c>
      <c r="E337" s="32"/>
      <c r="F337" s="180" t="s">
        <v>444</v>
      </c>
      <c r="G337" s="32"/>
      <c r="H337" s="32"/>
      <c r="I337" s="101"/>
      <c r="J337" s="32"/>
      <c r="K337" s="32"/>
      <c r="L337" s="33"/>
      <c r="M337" s="181"/>
      <c r="N337" s="182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151</v>
      </c>
      <c r="AU337" s="17" t="s">
        <v>83</v>
      </c>
    </row>
    <row r="338" spans="1:65" s="2" customFormat="1" ht="16.5" customHeight="1">
      <c r="A338" s="32"/>
      <c r="B338" s="165"/>
      <c r="C338" s="207" t="s">
        <v>446</v>
      </c>
      <c r="D338" s="207" t="s">
        <v>323</v>
      </c>
      <c r="E338" s="208" t="s">
        <v>447</v>
      </c>
      <c r="F338" s="209" t="s">
        <v>448</v>
      </c>
      <c r="G338" s="210" t="s">
        <v>393</v>
      </c>
      <c r="H338" s="211">
        <v>5</v>
      </c>
      <c r="I338" s="212"/>
      <c r="J338" s="213">
        <f>ROUND(I338*H338,2)</f>
        <v>0</v>
      </c>
      <c r="K338" s="209" t="s">
        <v>1</v>
      </c>
      <c r="L338" s="214"/>
      <c r="M338" s="215" t="s">
        <v>1</v>
      </c>
      <c r="N338" s="216" t="s">
        <v>40</v>
      </c>
      <c r="O338" s="58"/>
      <c r="P338" s="175">
        <f>O338*H338</f>
        <v>0</v>
      </c>
      <c r="Q338" s="175">
        <v>0.015</v>
      </c>
      <c r="R338" s="175">
        <f>Q338*H338</f>
        <v>0.075</v>
      </c>
      <c r="S338" s="175">
        <v>0</v>
      </c>
      <c r="T338" s="17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7" t="s">
        <v>204</v>
      </c>
      <c r="AT338" s="177" t="s">
        <v>323</v>
      </c>
      <c r="AU338" s="177" t="s">
        <v>83</v>
      </c>
      <c r="AY338" s="17" t="s">
        <v>142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17" t="s">
        <v>81</v>
      </c>
      <c r="BK338" s="178">
        <f>ROUND(I338*H338,2)</f>
        <v>0</v>
      </c>
      <c r="BL338" s="17" t="s">
        <v>149</v>
      </c>
      <c r="BM338" s="177" t="s">
        <v>449</v>
      </c>
    </row>
    <row r="339" spans="1:47" s="2" customFormat="1" ht="11.25">
      <c r="A339" s="32"/>
      <c r="B339" s="33"/>
      <c r="C339" s="32"/>
      <c r="D339" s="179" t="s">
        <v>151</v>
      </c>
      <c r="E339" s="32"/>
      <c r="F339" s="180" t="s">
        <v>448</v>
      </c>
      <c r="G339" s="32"/>
      <c r="H339" s="32"/>
      <c r="I339" s="101"/>
      <c r="J339" s="32"/>
      <c r="K339" s="32"/>
      <c r="L339" s="33"/>
      <c r="M339" s="181"/>
      <c r="N339" s="182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151</v>
      </c>
      <c r="AU339" s="17" t="s">
        <v>83</v>
      </c>
    </row>
    <row r="340" spans="1:65" s="2" customFormat="1" ht="16.5" customHeight="1">
      <c r="A340" s="32"/>
      <c r="B340" s="165"/>
      <c r="C340" s="207" t="s">
        <v>450</v>
      </c>
      <c r="D340" s="207" t="s">
        <v>323</v>
      </c>
      <c r="E340" s="208" t="s">
        <v>451</v>
      </c>
      <c r="F340" s="209" t="s">
        <v>452</v>
      </c>
      <c r="G340" s="210" t="s">
        <v>393</v>
      </c>
      <c r="H340" s="211">
        <v>12</v>
      </c>
      <c r="I340" s="212"/>
      <c r="J340" s="213">
        <f>ROUND(I340*H340,2)</f>
        <v>0</v>
      </c>
      <c r="K340" s="209" t="s">
        <v>1</v>
      </c>
      <c r="L340" s="214"/>
      <c r="M340" s="215" t="s">
        <v>1</v>
      </c>
      <c r="N340" s="216" t="s">
        <v>40</v>
      </c>
      <c r="O340" s="58"/>
      <c r="P340" s="175">
        <f>O340*H340</f>
        <v>0</v>
      </c>
      <c r="Q340" s="175">
        <v>0.015</v>
      </c>
      <c r="R340" s="175">
        <f>Q340*H340</f>
        <v>0.18</v>
      </c>
      <c r="S340" s="175">
        <v>0</v>
      </c>
      <c r="T340" s="17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7" t="s">
        <v>204</v>
      </c>
      <c r="AT340" s="177" t="s">
        <v>323</v>
      </c>
      <c r="AU340" s="177" t="s">
        <v>83</v>
      </c>
      <c r="AY340" s="17" t="s">
        <v>142</v>
      </c>
      <c r="BE340" s="178">
        <f>IF(N340="základní",J340,0)</f>
        <v>0</v>
      </c>
      <c r="BF340" s="178">
        <f>IF(N340="snížená",J340,0)</f>
        <v>0</v>
      </c>
      <c r="BG340" s="178">
        <f>IF(N340="zákl. přenesená",J340,0)</f>
        <v>0</v>
      </c>
      <c r="BH340" s="178">
        <f>IF(N340="sníž. přenesená",J340,0)</f>
        <v>0</v>
      </c>
      <c r="BI340" s="178">
        <f>IF(N340="nulová",J340,0)</f>
        <v>0</v>
      </c>
      <c r="BJ340" s="17" t="s">
        <v>81</v>
      </c>
      <c r="BK340" s="178">
        <f>ROUND(I340*H340,2)</f>
        <v>0</v>
      </c>
      <c r="BL340" s="17" t="s">
        <v>149</v>
      </c>
      <c r="BM340" s="177" t="s">
        <v>453</v>
      </c>
    </row>
    <row r="341" spans="1:47" s="2" customFormat="1" ht="11.25">
      <c r="A341" s="32"/>
      <c r="B341" s="33"/>
      <c r="C341" s="32"/>
      <c r="D341" s="179" t="s">
        <v>151</v>
      </c>
      <c r="E341" s="32"/>
      <c r="F341" s="180" t="s">
        <v>452</v>
      </c>
      <c r="G341" s="32"/>
      <c r="H341" s="32"/>
      <c r="I341" s="101"/>
      <c r="J341" s="32"/>
      <c r="K341" s="32"/>
      <c r="L341" s="33"/>
      <c r="M341" s="181"/>
      <c r="N341" s="182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151</v>
      </c>
      <c r="AU341" s="17" t="s">
        <v>83</v>
      </c>
    </row>
    <row r="342" spans="1:65" s="2" customFormat="1" ht="16.5" customHeight="1">
      <c r="A342" s="32"/>
      <c r="B342" s="165"/>
      <c r="C342" s="207" t="s">
        <v>218</v>
      </c>
      <c r="D342" s="207" t="s">
        <v>323</v>
      </c>
      <c r="E342" s="208" t="s">
        <v>454</v>
      </c>
      <c r="F342" s="209" t="s">
        <v>455</v>
      </c>
      <c r="G342" s="210" t="s">
        <v>393</v>
      </c>
      <c r="H342" s="211">
        <v>11</v>
      </c>
      <c r="I342" s="212"/>
      <c r="J342" s="213">
        <f>ROUND(I342*H342,2)</f>
        <v>0</v>
      </c>
      <c r="K342" s="209" t="s">
        <v>1</v>
      </c>
      <c r="L342" s="214"/>
      <c r="M342" s="215" t="s">
        <v>1</v>
      </c>
      <c r="N342" s="216" t="s">
        <v>40</v>
      </c>
      <c r="O342" s="58"/>
      <c r="P342" s="175">
        <f>O342*H342</f>
        <v>0</v>
      </c>
      <c r="Q342" s="175">
        <v>0.015</v>
      </c>
      <c r="R342" s="175">
        <f>Q342*H342</f>
        <v>0.16499999999999998</v>
      </c>
      <c r="S342" s="175">
        <v>0</v>
      </c>
      <c r="T342" s="17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7" t="s">
        <v>204</v>
      </c>
      <c r="AT342" s="177" t="s">
        <v>323</v>
      </c>
      <c r="AU342" s="177" t="s">
        <v>83</v>
      </c>
      <c r="AY342" s="17" t="s">
        <v>142</v>
      </c>
      <c r="BE342" s="178">
        <f>IF(N342="základní",J342,0)</f>
        <v>0</v>
      </c>
      <c r="BF342" s="178">
        <f>IF(N342="snížená",J342,0)</f>
        <v>0</v>
      </c>
      <c r="BG342" s="178">
        <f>IF(N342="zákl. přenesená",J342,0)</f>
        <v>0</v>
      </c>
      <c r="BH342" s="178">
        <f>IF(N342="sníž. přenesená",J342,0)</f>
        <v>0</v>
      </c>
      <c r="BI342" s="178">
        <f>IF(N342="nulová",J342,0)</f>
        <v>0</v>
      </c>
      <c r="BJ342" s="17" t="s">
        <v>81</v>
      </c>
      <c r="BK342" s="178">
        <f>ROUND(I342*H342,2)</f>
        <v>0</v>
      </c>
      <c r="BL342" s="17" t="s">
        <v>149</v>
      </c>
      <c r="BM342" s="177" t="s">
        <v>456</v>
      </c>
    </row>
    <row r="343" spans="1:47" s="2" customFormat="1" ht="11.25">
      <c r="A343" s="32"/>
      <c r="B343" s="33"/>
      <c r="C343" s="32"/>
      <c r="D343" s="179" t="s">
        <v>151</v>
      </c>
      <c r="E343" s="32"/>
      <c r="F343" s="180" t="s">
        <v>455</v>
      </c>
      <c r="G343" s="32"/>
      <c r="H343" s="32"/>
      <c r="I343" s="101"/>
      <c r="J343" s="32"/>
      <c r="K343" s="32"/>
      <c r="L343" s="33"/>
      <c r="M343" s="181"/>
      <c r="N343" s="182"/>
      <c r="O343" s="58"/>
      <c r="P343" s="58"/>
      <c r="Q343" s="58"/>
      <c r="R343" s="58"/>
      <c r="S343" s="58"/>
      <c r="T343" s="59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7" t="s">
        <v>151</v>
      </c>
      <c r="AU343" s="17" t="s">
        <v>83</v>
      </c>
    </row>
    <row r="344" spans="1:65" s="2" customFormat="1" ht="16.5" customHeight="1">
      <c r="A344" s="32"/>
      <c r="B344" s="165"/>
      <c r="C344" s="207" t="s">
        <v>457</v>
      </c>
      <c r="D344" s="207" t="s">
        <v>323</v>
      </c>
      <c r="E344" s="208" t="s">
        <v>458</v>
      </c>
      <c r="F344" s="209" t="s">
        <v>459</v>
      </c>
      <c r="G344" s="210" t="s">
        <v>393</v>
      </c>
      <c r="H344" s="211">
        <v>4</v>
      </c>
      <c r="I344" s="212"/>
      <c r="J344" s="213">
        <f>ROUND(I344*H344,2)</f>
        <v>0</v>
      </c>
      <c r="K344" s="209" t="s">
        <v>1</v>
      </c>
      <c r="L344" s="214"/>
      <c r="M344" s="215" t="s">
        <v>1</v>
      </c>
      <c r="N344" s="216" t="s">
        <v>40</v>
      </c>
      <c r="O344" s="58"/>
      <c r="P344" s="175">
        <f>O344*H344</f>
        <v>0</v>
      </c>
      <c r="Q344" s="175">
        <v>0.015</v>
      </c>
      <c r="R344" s="175">
        <f>Q344*H344</f>
        <v>0.06</v>
      </c>
      <c r="S344" s="175">
        <v>0</v>
      </c>
      <c r="T344" s="176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7" t="s">
        <v>204</v>
      </c>
      <c r="AT344" s="177" t="s">
        <v>323</v>
      </c>
      <c r="AU344" s="177" t="s">
        <v>83</v>
      </c>
      <c r="AY344" s="17" t="s">
        <v>142</v>
      </c>
      <c r="BE344" s="178">
        <f>IF(N344="základní",J344,0)</f>
        <v>0</v>
      </c>
      <c r="BF344" s="178">
        <f>IF(N344="snížená",J344,0)</f>
        <v>0</v>
      </c>
      <c r="BG344" s="178">
        <f>IF(N344="zákl. přenesená",J344,0)</f>
        <v>0</v>
      </c>
      <c r="BH344" s="178">
        <f>IF(N344="sníž. přenesená",J344,0)</f>
        <v>0</v>
      </c>
      <c r="BI344" s="178">
        <f>IF(N344="nulová",J344,0)</f>
        <v>0</v>
      </c>
      <c r="BJ344" s="17" t="s">
        <v>81</v>
      </c>
      <c r="BK344" s="178">
        <f>ROUND(I344*H344,2)</f>
        <v>0</v>
      </c>
      <c r="BL344" s="17" t="s">
        <v>149</v>
      </c>
      <c r="BM344" s="177" t="s">
        <v>460</v>
      </c>
    </row>
    <row r="345" spans="1:47" s="2" customFormat="1" ht="11.25">
      <c r="A345" s="32"/>
      <c r="B345" s="33"/>
      <c r="C345" s="32"/>
      <c r="D345" s="179" t="s">
        <v>151</v>
      </c>
      <c r="E345" s="32"/>
      <c r="F345" s="180" t="s">
        <v>459</v>
      </c>
      <c r="G345" s="32"/>
      <c r="H345" s="32"/>
      <c r="I345" s="101"/>
      <c r="J345" s="32"/>
      <c r="K345" s="32"/>
      <c r="L345" s="33"/>
      <c r="M345" s="181"/>
      <c r="N345" s="182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151</v>
      </c>
      <c r="AU345" s="17" t="s">
        <v>83</v>
      </c>
    </row>
    <row r="346" spans="1:65" s="2" customFormat="1" ht="21.75" customHeight="1">
      <c r="A346" s="32"/>
      <c r="B346" s="165"/>
      <c r="C346" s="166" t="s">
        <v>461</v>
      </c>
      <c r="D346" s="166" t="s">
        <v>144</v>
      </c>
      <c r="E346" s="167" t="s">
        <v>462</v>
      </c>
      <c r="F346" s="168" t="s">
        <v>463</v>
      </c>
      <c r="G346" s="169" t="s">
        <v>464</v>
      </c>
      <c r="H346" s="170">
        <v>92</v>
      </c>
      <c r="I346" s="171"/>
      <c r="J346" s="172">
        <f>ROUND(I346*H346,2)</f>
        <v>0</v>
      </c>
      <c r="K346" s="168" t="s">
        <v>1</v>
      </c>
      <c r="L346" s="33"/>
      <c r="M346" s="173" t="s">
        <v>1</v>
      </c>
      <c r="N346" s="174" t="s">
        <v>40</v>
      </c>
      <c r="O346" s="58"/>
      <c r="P346" s="175">
        <f>O346*H346</f>
        <v>0</v>
      </c>
      <c r="Q346" s="175">
        <v>0</v>
      </c>
      <c r="R346" s="175">
        <f>Q346*H346</f>
        <v>0</v>
      </c>
      <c r="S346" s="175">
        <v>0</v>
      </c>
      <c r="T346" s="176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7" t="s">
        <v>149</v>
      </c>
      <c r="AT346" s="177" t="s">
        <v>144</v>
      </c>
      <c r="AU346" s="177" t="s">
        <v>83</v>
      </c>
      <c r="AY346" s="17" t="s">
        <v>142</v>
      </c>
      <c r="BE346" s="178">
        <f>IF(N346="základní",J346,0)</f>
        <v>0</v>
      </c>
      <c r="BF346" s="178">
        <f>IF(N346="snížená",J346,0)</f>
        <v>0</v>
      </c>
      <c r="BG346" s="178">
        <f>IF(N346="zákl. přenesená",J346,0)</f>
        <v>0</v>
      </c>
      <c r="BH346" s="178">
        <f>IF(N346="sníž. přenesená",J346,0)</f>
        <v>0</v>
      </c>
      <c r="BI346" s="178">
        <f>IF(N346="nulová",J346,0)</f>
        <v>0</v>
      </c>
      <c r="BJ346" s="17" t="s">
        <v>81</v>
      </c>
      <c r="BK346" s="178">
        <f>ROUND(I346*H346,2)</f>
        <v>0</v>
      </c>
      <c r="BL346" s="17" t="s">
        <v>149</v>
      </c>
      <c r="BM346" s="177" t="s">
        <v>465</v>
      </c>
    </row>
    <row r="347" spans="1:47" s="2" customFormat="1" ht="19.5">
      <c r="A347" s="32"/>
      <c r="B347" s="33"/>
      <c r="C347" s="32"/>
      <c r="D347" s="179" t="s">
        <v>151</v>
      </c>
      <c r="E347" s="32"/>
      <c r="F347" s="180" t="s">
        <v>463</v>
      </c>
      <c r="G347" s="32"/>
      <c r="H347" s="32"/>
      <c r="I347" s="101"/>
      <c r="J347" s="32"/>
      <c r="K347" s="32"/>
      <c r="L347" s="33"/>
      <c r="M347" s="181"/>
      <c r="N347" s="182"/>
      <c r="O347" s="58"/>
      <c r="P347" s="58"/>
      <c r="Q347" s="58"/>
      <c r="R347" s="58"/>
      <c r="S347" s="58"/>
      <c r="T347" s="59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151</v>
      </c>
      <c r="AU347" s="17" t="s">
        <v>83</v>
      </c>
    </row>
    <row r="348" spans="2:51" s="14" customFormat="1" ht="11.25">
      <c r="B348" s="190"/>
      <c r="D348" s="179" t="s">
        <v>153</v>
      </c>
      <c r="E348" s="191" t="s">
        <v>1</v>
      </c>
      <c r="F348" s="192" t="s">
        <v>466</v>
      </c>
      <c r="H348" s="193">
        <v>92</v>
      </c>
      <c r="I348" s="194"/>
      <c r="L348" s="190"/>
      <c r="M348" s="195"/>
      <c r="N348" s="196"/>
      <c r="O348" s="196"/>
      <c r="P348" s="196"/>
      <c r="Q348" s="196"/>
      <c r="R348" s="196"/>
      <c r="S348" s="196"/>
      <c r="T348" s="197"/>
      <c r="AT348" s="191" t="s">
        <v>153</v>
      </c>
      <c r="AU348" s="191" t="s">
        <v>83</v>
      </c>
      <c r="AV348" s="14" t="s">
        <v>83</v>
      </c>
      <c r="AW348" s="14" t="s">
        <v>32</v>
      </c>
      <c r="AX348" s="14" t="s">
        <v>81</v>
      </c>
      <c r="AY348" s="191" t="s">
        <v>142</v>
      </c>
    </row>
    <row r="349" spans="1:65" s="2" customFormat="1" ht="21.75" customHeight="1">
      <c r="A349" s="32"/>
      <c r="B349" s="165"/>
      <c r="C349" s="166" t="s">
        <v>467</v>
      </c>
      <c r="D349" s="166" t="s">
        <v>144</v>
      </c>
      <c r="E349" s="167" t="s">
        <v>468</v>
      </c>
      <c r="F349" s="168" t="s">
        <v>469</v>
      </c>
      <c r="G349" s="169" t="s">
        <v>393</v>
      </c>
      <c r="H349" s="170">
        <v>261</v>
      </c>
      <c r="I349" s="171"/>
      <c r="J349" s="172">
        <f>ROUND(I349*H349,2)</f>
        <v>0</v>
      </c>
      <c r="K349" s="168" t="s">
        <v>148</v>
      </c>
      <c r="L349" s="33"/>
      <c r="M349" s="173" t="s">
        <v>1</v>
      </c>
      <c r="N349" s="174" t="s">
        <v>40</v>
      </c>
      <c r="O349" s="58"/>
      <c r="P349" s="175">
        <f>O349*H349</f>
        <v>0</v>
      </c>
      <c r="Q349" s="175">
        <v>5E-05</v>
      </c>
      <c r="R349" s="175">
        <f>Q349*H349</f>
        <v>0.01305</v>
      </c>
      <c r="S349" s="175">
        <v>0</v>
      </c>
      <c r="T349" s="17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7" t="s">
        <v>149</v>
      </c>
      <c r="AT349" s="177" t="s">
        <v>144</v>
      </c>
      <c r="AU349" s="177" t="s">
        <v>83</v>
      </c>
      <c r="AY349" s="17" t="s">
        <v>142</v>
      </c>
      <c r="BE349" s="178">
        <f>IF(N349="základní",J349,0)</f>
        <v>0</v>
      </c>
      <c r="BF349" s="178">
        <f>IF(N349="snížená",J349,0)</f>
        <v>0</v>
      </c>
      <c r="BG349" s="178">
        <f>IF(N349="zákl. přenesená",J349,0)</f>
        <v>0</v>
      </c>
      <c r="BH349" s="178">
        <f>IF(N349="sníž. přenesená",J349,0)</f>
        <v>0</v>
      </c>
      <c r="BI349" s="178">
        <f>IF(N349="nulová",J349,0)</f>
        <v>0</v>
      </c>
      <c r="BJ349" s="17" t="s">
        <v>81</v>
      </c>
      <c r="BK349" s="178">
        <f>ROUND(I349*H349,2)</f>
        <v>0</v>
      </c>
      <c r="BL349" s="17" t="s">
        <v>149</v>
      </c>
      <c r="BM349" s="177" t="s">
        <v>470</v>
      </c>
    </row>
    <row r="350" spans="1:47" s="2" customFormat="1" ht="11.25">
      <c r="A350" s="32"/>
      <c r="B350" s="33"/>
      <c r="C350" s="32"/>
      <c r="D350" s="179" t="s">
        <v>151</v>
      </c>
      <c r="E350" s="32"/>
      <c r="F350" s="180" t="s">
        <v>471</v>
      </c>
      <c r="G350" s="32"/>
      <c r="H350" s="32"/>
      <c r="I350" s="101"/>
      <c r="J350" s="32"/>
      <c r="K350" s="32"/>
      <c r="L350" s="33"/>
      <c r="M350" s="181"/>
      <c r="N350" s="182"/>
      <c r="O350" s="58"/>
      <c r="P350" s="58"/>
      <c r="Q350" s="58"/>
      <c r="R350" s="58"/>
      <c r="S350" s="58"/>
      <c r="T350" s="59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7" t="s">
        <v>151</v>
      </c>
      <c r="AU350" s="17" t="s">
        <v>83</v>
      </c>
    </row>
    <row r="351" spans="2:51" s="14" customFormat="1" ht="11.25">
      <c r="B351" s="190"/>
      <c r="D351" s="179" t="s">
        <v>153</v>
      </c>
      <c r="E351" s="191" t="s">
        <v>1</v>
      </c>
      <c r="F351" s="192" t="s">
        <v>472</v>
      </c>
      <c r="H351" s="193">
        <v>261</v>
      </c>
      <c r="I351" s="194"/>
      <c r="L351" s="190"/>
      <c r="M351" s="195"/>
      <c r="N351" s="196"/>
      <c r="O351" s="196"/>
      <c r="P351" s="196"/>
      <c r="Q351" s="196"/>
      <c r="R351" s="196"/>
      <c r="S351" s="196"/>
      <c r="T351" s="197"/>
      <c r="AT351" s="191" t="s">
        <v>153</v>
      </c>
      <c r="AU351" s="191" t="s">
        <v>83</v>
      </c>
      <c r="AV351" s="14" t="s">
        <v>83</v>
      </c>
      <c r="AW351" s="14" t="s">
        <v>32</v>
      </c>
      <c r="AX351" s="14" t="s">
        <v>81</v>
      </c>
      <c r="AY351" s="191" t="s">
        <v>142</v>
      </c>
    </row>
    <row r="352" spans="1:65" s="2" customFormat="1" ht="16.5" customHeight="1">
      <c r="A352" s="32"/>
      <c r="B352" s="165"/>
      <c r="C352" s="207" t="s">
        <v>473</v>
      </c>
      <c r="D352" s="207" t="s">
        <v>323</v>
      </c>
      <c r="E352" s="208" t="s">
        <v>474</v>
      </c>
      <c r="F352" s="209" t="s">
        <v>475</v>
      </c>
      <c r="G352" s="210" t="s">
        <v>393</v>
      </c>
      <c r="H352" s="211">
        <v>261</v>
      </c>
      <c r="I352" s="212"/>
      <c r="J352" s="213">
        <f>ROUND(I352*H352,2)</f>
        <v>0</v>
      </c>
      <c r="K352" s="209" t="s">
        <v>148</v>
      </c>
      <c r="L352" s="214"/>
      <c r="M352" s="215" t="s">
        <v>1</v>
      </c>
      <c r="N352" s="216" t="s">
        <v>40</v>
      </c>
      <c r="O352" s="58"/>
      <c r="P352" s="175">
        <f>O352*H352</f>
        <v>0</v>
      </c>
      <c r="Q352" s="175">
        <v>0.00472</v>
      </c>
      <c r="R352" s="175">
        <f>Q352*H352</f>
        <v>1.2319200000000001</v>
      </c>
      <c r="S352" s="175">
        <v>0</v>
      </c>
      <c r="T352" s="176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7" t="s">
        <v>204</v>
      </c>
      <c r="AT352" s="177" t="s">
        <v>323</v>
      </c>
      <c r="AU352" s="177" t="s">
        <v>83</v>
      </c>
      <c r="AY352" s="17" t="s">
        <v>142</v>
      </c>
      <c r="BE352" s="178">
        <f>IF(N352="základní",J352,0)</f>
        <v>0</v>
      </c>
      <c r="BF352" s="178">
        <f>IF(N352="snížená",J352,0)</f>
        <v>0</v>
      </c>
      <c r="BG352" s="178">
        <f>IF(N352="zákl. přenesená",J352,0)</f>
        <v>0</v>
      </c>
      <c r="BH352" s="178">
        <f>IF(N352="sníž. přenesená",J352,0)</f>
        <v>0</v>
      </c>
      <c r="BI352" s="178">
        <f>IF(N352="nulová",J352,0)</f>
        <v>0</v>
      </c>
      <c r="BJ352" s="17" t="s">
        <v>81</v>
      </c>
      <c r="BK352" s="178">
        <f>ROUND(I352*H352,2)</f>
        <v>0</v>
      </c>
      <c r="BL352" s="17" t="s">
        <v>149</v>
      </c>
      <c r="BM352" s="177" t="s">
        <v>476</v>
      </c>
    </row>
    <row r="353" spans="1:47" s="2" customFormat="1" ht="11.25">
      <c r="A353" s="32"/>
      <c r="B353" s="33"/>
      <c r="C353" s="32"/>
      <c r="D353" s="179" t="s">
        <v>151</v>
      </c>
      <c r="E353" s="32"/>
      <c r="F353" s="180" t="s">
        <v>475</v>
      </c>
      <c r="G353" s="32"/>
      <c r="H353" s="32"/>
      <c r="I353" s="101"/>
      <c r="J353" s="32"/>
      <c r="K353" s="32"/>
      <c r="L353" s="33"/>
      <c r="M353" s="181"/>
      <c r="N353" s="182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151</v>
      </c>
      <c r="AU353" s="17" t="s">
        <v>83</v>
      </c>
    </row>
    <row r="354" spans="1:65" s="2" customFormat="1" ht="21.75" customHeight="1">
      <c r="A354" s="32"/>
      <c r="B354" s="165"/>
      <c r="C354" s="166" t="s">
        <v>477</v>
      </c>
      <c r="D354" s="166" t="s">
        <v>144</v>
      </c>
      <c r="E354" s="167" t="s">
        <v>478</v>
      </c>
      <c r="F354" s="168" t="s">
        <v>479</v>
      </c>
      <c r="G354" s="169" t="s">
        <v>393</v>
      </c>
      <c r="H354" s="170">
        <v>87</v>
      </c>
      <c r="I354" s="171"/>
      <c r="J354" s="172">
        <f>ROUND(I354*H354,2)</f>
        <v>0</v>
      </c>
      <c r="K354" s="168" t="s">
        <v>148</v>
      </c>
      <c r="L354" s="33"/>
      <c r="M354" s="173" t="s">
        <v>1</v>
      </c>
      <c r="N354" s="174" t="s">
        <v>40</v>
      </c>
      <c r="O354" s="58"/>
      <c r="P354" s="175">
        <f>O354*H354</f>
        <v>0</v>
      </c>
      <c r="Q354" s="175">
        <v>0.00208</v>
      </c>
      <c r="R354" s="175">
        <f>Q354*H354</f>
        <v>0.18095999999999998</v>
      </c>
      <c r="S354" s="175">
        <v>0</v>
      </c>
      <c r="T354" s="176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7" t="s">
        <v>149</v>
      </c>
      <c r="AT354" s="177" t="s">
        <v>144</v>
      </c>
      <c r="AU354" s="177" t="s">
        <v>83</v>
      </c>
      <c r="AY354" s="17" t="s">
        <v>142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17" t="s">
        <v>81</v>
      </c>
      <c r="BK354" s="178">
        <f>ROUND(I354*H354,2)</f>
        <v>0</v>
      </c>
      <c r="BL354" s="17" t="s">
        <v>149</v>
      </c>
      <c r="BM354" s="177" t="s">
        <v>480</v>
      </c>
    </row>
    <row r="355" spans="1:47" s="2" customFormat="1" ht="19.5">
      <c r="A355" s="32"/>
      <c r="B355" s="33"/>
      <c r="C355" s="32"/>
      <c r="D355" s="179" t="s">
        <v>151</v>
      </c>
      <c r="E355" s="32"/>
      <c r="F355" s="180" t="s">
        <v>481</v>
      </c>
      <c r="G355" s="32"/>
      <c r="H355" s="32"/>
      <c r="I355" s="101"/>
      <c r="J355" s="32"/>
      <c r="K355" s="32"/>
      <c r="L355" s="33"/>
      <c r="M355" s="181"/>
      <c r="N355" s="182"/>
      <c r="O355" s="58"/>
      <c r="P355" s="58"/>
      <c r="Q355" s="58"/>
      <c r="R355" s="58"/>
      <c r="S355" s="58"/>
      <c r="T355" s="59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151</v>
      </c>
      <c r="AU355" s="17" t="s">
        <v>83</v>
      </c>
    </row>
    <row r="356" spans="1:65" s="2" customFormat="1" ht="21.75" customHeight="1">
      <c r="A356" s="32"/>
      <c r="B356" s="165"/>
      <c r="C356" s="166" t="s">
        <v>482</v>
      </c>
      <c r="D356" s="166" t="s">
        <v>144</v>
      </c>
      <c r="E356" s="167" t="s">
        <v>483</v>
      </c>
      <c r="F356" s="168" t="s">
        <v>484</v>
      </c>
      <c r="G356" s="169" t="s">
        <v>336</v>
      </c>
      <c r="H356" s="170">
        <v>92</v>
      </c>
      <c r="I356" s="171"/>
      <c r="J356" s="172">
        <f>ROUND(I356*H356,2)</f>
        <v>0</v>
      </c>
      <c r="K356" s="168" t="s">
        <v>148</v>
      </c>
      <c r="L356" s="33"/>
      <c r="M356" s="173" t="s">
        <v>1</v>
      </c>
      <c r="N356" s="174" t="s">
        <v>40</v>
      </c>
      <c r="O356" s="58"/>
      <c r="P356" s="175">
        <f>O356*H356</f>
        <v>0</v>
      </c>
      <c r="Q356" s="175">
        <v>0</v>
      </c>
      <c r="R356" s="175">
        <f>Q356*H356</f>
        <v>0</v>
      </c>
      <c r="S356" s="175">
        <v>0</v>
      </c>
      <c r="T356" s="17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7" t="s">
        <v>149</v>
      </c>
      <c r="AT356" s="177" t="s">
        <v>144</v>
      </c>
      <c r="AU356" s="177" t="s">
        <v>83</v>
      </c>
      <c r="AY356" s="17" t="s">
        <v>142</v>
      </c>
      <c r="BE356" s="178">
        <f>IF(N356="základní",J356,0)</f>
        <v>0</v>
      </c>
      <c r="BF356" s="178">
        <f>IF(N356="snížená",J356,0)</f>
        <v>0</v>
      </c>
      <c r="BG356" s="178">
        <f>IF(N356="zákl. přenesená",J356,0)</f>
        <v>0</v>
      </c>
      <c r="BH356" s="178">
        <f>IF(N356="sníž. přenesená",J356,0)</f>
        <v>0</v>
      </c>
      <c r="BI356" s="178">
        <f>IF(N356="nulová",J356,0)</f>
        <v>0</v>
      </c>
      <c r="BJ356" s="17" t="s">
        <v>81</v>
      </c>
      <c r="BK356" s="178">
        <f>ROUND(I356*H356,2)</f>
        <v>0</v>
      </c>
      <c r="BL356" s="17" t="s">
        <v>149</v>
      </c>
      <c r="BM356" s="177" t="s">
        <v>485</v>
      </c>
    </row>
    <row r="357" spans="1:47" s="2" customFormat="1" ht="19.5">
      <c r="A357" s="32"/>
      <c r="B357" s="33"/>
      <c r="C357" s="32"/>
      <c r="D357" s="179" t="s">
        <v>151</v>
      </c>
      <c r="E357" s="32"/>
      <c r="F357" s="180" t="s">
        <v>486</v>
      </c>
      <c r="G357" s="32"/>
      <c r="H357" s="32"/>
      <c r="I357" s="101"/>
      <c r="J357" s="32"/>
      <c r="K357" s="32"/>
      <c r="L357" s="33"/>
      <c r="M357" s="181"/>
      <c r="N357" s="182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151</v>
      </c>
      <c r="AU357" s="17" t="s">
        <v>83</v>
      </c>
    </row>
    <row r="358" spans="2:51" s="13" customFormat="1" ht="11.25">
      <c r="B358" s="183"/>
      <c r="D358" s="179" t="s">
        <v>153</v>
      </c>
      <c r="E358" s="184" t="s">
        <v>1</v>
      </c>
      <c r="F358" s="185" t="s">
        <v>487</v>
      </c>
      <c r="H358" s="184" t="s">
        <v>1</v>
      </c>
      <c r="I358" s="186"/>
      <c r="L358" s="183"/>
      <c r="M358" s="187"/>
      <c r="N358" s="188"/>
      <c r="O358" s="188"/>
      <c r="P358" s="188"/>
      <c r="Q358" s="188"/>
      <c r="R358" s="188"/>
      <c r="S358" s="188"/>
      <c r="T358" s="189"/>
      <c r="AT358" s="184" t="s">
        <v>153</v>
      </c>
      <c r="AU358" s="184" t="s">
        <v>83</v>
      </c>
      <c r="AV358" s="13" t="s">
        <v>81</v>
      </c>
      <c r="AW358" s="13" t="s">
        <v>32</v>
      </c>
      <c r="AX358" s="13" t="s">
        <v>75</v>
      </c>
      <c r="AY358" s="184" t="s">
        <v>142</v>
      </c>
    </row>
    <row r="359" spans="2:51" s="14" customFormat="1" ht="11.25">
      <c r="B359" s="190"/>
      <c r="D359" s="179" t="s">
        <v>153</v>
      </c>
      <c r="E359" s="191" t="s">
        <v>1</v>
      </c>
      <c r="F359" s="192" t="s">
        <v>488</v>
      </c>
      <c r="H359" s="193">
        <v>87</v>
      </c>
      <c r="I359" s="194"/>
      <c r="L359" s="190"/>
      <c r="M359" s="195"/>
      <c r="N359" s="196"/>
      <c r="O359" s="196"/>
      <c r="P359" s="196"/>
      <c r="Q359" s="196"/>
      <c r="R359" s="196"/>
      <c r="S359" s="196"/>
      <c r="T359" s="197"/>
      <c r="AT359" s="191" t="s">
        <v>153</v>
      </c>
      <c r="AU359" s="191" t="s">
        <v>83</v>
      </c>
      <c r="AV359" s="14" t="s">
        <v>83</v>
      </c>
      <c r="AW359" s="14" t="s">
        <v>32</v>
      </c>
      <c r="AX359" s="14" t="s">
        <v>75</v>
      </c>
      <c r="AY359" s="191" t="s">
        <v>142</v>
      </c>
    </row>
    <row r="360" spans="2:51" s="13" customFormat="1" ht="11.25">
      <c r="B360" s="183"/>
      <c r="D360" s="179" t="s">
        <v>153</v>
      </c>
      <c r="E360" s="184" t="s">
        <v>1</v>
      </c>
      <c r="F360" s="185" t="s">
        <v>489</v>
      </c>
      <c r="H360" s="184" t="s">
        <v>1</v>
      </c>
      <c r="I360" s="186"/>
      <c r="L360" s="183"/>
      <c r="M360" s="187"/>
      <c r="N360" s="188"/>
      <c r="O360" s="188"/>
      <c r="P360" s="188"/>
      <c r="Q360" s="188"/>
      <c r="R360" s="188"/>
      <c r="S360" s="188"/>
      <c r="T360" s="189"/>
      <c r="AT360" s="184" t="s">
        <v>153</v>
      </c>
      <c r="AU360" s="184" t="s">
        <v>83</v>
      </c>
      <c r="AV360" s="13" t="s">
        <v>81</v>
      </c>
      <c r="AW360" s="13" t="s">
        <v>32</v>
      </c>
      <c r="AX360" s="13" t="s">
        <v>75</v>
      </c>
      <c r="AY360" s="184" t="s">
        <v>142</v>
      </c>
    </row>
    <row r="361" spans="2:51" s="14" customFormat="1" ht="11.25">
      <c r="B361" s="190"/>
      <c r="D361" s="179" t="s">
        <v>153</v>
      </c>
      <c r="E361" s="191" t="s">
        <v>1</v>
      </c>
      <c r="F361" s="192" t="s">
        <v>181</v>
      </c>
      <c r="H361" s="193">
        <v>5</v>
      </c>
      <c r="I361" s="194"/>
      <c r="L361" s="190"/>
      <c r="M361" s="195"/>
      <c r="N361" s="196"/>
      <c r="O361" s="196"/>
      <c r="P361" s="196"/>
      <c r="Q361" s="196"/>
      <c r="R361" s="196"/>
      <c r="S361" s="196"/>
      <c r="T361" s="197"/>
      <c r="AT361" s="191" t="s">
        <v>153</v>
      </c>
      <c r="AU361" s="191" t="s">
        <v>83</v>
      </c>
      <c r="AV361" s="14" t="s">
        <v>83</v>
      </c>
      <c r="AW361" s="14" t="s">
        <v>32</v>
      </c>
      <c r="AX361" s="14" t="s">
        <v>75</v>
      </c>
      <c r="AY361" s="191" t="s">
        <v>142</v>
      </c>
    </row>
    <row r="362" spans="2:51" s="15" customFormat="1" ht="11.25">
      <c r="B362" s="199"/>
      <c r="D362" s="179" t="s">
        <v>153</v>
      </c>
      <c r="E362" s="200" t="s">
        <v>1</v>
      </c>
      <c r="F362" s="201" t="s">
        <v>180</v>
      </c>
      <c r="H362" s="202">
        <v>92</v>
      </c>
      <c r="I362" s="203"/>
      <c r="L362" s="199"/>
      <c r="M362" s="204"/>
      <c r="N362" s="205"/>
      <c r="O362" s="205"/>
      <c r="P362" s="205"/>
      <c r="Q362" s="205"/>
      <c r="R362" s="205"/>
      <c r="S362" s="205"/>
      <c r="T362" s="206"/>
      <c r="AT362" s="200" t="s">
        <v>153</v>
      </c>
      <c r="AU362" s="200" t="s">
        <v>83</v>
      </c>
      <c r="AV362" s="15" t="s">
        <v>149</v>
      </c>
      <c r="AW362" s="15" t="s">
        <v>32</v>
      </c>
      <c r="AX362" s="15" t="s">
        <v>81</v>
      </c>
      <c r="AY362" s="200" t="s">
        <v>142</v>
      </c>
    </row>
    <row r="363" spans="1:65" s="2" customFormat="1" ht="16.5" customHeight="1">
      <c r="A363" s="32"/>
      <c r="B363" s="165"/>
      <c r="C363" s="207" t="s">
        <v>490</v>
      </c>
      <c r="D363" s="207" t="s">
        <v>323</v>
      </c>
      <c r="E363" s="208" t="s">
        <v>491</v>
      </c>
      <c r="F363" s="209" t="s">
        <v>492</v>
      </c>
      <c r="G363" s="210" t="s">
        <v>164</v>
      </c>
      <c r="H363" s="211">
        <v>9.476</v>
      </c>
      <c r="I363" s="212"/>
      <c r="J363" s="213">
        <f>ROUND(I363*H363,2)</f>
        <v>0</v>
      </c>
      <c r="K363" s="209" t="s">
        <v>148</v>
      </c>
      <c r="L363" s="214"/>
      <c r="M363" s="215" t="s">
        <v>1</v>
      </c>
      <c r="N363" s="216" t="s">
        <v>40</v>
      </c>
      <c r="O363" s="58"/>
      <c r="P363" s="175">
        <f>O363*H363</f>
        <v>0</v>
      </c>
      <c r="Q363" s="175">
        <v>0.2</v>
      </c>
      <c r="R363" s="175">
        <f>Q363*H363</f>
        <v>1.8952000000000002</v>
      </c>
      <c r="S363" s="175">
        <v>0</v>
      </c>
      <c r="T363" s="176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7" t="s">
        <v>204</v>
      </c>
      <c r="AT363" s="177" t="s">
        <v>323</v>
      </c>
      <c r="AU363" s="177" t="s">
        <v>83</v>
      </c>
      <c r="AY363" s="17" t="s">
        <v>142</v>
      </c>
      <c r="BE363" s="178">
        <f>IF(N363="základní",J363,0)</f>
        <v>0</v>
      </c>
      <c r="BF363" s="178">
        <f>IF(N363="snížená",J363,0)</f>
        <v>0</v>
      </c>
      <c r="BG363" s="178">
        <f>IF(N363="zákl. přenesená",J363,0)</f>
        <v>0</v>
      </c>
      <c r="BH363" s="178">
        <f>IF(N363="sníž. přenesená",J363,0)</f>
        <v>0</v>
      </c>
      <c r="BI363" s="178">
        <f>IF(N363="nulová",J363,0)</f>
        <v>0</v>
      </c>
      <c r="BJ363" s="17" t="s">
        <v>81</v>
      </c>
      <c r="BK363" s="178">
        <f>ROUND(I363*H363,2)</f>
        <v>0</v>
      </c>
      <c r="BL363" s="17" t="s">
        <v>149</v>
      </c>
      <c r="BM363" s="177" t="s">
        <v>493</v>
      </c>
    </row>
    <row r="364" spans="1:47" s="2" customFormat="1" ht="11.25">
      <c r="A364" s="32"/>
      <c r="B364" s="33"/>
      <c r="C364" s="32"/>
      <c r="D364" s="179" t="s">
        <v>151</v>
      </c>
      <c r="E364" s="32"/>
      <c r="F364" s="180" t="s">
        <v>492</v>
      </c>
      <c r="G364" s="32"/>
      <c r="H364" s="32"/>
      <c r="I364" s="101"/>
      <c r="J364" s="32"/>
      <c r="K364" s="32"/>
      <c r="L364" s="33"/>
      <c r="M364" s="181"/>
      <c r="N364" s="182"/>
      <c r="O364" s="58"/>
      <c r="P364" s="58"/>
      <c r="Q364" s="58"/>
      <c r="R364" s="58"/>
      <c r="S364" s="58"/>
      <c r="T364" s="59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151</v>
      </c>
      <c r="AU364" s="17" t="s">
        <v>83</v>
      </c>
    </row>
    <row r="365" spans="2:51" s="14" customFormat="1" ht="11.25">
      <c r="B365" s="190"/>
      <c r="D365" s="179" t="s">
        <v>153</v>
      </c>
      <c r="F365" s="192" t="s">
        <v>494</v>
      </c>
      <c r="H365" s="193">
        <v>9.476</v>
      </c>
      <c r="I365" s="194"/>
      <c r="L365" s="190"/>
      <c r="M365" s="195"/>
      <c r="N365" s="196"/>
      <c r="O365" s="196"/>
      <c r="P365" s="196"/>
      <c r="Q365" s="196"/>
      <c r="R365" s="196"/>
      <c r="S365" s="196"/>
      <c r="T365" s="197"/>
      <c r="AT365" s="191" t="s">
        <v>153</v>
      </c>
      <c r="AU365" s="191" t="s">
        <v>83</v>
      </c>
      <c r="AV365" s="14" t="s">
        <v>83</v>
      </c>
      <c r="AW365" s="14" t="s">
        <v>3</v>
      </c>
      <c r="AX365" s="14" t="s">
        <v>81</v>
      </c>
      <c r="AY365" s="191" t="s">
        <v>142</v>
      </c>
    </row>
    <row r="366" spans="2:63" s="12" customFormat="1" ht="22.9" customHeight="1">
      <c r="B366" s="152"/>
      <c r="D366" s="153" t="s">
        <v>74</v>
      </c>
      <c r="E366" s="163" t="s">
        <v>495</v>
      </c>
      <c r="F366" s="163" t="s">
        <v>496</v>
      </c>
      <c r="I366" s="155"/>
      <c r="J366" s="164">
        <f>BK366</f>
        <v>0</v>
      </c>
      <c r="L366" s="152"/>
      <c r="M366" s="157"/>
      <c r="N366" s="158"/>
      <c r="O366" s="158"/>
      <c r="P366" s="159">
        <f>SUM(P367:P463)</f>
        <v>0</v>
      </c>
      <c r="Q366" s="158"/>
      <c r="R366" s="159">
        <f>SUM(R367:R463)</f>
        <v>0.00354</v>
      </c>
      <c r="S366" s="158"/>
      <c r="T366" s="160">
        <f>SUM(T367:T463)</f>
        <v>0</v>
      </c>
      <c r="AR366" s="153" t="s">
        <v>81</v>
      </c>
      <c r="AT366" s="161" t="s">
        <v>74</v>
      </c>
      <c r="AU366" s="161" t="s">
        <v>81</v>
      </c>
      <c r="AY366" s="153" t="s">
        <v>142</v>
      </c>
      <c r="BK366" s="162">
        <f>SUM(BK367:BK463)</f>
        <v>0</v>
      </c>
    </row>
    <row r="367" spans="1:65" s="2" customFormat="1" ht="33" customHeight="1">
      <c r="A367" s="32"/>
      <c r="B367" s="165"/>
      <c r="C367" s="166" t="s">
        <v>497</v>
      </c>
      <c r="D367" s="166" t="s">
        <v>144</v>
      </c>
      <c r="E367" s="167" t="s">
        <v>498</v>
      </c>
      <c r="F367" s="168" t="s">
        <v>499</v>
      </c>
      <c r="G367" s="169" t="s">
        <v>500</v>
      </c>
      <c r="H367" s="170">
        <v>0.151</v>
      </c>
      <c r="I367" s="171"/>
      <c r="J367" s="172">
        <f>ROUND(I367*H367,2)</f>
        <v>0</v>
      </c>
      <c r="K367" s="168" t="s">
        <v>148</v>
      </c>
      <c r="L367" s="33"/>
      <c r="M367" s="173" t="s">
        <v>1</v>
      </c>
      <c r="N367" s="174" t="s">
        <v>40</v>
      </c>
      <c r="O367" s="58"/>
      <c r="P367" s="175">
        <f>O367*H367</f>
        <v>0</v>
      </c>
      <c r="Q367" s="175">
        <v>0</v>
      </c>
      <c r="R367" s="175">
        <f>Q367*H367</f>
        <v>0</v>
      </c>
      <c r="S367" s="175">
        <v>0</v>
      </c>
      <c r="T367" s="17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7" t="s">
        <v>149</v>
      </c>
      <c r="AT367" s="177" t="s">
        <v>144</v>
      </c>
      <c r="AU367" s="177" t="s">
        <v>83</v>
      </c>
      <c r="AY367" s="17" t="s">
        <v>142</v>
      </c>
      <c r="BE367" s="178">
        <f>IF(N367="základní",J367,0)</f>
        <v>0</v>
      </c>
      <c r="BF367" s="178">
        <f>IF(N367="snížená",J367,0)</f>
        <v>0</v>
      </c>
      <c r="BG367" s="178">
        <f>IF(N367="zákl. přenesená",J367,0)</f>
        <v>0</v>
      </c>
      <c r="BH367" s="178">
        <f>IF(N367="sníž. přenesená",J367,0)</f>
        <v>0</v>
      </c>
      <c r="BI367" s="178">
        <f>IF(N367="nulová",J367,0)</f>
        <v>0</v>
      </c>
      <c r="BJ367" s="17" t="s">
        <v>81</v>
      </c>
      <c r="BK367" s="178">
        <f>ROUND(I367*H367,2)</f>
        <v>0</v>
      </c>
      <c r="BL367" s="17" t="s">
        <v>149</v>
      </c>
      <c r="BM367" s="177" t="s">
        <v>501</v>
      </c>
    </row>
    <row r="368" spans="1:47" s="2" customFormat="1" ht="19.5">
      <c r="A368" s="32"/>
      <c r="B368" s="33"/>
      <c r="C368" s="32"/>
      <c r="D368" s="179" t="s">
        <v>151</v>
      </c>
      <c r="E368" s="32"/>
      <c r="F368" s="180" t="s">
        <v>502</v>
      </c>
      <c r="G368" s="32"/>
      <c r="H368" s="32"/>
      <c r="I368" s="101"/>
      <c r="J368" s="32"/>
      <c r="K368" s="32"/>
      <c r="L368" s="33"/>
      <c r="M368" s="181"/>
      <c r="N368" s="182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151</v>
      </c>
      <c r="AU368" s="17" t="s">
        <v>83</v>
      </c>
    </row>
    <row r="369" spans="2:51" s="14" customFormat="1" ht="11.25">
      <c r="B369" s="190"/>
      <c r="D369" s="179" t="s">
        <v>153</v>
      </c>
      <c r="E369" s="191" t="s">
        <v>1</v>
      </c>
      <c r="F369" s="192" t="s">
        <v>503</v>
      </c>
      <c r="H369" s="193">
        <v>0.151</v>
      </c>
      <c r="I369" s="194"/>
      <c r="L369" s="190"/>
      <c r="M369" s="195"/>
      <c r="N369" s="196"/>
      <c r="O369" s="196"/>
      <c r="P369" s="196"/>
      <c r="Q369" s="196"/>
      <c r="R369" s="196"/>
      <c r="S369" s="196"/>
      <c r="T369" s="197"/>
      <c r="AT369" s="191" t="s">
        <v>153</v>
      </c>
      <c r="AU369" s="191" t="s">
        <v>83</v>
      </c>
      <c r="AV369" s="14" t="s">
        <v>83</v>
      </c>
      <c r="AW369" s="14" t="s">
        <v>32</v>
      </c>
      <c r="AX369" s="14" t="s">
        <v>81</v>
      </c>
      <c r="AY369" s="191" t="s">
        <v>142</v>
      </c>
    </row>
    <row r="370" spans="1:65" s="2" customFormat="1" ht="33" customHeight="1">
      <c r="A370" s="32"/>
      <c r="B370" s="165"/>
      <c r="C370" s="166" t="s">
        <v>504</v>
      </c>
      <c r="D370" s="166" t="s">
        <v>144</v>
      </c>
      <c r="E370" s="167" t="s">
        <v>505</v>
      </c>
      <c r="F370" s="168" t="s">
        <v>506</v>
      </c>
      <c r="G370" s="169" t="s">
        <v>336</v>
      </c>
      <c r="H370" s="170">
        <v>1800</v>
      </c>
      <c r="I370" s="171"/>
      <c r="J370" s="172">
        <f>ROUND(I370*H370,2)</f>
        <v>0</v>
      </c>
      <c r="K370" s="168" t="s">
        <v>1</v>
      </c>
      <c r="L370" s="33"/>
      <c r="M370" s="173" t="s">
        <v>1</v>
      </c>
      <c r="N370" s="174" t="s">
        <v>40</v>
      </c>
      <c r="O370" s="58"/>
      <c r="P370" s="175">
        <f>O370*H370</f>
        <v>0</v>
      </c>
      <c r="Q370" s="175">
        <v>0</v>
      </c>
      <c r="R370" s="175">
        <f>Q370*H370</f>
        <v>0</v>
      </c>
      <c r="S370" s="175">
        <v>0</v>
      </c>
      <c r="T370" s="176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7" t="s">
        <v>149</v>
      </c>
      <c r="AT370" s="177" t="s">
        <v>144</v>
      </c>
      <c r="AU370" s="177" t="s">
        <v>83</v>
      </c>
      <c r="AY370" s="17" t="s">
        <v>142</v>
      </c>
      <c r="BE370" s="178">
        <f>IF(N370="základní",J370,0)</f>
        <v>0</v>
      </c>
      <c r="BF370" s="178">
        <f>IF(N370="snížená",J370,0)</f>
        <v>0</v>
      </c>
      <c r="BG370" s="178">
        <f>IF(N370="zákl. přenesená",J370,0)</f>
        <v>0</v>
      </c>
      <c r="BH370" s="178">
        <f>IF(N370="sníž. přenesená",J370,0)</f>
        <v>0</v>
      </c>
      <c r="BI370" s="178">
        <f>IF(N370="nulová",J370,0)</f>
        <v>0</v>
      </c>
      <c r="BJ370" s="17" t="s">
        <v>81</v>
      </c>
      <c r="BK370" s="178">
        <f>ROUND(I370*H370,2)</f>
        <v>0</v>
      </c>
      <c r="BL370" s="17" t="s">
        <v>149</v>
      </c>
      <c r="BM370" s="177" t="s">
        <v>507</v>
      </c>
    </row>
    <row r="371" spans="1:47" s="2" customFormat="1" ht="29.25">
      <c r="A371" s="32"/>
      <c r="B371" s="33"/>
      <c r="C371" s="32"/>
      <c r="D371" s="179" t="s">
        <v>151</v>
      </c>
      <c r="E371" s="32"/>
      <c r="F371" s="180" t="s">
        <v>508</v>
      </c>
      <c r="G371" s="32"/>
      <c r="H371" s="32"/>
      <c r="I371" s="101"/>
      <c r="J371" s="32"/>
      <c r="K371" s="32"/>
      <c r="L371" s="33"/>
      <c r="M371" s="181"/>
      <c r="N371" s="182"/>
      <c r="O371" s="58"/>
      <c r="P371" s="58"/>
      <c r="Q371" s="58"/>
      <c r="R371" s="58"/>
      <c r="S371" s="58"/>
      <c r="T371" s="59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151</v>
      </c>
      <c r="AU371" s="17" t="s">
        <v>83</v>
      </c>
    </row>
    <row r="372" spans="1:47" s="2" customFormat="1" ht="19.5">
      <c r="A372" s="32"/>
      <c r="B372" s="33"/>
      <c r="C372" s="32"/>
      <c r="D372" s="179" t="s">
        <v>167</v>
      </c>
      <c r="E372" s="32"/>
      <c r="F372" s="198" t="s">
        <v>168</v>
      </c>
      <c r="G372" s="32"/>
      <c r="H372" s="32"/>
      <c r="I372" s="101"/>
      <c r="J372" s="32"/>
      <c r="K372" s="32"/>
      <c r="L372" s="33"/>
      <c r="M372" s="181"/>
      <c r="N372" s="182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167</v>
      </c>
      <c r="AU372" s="17" t="s">
        <v>83</v>
      </c>
    </row>
    <row r="373" spans="2:51" s="14" customFormat="1" ht="11.25">
      <c r="B373" s="190"/>
      <c r="D373" s="179" t="s">
        <v>153</v>
      </c>
      <c r="E373" s="191" t="s">
        <v>1</v>
      </c>
      <c r="F373" s="192" t="s">
        <v>509</v>
      </c>
      <c r="H373" s="193">
        <v>1800</v>
      </c>
      <c r="I373" s="194"/>
      <c r="L373" s="190"/>
      <c r="M373" s="195"/>
      <c r="N373" s="196"/>
      <c r="O373" s="196"/>
      <c r="P373" s="196"/>
      <c r="Q373" s="196"/>
      <c r="R373" s="196"/>
      <c r="S373" s="196"/>
      <c r="T373" s="197"/>
      <c r="AT373" s="191" t="s">
        <v>153</v>
      </c>
      <c r="AU373" s="191" t="s">
        <v>83</v>
      </c>
      <c r="AV373" s="14" t="s">
        <v>83</v>
      </c>
      <c r="AW373" s="14" t="s">
        <v>32</v>
      </c>
      <c r="AX373" s="14" t="s">
        <v>81</v>
      </c>
      <c r="AY373" s="191" t="s">
        <v>142</v>
      </c>
    </row>
    <row r="374" spans="1:65" s="2" customFormat="1" ht="21.75" customHeight="1">
      <c r="A374" s="32"/>
      <c r="B374" s="165"/>
      <c r="C374" s="166" t="s">
        <v>510</v>
      </c>
      <c r="D374" s="166" t="s">
        <v>144</v>
      </c>
      <c r="E374" s="167" t="s">
        <v>511</v>
      </c>
      <c r="F374" s="168" t="s">
        <v>512</v>
      </c>
      <c r="G374" s="169" t="s">
        <v>393</v>
      </c>
      <c r="H374" s="170">
        <v>32</v>
      </c>
      <c r="I374" s="171"/>
      <c r="J374" s="172">
        <f>ROUND(I374*H374,2)</f>
        <v>0</v>
      </c>
      <c r="K374" s="168" t="s">
        <v>148</v>
      </c>
      <c r="L374" s="33"/>
      <c r="M374" s="173" t="s">
        <v>1</v>
      </c>
      <c r="N374" s="174" t="s">
        <v>40</v>
      </c>
      <c r="O374" s="58"/>
      <c r="P374" s="175">
        <f>O374*H374</f>
        <v>0</v>
      </c>
      <c r="Q374" s="175">
        <v>0</v>
      </c>
      <c r="R374" s="175">
        <f>Q374*H374</f>
        <v>0</v>
      </c>
      <c r="S374" s="175">
        <v>0</v>
      </c>
      <c r="T374" s="176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7" t="s">
        <v>149</v>
      </c>
      <c r="AT374" s="177" t="s">
        <v>144</v>
      </c>
      <c r="AU374" s="177" t="s">
        <v>83</v>
      </c>
      <c r="AY374" s="17" t="s">
        <v>142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7" t="s">
        <v>81</v>
      </c>
      <c r="BK374" s="178">
        <f>ROUND(I374*H374,2)</f>
        <v>0</v>
      </c>
      <c r="BL374" s="17" t="s">
        <v>149</v>
      </c>
      <c r="BM374" s="177" t="s">
        <v>513</v>
      </c>
    </row>
    <row r="375" spans="1:47" s="2" customFormat="1" ht="19.5">
      <c r="A375" s="32"/>
      <c r="B375" s="33"/>
      <c r="C375" s="32"/>
      <c r="D375" s="179" t="s">
        <v>151</v>
      </c>
      <c r="E375" s="32"/>
      <c r="F375" s="180" t="s">
        <v>514</v>
      </c>
      <c r="G375" s="32"/>
      <c r="H375" s="32"/>
      <c r="I375" s="101"/>
      <c r="J375" s="32"/>
      <c r="K375" s="32"/>
      <c r="L375" s="33"/>
      <c r="M375" s="181"/>
      <c r="N375" s="182"/>
      <c r="O375" s="58"/>
      <c r="P375" s="58"/>
      <c r="Q375" s="58"/>
      <c r="R375" s="58"/>
      <c r="S375" s="58"/>
      <c r="T375" s="59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151</v>
      </c>
      <c r="AU375" s="17" t="s">
        <v>83</v>
      </c>
    </row>
    <row r="376" spans="1:47" s="2" customFormat="1" ht="19.5">
      <c r="A376" s="32"/>
      <c r="B376" s="33"/>
      <c r="C376" s="32"/>
      <c r="D376" s="179" t="s">
        <v>167</v>
      </c>
      <c r="E376" s="32"/>
      <c r="F376" s="198" t="s">
        <v>168</v>
      </c>
      <c r="G376" s="32"/>
      <c r="H376" s="32"/>
      <c r="I376" s="101"/>
      <c r="J376" s="32"/>
      <c r="K376" s="32"/>
      <c r="L376" s="33"/>
      <c r="M376" s="181"/>
      <c r="N376" s="182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167</v>
      </c>
      <c r="AU376" s="17" t="s">
        <v>83</v>
      </c>
    </row>
    <row r="377" spans="2:51" s="14" customFormat="1" ht="11.25">
      <c r="B377" s="190"/>
      <c r="D377" s="179" t="s">
        <v>153</v>
      </c>
      <c r="E377" s="191" t="s">
        <v>1</v>
      </c>
      <c r="F377" s="192" t="s">
        <v>355</v>
      </c>
      <c r="H377" s="193">
        <v>32</v>
      </c>
      <c r="I377" s="194"/>
      <c r="L377" s="190"/>
      <c r="M377" s="195"/>
      <c r="N377" s="196"/>
      <c r="O377" s="196"/>
      <c r="P377" s="196"/>
      <c r="Q377" s="196"/>
      <c r="R377" s="196"/>
      <c r="S377" s="196"/>
      <c r="T377" s="197"/>
      <c r="AT377" s="191" t="s">
        <v>153</v>
      </c>
      <c r="AU377" s="191" t="s">
        <v>83</v>
      </c>
      <c r="AV377" s="14" t="s">
        <v>83</v>
      </c>
      <c r="AW377" s="14" t="s">
        <v>32</v>
      </c>
      <c r="AX377" s="14" t="s">
        <v>81</v>
      </c>
      <c r="AY377" s="191" t="s">
        <v>142</v>
      </c>
    </row>
    <row r="378" spans="1:65" s="2" customFormat="1" ht="21.75" customHeight="1">
      <c r="A378" s="32"/>
      <c r="B378" s="165"/>
      <c r="C378" s="166" t="s">
        <v>515</v>
      </c>
      <c r="D378" s="166" t="s">
        <v>144</v>
      </c>
      <c r="E378" s="167" t="s">
        <v>516</v>
      </c>
      <c r="F378" s="168" t="s">
        <v>517</v>
      </c>
      <c r="G378" s="169" t="s">
        <v>393</v>
      </c>
      <c r="H378" s="170">
        <v>19</v>
      </c>
      <c r="I378" s="171"/>
      <c r="J378" s="172">
        <f>ROUND(I378*H378,2)</f>
        <v>0</v>
      </c>
      <c r="K378" s="168" t="s">
        <v>148</v>
      </c>
      <c r="L378" s="33"/>
      <c r="M378" s="173" t="s">
        <v>1</v>
      </c>
      <c r="N378" s="174" t="s">
        <v>40</v>
      </c>
      <c r="O378" s="58"/>
      <c r="P378" s="175">
        <f>O378*H378</f>
        <v>0</v>
      </c>
      <c r="Q378" s="175">
        <v>0</v>
      </c>
      <c r="R378" s="175">
        <f>Q378*H378</f>
        <v>0</v>
      </c>
      <c r="S378" s="175">
        <v>0</v>
      </c>
      <c r="T378" s="176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7" t="s">
        <v>149</v>
      </c>
      <c r="AT378" s="177" t="s">
        <v>144</v>
      </c>
      <c r="AU378" s="177" t="s">
        <v>83</v>
      </c>
      <c r="AY378" s="17" t="s">
        <v>142</v>
      </c>
      <c r="BE378" s="178">
        <f>IF(N378="základní",J378,0)</f>
        <v>0</v>
      </c>
      <c r="BF378" s="178">
        <f>IF(N378="snížená",J378,0)</f>
        <v>0</v>
      </c>
      <c r="BG378" s="178">
        <f>IF(N378="zákl. přenesená",J378,0)</f>
        <v>0</v>
      </c>
      <c r="BH378" s="178">
        <f>IF(N378="sníž. přenesená",J378,0)</f>
        <v>0</v>
      </c>
      <c r="BI378" s="178">
        <f>IF(N378="nulová",J378,0)</f>
        <v>0</v>
      </c>
      <c r="BJ378" s="17" t="s">
        <v>81</v>
      </c>
      <c r="BK378" s="178">
        <f>ROUND(I378*H378,2)</f>
        <v>0</v>
      </c>
      <c r="BL378" s="17" t="s">
        <v>149</v>
      </c>
      <c r="BM378" s="177" t="s">
        <v>518</v>
      </c>
    </row>
    <row r="379" spans="1:47" s="2" customFormat="1" ht="19.5">
      <c r="A379" s="32"/>
      <c r="B379" s="33"/>
      <c r="C379" s="32"/>
      <c r="D379" s="179" t="s">
        <v>151</v>
      </c>
      <c r="E379" s="32"/>
      <c r="F379" s="180" t="s">
        <v>519</v>
      </c>
      <c r="G379" s="32"/>
      <c r="H379" s="32"/>
      <c r="I379" s="101"/>
      <c r="J379" s="32"/>
      <c r="K379" s="32"/>
      <c r="L379" s="33"/>
      <c r="M379" s="181"/>
      <c r="N379" s="182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151</v>
      </c>
      <c r="AU379" s="17" t="s">
        <v>83</v>
      </c>
    </row>
    <row r="380" spans="1:47" s="2" customFormat="1" ht="19.5">
      <c r="A380" s="32"/>
      <c r="B380" s="33"/>
      <c r="C380" s="32"/>
      <c r="D380" s="179" t="s">
        <v>167</v>
      </c>
      <c r="E380" s="32"/>
      <c r="F380" s="198" t="s">
        <v>168</v>
      </c>
      <c r="G380" s="32"/>
      <c r="H380" s="32"/>
      <c r="I380" s="101"/>
      <c r="J380" s="32"/>
      <c r="K380" s="32"/>
      <c r="L380" s="33"/>
      <c r="M380" s="181"/>
      <c r="N380" s="182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167</v>
      </c>
      <c r="AU380" s="17" t="s">
        <v>83</v>
      </c>
    </row>
    <row r="381" spans="2:51" s="14" customFormat="1" ht="11.25">
      <c r="B381" s="190"/>
      <c r="D381" s="179" t="s">
        <v>153</v>
      </c>
      <c r="E381" s="191" t="s">
        <v>1</v>
      </c>
      <c r="F381" s="192" t="s">
        <v>277</v>
      </c>
      <c r="H381" s="193">
        <v>19</v>
      </c>
      <c r="I381" s="194"/>
      <c r="L381" s="190"/>
      <c r="M381" s="195"/>
      <c r="N381" s="196"/>
      <c r="O381" s="196"/>
      <c r="P381" s="196"/>
      <c r="Q381" s="196"/>
      <c r="R381" s="196"/>
      <c r="S381" s="196"/>
      <c r="T381" s="197"/>
      <c r="AT381" s="191" t="s">
        <v>153</v>
      </c>
      <c r="AU381" s="191" t="s">
        <v>83</v>
      </c>
      <c r="AV381" s="14" t="s">
        <v>83</v>
      </c>
      <c r="AW381" s="14" t="s">
        <v>32</v>
      </c>
      <c r="AX381" s="14" t="s">
        <v>81</v>
      </c>
      <c r="AY381" s="191" t="s">
        <v>142</v>
      </c>
    </row>
    <row r="382" spans="1:65" s="2" customFormat="1" ht="21.75" customHeight="1">
      <c r="A382" s="32"/>
      <c r="B382" s="165"/>
      <c r="C382" s="166" t="s">
        <v>520</v>
      </c>
      <c r="D382" s="166" t="s">
        <v>144</v>
      </c>
      <c r="E382" s="167" t="s">
        <v>521</v>
      </c>
      <c r="F382" s="168" t="s">
        <v>522</v>
      </c>
      <c r="G382" s="169" t="s">
        <v>393</v>
      </c>
      <c r="H382" s="170">
        <v>6</v>
      </c>
      <c r="I382" s="171"/>
      <c r="J382" s="172">
        <f>ROUND(I382*H382,2)</f>
        <v>0</v>
      </c>
      <c r="K382" s="168" t="s">
        <v>148</v>
      </c>
      <c r="L382" s="33"/>
      <c r="M382" s="173" t="s">
        <v>1</v>
      </c>
      <c r="N382" s="174" t="s">
        <v>40</v>
      </c>
      <c r="O382" s="58"/>
      <c r="P382" s="175">
        <f>O382*H382</f>
        <v>0</v>
      </c>
      <c r="Q382" s="175">
        <v>0</v>
      </c>
      <c r="R382" s="175">
        <f>Q382*H382</f>
        <v>0</v>
      </c>
      <c r="S382" s="175">
        <v>0</v>
      </c>
      <c r="T382" s="176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7" t="s">
        <v>149</v>
      </c>
      <c r="AT382" s="177" t="s">
        <v>144</v>
      </c>
      <c r="AU382" s="177" t="s">
        <v>83</v>
      </c>
      <c r="AY382" s="17" t="s">
        <v>142</v>
      </c>
      <c r="BE382" s="178">
        <f>IF(N382="základní",J382,0)</f>
        <v>0</v>
      </c>
      <c r="BF382" s="178">
        <f>IF(N382="snížená",J382,0)</f>
        <v>0</v>
      </c>
      <c r="BG382" s="178">
        <f>IF(N382="zákl. přenesená",J382,0)</f>
        <v>0</v>
      </c>
      <c r="BH382" s="178">
        <f>IF(N382="sníž. přenesená",J382,0)</f>
        <v>0</v>
      </c>
      <c r="BI382" s="178">
        <f>IF(N382="nulová",J382,0)</f>
        <v>0</v>
      </c>
      <c r="BJ382" s="17" t="s">
        <v>81</v>
      </c>
      <c r="BK382" s="178">
        <f>ROUND(I382*H382,2)</f>
        <v>0</v>
      </c>
      <c r="BL382" s="17" t="s">
        <v>149</v>
      </c>
      <c r="BM382" s="177" t="s">
        <v>523</v>
      </c>
    </row>
    <row r="383" spans="1:47" s="2" customFormat="1" ht="19.5">
      <c r="A383" s="32"/>
      <c r="B383" s="33"/>
      <c r="C383" s="32"/>
      <c r="D383" s="179" t="s">
        <v>151</v>
      </c>
      <c r="E383" s="32"/>
      <c r="F383" s="180" t="s">
        <v>524</v>
      </c>
      <c r="G383" s="32"/>
      <c r="H383" s="32"/>
      <c r="I383" s="101"/>
      <c r="J383" s="32"/>
      <c r="K383" s="32"/>
      <c r="L383" s="33"/>
      <c r="M383" s="181"/>
      <c r="N383" s="182"/>
      <c r="O383" s="58"/>
      <c r="P383" s="58"/>
      <c r="Q383" s="58"/>
      <c r="R383" s="58"/>
      <c r="S383" s="58"/>
      <c r="T383" s="59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7" t="s">
        <v>151</v>
      </c>
      <c r="AU383" s="17" t="s">
        <v>83</v>
      </c>
    </row>
    <row r="384" spans="1:47" s="2" customFormat="1" ht="19.5">
      <c r="A384" s="32"/>
      <c r="B384" s="33"/>
      <c r="C384" s="32"/>
      <c r="D384" s="179" t="s">
        <v>167</v>
      </c>
      <c r="E384" s="32"/>
      <c r="F384" s="198" t="s">
        <v>168</v>
      </c>
      <c r="G384" s="32"/>
      <c r="H384" s="32"/>
      <c r="I384" s="101"/>
      <c r="J384" s="32"/>
      <c r="K384" s="32"/>
      <c r="L384" s="33"/>
      <c r="M384" s="181"/>
      <c r="N384" s="182"/>
      <c r="O384" s="58"/>
      <c r="P384" s="58"/>
      <c r="Q384" s="58"/>
      <c r="R384" s="58"/>
      <c r="S384" s="58"/>
      <c r="T384" s="59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167</v>
      </c>
      <c r="AU384" s="17" t="s">
        <v>83</v>
      </c>
    </row>
    <row r="385" spans="2:51" s="14" customFormat="1" ht="11.25">
      <c r="B385" s="190"/>
      <c r="D385" s="179" t="s">
        <v>153</v>
      </c>
      <c r="E385" s="191" t="s">
        <v>1</v>
      </c>
      <c r="F385" s="192" t="s">
        <v>187</v>
      </c>
      <c r="H385" s="193">
        <v>6</v>
      </c>
      <c r="I385" s="194"/>
      <c r="L385" s="190"/>
      <c r="M385" s="195"/>
      <c r="N385" s="196"/>
      <c r="O385" s="196"/>
      <c r="P385" s="196"/>
      <c r="Q385" s="196"/>
      <c r="R385" s="196"/>
      <c r="S385" s="196"/>
      <c r="T385" s="197"/>
      <c r="AT385" s="191" t="s">
        <v>153</v>
      </c>
      <c r="AU385" s="191" t="s">
        <v>83</v>
      </c>
      <c r="AV385" s="14" t="s">
        <v>83</v>
      </c>
      <c r="AW385" s="14" t="s">
        <v>32</v>
      </c>
      <c r="AX385" s="14" t="s">
        <v>81</v>
      </c>
      <c r="AY385" s="191" t="s">
        <v>142</v>
      </c>
    </row>
    <row r="386" spans="1:65" s="2" customFormat="1" ht="21.75" customHeight="1">
      <c r="A386" s="32"/>
      <c r="B386" s="165"/>
      <c r="C386" s="166" t="s">
        <v>525</v>
      </c>
      <c r="D386" s="166" t="s">
        <v>144</v>
      </c>
      <c r="E386" s="167" t="s">
        <v>526</v>
      </c>
      <c r="F386" s="168" t="s">
        <v>527</v>
      </c>
      <c r="G386" s="169" t="s">
        <v>393</v>
      </c>
      <c r="H386" s="170">
        <v>4</v>
      </c>
      <c r="I386" s="171"/>
      <c r="J386" s="172">
        <f>ROUND(I386*H386,2)</f>
        <v>0</v>
      </c>
      <c r="K386" s="168" t="s">
        <v>148</v>
      </c>
      <c r="L386" s="33"/>
      <c r="M386" s="173" t="s">
        <v>1</v>
      </c>
      <c r="N386" s="174" t="s">
        <v>40</v>
      </c>
      <c r="O386" s="58"/>
      <c r="P386" s="175">
        <f>O386*H386</f>
        <v>0</v>
      </c>
      <c r="Q386" s="175">
        <v>0</v>
      </c>
      <c r="R386" s="175">
        <f>Q386*H386</f>
        <v>0</v>
      </c>
      <c r="S386" s="175">
        <v>0</v>
      </c>
      <c r="T386" s="176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7" t="s">
        <v>149</v>
      </c>
      <c r="AT386" s="177" t="s">
        <v>144</v>
      </c>
      <c r="AU386" s="177" t="s">
        <v>83</v>
      </c>
      <c r="AY386" s="17" t="s">
        <v>142</v>
      </c>
      <c r="BE386" s="178">
        <f>IF(N386="základní",J386,0)</f>
        <v>0</v>
      </c>
      <c r="BF386" s="178">
        <f>IF(N386="snížená",J386,0)</f>
        <v>0</v>
      </c>
      <c r="BG386" s="178">
        <f>IF(N386="zákl. přenesená",J386,0)</f>
        <v>0</v>
      </c>
      <c r="BH386" s="178">
        <f>IF(N386="sníž. přenesená",J386,0)</f>
        <v>0</v>
      </c>
      <c r="BI386" s="178">
        <f>IF(N386="nulová",J386,0)</f>
        <v>0</v>
      </c>
      <c r="BJ386" s="17" t="s">
        <v>81</v>
      </c>
      <c r="BK386" s="178">
        <f>ROUND(I386*H386,2)</f>
        <v>0</v>
      </c>
      <c r="BL386" s="17" t="s">
        <v>149</v>
      </c>
      <c r="BM386" s="177" t="s">
        <v>528</v>
      </c>
    </row>
    <row r="387" spans="1:47" s="2" customFormat="1" ht="19.5">
      <c r="A387" s="32"/>
      <c r="B387" s="33"/>
      <c r="C387" s="32"/>
      <c r="D387" s="179" t="s">
        <v>151</v>
      </c>
      <c r="E387" s="32"/>
      <c r="F387" s="180" t="s">
        <v>529</v>
      </c>
      <c r="G387" s="32"/>
      <c r="H387" s="32"/>
      <c r="I387" s="101"/>
      <c r="J387" s="32"/>
      <c r="K387" s="32"/>
      <c r="L387" s="33"/>
      <c r="M387" s="181"/>
      <c r="N387" s="182"/>
      <c r="O387" s="58"/>
      <c r="P387" s="58"/>
      <c r="Q387" s="58"/>
      <c r="R387" s="58"/>
      <c r="S387" s="58"/>
      <c r="T387" s="59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7" t="s">
        <v>151</v>
      </c>
      <c r="AU387" s="17" t="s">
        <v>83</v>
      </c>
    </row>
    <row r="388" spans="1:47" s="2" customFormat="1" ht="19.5">
      <c r="A388" s="32"/>
      <c r="B388" s="33"/>
      <c r="C388" s="32"/>
      <c r="D388" s="179" t="s">
        <v>167</v>
      </c>
      <c r="E388" s="32"/>
      <c r="F388" s="198" t="s">
        <v>168</v>
      </c>
      <c r="G388" s="32"/>
      <c r="H388" s="32"/>
      <c r="I388" s="101"/>
      <c r="J388" s="32"/>
      <c r="K388" s="32"/>
      <c r="L388" s="33"/>
      <c r="M388" s="181"/>
      <c r="N388" s="182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167</v>
      </c>
      <c r="AU388" s="17" t="s">
        <v>83</v>
      </c>
    </row>
    <row r="389" spans="2:51" s="14" customFormat="1" ht="11.25">
      <c r="B389" s="190"/>
      <c r="D389" s="179" t="s">
        <v>153</v>
      </c>
      <c r="E389" s="191" t="s">
        <v>1</v>
      </c>
      <c r="F389" s="192" t="s">
        <v>149</v>
      </c>
      <c r="H389" s="193">
        <v>4</v>
      </c>
      <c r="I389" s="194"/>
      <c r="L389" s="190"/>
      <c r="M389" s="195"/>
      <c r="N389" s="196"/>
      <c r="O389" s="196"/>
      <c r="P389" s="196"/>
      <c r="Q389" s="196"/>
      <c r="R389" s="196"/>
      <c r="S389" s="196"/>
      <c r="T389" s="197"/>
      <c r="AT389" s="191" t="s">
        <v>153</v>
      </c>
      <c r="AU389" s="191" t="s">
        <v>83</v>
      </c>
      <c r="AV389" s="14" t="s">
        <v>83</v>
      </c>
      <c r="AW389" s="14" t="s">
        <v>32</v>
      </c>
      <c r="AX389" s="14" t="s">
        <v>81</v>
      </c>
      <c r="AY389" s="191" t="s">
        <v>142</v>
      </c>
    </row>
    <row r="390" spans="1:65" s="2" customFormat="1" ht="21.75" customHeight="1">
      <c r="A390" s="32"/>
      <c r="B390" s="165"/>
      <c r="C390" s="166" t="s">
        <v>530</v>
      </c>
      <c r="D390" s="166" t="s">
        <v>144</v>
      </c>
      <c r="E390" s="167" t="s">
        <v>531</v>
      </c>
      <c r="F390" s="168" t="s">
        <v>532</v>
      </c>
      <c r="G390" s="169" t="s">
        <v>393</v>
      </c>
      <c r="H390" s="170">
        <v>1</v>
      </c>
      <c r="I390" s="171"/>
      <c r="J390" s="172">
        <f>ROUND(I390*H390,2)</f>
        <v>0</v>
      </c>
      <c r="K390" s="168" t="s">
        <v>148</v>
      </c>
      <c r="L390" s="33"/>
      <c r="M390" s="173" t="s">
        <v>1</v>
      </c>
      <c r="N390" s="174" t="s">
        <v>40</v>
      </c>
      <c r="O390" s="58"/>
      <c r="P390" s="175">
        <f>O390*H390</f>
        <v>0</v>
      </c>
      <c r="Q390" s="175">
        <v>0</v>
      </c>
      <c r="R390" s="175">
        <f>Q390*H390</f>
        <v>0</v>
      </c>
      <c r="S390" s="175">
        <v>0</v>
      </c>
      <c r="T390" s="176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7" t="s">
        <v>149</v>
      </c>
      <c r="AT390" s="177" t="s">
        <v>144</v>
      </c>
      <c r="AU390" s="177" t="s">
        <v>83</v>
      </c>
      <c r="AY390" s="17" t="s">
        <v>142</v>
      </c>
      <c r="BE390" s="178">
        <f>IF(N390="základní",J390,0)</f>
        <v>0</v>
      </c>
      <c r="BF390" s="178">
        <f>IF(N390="snížená",J390,0)</f>
        <v>0</v>
      </c>
      <c r="BG390" s="178">
        <f>IF(N390="zákl. přenesená",J390,0)</f>
        <v>0</v>
      </c>
      <c r="BH390" s="178">
        <f>IF(N390="sníž. přenesená",J390,0)</f>
        <v>0</v>
      </c>
      <c r="BI390" s="178">
        <f>IF(N390="nulová",J390,0)</f>
        <v>0</v>
      </c>
      <c r="BJ390" s="17" t="s">
        <v>81</v>
      </c>
      <c r="BK390" s="178">
        <f>ROUND(I390*H390,2)</f>
        <v>0</v>
      </c>
      <c r="BL390" s="17" t="s">
        <v>149</v>
      </c>
      <c r="BM390" s="177" t="s">
        <v>533</v>
      </c>
    </row>
    <row r="391" spans="1:47" s="2" customFormat="1" ht="19.5">
      <c r="A391" s="32"/>
      <c r="B391" s="33"/>
      <c r="C391" s="32"/>
      <c r="D391" s="179" t="s">
        <v>151</v>
      </c>
      <c r="E391" s="32"/>
      <c r="F391" s="180" t="s">
        <v>534</v>
      </c>
      <c r="G391" s="32"/>
      <c r="H391" s="32"/>
      <c r="I391" s="101"/>
      <c r="J391" s="32"/>
      <c r="K391" s="32"/>
      <c r="L391" s="33"/>
      <c r="M391" s="181"/>
      <c r="N391" s="182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151</v>
      </c>
      <c r="AU391" s="17" t="s">
        <v>83</v>
      </c>
    </row>
    <row r="392" spans="1:47" s="2" customFormat="1" ht="19.5">
      <c r="A392" s="32"/>
      <c r="B392" s="33"/>
      <c r="C392" s="32"/>
      <c r="D392" s="179" t="s">
        <v>167</v>
      </c>
      <c r="E392" s="32"/>
      <c r="F392" s="198" t="s">
        <v>168</v>
      </c>
      <c r="G392" s="32"/>
      <c r="H392" s="32"/>
      <c r="I392" s="101"/>
      <c r="J392" s="32"/>
      <c r="K392" s="32"/>
      <c r="L392" s="33"/>
      <c r="M392" s="181"/>
      <c r="N392" s="182"/>
      <c r="O392" s="58"/>
      <c r="P392" s="58"/>
      <c r="Q392" s="58"/>
      <c r="R392" s="58"/>
      <c r="S392" s="58"/>
      <c r="T392" s="59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T392" s="17" t="s">
        <v>167</v>
      </c>
      <c r="AU392" s="17" t="s">
        <v>83</v>
      </c>
    </row>
    <row r="393" spans="2:51" s="14" customFormat="1" ht="11.25">
      <c r="B393" s="190"/>
      <c r="D393" s="179" t="s">
        <v>153</v>
      </c>
      <c r="E393" s="191" t="s">
        <v>1</v>
      </c>
      <c r="F393" s="192" t="s">
        <v>81</v>
      </c>
      <c r="H393" s="193">
        <v>1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1" t="s">
        <v>153</v>
      </c>
      <c r="AU393" s="191" t="s">
        <v>83</v>
      </c>
      <c r="AV393" s="14" t="s">
        <v>83</v>
      </c>
      <c r="AW393" s="14" t="s">
        <v>32</v>
      </c>
      <c r="AX393" s="14" t="s">
        <v>81</v>
      </c>
      <c r="AY393" s="191" t="s">
        <v>142</v>
      </c>
    </row>
    <row r="394" spans="1:65" s="2" customFormat="1" ht="16.5" customHeight="1">
      <c r="A394" s="32"/>
      <c r="B394" s="165"/>
      <c r="C394" s="166" t="s">
        <v>535</v>
      </c>
      <c r="D394" s="166" t="s">
        <v>144</v>
      </c>
      <c r="E394" s="167" t="s">
        <v>536</v>
      </c>
      <c r="F394" s="168" t="s">
        <v>537</v>
      </c>
      <c r="G394" s="169" t="s">
        <v>393</v>
      </c>
      <c r="H394" s="170">
        <v>32</v>
      </c>
      <c r="I394" s="171"/>
      <c r="J394" s="172">
        <f>ROUND(I394*H394,2)</f>
        <v>0</v>
      </c>
      <c r="K394" s="168" t="s">
        <v>148</v>
      </c>
      <c r="L394" s="33"/>
      <c r="M394" s="173" t="s">
        <v>1</v>
      </c>
      <c r="N394" s="174" t="s">
        <v>40</v>
      </c>
      <c r="O394" s="58"/>
      <c r="P394" s="175">
        <f>O394*H394</f>
        <v>0</v>
      </c>
      <c r="Q394" s="175">
        <v>5E-05</v>
      </c>
      <c r="R394" s="175">
        <f>Q394*H394</f>
        <v>0.0016</v>
      </c>
      <c r="S394" s="175">
        <v>0</v>
      </c>
      <c r="T394" s="176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7" t="s">
        <v>149</v>
      </c>
      <c r="AT394" s="177" t="s">
        <v>144</v>
      </c>
      <c r="AU394" s="177" t="s">
        <v>83</v>
      </c>
      <c r="AY394" s="17" t="s">
        <v>142</v>
      </c>
      <c r="BE394" s="178">
        <f>IF(N394="základní",J394,0)</f>
        <v>0</v>
      </c>
      <c r="BF394" s="178">
        <f>IF(N394="snížená",J394,0)</f>
        <v>0</v>
      </c>
      <c r="BG394" s="178">
        <f>IF(N394="zákl. přenesená",J394,0)</f>
        <v>0</v>
      </c>
      <c r="BH394" s="178">
        <f>IF(N394="sníž. přenesená",J394,0)</f>
        <v>0</v>
      </c>
      <c r="BI394" s="178">
        <f>IF(N394="nulová",J394,0)</f>
        <v>0</v>
      </c>
      <c r="BJ394" s="17" t="s">
        <v>81</v>
      </c>
      <c r="BK394" s="178">
        <f>ROUND(I394*H394,2)</f>
        <v>0</v>
      </c>
      <c r="BL394" s="17" t="s">
        <v>149</v>
      </c>
      <c r="BM394" s="177" t="s">
        <v>538</v>
      </c>
    </row>
    <row r="395" spans="1:47" s="2" customFormat="1" ht="19.5">
      <c r="A395" s="32"/>
      <c r="B395" s="33"/>
      <c r="C395" s="32"/>
      <c r="D395" s="179" t="s">
        <v>151</v>
      </c>
      <c r="E395" s="32"/>
      <c r="F395" s="180" t="s">
        <v>539</v>
      </c>
      <c r="G395" s="32"/>
      <c r="H395" s="32"/>
      <c r="I395" s="101"/>
      <c r="J395" s="32"/>
      <c r="K395" s="32"/>
      <c r="L395" s="33"/>
      <c r="M395" s="181"/>
      <c r="N395" s="182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151</v>
      </c>
      <c r="AU395" s="17" t="s">
        <v>83</v>
      </c>
    </row>
    <row r="396" spans="1:65" s="2" customFormat="1" ht="16.5" customHeight="1">
      <c r="A396" s="32"/>
      <c r="B396" s="165"/>
      <c r="C396" s="166" t="s">
        <v>540</v>
      </c>
      <c r="D396" s="166" t="s">
        <v>144</v>
      </c>
      <c r="E396" s="167" t="s">
        <v>541</v>
      </c>
      <c r="F396" s="168" t="s">
        <v>542</v>
      </c>
      <c r="G396" s="169" t="s">
        <v>393</v>
      </c>
      <c r="H396" s="170">
        <v>19</v>
      </c>
      <c r="I396" s="171"/>
      <c r="J396" s="172">
        <f>ROUND(I396*H396,2)</f>
        <v>0</v>
      </c>
      <c r="K396" s="168" t="s">
        <v>148</v>
      </c>
      <c r="L396" s="33"/>
      <c r="M396" s="173" t="s">
        <v>1</v>
      </c>
      <c r="N396" s="174" t="s">
        <v>40</v>
      </c>
      <c r="O396" s="58"/>
      <c r="P396" s="175">
        <f>O396*H396</f>
        <v>0</v>
      </c>
      <c r="Q396" s="175">
        <v>5E-05</v>
      </c>
      <c r="R396" s="175">
        <f>Q396*H396</f>
        <v>0.00095</v>
      </c>
      <c r="S396" s="175">
        <v>0</v>
      </c>
      <c r="T396" s="176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7" t="s">
        <v>149</v>
      </c>
      <c r="AT396" s="177" t="s">
        <v>144</v>
      </c>
      <c r="AU396" s="177" t="s">
        <v>83</v>
      </c>
      <c r="AY396" s="17" t="s">
        <v>142</v>
      </c>
      <c r="BE396" s="178">
        <f>IF(N396="základní",J396,0)</f>
        <v>0</v>
      </c>
      <c r="BF396" s="178">
        <f>IF(N396="snížená",J396,0)</f>
        <v>0</v>
      </c>
      <c r="BG396" s="178">
        <f>IF(N396="zákl. přenesená",J396,0)</f>
        <v>0</v>
      </c>
      <c r="BH396" s="178">
        <f>IF(N396="sníž. přenesená",J396,0)</f>
        <v>0</v>
      </c>
      <c r="BI396" s="178">
        <f>IF(N396="nulová",J396,0)</f>
        <v>0</v>
      </c>
      <c r="BJ396" s="17" t="s">
        <v>81</v>
      </c>
      <c r="BK396" s="178">
        <f>ROUND(I396*H396,2)</f>
        <v>0</v>
      </c>
      <c r="BL396" s="17" t="s">
        <v>149</v>
      </c>
      <c r="BM396" s="177" t="s">
        <v>543</v>
      </c>
    </row>
    <row r="397" spans="1:47" s="2" customFormat="1" ht="19.5">
      <c r="A397" s="32"/>
      <c r="B397" s="33"/>
      <c r="C397" s="32"/>
      <c r="D397" s="179" t="s">
        <v>151</v>
      </c>
      <c r="E397" s="32"/>
      <c r="F397" s="180" t="s">
        <v>544</v>
      </c>
      <c r="G397" s="32"/>
      <c r="H397" s="32"/>
      <c r="I397" s="101"/>
      <c r="J397" s="32"/>
      <c r="K397" s="32"/>
      <c r="L397" s="33"/>
      <c r="M397" s="181"/>
      <c r="N397" s="182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151</v>
      </c>
      <c r="AU397" s="17" t="s">
        <v>83</v>
      </c>
    </row>
    <row r="398" spans="1:65" s="2" customFormat="1" ht="16.5" customHeight="1">
      <c r="A398" s="32"/>
      <c r="B398" s="165"/>
      <c r="C398" s="166" t="s">
        <v>545</v>
      </c>
      <c r="D398" s="166" t="s">
        <v>144</v>
      </c>
      <c r="E398" s="167" t="s">
        <v>546</v>
      </c>
      <c r="F398" s="168" t="s">
        <v>547</v>
      </c>
      <c r="G398" s="169" t="s">
        <v>393</v>
      </c>
      <c r="H398" s="170">
        <v>6</v>
      </c>
      <c r="I398" s="171"/>
      <c r="J398" s="172">
        <f>ROUND(I398*H398,2)</f>
        <v>0</v>
      </c>
      <c r="K398" s="168" t="s">
        <v>148</v>
      </c>
      <c r="L398" s="33"/>
      <c r="M398" s="173" t="s">
        <v>1</v>
      </c>
      <c r="N398" s="174" t="s">
        <v>40</v>
      </c>
      <c r="O398" s="58"/>
      <c r="P398" s="175">
        <f>O398*H398</f>
        <v>0</v>
      </c>
      <c r="Q398" s="175">
        <v>9E-05</v>
      </c>
      <c r="R398" s="175">
        <f>Q398*H398</f>
        <v>0.00054</v>
      </c>
      <c r="S398" s="175">
        <v>0</v>
      </c>
      <c r="T398" s="176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7" t="s">
        <v>149</v>
      </c>
      <c r="AT398" s="177" t="s">
        <v>144</v>
      </c>
      <c r="AU398" s="177" t="s">
        <v>83</v>
      </c>
      <c r="AY398" s="17" t="s">
        <v>142</v>
      </c>
      <c r="BE398" s="178">
        <f>IF(N398="základní",J398,0)</f>
        <v>0</v>
      </c>
      <c r="BF398" s="178">
        <f>IF(N398="snížená",J398,0)</f>
        <v>0</v>
      </c>
      <c r="BG398" s="178">
        <f>IF(N398="zákl. přenesená",J398,0)</f>
        <v>0</v>
      </c>
      <c r="BH398" s="178">
        <f>IF(N398="sníž. přenesená",J398,0)</f>
        <v>0</v>
      </c>
      <c r="BI398" s="178">
        <f>IF(N398="nulová",J398,0)</f>
        <v>0</v>
      </c>
      <c r="BJ398" s="17" t="s">
        <v>81</v>
      </c>
      <c r="BK398" s="178">
        <f>ROUND(I398*H398,2)</f>
        <v>0</v>
      </c>
      <c r="BL398" s="17" t="s">
        <v>149</v>
      </c>
      <c r="BM398" s="177" t="s">
        <v>548</v>
      </c>
    </row>
    <row r="399" spans="1:47" s="2" customFormat="1" ht="19.5">
      <c r="A399" s="32"/>
      <c r="B399" s="33"/>
      <c r="C399" s="32"/>
      <c r="D399" s="179" t="s">
        <v>151</v>
      </c>
      <c r="E399" s="32"/>
      <c r="F399" s="180" t="s">
        <v>549</v>
      </c>
      <c r="G399" s="32"/>
      <c r="H399" s="32"/>
      <c r="I399" s="101"/>
      <c r="J399" s="32"/>
      <c r="K399" s="32"/>
      <c r="L399" s="33"/>
      <c r="M399" s="181"/>
      <c r="N399" s="182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151</v>
      </c>
      <c r="AU399" s="17" t="s">
        <v>83</v>
      </c>
    </row>
    <row r="400" spans="1:65" s="2" customFormat="1" ht="16.5" customHeight="1">
      <c r="A400" s="32"/>
      <c r="B400" s="165"/>
      <c r="C400" s="166" t="s">
        <v>550</v>
      </c>
      <c r="D400" s="166" t="s">
        <v>144</v>
      </c>
      <c r="E400" s="167" t="s">
        <v>551</v>
      </c>
      <c r="F400" s="168" t="s">
        <v>552</v>
      </c>
      <c r="G400" s="169" t="s">
        <v>393</v>
      </c>
      <c r="H400" s="170">
        <v>4</v>
      </c>
      <c r="I400" s="171"/>
      <c r="J400" s="172">
        <f>ROUND(I400*H400,2)</f>
        <v>0</v>
      </c>
      <c r="K400" s="168" t="s">
        <v>148</v>
      </c>
      <c r="L400" s="33"/>
      <c r="M400" s="173" t="s">
        <v>1</v>
      </c>
      <c r="N400" s="174" t="s">
        <v>40</v>
      </c>
      <c r="O400" s="58"/>
      <c r="P400" s="175">
        <f>O400*H400</f>
        <v>0</v>
      </c>
      <c r="Q400" s="175">
        <v>9E-05</v>
      </c>
      <c r="R400" s="175">
        <f>Q400*H400</f>
        <v>0.00036</v>
      </c>
      <c r="S400" s="175">
        <v>0</v>
      </c>
      <c r="T400" s="176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7" t="s">
        <v>149</v>
      </c>
      <c r="AT400" s="177" t="s">
        <v>144</v>
      </c>
      <c r="AU400" s="177" t="s">
        <v>83</v>
      </c>
      <c r="AY400" s="17" t="s">
        <v>142</v>
      </c>
      <c r="BE400" s="178">
        <f>IF(N400="základní",J400,0)</f>
        <v>0</v>
      </c>
      <c r="BF400" s="178">
        <f>IF(N400="snížená",J400,0)</f>
        <v>0</v>
      </c>
      <c r="BG400" s="178">
        <f>IF(N400="zákl. přenesená",J400,0)</f>
        <v>0</v>
      </c>
      <c r="BH400" s="178">
        <f>IF(N400="sníž. přenesená",J400,0)</f>
        <v>0</v>
      </c>
      <c r="BI400" s="178">
        <f>IF(N400="nulová",J400,0)</f>
        <v>0</v>
      </c>
      <c r="BJ400" s="17" t="s">
        <v>81</v>
      </c>
      <c r="BK400" s="178">
        <f>ROUND(I400*H400,2)</f>
        <v>0</v>
      </c>
      <c r="BL400" s="17" t="s">
        <v>149</v>
      </c>
      <c r="BM400" s="177" t="s">
        <v>553</v>
      </c>
    </row>
    <row r="401" spans="1:47" s="2" customFormat="1" ht="19.5">
      <c r="A401" s="32"/>
      <c r="B401" s="33"/>
      <c r="C401" s="32"/>
      <c r="D401" s="179" t="s">
        <v>151</v>
      </c>
      <c r="E401" s="32"/>
      <c r="F401" s="180" t="s">
        <v>554</v>
      </c>
      <c r="G401" s="32"/>
      <c r="H401" s="32"/>
      <c r="I401" s="101"/>
      <c r="J401" s="32"/>
      <c r="K401" s="32"/>
      <c r="L401" s="33"/>
      <c r="M401" s="181"/>
      <c r="N401" s="182"/>
      <c r="O401" s="58"/>
      <c r="P401" s="58"/>
      <c r="Q401" s="58"/>
      <c r="R401" s="58"/>
      <c r="S401" s="58"/>
      <c r="T401" s="59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T401" s="17" t="s">
        <v>151</v>
      </c>
      <c r="AU401" s="17" t="s">
        <v>83</v>
      </c>
    </row>
    <row r="402" spans="1:65" s="2" customFormat="1" ht="16.5" customHeight="1">
      <c r="A402" s="32"/>
      <c r="B402" s="165"/>
      <c r="C402" s="166" t="s">
        <v>555</v>
      </c>
      <c r="D402" s="166" t="s">
        <v>144</v>
      </c>
      <c r="E402" s="167" t="s">
        <v>556</v>
      </c>
      <c r="F402" s="168" t="s">
        <v>557</v>
      </c>
      <c r="G402" s="169" t="s">
        <v>393</v>
      </c>
      <c r="H402" s="170">
        <v>1</v>
      </c>
      <c r="I402" s="171"/>
      <c r="J402" s="172">
        <f>ROUND(I402*H402,2)</f>
        <v>0</v>
      </c>
      <c r="K402" s="168" t="s">
        <v>148</v>
      </c>
      <c r="L402" s="33"/>
      <c r="M402" s="173" t="s">
        <v>1</v>
      </c>
      <c r="N402" s="174" t="s">
        <v>40</v>
      </c>
      <c r="O402" s="58"/>
      <c r="P402" s="175">
        <f>O402*H402</f>
        <v>0</v>
      </c>
      <c r="Q402" s="175">
        <v>9E-05</v>
      </c>
      <c r="R402" s="175">
        <f>Q402*H402</f>
        <v>9E-05</v>
      </c>
      <c r="S402" s="175">
        <v>0</v>
      </c>
      <c r="T402" s="176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7" t="s">
        <v>149</v>
      </c>
      <c r="AT402" s="177" t="s">
        <v>144</v>
      </c>
      <c r="AU402" s="177" t="s">
        <v>83</v>
      </c>
      <c r="AY402" s="17" t="s">
        <v>142</v>
      </c>
      <c r="BE402" s="178">
        <f>IF(N402="základní",J402,0)</f>
        <v>0</v>
      </c>
      <c r="BF402" s="178">
        <f>IF(N402="snížená",J402,0)</f>
        <v>0</v>
      </c>
      <c r="BG402" s="178">
        <f>IF(N402="zákl. přenesená",J402,0)</f>
        <v>0</v>
      </c>
      <c r="BH402" s="178">
        <f>IF(N402="sníž. přenesená",J402,0)</f>
        <v>0</v>
      </c>
      <c r="BI402" s="178">
        <f>IF(N402="nulová",J402,0)</f>
        <v>0</v>
      </c>
      <c r="BJ402" s="17" t="s">
        <v>81</v>
      </c>
      <c r="BK402" s="178">
        <f>ROUND(I402*H402,2)</f>
        <v>0</v>
      </c>
      <c r="BL402" s="17" t="s">
        <v>149</v>
      </c>
      <c r="BM402" s="177" t="s">
        <v>558</v>
      </c>
    </row>
    <row r="403" spans="1:47" s="2" customFormat="1" ht="19.5">
      <c r="A403" s="32"/>
      <c r="B403" s="33"/>
      <c r="C403" s="32"/>
      <c r="D403" s="179" t="s">
        <v>151</v>
      </c>
      <c r="E403" s="32"/>
      <c r="F403" s="180" t="s">
        <v>559</v>
      </c>
      <c r="G403" s="32"/>
      <c r="H403" s="32"/>
      <c r="I403" s="101"/>
      <c r="J403" s="32"/>
      <c r="K403" s="32"/>
      <c r="L403" s="33"/>
      <c r="M403" s="181"/>
      <c r="N403" s="182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151</v>
      </c>
      <c r="AU403" s="17" t="s">
        <v>83</v>
      </c>
    </row>
    <row r="404" spans="1:65" s="2" customFormat="1" ht="21.75" customHeight="1">
      <c r="A404" s="32"/>
      <c r="B404" s="165"/>
      <c r="C404" s="166" t="s">
        <v>560</v>
      </c>
      <c r="D404" s="166" t="s">
        <v>144</v>
      </c>
      <c r="E404" s="167" t="s">
        <v>561</v>
      </c>
      <c r="F404" s="168" t="s">
        <v>562</v>
      </c>
      <c r="G404" s="169" t="s">
        <v>393</v>
      </c>
      <c r="H404" s="170">
        <v>32</v>
      </c>
      <c r="I404" s="171"/>
      <c r="J404" s="172">
        <f>ROUND(I404*H404,2)</f>
        <v>0</v>
      </c>
      <c r="K404" s="168" t="s">
        <v>148</v>
      </c>
      <c r="L404" s="33"/>
      <c r="M404" s="173" t="s">
        <v>1</v>
      </c>
      <c r="N404" s="174" t="s">
        <v>40</v>
      </c>
      <c r="O404" s="58"/>
      <c r="P404" s="175">
        <f>O404*H404</f>
        <v>0</v>
      </c>
      <c r="Q404" s="175">
        <v>0</v>
      </c>
      <c r="R404" s="175">
        <f>Q404*H404</f>
        <v>0</v>
      </c>
      <c r="S404" s="175">
        <v>0</v>
      </c>
      <c r="T404" s="176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7" t="s">
        <v>149</v>
      </c>
      <c r="AT404" s="177" t="s">
        <v>144</v>
      </c>
      <c r="AU404" s="177" t="s">
        <v>83</v>
      </c>
      <c r="AY404" s="17" t="s">
        <v>142</v>
      </c>
      <c r="BE404" s="178">
        <f>IF(N404="základní",J404,0)</f>
        <v>0</v>
      </c>
      <c r="BF404" s="178">
        <f>IF(N404="snížená",J404,0)</f>
        <v>0</v>
      </c>
      <c r="BG404" s="178">
        <f>IF(N404="zákl. přenesená",J404,0)</f>
        <v>0</v>
      </c>
      <c r="BH404" s="178">
        <f>IF(N404="sníž. přenesená",J404,0)</f>
        <v>0</v>
      </c>
      <c r="BI404" s="178">
        <f>IF(N404="nulová",J404,0)</f>
        <v>0</v>
      </c>
      <c r="BJ404" s="17" t="s">
        <v>81</v>
      </c>
      <c r="BK404" s="178">
        <f>ROUND(I404*H404,2)</f>
        <v>0</v>
      </c>
      <c r="BL404" s="17" t="s">
        <v>149</v>
      </c>
      <c r="BM404" s="177" t="s">
        <v>563</v>
      </c>
    </row>
    <row r="405" spans="1:47" s="2" customFormat="1" ht="29.25">
      <c r="A405" s="32"/>
      <c r="B405" s="33"/>
      <c r="C405" s="32"/>
      <c r="D405" s="179" t="s">
        <v>151</v>
      </c>
      <c r="E405" s="32"/>
      <c r="F405" s="180" t="s">
        <v>564</v>
      </c>
      <c r="G405" s="32"/>
      <c r="H405" s="32"/>
      <c r="I405" s="101"/>
      <c r="J405" s="32"/>
      <c r="K405" s="32"/>
      <c r="L405" s="33"/>
      <c r="M405" s="181"/>
      <c r="N405" s="182"/>
      <c r="O405" s="58"/>
      <c r="P405" s="58"/>
      <c r="Q405" s="58"/>
      <c r="R405" s="58"/>
      <c r="S405" s="58"/>
      <c r="T405" s="59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T405" s="17" t="s">
        <v>151</v>
      </c>
      <c r="AU405" s="17" t="s">
        <v>83</v>
      </c>
    </row>
    <row r="406" spans="1:65" s="2" customFormat="1" ht="21.75" customHeight="1">
      <c r="A406" s="32"/>
      <c r="B406" s="165"/>
      <c r="C406" s="166" t="s">
        <v>565</v>
      </c>
      <c r="D406" s="166" t="s">
        <v>144</v>
      </c>
      <c r="E406" s="167" t="s">
        <v>566</v>
      </c>
      <c r="F406" s="168" t="s">
        <v>567</v>
      </c>
      <c r="G406" s="169" t="s">
        <v>393</v>
      </c>
      <c r="H406" s="170">
        <v>19</v>
      </c>
      <c r="I406" s="171"/>
      <c r="J406" s="172">
        <f>ROUND(I406*H406,2)</f>
        <v>0</v>
      </c>
      <c r="K406" s="168" t="s">
        <v>148</v>
      </c>
      <c r="L406" s="33"/>
      <c r="M406" s="173" t="s">
        <v>1</v>
      </c>
      <c r="N406" s="174" t="s">
        <v>40</v>
      </c>
      <c r="O406" s="58"/>
      <c r="P406" s="175">
        <f>O406*H406</f>
        <v>0</v>
      </c>
      <c r="Q406" s="175">
        <v>0</v>
      </c>
      <c r="R406" s="175">
        <f>Q406*H406</f>
        <v>0</v>
      </c>
      <c r="S406" s="175">
        <v>0</v>
      </c>
      <c r="T406" s="176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7" t="s">
        <v>149</v>
      </c>
      <c r="AT406" s="177" t="s">
        <v>144</v>
      </c>
      <c r="AU406" s="177" t="s">
        <v>83</v>
      </c>
      <c r="AY406" s="17" t="s">
        <v>142</v>
      </c>
      <c r="BE406" s="178">
        <f>IF(N406="základní",J406,0)</f>
        <v>0</v>
      </c>
      <c r="BF406" s="178">
        <f>IF(N406="snížená",J406,0)</f>
        <v>0</v>
      </c>
      <c r="BG406" s="178">
        <f>IF(N406="zákl. přenesená",J406,0)</f>
        <v>0</v>
      </c>
      <c r="BH406" s="178">
        <f>IF(N406="sníž. přenesená",J406,0)</f>
        <v>0</v>
      </c>
      <c r="BI406" s="178">
        <f>IF(N406="nulová",J406,0)</f>
        <v>0</v>
      </c>
      <c r="BJ406" s="17" t="s">
        <v>81</v>
      </c>
      <c r="BK406" s="178">
        <f>ROUND(I406*H406,2)</f>
        <v>0</v>
      </c>
      <c r="BL406" s="17" t="s">
        <v>149</v>
      </c>
      <c r="BM406" s="177" t="s">
        <v>568</v>
      </c>
    </row>
    <row r="407" spans="1:47" s="2" customFormat="1" ht="29.25">
      <c r="A407" s="32"/>
      <c r="B407" s="33"/>
      <c r="C407" s="32"/>
      <c r="D407" s="179" t="s">
        <v>151</v>
      </c>
      <c r="E407" s="32"/>
      <c r="F407" s="180" t="s">
        <v>569</v>
      </c>
      <c r="G407" s="32"/>
      <c r="H407" s="32"/>
      <c r="I407" s="101"/>
      <c r="J407" s="32"/>
      <c r="K407" s="32"/>
      <c r="L407" s="33"/>
      <c r="M407" s="181"/>
      <c r="N407" s="182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151</v>
      </c>
      <c r="AU407" s="17" t="s">
        <v>83</v>
      </c>
    </row>
    <row r="408" spans="1:65" s="2" customFormat="1" ht="21.75" customHeight="1">
      <c r="A408" s="32"/>
      <c r="B408" s="165"/>
      <c r="C408" s="166" t="s">
        <v>570</v>
      </c>
      <c r="D408" s="166" t="s">
        <v>144</v>
      </c>
      <c r="E408" s="167" t="s">
        <v>571</v>
      </c>
      <c r="F408" s="168" t="s">
        <v>572</v>
      </c>
      <c r="G408" s="169" t="s">
        <v>393</v>
      </c>
      <c r="H408" s="170">
        <v>6</v>
      </c>
      <c r="I408" s="171"/>
      <c r="J408" s="172">
        <f>ROUND(I408*H408,2)</f>
        <v>0</v>
      </c>
      <c r="K408" s="168" t="s">
        <v>148</v>
      </c>
      <c r="L408" s="33"/>
      <c r="M408" s="173" t="s">
        <v>1</v>
      </c>
      <c r="N408" s="174" t="s">
        <v>40</v>
      </c>
      <c r="O408" s="58"/>
      <c r="P408" s="175">
        <f>O408*H408</f>
        <v>0</v>
      </c>
      <c r="Q408" s="175">
        <v>0</v>
      </c>
      <c r="R408" s="175">
        <f>Q408*H408</f>
        <v>0</v>
      </c>
      <c r="S408" s="175">
        <v>0</v>
      </c>
      <c r="T408" s="176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7" t="s">
        <v>149</v>
      </c>
      <c r="AT408" s="177" t="s">
        <v>144</v>
      </c>
      <c r="AU408" s="177" t="s">
        <v>83</v>
      </c>
      <c r="AY408" s="17" t="s">
        <v>142</v>
      </c>
      <c r="BE408" s="178">
        <f>IF(N408="základní",J408,0)</f>
        <v>0</v>
      </c>
      <c r="BF408" s="178">
        <f>IF(N408="snížená",J408,0)</f>
        <v>0</v>
      </c>
      <c r="BG408" s="178">
        <f>IF(N408="zákl. přenesená",J408,0)</f>
        <v>0</v>
      </c>
      <c r="BH408" s="178">
        <f>IF(N408="sníž. přenesená",J408,0)</f>
        <v>0</v>
      </c>
      <c r="BI408" s="178">
        <f>IF(N408="nulová",J408,0)</f>
        <v>0</v>
      </c>
      <c r="BJ408" s="17" t="s">
        <v>81</v>
      </c>
      <c r="BK408" s="178">
        <f>ROUND(I408*H408,2)</f>
        <v>0</v>
      </c>
      <c r="BL408" s="17" t="s">
        <v>149</v>
      </c>
      <c r="BM408" s="177" t="s">
        <v>573</v>
      </c>
    </row>
    <row r="409" spans="1:47" s="2" customFormat="1" ht="29.25">
      <c r="A409" s="32"/>
      <c r="B409" s="33"/>
      <c r="C409" s="32"/>
      <c r="D409" s="179" t="s">
        <v>151</v>
      </c>
      <c r="E409" s="32"/>
      <c r="F409" s="180" t="s">
        <v>574</v>
      </c>
      <c r="G409" s="32"/>
      <c r="H409" s="32"/>
      <c r="I409" s="101"/>
      <c r="J409" s="32"/>
      <c r="K409" s="32"/>
      <c r="L409" s="33"/>
      <c r="M409" s="181"/>
      <c r="N409" s="182"/>
      <c r="O409" s="58"/>
      <c r="P409" s="58"/>
      <c r="Q409" s="58"/>
      <c r="R409" s="58"/>
      <c r="S409" s="58"/>
      <c r="T409" s="59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7" t="s">
        <v>151</v>
      </c>
      <c r="AU409" s="17" t="s">
        <v>83</v>
      </c>
    </row>
    <row r="410" spans="1:65" s="2" customFormat="1" ht="21.75" customHeight="1">
      <c r="A410" s="32"/>
      <c r="B410" s="165"/>
      <c r="C410" s="166" t="s">
        <v>575</v>
      </c>
      <c r="D410" s="166" t="s">
        <v>144</v>
      </c>
      <c r="E410" s="167" t="s">
        <v>576</v>
      </c>
      <c r="F410" s="168" t="s">
        <v>577</v>
      </c>
      <c r="G410" s="169" t="s">
        <v>393</v>
      </c>
      <c r="H410" s="170">
        <v>5</v>
      </c>
      <c r="I410" s="171"/>
      <c r="J410" s="172">
        <f>ROUND(I410*H410,2)</f>
        <v>0</v>
      </c>
      <c r="K410" s="168" t="s">
        <v>148</v>
      </c>
      <c r="L410" s="33"/>
      <c r="M410" s="173" t="s">
        <v>1</v>
      </c>
      <c r="N410" s="174" t="s">
        <v>40</v>
      </c>
      <c r="O410" s="58"/>
      <c r="P410" s="175">
        <f>O410*H410</f>
        <v>0</v>
      </c>
      <c r="Q410" s="175">
        <v>0</v>
      </c>
      <c r="R410" s="175">
        <f>Q410*H410</f>
        <v>0</v>
      </c>
      <c r="S410" s="175">
        <v>0</v>
      </c>
      <c r="T410" s="176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7" t="s">
        <v>149</v>
      </c>
      <c r="AT410" s="177" t="s">
        <v>144</v>
      </c>
      <c r="AU410" s="177" t="s">
        <v>83</v>
      </c>
      <c r="AY410" s="17" t="s">
        <v>142</v>
      </c>
      <c r="BE410" s="178">
        <f>IF(N410="základní",J410,0)</f>
        <v>0</v>
      </c>
      <c r="BF410" s="178">
        <f>IF(N410="snížená",J410,0)</f>
        <v>0</v>
      </c>
      <c r="BG410" s="178">
        <f>IF(N410="zákl. přenesená",J410,0)</f>
        <v>0</v>
      </c>
      <c r="BH410" s="178">
        <f>IF(N410="sníž. přenesená",J410,0)</f>
        <v>0</v>
      </c>
      <c r="BI410" s="178">
        <f>IF(N410="nulová",J410,0)</f>
        <v>0</v>
      </c>
      <c r="BJ410" s="17" t="s">
        <v>81</v>
      </c>
      <c r="BK410" s="178">
        <f>ROUND(I410*H410,2)</f>
        <v>0</v>
      </c>
      <c r="BL410" s="17" t="s">
        <v>149</v>
      </c>
      <c r="BM410" s="177" t="s">
        <v>578</v>
      </c>
    </row>
    <row r="411" spans="1:47" s="2" customFormat="1" ht="29.25">
      <c r="A411" s="32"/>
      <c r="B411" s="33"/>
      <c r="C411" s="32"/>
      <c r="D411" s="179" t="s">
        <v>151</v>
      </c>
      <c r="E411" s="32"/>
      <c r="F411" s="180" t="s">
        <v>579</v>
      </c>
      <c r="G411" s="32"/>
      <c r="H411" s="32"/>
      <c r="I411" s="101"/>
      <c r="J411" s="32"/>
      <c r="K411" s="32"/>
      <c r="L411" s="33"/>
      <c r="M411" s="181"/>
      <c r="N411" s="182"/>
      <c r="O411" s="58"/>
      <c r="P411" s="58"/>
      <c r="Q411" s="58"/>
      <c r="R411" s="58"/>
      <c r="S411" s="58"/>
      <c r="T411" s="59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T411" s="17" t="s">
        <v>151</v>
      </c>
      <c r="AU411" s="17" t="s">
        <v>83</v>
      </c>
    </row>
    <row r="412" spans="1:65" s="2" customFormat="1" ht="21.75" customHeight="1">
      <c r="A412" s="32"/>
      <c r="B412" s="165"/>
      <c r="C412" s="166" t="s">
        <v>580</v>
      </c>
      <c r="D412" s="166" t="s">
        <v>144</v>
      </c>
      <c r="E412" s="167" t="s">
        <v>581</v>
      </c>
      <c r="F412" s="168" t="s">
        <v>582</v>
      </c>
      <c r="G412" s="169" t="s">
        <v>393</v>
      </c>
      <c r="H412" s="170">
        <v>32</v>
      </c>
      <c r="I412" s="171"/>
      <c r="J412" s="172">
        <f>ROUND(I412*H412,2)</f>
        <v>0</v>
      </c>
      <c r="K412" s="168" t="s">
        <v>148</v>
      </c>
      <c r="L412" s="33"/>
      <c r="M412" s="173" t="s">
        <v>1</v>
      </c>
      <c r="N412" s="174" t="s">
        <v>40</v>
      </c>
      <c r="O412" s="58"/>
      <c r="P412" s="175">
        <f>O412*H412</f>
        <v>0</v>
      </c>
      <c r="Q412" s="175">
        <v>0</v>
      </c>
      <c r="R412" s="175">
        <f>Q412*H412</f>
        <v>0</v>
      </c>
      <c r="S412" s="175">
        <v>0</v>
      </c>
      <c r="T412" s="176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7" t="s">
        <v>149</v>
      </c>
      <c r="AT412" s="177" t="s">
        <v>144</v>
      </c>
      <c r="AU412" s="177" t="s">
        <v>83</v>
      </c>
      <c r="AY412" s="17" t="s">
        <v>142</v>
      </c>
      <c r="BE412" s="178">
        <f>IF(N412="základní",J412,0)</f>
        <v>0</v>
      </c>
      <c r="BF412" s="178">
        <f>IF(N412="snížená",J412,0)</f>
        <v>0</v>
      </c>
      <c r="BG412" s="178">
        <f>IF(N412="zákl. přenesená",J412,0)</f>
        <v>0</v>
      </c>
      <c r="BH412" s="178">
        <f>IF(N412="sníž. přenesená",J412,0)</f>
        <v>0</v>
      </c>
      <c r="BI412" s="178">
        <f>IF(N412="nulová",J412,0)</f>
        <v>0</v>
      </c>
      <c r="BJ412" s="17" t="s">
        <v>81</v>
      </c>
      <c r="BK412" s="178">
        <f>ROUND(I412*H412,2)</f>
        <v>0</v>
      </c>
      <c r="BL412" s="17" t="s">
        <v>149</v>
      </c>
      <c r="BM412" s="177" t="s">
        <v>583</v>
      </c>
    </row>
    <row r="413" spans="1:47" s="2" customFormat="1" ht="29.25">
      <c r="A413" s="32"/>
      <c r="B413" s="33"/>
      <c r="C413" s="32"/>
      <c r="D413" s="179" t="s">
        <v>151</v>
      </c>
      <c r="E413" s="32"/>
      <c r="F413" s="180" t="s">
        <v>584</v>
      </c>
      <c r="G413" s="32"/>
      <c r="H413" s="32"/>
      <c r="I413" s="101"/>
      <c r="J413" s="32"/>
      <c r="K413" s="32"/>
      <c r="L413" s="33"/>
      <c r="M413" s="181"/>
      <c r="N413" s="182"/>
      <c r="O413" s="58"/>
      <c r="P413" s="58"/>
      <c r="Q413" s="58"/>
      <c r="R413" s="58"/>
      <c r="S413" s="58"/>
      <c r="T413" s="59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T413" s="17" t="s">
        <v>151</v>
      </c>
      <c r="AU413" s="17" t="s">
        <v>83</v>
      </c>
    </row>
    <row r="414" spans="1:65" s="2" customFormat="1" ht="21.75" customHeight="1">
      <c r="A414" s="32"/>
      <c r="B414" s="165"/>
      <c r="C414" s="166" t="s">
        <v>585</v>
      </c>
      <c r="D414" s="166" t="s">
        <v>144</v>
      </c>
      <c r="E414" s="167" t="s">
        <v>586</v>
      </c>
      <c r="F414" s="168" t="s">
        <v>587</v>
      </c>
      <c r="G414" s="169" t="s">
        <v>393</v>
      </c>
      <c r="H414" s="170">
        <v>19</v>
      </c>
      <c r="I414" s="171"/>
      <c r="J414" s="172">
        <f>ROUND(I414*H414,2)</f>
        <v>0</v>
      </c>
      <c r="K414" s="168" t="s">
        <v>148</v>
      </c>
      <c r="L414" s="33"/>
      <c r="M414" s="173" t="s">
        <v>1</v>
      </c>
      <c r="N414" s="174" t="s">
        <v>40</v>
      </c>
      <c r="O414" s="58"/>
      <c r="P414" s="175">
        <f>O414*H414</f>
        <v>0</v>
      </c>
      <c r="Q414" s="175">
        <v>0</v>
      </c>
      <c r="R414" s="175">
        <f>Q414*H414</f>
        <v>0</v>
      </c>
      <c r="S414" s="175">
        <v>0</v>
      </c>
      <c r="T414" s="176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7" t="s">
        <v>149</v>
      </c>
      <c r="AT414" s="177" t="s">
        <v>144</v>
      </c>
      <c r="AU414" s="177" t="s">
        <v>83</v>
      </c>
      <c r="AY414" s="17" t="s">
        <v>142</v>
      </c>
      <c r="BE414" s="178">
        <f>IF(N414="základní",J414,0)</f>
        <v>0</v>
      </c>
      <c r="BF414" s="178">
        <f>IF(N414="snížená",J414,0)</f>
        <v>0</v>
      </c>
      <c r="BG414" s="178">
        <f>IF(N414="zákl. přenesená",J414,0)</f>
        <v>0</v>
      </c>
      <c r="BH414" s="178">
        <f>IF(N414="sníž. přenesená",J414,0)</f>
        <v>0</v>
      </c>
      <c r="BI414" s="178">
        <f>IF(N414="nulová",J414,0)</f>
        <v>0</v>
      </c>
      <c r="BJ414" s="17" t="s">
        <v>81</v>
      </c>
      <c r="BK414" s="178">
        <f>ROUND(I414*H414,2)</f>
        <v>0</v>
      </c>
      <c r="BL414" s="17" t="s">
        <v>149</v>
      </c>
      <c r="BM414" s="177" t="s">
        <v>588</v>
      </c>
    </row>
    <row r="415" spans="1:47" s="2" customFormat="1" ht="29.25">
      <c r="A415" s="32"/>
      <c r="B415" s="33"/>
      <c r="C415" s="32"/>
      <c r="D415" s="179" t="s">
        <v>151</v>
      </c>
      <c r="E415" s="32"/>
      <c r="F415" s="180" t="s">
        <v>589</v>
      </c>
      <c r="G415" s="32"/>
      <c r="H415" s="32"/>
      <c r="I415" s="101"/>
      <c r="J415" s="32"/>
      <c r="K415" s="32"/>
      <c r="L415" s="33"/>
      <c r="M415" s="181"/>
      <c r="N415" s="182"/>
      <c r="O415" s="58"/>
      <c r="P415" s="58"/>
      <c r="Q415" s="58"/>
      <c r="R415" s="58"/>
      <c r="S415" s="58"/>
      <c r="T415" s="59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7" t="s">
        <v>151</v>
      </c>
      <c r="AU415" s="17" t="s">
        <v>83</v>
      </c>
    </row>
    <row r="416" spans="1:65" s="2" customFormat="1" ht="21.75" customHeight="1">
      <c r="A416" s="32"/>
      <c r="B416" s="165"/>
      <c r="C416" s="166" t="s">
        <v>590</v>
      </c>
      <c r="D416" s="166" t="s">
        <v>144</v>
      </c>
      <c r="E416" s="167" t="s">
        <v>591</v>
      </c>
      <c r="F416" s="168" t="s">
        <v>592</v>
      </c>
      <c r="G416" s="169" t="s">
        <v>393</v>
      </c>
      <c r="H416" s="170">
        <v>6</v>
      </c>
      <c r="I416" s="171"/>
      <c r="J416" s="172">
        <f>ROUND(I416*H416,2)</f>
        <v>0</v>
      </c>
      <c r="K416" s="168" t="s">
        <v>148</v>
      </c>
      <c r="L416" s="33"/>
      <c r="M416" s="173" t="s">
        <v>1</v>
      </c>
      <c r="N416" s="174" t="s">
        <v>40</v>
      </c>
      <c r="O416" s="58"/>
      <c r="P416" s="175">
        <f>O416*H416</f>
        <v>0</v>
      </c>
      <c r="Q416" s="175">
        <v>0</v>
      </c>
      <c r="R416" s="175">
        <f>Q416*H416</f>
        <v>0</v>
      </c>
      <c r="S416" s="175">
        <v>0</v>
      </c>
      <c r="T416" s="176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7" t="s">
        <v>149</v>
      </c>
      <c r="AT416" s="177" t="s">
        <v>144</v>
      </c>
      <c r="AU416" s="177" t="s">
        <v>83</v>
      </c>
      <c r="AY416" s="17" t="s">
        <v>142</v>
      </c>
      <c r="BE416" s="178">
        <f>IF(N416="základní",J416,0)</f>
        <v>0</v>
      </c>
      <c r="BF416" s="178">
        <f>IF(N416="snížená",J416,0)</f>
        <v>0</v>
      </c>
      <c r="BG416" s="178">
        <f>IF(N416="zákl. přenesená",J416,0)</f>
        <v>0</v>
      </c>
      <c r="BH416" s="178">
        <f>IF(N416="sníž. přenesená",J416,0)</f>
        <v>0</v>
      </c>
      <c r="BI416" s="178">
        <f>IF(N416="nulová",J416,0)</f>
        <v>0</v>
      </c>
      <c r="BJ416" s="17" t="s">
        <v>81</v>
      </c>
      <c r="BK416" s="178">
        <f>ROUND(I416*H416,2)</f>
        <v>0</v>
      </c>
      <c r="BL416" s="17" t="s">
        <v>149</v>
      </c>
      <c r="BM416" s="177" t="s">
        <v>593</v>
      </c>
    </row>
    <row r="417" spans="1:47" s="2" customFormat="1" ht="29.25">
      <c r="A417" s="32"/>
      <c r="B417" s="33"/>
      <c r="C417" s="32"/>
      <c r="D417" s="179" t="s">
        <v>151</v>
      </c>
      <c r="E417" s="32"/>
      <c r="F417" s="180" t="s">
        <v>594</v>
      </c>
      <c r="G417" s="32"/>
      <c r="H417" s="32"/>
      <c r="I417" s="101"/>
      <c r="J417" s="32"/>
      <c r="K417" s="32"/>
      <c r="L417" s="33"/>
      <c r="M417" s="181"/>
      <c r="N417" s="182"/>
      <c r="O417" s="58"/>
      <c r="P417" s="58"/>
      <c r="Q417" s="58"/>
      <c r="R417" s="58"/>
      <c r="S417" s="58"/>
      <c r="T417" s="59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T417" s="17" t="s">
        <v>151</v>
      </c>
      <c r="AU417" s="17" t="s">
        <v>83</v>
      </c>
    </row>
    <row r="418" spans="1:65" s="2" customFormat="1" ht="21.75" customHeight="1">
      <c r="A418" s="32"/>
      <c r="B418" s="165"/>
      <c r="C418" s="166" t="s">
        <v>595</v>
      </c>
      <c r="D418" s="166" t="s">
        <v>144</v>
      </c>
      <c r="E418" s="167" t="s">
        <v>596</v>
      </c>
      <c r="F418" s="168" t="s">
        <v>597</v>
      </c>
      <c r="G418" s="169" t="s">
        <v>393</v>
      </c>
      <c r="H418" s="170">
        <v>5</v>
      </c>
      <c r="I418" s="171"/>
      <c r="J418" s="172">
        <f>ROUND(I418*H418,2)</f>
        <v>0</v>
      </c>
      <c r="K418" s="168" t="s">
        <v>148</v>
      </c>
      <c r="L418" s="33"/>
      <c r="M418" s="173" t="s">
        <v>1</v>
      </c>
      <c r="N418" s="174" t="s">
        <v>40</v>
      </c>
      <c r="O418" s="58"/>
      <c r="P418" s="175">
        <f>O418*H418</f>
        <v>0</v>
      </c>
      <c r="Q418" s="175">
        <v>0</v>
      </c>
      <c r="R418" s="175">
        <f>Q418*H418</f>
        <v>0</v>
      </c>
      <c r="S418" s="175">
        <v>0</v>
      </c>
      <c r="T418" s="176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7" t="s">
        <v>149</v>
      </c>
      <c r="AT418" s="177" t="s">
        <v>144</v>
      </c>
      <c r="AU418" s="177" t="s">
        <v>83</v>
      </c>
      <c r="AY418" s="17" t="s">
        <v>142</v>
      </c>
      <c r="BE418" s="178">
        <f>IF(N418="základní",J418,0)</f>
        <v>0</v>
      </c>
      <c r="BF418" s="178">
        <f>IF(N418="snížená",J418,0)</f>
        <v>0</v>
      </c>
      <c r="BG418" s="178">
        <f>IF(N418="zákl. přenesená",J418,0)</f>
        <v>0</v>
      </c>
      <c r="BH418" s="178">
        <f>IF(N418="sníž. přenesená",J418,0)</f>
        <v>0</v>
      </c>
      <c r="BI418" s="178">
        <f>IF(N418="nulová",J418,0)</f>
        <v>0</v>
      </c>
      <c r="BJ418" s="17" t="s">
        <v>81</v>
      </c>
      <c r="BK418" s="178">
        <f>ROUND(I418*H418,2)</f>
        <v>0</v>
      </c>
      <c r="BL418" s="17" t="s">
        <v>149</v>
      </c>
      <c r="BM418" s="177" t="s">
        <v>598</v>
      </c>
    </row>
    <row r="419" spans="1:47" s="2" customFormat="1" ht="29.25">
      <c r="A419" s="32"/>
      <c r="B419" s="33"/>
      <c r="C419" s="32"/>
      <c r="D419" s="179" t="s">
        <v>151</v>
      </c>
      <c r="E419" s="32"/>
      <c r="F419" s="180" t="s">
        <v>599</v>
      </c>
      <c r="G419" s="32"/>
      <c r="H419" s="32"/>
      <c r="I419" s="101"/>
      <c r="J419" s="32"/>
      <c r="K419" s="32"/>
      <c r="L419" s="33"/>
      <c r="M419" s="181"/>
      <c r="N419" s="182"/>
      <c r="O419" s="58"/>
      <c r="P419" s="58"/>
      <c r="Q419" s="58"/>
      <c r="R419" s="58"/>
      <c r="S419" s="58"/>
      <c r="T419" s="59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7" t="s">
        <v>151</v>
      </c>
      <c r="AU419" s="17" t="s">
        <v>83</v>
      </c>
    </row>
    <row r="420" spans="1:65" s="2" customFormat="1" ht="16.5" customHeight="1">
      <c r="A420" s="32"/>
      <c r="B420" s="165"/>
      <c r="C420" s="166" t="s">
        <v>600</v>
      </c>
      <c r="D420" s="166" t="s">
        <v>144</v>
      </c>
      <c r="E420" s="167" t="s">
        <v>601</v>
      </c>
      <c r="F420" s="168" t="s">
        <v>602</v>
      </c>
      <c r="G420" s="169" t="s">
        <v>393</v>
      </c>
      <c r="H420" s="170">
        <v>32</v>
      </c>
      <c r="I420" s="171"/>
      <c r="J420" s="172">
        <f>ROUND(I420*H420,2)</f>
        <v>0</v>
      </c>
      <c r="K420" s="168" t="s">
        <v>148</v>
      </c>
      <c r="L420" s="33"/>
      <c r="M420" s="173" t="s">
        <v>1</v>
      </c>
      <c r="N420" s="174" t="s">
        <v>40</v>
      </c>
      <c r="O420" s="58"/>
      <c r="P420" s="175">
        <f>O420*H420</f>
        <v>0</v>
      </c>
      <c r="Q420" s="175">
        <v>0</v>
      </c>
      <c r="R420" s="175">
        <f>Q420*H420</f>
        <v>0</v>
      </c>
      <c r="S420" s="175">
        <v>0</v>
      </c>
      <c r="T420" s="176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7" t="s">
        <v>149</v>
      </c>
      <c r="AT420" s="177" t="s">
        <v>144</v>
      </c>
      <c r="AU420" s="177" t="s">
        <v>83</v>
      </c>
      <c r="AY420" s="17" t="s">
        <v>142</v>
      </c>
      <c r="BE420" s="178">
        <f>IF(N420="základní",J420,0)</f>
        <v>0</v>
      </c>
      <c r="BF420" s="178">
        <f>IF(N420="snížená",J420,0)</f>
        <v>0</v>
      </c>
      <c r="BG420" s="178">
        <f>IF(N420="zákl. přenesená",J420,0)</f>
        <v>0</v>
      </c>
      <c r="BH420" s="178">
        <f>IF(N420="sníž. přenesená",J420,0)</f>
        <v>0</v>
      </c>
      <c r="BI420" s="178">
        <f>IF(N420="nulová",J420,0)</f>
        <v>0</v>
      </c>
      <c r="BJ420" s="17" t="s">
        <v>81</v>
      </c>
      <c r="BK420" s="178">
        <f>ROUND(I420*H420,2)</f>
        <v>0</v>
      </c>
      <c r="BL420" s="17" t="s">
        <v>149</v>
      </c>
      <c r="BM420" s="177" t="s">
        <v>603</v>
      </c>
    </row>
    <row r="421" spans="1:47" s="2" customFormat="1" ht="29.25">
      <c r="A421" s="32"/>
      <c r="B421" s="33"/>
      <c r="C421" s="32"/>
      <c r="D421" s="179" t="s">
        <v>151</v>
      </c>
      <c r="E421" s="32"/>
      <c r="F421" s="180" t="s">
        <v>604</v>
      </c>
      <c r="G421" s="32"/>
      <c r="H421" s="32"/>
      <c r="I421" s="101"/>
      <c r="J421" s="32"/>
      <c r="K421" s="32"/>
      <c r="L421" s="33"/>
      <c r="M421" s="181"/>
      <c r="N421" s="182"/>
      <c r="O421" s="58"/>
      <c r="P421" s="58"/>
      <c r="Q421" s="58"/>
      <c r="R421" s="58"/>
      <c r="S421" s="58"/>
      <c r="T421" s="59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151</v>
      </c>
      <c r="AU421" s="17" t="s">
        <v>83</v>
      </c>
    </row>
    <row r="422" spans="1:65" s="2" customFormat="1" ht="16.5" customHeight="1">
      <c r="A422" s="32"/>
      <c r="B422" s="165"/>
      <c r="C422" s="166" t="s">
        <v>605</v>
      </c>
      <c r="D422" s="166" t="s">
        <v>144</v>
      </c>
      <c r="E422" s="167" t="s">
        <v>606</v>
      </c>
      <c r="F422" s="168" t="s">
        <v>607</v>
      </c>
      <c r="G422" s="169" t="s">
        <v>393</v>
      </c>
      <c r="H422" s="170">
        <v>19</v>
      </c>
      <c r="I422" s="171"/>
      <c r="J422" s="172">
        <f>ROUND(I422*H422,2)</f>
        <v>0</v>
      </c>
      <c r="K422" s="168" t="s">
        <v>148</v>
      </c>
      <c r="L422" s="33"/>
      <c r="M422" s="173" t="s">
        <v>1</v>
      </c>
      <c r="N422" s="174" t="s">
        <v>40</v>
      </c>
      <c r="O422" s="58"/>
      <c r="P422" s="175">
        <f>O422*H422</f>
        <v>0</v>
      </c>
      <c r="Q422" s="175">
        <v>0</v>
      </c>
      <c r="R422" s="175">
        <f>Q422*H422</f>
        <v>0</v>
      </c>
      <c r="S422" s="175">
        <v>0</v>
      </c>
      <c r="T422" s="176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7" t="s">
        <v>149</v>
      </c>
      <c r="AT422" s="177" t="s">
        <v>144</v>
      </c>
      <c r="AU422" s="177" t="s">
        <v>83</v>
      </c>
      <c r="AY422" s="17" t="s">
        <v>142</v>
      </c>
      <c r="BE422" s="178">
        <f>IF(N422="základní",J422,0)</f>
        <v>0</v>
      </c>
      <c r="BF422" s="178">
        <f>IF(N422="snížená",J422,0)</f>
        <v>0</v>
      </c>
      <c r="BG422" s="178">
        <f>IF(N422="zákl. přenesená",J422,0)</f>
        <v>0</v>
      </c>
      <c r="BH422" s="178">
        <f>IF(N422="sníž. přenesená",J422,0)</f>
        <v>0</v>
      </c>
      <c r="BI422" s="178">
        <f>IF(N422="nulová",J422,0)</f>
        <v>0</v>
      </c>
      <c r="BJ422" s="17" t="s">
        <v>81</v>
      </c>
      <c r="BK422" s="178">
        <f>ROUND(I422*H422,2)</f>
        <v>0</v>
      </c>
      <c r="BL422" s="17" t="s">
        <v>149</v>
      </c>
      <c r="BM422" s="177" t="s">
        <v>608</v>
      </c>
    </row>
    <row r="423" spans="1:47" s="2" customFormat="1" ht="29.25">
      <c r="A423" s="32"/>
      <c r="B423" s="33"/>
      <c r="C423" s="32"/>
      <c r="D423" s="179" t="s">
        <v>151</v>
      </c>
      <c r="E423" s="32"/>
      <c r="F423" s="180" t="s">
        <v>609</v>
      </c>
      <c r="G423" s="32"/>
      <c r="H423" s="32"/>
      <c r="I423" s="101"/>
      <c r="J423" s="32"/>
      <c r="K423" s="32"/>
      <c r="L423" s="33"/>
      <c r="M423" s="181"/>
      <c r="N423" s="182"/>
      <c r="O423" s="58"/>
      <c r="P423" s="58"/>
      <c r="Q423" s="58"/>
      <c r="R423" s="58"/>
      <c r="S423" s="58"/>
      <c r="T423" s="59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T423" s="17" t="s">
        <v>151</v>
      </c>
      <c r="AU423" s="17" t="s">
        <v>83</v>
      </c>
    </row>
    <row r="424" spans="1:65" s="2" customFormat="1" ht="16.5" customHeight="1">
      <c r="A424" s="32"/>
      <c r="B424" s="165"/>
      <c r="C424" s="166" t="s">
        <v>610</v>
      </c>
      <c r="D424" s="166" t="s">
        <v>144</v>
      </c>
      <c r="E424" s="167" t="s">
        <v>611</v>
      </c>
      <c r="F424" s="168" t="s">
        <v>612</v>
      </c>
      <c r="G424" s="169" t="s">
        <v>393</v>
      </c>
      <c r="H424" s="170">
        <v>6</v>
      </c>
      <c r="I424" s="171"/>
      <c r="J424" s="172">
        <f>ROUND(I424*H424,2)</f>
        <v>0</v>
      </c>
      <c r="K424" s="168" t="s">
        <v>148</v>
      </c>
      <c r="L424" s="33"/>
      <c r="M424" s="173" t="s">
        <v>1</v>
      </c>
      <c r="N424" s="174" t="s">
        <v>40</v>
      </c>
      <c r="O424" s="58"/>
      <c r="P424" s="175">
        <f>O424*H424</f>
        <v>0</v>
      </c>
      <c r="Q424" s="175">
        <v>0</v>
      </c>
      <c r="R424" s="175">
        <f>Q424*H424</f>
        <v>0</v>
      </c>
      <c r="S424" s="175">
        <v>0</v>
      </c>
      <c r="T424" s="176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7" t="s">
        <v>149</v>
      </c>
      <c r="AT424" s="177" t="s">
        <v>144</v>
      </c>
      <c r="AU424" s="177" t="s">
        <v>83</v>
      </c>
      <c r="AY424" s="17" t="s">
        <v>142</v>
      </c>
      <c r="BE424" s="178">
        <f>IF(N424="základní",J424,0)</f>
        <v>0</v>
      </c>
      <c r="BF424" s="178">
        <f>IF(N424="snížená",J424,0)</f>
        <v>0</v>
      </c>
      <c r="BG424" s="178">
        <f>IF(N424="zákl. přenesená",J424,0)</f>
        <v>0</v>
      </c>
      <c r="BH424" s="178">
        <f>IF(N424="sníž. přenesená",J424,0)</f>
        <v>0</v>
      </c>
      <c r="BI424" s="178">
        <f>IF(N424="nulová",J424,0)</f>
        <v>0</v>
      </c>
      <c r="BJ424" s="17" t="s">
        <v>81</v>
      </c>
      <c r="BK424" s="178">
        <f>ROUND(I424*H424,2)</f>
        <v>0</v>
      </c>
      <c r="BL424" s="17" t="s">
        <v>149</v>
      </c>
      <c r="BM424" s="177" t="s">
        <v>613</v>
      </c>
    </row>
    <row r="425" spans="1:47" s="2" customFormat="1" ht="29.25">
      <c r="A425" s="32"/>
      <c r="B425" s="33"/>
      <c r="C425" s="32"/>
      <c r="D425" s="179" t="s">
        <v>151</v>
      </c>
      <c r="E425" s="32"/>
      <c r="F425" s="180" t="s">
        <v>614</v>
      </c>
      <c r="G425" s="32"/>
      <c r="H425" s="32"/>
      <c r="I425" s="101"/>
      <c r="J425" s="32"/>
      <c r="K425" s="32"/>
      <c r="L425" s="33"/>
      <c r="M425" s="181"/>
      <c r="N425" s="182"/>
      <c r="O425" s="58"/>
      <c r="P425" s="58"/>
      <c r="Q425" s="58"/>
      <c r="R425" s="58"/>
      <c r="S425" s="58"/>
      <c r="T425" s="59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T425" s="17" t="s">
        <v>151</v>
      </c>
      <c r="AU425" s="17" t="s">
        <v>83</v>
      </c>
    </row>
    <row r="426" spans="1:65" s="2" customFormat="1" ht="16.5" customHeight="1">
      <c r="A426" s="32"/>
      <c r="B426" s="165"/>
      <c r="C426" s="166" t="s">
        <v>615</v>
      </c>
      <c r="D426" s="166" t="s">
        <v>144</v>
      </c>
      <c r="E426" s="167" t="s">
        <v>616</v>
      </c>
      <c r="F426" s="168" t="s">
        <v>617</v>
      </c>
      <c r="G426" s="169" t="s">
        <v>393</v>
      </c>
      <c r="H426" s="170">
        <v>5</v>
      </c>
      <c r="I426" s="171"/>
      <c r="J426" s="172">
        <f>ROUND(I426*H426,2)</f>
        <v>0</v>
      </c>
      <c r="K426" s="168" t="s">
        <v>148</v>
      </c>
      <c r="L426" s="33"/>
      <c r="M426" s="173" t="s">
        <v>1</v>
      </c>
      <c r="N426" s="174" t="s">
        <v>40</v>
      </c>
      <c r="O426" s="58"/>
      <c r="P426" s="175">
        <f>O426*H426</f>
        <v>0</v>
      </c>
      <c r="Q426" s="175">
        <v>0</v>
      </c>
      <c r="R426" s="175">
        <f>Q426*H426</f>
        <v>0</v>
      </c>
      <c r="S426" s="175">
        <v>0</v>
      </c>
      <c r="T426" s="176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7" t="s">
        <v>149</v>
      </c>
      <c r="AT426" s="177" t="s">
        <v>144</v>
      </c>
      <c r="AU426" s="177" t="s">
        <v>83</v>
      </c>
      <c r="AY426" s="17" t="s">
        <v>142</v>
      </c>
      <c r="BE426" s="178">
        <f>IF(N426="základní",J426,0)</f>
        <v>0</v>
      </c>
      <c r="BF426" s="178">
        <f>IF(N426="snížená",J426,0)</f>
        <v>0</v>
      </c>
      <c r="BG426" s="178">
        <f>IF(N426="zákl. přenesená",J426,0)</f>
        <v>0</v>
      </c>
      <c r="BH426" s="178">
        <f>IF(N426="sníž. přenesená",J426,0)</f>
        <v>0</v>
      </c>
      <c r="BI426" s="178">
        <f>IF(N426="nulová",J426,0)</f>
        <v>0</v>
      </c>
      <c r="BJ426" s="17" t="s">
        <v>81</v>
      </c>
      <c r="BK426" s="178">
        <f>ROUND(I426*H426,2)</f>
        <v>0</v>
      </c>
      <c r="BL426" s="17" t="s">
        <v>149</v>
      </c>
      <c r="BM426" s="177" t="s">
        <v>618</v>
      </c>
    </row>
    <row r="427" spans="1:47" s="2" customFormat="1" ht="29.25">
      <c r="A427" s="32"/>
      <c r="B427" s="33"/>
      <c r="C427" s="32"/>
      <c r="D427" s="179" t="s">
        <v>151</v>
      </c>
      <c r="E427" s="32"/>
      <c r="F427" s="180" t="s">
        <v>619</v>
      </c>
      <c r="G427" s="32"/>
      <c r="H427" s="32"/>
      <c r="I427" s="101"/>
      <c r="J427" s="32"/>
      <c r="K427" s="32"/>
      <c r="L427" s="33"/>
      <c r="M427" s="181"/>
      <c r="N427" s="182"/>
      <c r="O427" s="58"/>
      <c r="P427" s="58"/>
      <c r="Q427" s="58"/>
      <c r="R427" s="58"/>
      <c r="S427" s="58"/>
      <c r="T427" s="59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T427" s="17" t="s">
        <v>151</v>
      </c>
      <c r="AU427" s="17" t="s">
        <v>83</v>
      </c>
    </row>
    <row r="428" spans="1:65" s="2" customFormat="1" ht="21.75" customHeight="1">
      <c r="A428" s="32"/>
      <c r="B428" s="165"/>
      <c r="C428" s="166" t="s">
        <v>620</v>
      </c>
      <c r="D428" s="166" t="s">
        <v>144</v>
      </c>
      <c r="E428" s="167" t="s">
        <v>621</v>
      </c>
      <c r="F428" s="168" t="s">
        <v>622</v>
      </c>
      <c r="G428" s="169" t="s">
        <v>393</v>
      </c>
      <c r="H428" s="170">
        <v>96</v>
      </c>
      <c r="I428" s="171"/>
      <c r="J428" s="172">
        <f>ROUND(I428*H428,2)</f>
        <v>0</v>
      </c>
      <c r="K428" s="168" t="s">
        <v>148</v>
      </c>
      <c r="L428" s="33"/>
      <c r="M428" s="173" t="s">
        <v>1</v>
      </c>
      <c r="N428" s="174" t="s">
        <v>40</v>
      </c>
      <c r="O428" s="58"/>
      <c r="P428" s="175">
        <f>O428*H428</f>
        <v>0</v>
      </c>
      <c r="Q428" s="175">
        <v>0</v>
      </c>
      <c r="R428" s="175">
        <f>Q428*H428</f>
        <v>0</v>
      </c>
      <c r="S428" s="175">
        <v>0</v>
      </c>
      <c r="T428" s="176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7" t="s">
        <v>149</v>
      </c>
      <c r="AT428" s="177" t="s">
        <v>144</v>
      </c>
      <c r="AU428" s="177" t="s">
        <v>83</v>
      </c>
      <c r="AY428" s="17" t="s">
        <v>142</v>
      </c>
      <c r="BE428" s="178">
        <f>IF(N428="základní",J428,0)</f>
        <v>0</v>
      </c>
      <c r="BF428" s="178">
        <f>IF(N428="snížená",J428,0)</f>
        <v>0</v>
      </c>
      <c r="BG428" s="178">
        <f>IF(N428="zákl. přenesená",J428,0)</f>
        <v>0</v>
      </c>
      <c r="BH428" s="178">
        <f>IF(N428="sníž. přenesená",J428,0)</f>
        <v>0</v>
      </c>
      <c r="BI428" s="178">
        <f>IF(N428="nulová",J428,0)</f>
        <v>0</v>
      </c>
      <c r="BJ428" s="17" t="s">
        <v>81</v>
      </c>
      <c r="BK428" s="178">
        <f>ROUND(I428*H428,2)</f>
        <v>0</v>
      </c>
      <c r="BL428" s="17" t="s">
        <v>149</v>
      </c>
      <c r="BM428" s="177" t="s">
        <v>623</v>
      </c>
    </row>
    <row r="429" spans="1:47" s="2" customFormat="1" ht="39">
      <c r="A429" s="32"/>
      <c r="B429" s="33"/>
      <c r="C429" s="32"/>
      <c r="D429" s="179" t="s">
        <v>151</v>
      </c>
      <c r="E429" s="32"/>
      <c r="F429" s="180" t="s">
        <v>624</v>
      </c>
      <c r="G429" s="32"/>
      <c r="H429" s="32"/>
      <c r="I429" s="101"/>
      <c r="J429" s="32"/>
      <c r="K429" s="32"/>
      <c r="L429" s="33"/>
      <c r="M429" s="181"/>
      <c r="N429" s="182"/>
      <c r="O429" s="58"/>
      <c r="P429" s="58"/>
      <c r="Q429" s="58"/>
      <c r="R429" s="58"/>
      <c r="S429" s="58"/>
      <c r="T429" s="59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151</v>
      </c>
      <c r="AU429" s="17" t="s">
        <v>83</v>
      </c>
    </row>
    <row r="430" spans="2:51" s="14" customFormat="1" ht="11.25">
      <c r="B430" s="190"/>
      <c r="D430" s="179" t="s">
        <v>153</v>
      </c>
      <c r="F430" s="192" t="s">
        <v>625</v>
      </c>
      <c r="H430" s="193">
        <v>96</v>
      </c>
      <c r="I430" s="194"/>
      <c r="L430" s="190"/>
      <c r="M430" s="195"/>
      <c r="N430" s="196"/>
      <c r="O430" s="196"/>
      <c r="P430" s="196"/>
      <c r="Q430" s="196"/>
      <c r="R430" s="196"/>
      <c r="S430" s="196"/>
      <c r="T430" s="197"/>
      <c r="AT430" s="191" t="s">
        <v>153</v>
      </c>
      <c r="AU430" s="191" t="s">
        <v>83</v>
      </c>
      <c r="AV430" s="14" t="s">
        <v>83</v>
      </c>
      <c r="AW430" s="14" t="s">
        <v>3</v>
      </c>
      <c r="AX430" s="14" t="s">
        <v>81</v>
      </c>
      <c r="AY430" s="191" t="s">
        <v>142</v>
      </c>
    </row>
    <row r="431" spans="1:65" s="2" customFormat="1" ht="21.75" customHeight="1">
      <c r="A431" s="32"/>
      <c r="B431" s="165"/>
      <c r="C431" s="166" t="s">
        <v>626</v>
      </c>
      <c r="D431" s="166" t="s">
        <v>144</v>
      </c>
      <c r="E431" s="167" t="s">
        <v>627</v>
      </c>
      <c r="F431" s="168" t="s">
        <v>628</v>
      </c>
      <c r="G431" s="169" t="s">
        <v>393</v>
      </c>
      <c r="H431" s="170">
        <v>57</v>
      </c>
      <c r="I431" s="171"/>
      <c r="J431" s="172">
        <f>ROUND(I431*H431,2)</f>
        <v>0</v>
      </c>
      <c r="K431" s="168" t="s">
        <v>148</v>
      </c>
      <c r="L431" s="33"/>
      <c r="M431" s="173" t="s">
        <v>1</v>
      </c>
      <c r="N431" s="174" t="s">
        <v>40</v>
      </c>
      <c r="O431" s="58"/>
      <c r="P431" s="175">
        <f>O431*H431</f>
        <v>0</v>
      </c>
      <c r="Q431" s="175">
        <v>0</v>
      </c>
      <c r="R431" s="175">
        <f>Q431*H431</f>
        <v>0</v>
      </c>
      <c r="S431" s="175">
        <v>0</v>
      </c>
      <c r="T431" s="176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7" t="s">
        <v>149</v>
      </c>
      <c r="AT431" s="177" t="s">
        <v>144</v>
      </c>
      <c r="AU431" s="177" t="s">
        <v>83</v>
      </c>
      <c r="AY431" s="17" t="s">
        <v>142</v>
      </c>
      <c r="BE431" s="178">
        <f>IF(N431="základní",J431,0)</f>
        <v>0</v>
      </c>
      <c r="BF431" s="178">
        <f>IF(N431="snížená",J431,0)</f>
        <v>0</v>
      </c>
      <c r="BG431" s="178">
        <f>IF(N431="zákl. přenesená",J431,0)</f>
        <v>0</v>
      </c>
      <c r="BH431" s="178">
        <f>IF(N431="sníž. přenesená",J431,0)</f>
        <v>0</v>
      </c>
      <c r="BI431" s="178">
        <f>IF(N431="nulová",J431,0)</f>
        <v>0</v>
      </c>
      <c r="BJ431" s="17" t="s">
        <v>81</v>
      </c>
      <c r="BK431" s="178">
        <f>ROUND(I431*H431,2)</f>
        <v>0</v>
      </c>
      <c r="BL431" s="17" t="s">
        <v>149</v>
      </c>
      <c r="BM431" s="177" t="s">
        <v>629</v>
      </c>
    </row>
    <row r="432" spans="1:47" s="2" customFormat="1" ht="39">
      <c r="A432" s="32"/>
      <c r="B432" s="33"/>
      <c r="C432" s="32"/>
      <c r="D432" s="179" t="s">
        <v>151</v>
      </c>
      <c r="E432" s="32"/>
      <c r="F432" s="180" t="s">
        <v>630</v>
      </c>
      <c r="G432" s="32"/>
      <c r="H432" s="32"/>
      <c r="I432" s="101"/>
      <c r="J432" s="32"/>
      <c r="K432" s="32"/>
      <c r="L432" s="33"/>
      <c r="M432" s="181"/>
      <c r="N432" s="182"/>
      <c r="O432" s="58"/>
      <c r="P432" s="58"/>
      <c r="Q432" s="58"/>
      <c r="R432" s="58"/>
      <c r="S432" s="58"/>
      <c r="T432" s="59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T432" s="17" t="s">
        <v>151</v>
      </c>
      <c r="AU432" s="17" t="s">
        <v>83</v>
      </c>
    </row>
    <row r="433" spans="2:51" s="14" customFormat="1" ht="11.25">
      <c r="B433" s="190"/>
      <c r="D433" s="179" t="s">
        <v>153</v>
      </c>
      <c r="F433" s="192" t="s">
        <v>631</v>
      </c>
      <c r="H433" s="193">
        <v>57</v>
      </c>
      <c r="I433" s="194"/>
      <c r="L433" s="190"/>
      <c r="M433" s="195"/>
      <c r="N433" s="196"/>
      <c r="O433" s="196"/>
      <c r="P433" s="196"/>
      <c r="Q433" s="196"/>
      <c r="R433" s="196"/>
      <c r="S433" s="196"/>
      <c r="T433" s="197"/>
      <c r="AT433" s="191" t="s">
        <v>153</v>
      </c>
      <c r="AU433" s="191" t="s">
        <v>83</v>
      </c>
      <c r="AV433" s="14" t="s">
        <v>83</v>
      </c>
      <c r="AW433" s="14" t="s">
        <v>3</v>
      </c>
      <c r="AX433" s="14" t="s">
        <v>81</v>
      </c>
      <c r="AY433" s="191" t="s">
        <v>142</v>
      </c>
    </row>
    <row r="434" spans="1:65" s="2" customFormat="1" ht="21.75" customHeight="1">
      <c r="A434" s="32"/>
      <c r="B434" s="165"/>
      <c r="C434" s="166" t="s">
        <v>632</v>
      </c>
      <c r="D434" s="166" t="s">
        <v>144</v>
      </c>
      <c r="E434" s="167" t="s">
        <v>633</v>
      </c>
      <c r="F434" s="168" t="s">
        <v>634</v>
      </c>
      <c r="G434" s="169" t="s">
        <v>393</v>
      </c>
      <c r="H434" s="170">
        <v>18</v>
      </c>
      <c r="I434" s="171"/>
      <c r="J434" s="172">
        <f>ROUND(I434*H434,2)</f>
        <v>0</v>
      </c>
      <c r="K434" s="168" t="s">
        <v>148</v>
      </c>
      <c r="L434" s="33"/>
      <c r="M434" s="173" t="s">
        <v>1</v>
      </c>
      <c r="N434" s="174" t="s">
        <v>40</v>
      </c>
      <c r="O434" s="58"/>
      <c r="P434" s="175">
        <f>O434*H434</f>
        <v>0</v>
      </c>
      <c r="Q434" s="175">
        <v>0</v>
      </c>
      <c r="R434" s="175">
        <f>Q434*H434</f>
        <v>0</v>
      </c>
      <c r="S434" s="175">
        <v>0</v>
      </c>
      <c r="T434" s="176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7" t="s">
        <v>149</v>
      </c>
      <c r="AT434" s="177" t="s">
        <v>144</v>
      </c>
      <c r="AU434" s="177" t="s">
        <v>83</v>
      </c>
      <c r="AY434" s="17" t="s">
        <v>142</v>
      </c>
      <c r="BE434" s="178">
        <f>IF(N434="základní",J434,0)</f>
        <v>0</v>
      </c>
      <c r="BF434" s="178">
        <f>IF(N434="snížená",J434,0)</f>
        <v>0</v>
      </c>
      <c r="BG434" s="178">
        <f>IF(N434="zákl. přenesená",J434,0)</f>
        <v>0</v>
      </c>
      <c r="BH434" s="178">
        <f>IF(N434="sníž. přenesená",J434,0)</f>
        <v>0</v>
      </c>
      <c r="BI434" s="178">
        <f>IF(N434="nulová",J434,0)</f>
        <v>0</v>
      </c>
      <c r="BJ434" s="17" t="s">
        <v>81</v>
      </c>
      <c r="BK434" s="178">
        <f>ROUND(I434*H434,2)</f>
        <v>0</v>
      </c>
      <c r="BL434" s="17" t="s">
        <v>149</v>
      </c>
      <c r="BM434" s="177" t="s">
        <v>635</v>
      </c>
    </row>
    <row r="435" spans="1:47" s="2" customFormat="1" ht="39">
      <c r="A435" s="32"/>
      <c r="B435" s="33"/>
      <c r="C435" s="32"/>
      <c r="D435" s="179" t="s">
        <v>151</v>
      </c>
      <c r="E435" s="32"/>
      <c r="F435" s="180" t="s">
        <v>636</v>
      </c>
      <c r="G435" s="32"/>
      <c r="H435" s="32"/>
      <c r="I435" s="101"/>
      <c r="J435" s="32"/>
      <c r="K435" s="32"/>
      <c r="L435" s="33"/>
      <c r="M435" s="181"/>
      <c r="N435" s="182"/>
      <c r="O435" s="58"/>
      <c r="P435" s="58"/>
      <c r="Q435" s="58"/>
      <c r="R435" s="58"/>
      <c r="S435" s="58"/>
      <c r="T435" s="59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T435" s="17" t="s">
        <v>151</v>
      </c>
      <c r="AU435" s="17" t="s">
        <v>83</v>
      </c>
    </row>
    <row r="436" spans="2:51" s="14" customFormat="1" ht="11.25">
      <c r="B436" s="190"/>
      <c r="D436" s="179" t="s">
        <v>153</v>
      </c>
      <c r="F436" s="192" t="s">
        <v>637</v>
      </c>
      <c r="H436" s="193">
        <v>18</v>
      </c>
      <c r="I436" s="194"/>
      <c r="L436" s="190"/>
      <c r="M436" s="195"/>
      <c r="N436" s="196"/>
      <c r="O436" s="196"/>
      <c r="P436" s="196"/>
      <c r="Q436" s="196"/>
      <c r="R436" s="196"/>
      <c r="S436" s="196"/>
      <c r="T436" s="197"/>
      <c r="AT436" s="191" t="s">
        <v>153</v>
      </c>
      <c r="AU436" s="191" t="s">
        <v>83</v>
      </c>
      <c r="AV436" s="14" t="s">
        <v>83</v>
      </c>
      <c r="AW436" s="14" t="s">
        <v>3</v>
      </c>
      <c r="AX436" s="14" t="s">
        <v>81</v>
      </c>
      <c r="AY436" s="191" t="s">
        <v>142</v>
      </c>
    </row>
    <row r="437" spans="1:65" s="2" customFormat="1" ht="21.75" customHeight="1">
      <c r="A437" s="32"/>
      <c r="B437" s="165"/>
      <c r="C437" s="166" t="s">
        <v>488</v>
      </c>
      <c r="D437" s="166" t="s">
        <v>144</v>
      </c>
      <c r="E437" s="167" t="s">
        <v>638</v>
      </c>
      <c r="F437" s="168" t="s">
        <v>639</v>
      </c>
      <c r="G437" s="169" t="s">
        <v>393</v>
      </c>
      <c r="H437" s="170">
        <v>15</v>
      </c>
      <c r="I437" s="171"/>
      <c r="J437" s="172">
        <f>ROUND(I437*H437,2)</f>
        <v>0</v>
      </c>
      <c r="K437" s="168" t="s">
        <v>148</v>
      </c>
      <c r="L437" s="33"/>
      <c r="M437" s="173" t="s">
        <v>1</v>
      </c>
      <c r="N437" s="174" t="s">
        <v>40</v>
      </c>
      <c r="O437" s="58"/>
      <c r="P437" s="175">
        <f>O437*H437</f>
        <v>0</v>
      </c>
      <c r="Q437" s="175">
        <v>0</v>
      </c>
      <c r="R437" s="175">
        <f>Q437*H437</f>
        <v>0</v>
      </c>
      <c r="S437" s="175">
        <v>0</v>
      </c>
      <c r="T437" s="176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7" t="s">
        <v>149</v>
      </c>
      <c r="AT437" s="177" t="s">
        <v>144</v>
      </c>
      <c r="AU437" s="177" t="s">
        <v>83</v>
      </c>
      <c r="AY437" s="17" t="s">
        <v>142</v>
      </c>
      <c r="BE437" s="178">
        <f>IF(N437="základní",J437,0)</f>
        <v>0</v>
      </c>
      <c r="BF437" s="178">
        <f>IF(N437="snížená",J437,0)</f>
        <v>0</v>
      </c>
      <c r="BG437" s="178">
        <f>IF(N437="zákl. přenesená",J437,0)</f>
        <v>0</v>
      </c>
      <c r="BH437" s="178">
        <f>IF(N437="sníž. přenesená",J437,0)</f>
        <v>0</v>
      </c>
      <c r="BI437" s="178">
        <f>IF(N437="nulová",J437,0)</f>
        <v>0</v>
      </c>
      <c r="BJ437" s="17" t="s">
        <v>81</v>
      </c>
      <c r="BK437" s="178">
        <f>ROUND(I437*H437,2)</f>
        <v>0</v>
      </c>
      <c r="BL437" s="17" t="s">
        <v>149</v>
      </c>
      <c r="BM437" s="177" t="s">
        <v>640</v>
      </c>
    </row>
    <row r="438" spans="1:47" s="2" customFormat="1" ht="39">
      <c r="A438" s="32"/>
      <c r="B438" s="33"/>
      <c r="C438" s="32"/>
      <c r="D438" s="179" t="s">
        <v>151</v>
      </c>
      <c r="E438" s="32"/>
      <c r="F438" s="180" t="s">
        <v>641</v>
      </c>
      <c r="G438" s="32"/>
      <c r="H438" s="32"/>
      <c r="I438" s="101"/>
      <c r="J438" s="32"/>
      <c r="K438" s="32"/>
      <c r="L438" s="33"/>
      <c r="M438" s="181"/>
      <c r="N438" s="182"/>
      <c r="O438" s="58"/>
      <c r="P438" s="58"/>
      <c r="Q438" s="58"/>
      <c r="R438" s="58"/>
      <c r="S438" s="58"/>
      <c r="T438" s="59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T438" s="17" t="s">
        <v>151</v>
      </c>
      <c r="AU438" s="17" t="s">
        <v>83</v>
      </c>
    </row>
    <row r="439" spans="2:51" s="14" customFormat="1" ht="11.25">
      <c r="B439" s="190"/>
      <c r="D439" s="179" t="s">
        <v>153</v>
      </c>
      <c r="F439" s="192" t="s">
        <v>642</v>
      </c>
      <c r="H439" s="193">
        <v>15</v>
      </c>
      <c r="I439" s="194"/>
      <c r="L439" s="190"/>
      <c r="M439" s="195"/>
      <c r="N439" s="196"/>
      <c r="O439" s="196"/>
      <c r="P439" s="196"/>
      <c r="Q439" s="196"/>
      <c r="R439" s="196"/>
      <c r="S439" s="196"/>
      <c r="T439" s="197"/>
      <c r="AT439" s="191" t="s">
        <v>153</v>
      </c>
      <c r="AU439" s="191" t="s">
        <v>83</v>
      </c>
      <c r="AV439" s="14" t="s">
        <v>83</v>
      </c>
      <c r="AW439" s="14" t="s">
        <v>3</v>
      </c>
      <c r="AX439" s="14" t="s">
        <v>81</v>
      </c>
      <c r="AY439" s="191" t="s">
        <v>142</v>
      </c>
    </row>
    <row r="440" spans="1:65" s="2" customFormat="1" ht="21.75" customHeight="1">
      <c r="A440" s="32"/>
      <c r="B440" s="165"/>
      <c r="C440" s="166" t="s">
        <v>643</v>
      </c>
      <c r="D440" s="166" t="s">
        <v>144</v>
      </c>
      <c r="E440" s="167" t="s">
        <v>644</v>
      </c>
      <c r="F440" s="168" t="s">
        <v>645</v>
      </c>
      <c r="G440" s="169" t="s">
        <v>393</v>
      </c>
      <c r="H440" s="170">
        <v>96</v>
      </c>
      <c r="I440" s="171"/>
      <c r="J440" s="172">
        <f>ROUND(I440*H440,2)</f>
        <v>0</v>
      </c>
      <c r="K440" s="168" t="s">
        <v>148</v>
      </c>
      <c r="L440" s="33"/>
      <c r="M440" s="173" t="s">
        <v>1</v>
      </c>
      <c r="N440" s="174" t="s">
        <v>40</v>
      </c>
      <c r="O440" s="58"/>
      <c r="P440" s="175">
        <f>O440*H440</f>
        <v>0</v>
      </c>
      <c r="Q440" s="175">
        <v>0</v>
      </c>
      <c r="R440" s="175">
        <f>Q440*H440</f>
        <v>0</v>
      </c>
      <c r="S440" s="175">
        <v>0</v>
      </c>
      <c r="T440" s="176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7" t="s">
        <v>149</v>
      </c>
      <c r="AT440" s="177" t="s">
        <v>144</v>
      </c>
      <c r="AU440" s="177" t="s">
        <v>83</v>
      </c>
      <c r="AY440" s="17" t="s">
        <v>142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17" t="s">
        <v>81</v>
      </c>
      <c r="BK440" s="178">
        <f>ROUND(I440*H440,2)</f>
        <v>0</v>
      </c>
      <c r="BL440" s="17" t="s">
        <v>149</v>
      </c>
      <c r="BM440" s="177" t="s">
        <v>646</v>
      </c>
    </row>
    <row r="441" spans="1:47" s="2" customFormat="1" ht="39">
      <c r="A441" s="32"/>
      <c r="B441" s="33"/>
      <c r="C441" s="32"/>
      <c r="D441" s="179" t="s">
        <v>151</v>
      </c>
      <c r="E441" s="32"/>
      <c r="F441" s="180" t="s">
        <v>647</v>
      </c>
      <c r="G441" s="32"/>
      <c r="H441" s="32"/>
      <c r="I441" s="101"/>
      <c r="J441" s="32"/>
      <c r="K441" s="32"/>
      <c r="L441" s="33"/>
      <c r="M441" s="181"/>
      <c r="N441" s="182"/>
      <c r="O441" s="58"/>
      <c r="P441" s="58"/>
      <c r="Q441" s="58"/>
      <c r="R441" s="58"/>
      <c r="S441" s="58"/>
      <c r="T441" s="59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T441" s="17" t="s">
        <v>151</v>
      </c>
      <c r="AU441" s="17" t="s">
        <v>83</v>
      </c>
    </row>
    <row r="442" spans="2:51" s="14" customFormat="1" ht="11.25">
      <c r="B442" s="190"/>
      <c r="D442" s="179" t="s">
        <v>153</v>
      </c>
      <c r="F442" s="192" t="s">
        <v>625</v>
      </c>
      <c r="H442" s="193">
        <v>96</v>
      </c>
      <c r="I442" s="194"/>
      <c r="L442" s="190"/>
      <c r="M442" s="195"/>
      <c r="N442" s="196"/>
      <c r="O442" s="196"/>
      <c r="P442" s="196"/>
      <c r="Q442" s="196"/>
      <c r="R442" s="196"/>
      <c r="S442" s="196"/>
      <c r="T442" s="197"/>
      <c r="AT442" s="191" t="s">
        <v>153</v>
      </c>
      <c r="AU442" s="191" t="s">
        <v>83</v>
      </c>
      <c r="AV442" s="14" t="s">
        <v>83</v>
      </c>
      <c r="AW442" s="14" t="s">
        <v>3</v>
      </c>
      <c r="AX442" s="14" t="s">
        <v>81</v>
      </c>
      <c r="AY442" s="191" t="s">
        <v>142</v>
      </c>
    </row>
    <row r="443" spans="1:65" s="2" customFormat="1" ht="21.75" customHeight="1">
      <c r="A443" s="32"/>
      <c r="B443" s="165"/>
      <c r="C443" s="166" t="s">
        <v>648</v>
      </c>
      <c r="D443" s="166" t="s">
        <v>144</v>
      </c>
      <c r="E443" s="167" t="s">
        <v>649</v>
      </c>
      <c r="F443" s="168" t="s">
        <v>650</v>
      </c>
      <c r="G443" s="169" t="s">
        <v>393</v>
      </c>
      <c r="H443" s="170">
        <v>57</v>
      </c>
      <c r="I443" s="171"/>
      <c r="J443" s="172">
        <f>ROUND(I443*H443,2)</f>
        <v>0</v>
      </c>
      <c r="K443" s="168" t="s">
        <v>148</v>
      </c>
      <c r="L443" s="33"/>
      <c r="M443" s="173" t="s">
        <v>1</v>
      </c>
      <c r="N443" s="174" t="s">
        <v>40</v>
      </c>
      <c r="O443" s="58"/>
      <c r="P443" s="175">
        <f>O443*H443</f>
        <v>0</v>
      </c>
      <c r="Q443" s="175">
        <v>0</v>
      </c>
      <c r="R443" s="175">
        <f>Q443*H443</f>
        <v>0</v>
      </c>
      <c r="S443" s="175">
        <v>0</v>
      </c>
      <c r="T443" s="176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7" t="s">
        <v>149</v>
      </c>
      <c r="AT443" s="177" t="s">
        <v>144</v>
      </c>
      <c r="AU443" s="177" t="s">
        <v>83</v>
      </c>
      <c r="AY443" s="17" t="s">
        <v>142</v>
      </c>
      <c r="BE443" s="178">
        <f>IF(N443="základní",J443,0)</f>
        <v>0</v>
      </c>
      <c r="BF443" s="178">
        <f>IF(N443="snížená",J443,0)</f>
        <v>0</v>
      </c>
      <c r="BG443" s="178">
        <f>IF(N443="zákl. přenesená",J443,0)</f>
        <v>0</v>
      </c>
      <c r="BH443" s="178">
        <f>IF(N443="sníž. přenesená",J443,0)</f>
        <v>0</v>
      </c>
      <c r="BI443" s="178">
        <f>IF(N443="nulová",J443,0)</f>
        <v>0</v>
      </c>
      <c r="BJ443" s="17" t="s">
        <v>81</v>
      </c>
      <c r="BK443" s="178">
        <f>ROUND(I443*H443,2)</f>
        <v>0</v>
      </c>
      <c r="BL443" s="17" t="s">
        <v>149</v>
      </c>
      <c r="BM443" s="177" t="s">
        <v>651</v>
      </c>
    </row>
    <row r="444" spans="1:47" s="2" customFormat="1" ht="39">
      <c r="A444" s="32"/>
      <c r="B444" s="33"/>
      <c r="C444" s="32"/>
      <c r="D444" s="179" t="s">
        <v>151</v>
      </c>
      <c r="E444" s="32"/>
      <c r="F444" s="180" t="s">
        <v>652</v>
      </c>
      <c r="G444" s="32"/>
      <c r="H444" s="32"/>
      <c r="I444" s="101"/>
      <c r="J444" s="32"/>
      <c r="K444" s="32"/>
      <c r="L444" s="33"/>
      <c r="M444" s="181"/>
      <c r="N444" s="182"/>
      <c r="O444" s="58"/>
      <c r="P444" s="58"/>
      <c r="Q444" s="58"/>
      <c r="R444" s="58"/>
      <c r="S444" s="58"/>
      <c r="T444" s="59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T444" s="17" t="s">
        <v>151</v>
      </c>
      <c r="AU444" s="17" t="s">
        <v>83</v>
      </c>
    </row>
    <row r="445" spans="2:51" s="14" customFormat="1" ht="11.25">
      <c r="B445" s="190"/>
      <c r="D445" s="179" t="s">
        <v>153</v>
      </c>
      <c r="F445" s="192" t="s">
        <v>631</v>
      </c>
      <c r="H445" s="193">
        <v>57</v>
      </c>
      <c r="I445" s="194"/>
      <c r="L445" s="190"/>
      <c r="M445" s="195"/>
      <c r="N445" s="196"/>
      <c r="O445" s="196"/>
      <c r="P445" s="196"/>
      <c r="Q445" s="196"/>
      <c r="R445" s="196"/>
      <c r="S445" s="196"/>
      <c r="T445" s="197"/>
      <c r="AT445" s="191" t="s">
        <v>153</v>
      </c>
      <c r="AU445" s="191" t="s">
        <v>83</v>
      </c>
      <c r="AV445" s="14" t="s">
        <v>83</v>
      </c>
      <c r="AW445" s="14" t="s">
        <v>3</v>
      </c>
      <c r="AX445" s="14" t="s">
        <v>81</v>
      </c>
      <c r="AY445" s="191" t="s">
        <v>142</v>
      </c>
    </row>
    <row r="446" spans="1:65" s="2" customFormat="1" ht="21.75" customHeight="1">
      <c r="A446" s="32"/>
      <c r="B446" s="165"/>
      <c r="C446" s="166" t="s">
        <v>653</v>
      </c>
      <c r="D446" s="166" t="s">
        <v>144</v>
      </c>
      <c r="E446" s="167" t="s">
        <v>654</v>
      </c>
      <c r="F446" s="168" t="s">
        <v>655</v>
      </c>
      <c r="G446" s="169" t="s">
        <v>393</v>
      </c>
      <c r="H446" s="170">
        <v>18</v>
      </c>
      <c r="I446" s="171"/>
      <c r="J446" s="172">
        <f>ROUND(I446*H446,2)</f>
        <v>0</v>
      </c>
      <c r="K446" s="168" t="s">
        <v>148</v>
      </c>
      <c r="L446" s="33"/>
      <c r="M446" s="173" t="s">
        <v>1</v>
      </c>
      <c r="N446" s="174" t="s">
        <v>40</v>
      </c>
      <c r="O446" s="58"/>
      <c r="P446" s="175">
        <f>O446*H446</f>
        <v>0</v>
      </c>
      <c r="Q446" s="175">
        <v>0</v>
      </c>
      <c r="R446" s="175">
        <f>Q446*H446</f>
        <v>0</v>
      </c>
      <c r="S446" s="175">
        <v>0</v>
      </c>
      <c r="T446" s="176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7" t="s">
        <v>149</v>
      </c>
      <c r="AT446" s="177" t="s">
        <v>144</v>
      </c>
      <c r="AU446" s="177" t="s">
        <v>83</v>
      </c>
      <c r="AY446" s="17" t="s">
        <v>142</v>
      </c>
      <c r="BE446" s="178">
        <f>IF(N446="základní",J446,0)</f>
        <v>0</v>
      </c>
      <c r="BF446" s="178">
        <f>IF(N446="snížená",J446,0)</f>
        <v>0</v>
      </c>
      <c r="BG446" s="178">
        <f>IF(N446="zákl. přenesená",J446,0)</f>
        <v>0</v>
      </c>
      <c r="BH446" s="178">
        <f>IF(N446="sníž. přenesená",J446,0)</f>
        <v>0</v>
      </c>
      <c r="BI446" s="178">
        <f>IF(N446="nulová",J446,0)</f>
        <v>0</v>
      </c>
      <c r="BJ446" s="17" t="s">
        <v>81</v>
      </c>
      <c r="BK446" s="178">
        <f>ROUND(I446*H446,2)</f>
        <v>0</v>
      </c>
      <c r="BL446" s="17" t="s">
        <v>149</v>
      </c>
      <c r="BM446" s="177" t="s">
        <v>656</v>
      </c>
    </row>
    <row r="447" spans="1:47" s="2" customFormat="1" ht="39">
      <c r="A447" s="32"/>
      <c r="B447" s="33"/>
      <c r="C447" s="32"/>
      <c r="D447" s="179" t="s">
        <v>151</v>
      </c>
      <c r="E447" s="32"/>
      <c r="F447" s="180" t="s">
        <v>657</v>
      </c>
      <c r="G447" s="32"/>
      <c r="H447" s="32"/>
      <c r="I447" s="101"/>
      <c r="J447" s="32"/>
      <c r="K447" s="32"/>
      <c r="L447" s="33"/>
      <c r="M447" s="181"/>
      <c r="N447" s="182"/>
      <c r="O447" s="58"/>
      <c r="P447" s="58"/>
      <c r="Q447" s="58"/>
      <c r="R447" s="58"/>
      <c r="S447" s="58"/>
      <c r="T447" s="59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T447" s="17" t="s">
        <v>151</v>
      </c>
      <c r="AU447" s="17" t="s">
        <v>83</v>
      </c>
    </row>
    <row r="448" spans="2:51" s="14" customFormat="1" ht="11.25">
      <c r="B448" s="190"/>
      <c r="D448" s="179" t="s">
        <v>153</v>
      </c>
      <c r="F448" s="192" t="s">
        <v>637</v>
      </c>
      <c r="H448" s="193">
        <v>18</v>
      </c>
      <c r="I448" s="194"/>
      <c r="L448" s="190"/>
      <c r="M448" s="195"/>
      <c r="N448" s="196"/>
      <c r="O448" s="196"/>
      <c r="P448" s="196"/>
      <c r="Q448" s="196"/>
      <c r="R448" s="196"/>
      <c r="S448" s="196"/>
      <c r="T448" s="197"/>
      <c r="AT448" s="191" t="s">
        <v>153</v>
      </c>
      <c r="AU448" s="191" t="s">
        <v>83</v>
      </c>
      <c r="AV448" s="14" t="s">
        <v>83</v>
      </c>
      <c r="AW448" s="14" t="s">
        <v>3</v>
      </c>
      <c r="AX448" s="14" t="s">
        <v>81</v>
      </c>
      <c r="AY448" s="191" t="s">
        <v>142</v>
      </c>
    </row>
    <row r="449" spans="1:65" s="2" customFormat="1" ht="21.75" customHeight="1">
      <c r="A449" s="32"/>
      <c r="B449" s="165"/>
      <c r="C449" s="166" t="s">
        <v>658</v>
      </c>
      <c r="D449" s="166" t="s">
        <v>144</v>
      </c>
      <c r="E449" s="167" t="s">
        <v>659</v>
      </c>
      <c r="F449" s="168" t="s">
        <v>660</v>
      </c>
      <c r="G449" s="169" t="s">
        <v>393</v>
      </c>
      <c r="H449" s="170">
        <v>15</v>
      </c>
      <c r="I449" s="171"/>
      <c r="J449" s="172">
        <f>ROUND(I449*H449,2)</f>
        <v>0</v>
      </c>
      <c r="K449" s="168" t="s">
        <v>148</v>
      </c>
      <c r="L449" s="33"/>
      <c r="M449" s="173" t="s">
        <v>1</v>
      </c>
      <c r="N449" s="174" t="s">
        <v>40</v>
      </c>
      <c r="O449" s="58"/>
      <c r="P449" s="175">
        <f>O449*H449</f>
        <v>0</v>
      </c>
      <c r="Q449" s="175">
        <v>0</v>
      </c>
      <c r="R449" s="175">
        <f>Q449*H449</f>
        <v>0</v>
      </c>
      <c r="S449" s="175">
        <v>0</v>
      </c>
      <c r="T449" s="176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7" t="s">
        <v>149</v>
      </c>
      <c r="AT449" s="177" t="s">
        <v>144</v>
      </c>
      <c r="AU449" s="177" t="s">
        <v>83</v>
      </c>
      <c r="AY449" s="17" t="s">
        <v>142</v>
      </c>
      <c r="BE449" s="178">
        <f>IF(N449="základní",J449,0)</f>
        <v>0</v>
      </c>
      <c r="BF449" s="178">
        <f>IF(N449="snížená",J449,0)</f>
        <v>0</v>
      </c>
      <c r="BG449" s="178">
        <f>IF(N449="zákl. přenesená",J449,0)</f>
        <v>0</v>
      </c>
      <c r="BH449" s="178">
        <f>IF(N449="sníž. přenesená",J449,0)</f>
        <v>0</v>
      </c>
      <c r="BI449" s="178">
        <f>IF(N449="nulová",J449,0)</f>
        <v>0</v>
      </c>
      <c r="BJ449" s="17" t="s">
        <v>81</v>
      </c>
      <c r="BK449" s="178">
        <f>ROUND(I449*H449,2)</f>
        <v>0</v>
      </c>
      <c r="BL449" s="17" t="s">
        <v>149</v>
      </c>
      <c r="BM449" s="177" t="s">
        <v>661</v>
      </c>
    </row>
    <row r="450" spans="1:47" s="2" customFormat="1" ht="39">
      <c r="A450" s="32"/>
      <c r="B450" s="33"/>
      <c r="C450" s="32"/>
      <c r="D450" s="179" t="s">
        <v>151</v>
      </c>
      <c r="E450" s="32"/>
      <c r="F450" s="180" t="s">
        <v>662</v>
      </c>
      <c r="G450" s="32"/>
      <c r="H450" s="32"/>
      <c r="I450" s="101"/>
      <c r="J450" s="32"/>
      <c r="K450" s="32"/>
      <c r="L450" s="33"/>
      <c r="M450" s="181"/>
      <c r="N450" s="182"/>
      <c r="O450" s="58"/>
      <c r="P450" s="58"/>
      <c r="Q450" s="58"/>
      <c r="R450" s="58"/>
      <c r="S450" s="58"/>
      <c r="T450" s="59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T450" s="17" t="s">
        <v>151</v>
      </c>
      <c r="AU450" s="17" t="s">
        <v>83</v>
      </c>
    </row>
    <row r="451" spans="2:51" s="14" customFormat="1" ht="11.25">
      <c r="B451" s="190"/>
      <c r="D451" s="179" t="s">
        <v>153</v>
      </c>
      <c r="F451" s="192" t="s">
        <v>642</v>
      </c>
      <c r="H451" s="193">
        <v>15</v>
      </c>
      <c r="I451" s="194"/>
      <c r="L451" s="190"/>
      <c r="M451" s="195"/>
      <c r="N451" s="196"/>
      <c r="O451" s="196"/>
      <c r="P451" s="196"/>
      <c r="Q451" s="196"/>
      <c r="R451" s="196"/>
      <c r="S451" s="196"/>
      <c r="T451" s="197"/>
      <c r="AT451" s="191" t="s">
        <v>153</v>
      </c>
      <c r="AU451" s="191" t="s">
        <v>83</v>
      </c>
      <c r="AV451" s="14" t="s">
        <v>83</v>
      </c>
      <c r="AW451" s="14" t="s">
        <v>3</v>
      </c>
      <c r="AX451" s="14" t="s">
        <v>81</v>
      </c>
      <c r="AY451" s="191" t="s">
        <v>142</v>
      </c>
    </row>
    <row r="452" spans="1:65" s="2" customFormat="1" ht="21.75" customHeight="1">
      <c r="A452" s="32"/>
      <c r="B452" s="165"/>
      <c r="C452" s="166" t="s">
        <v>663</v>
      </c>
      <c r="D452" s="166" t="s">
        <v>144</v>
      </c>
      <c r="E452" s="167" t="s">
        <v>664</v>
      </c>
      <c r="F452" s="168" t="s">
        <v>665</v>
      </c>
      <c r="G452" s="169" t="s">
        <v>393</v>
      </c>
      <c r="H452" s="170">
        <v>96</v>
      </c>
      <c r="I452" s="171"/>
      <c r="J452" s="172">
        <f>ROUND(I452*H452,2)</f>
        <v>0</v>
      </c>
      <c r="K452" s="168" t="s">
        <v>148</v>
      </c>
      <c r="L452" s="33"/>
      <c r="M452" s="173" t="s">
        <v>1</v>
      </c>
      <c r="N452" s="174" t="s">
        <v>40</v>
      </c>
      <c r="O452" s="58"/>
      <c r="P452" s="175">
        <f>O452*H452</f>
        <v>0</v>
      </c>
      <c r="Q452" s="175">
        <v>0</v>
      </c>
      <c r="R452" s="175">
        <f>Q452*H452</f>
        <v>0</v>
      </c>
      <c r="S452" s="175">
        <v>0</v>
      </c>
      <c r="T452" s="176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7" t="s">
        <v>149</v>
      </c>
      <c r="AT452" s="177" t="s">
        <v>144</v>
      </c>
      <c r="AU452" s="177" t="s">
        <v>83</v>
      </c>
      <c r="AY452" s="17" t="s">
        <v>142</v>
      </c>
      <c r="BE452" s="178">
        <f>IF(N452="základní",J452,0)</f>
        <v>0</v>
      </c>
      <c r="BF452" s="178">
        <f>IF(N452="snížená",J452,0)</f>
        <v>0</v>
      </c>
      <c r="BG452" s="178">
        <f>IF(N452="zákl. přenesená",J452,0)</f>
        <v>0</v>
      </c>
      <c r="BH452" s="178">
        <f>IF(N452="sníž. přenesená",J452,0)</f>
        <v>0</v>
      </c>
      <c r="BI452" s="178">
        <f>IF(N452="nulová",J452,0)</f>
        <v>0</v>
      </c>
      <c r="BJ452" s="17" t="s">
        <v>81</v>
      </c>
      <c r="BK452" s="178">
        <f>ROUND(I452*H452,2)</f>
        <v>0</v>
      </c>
      <c r="BL452" s="17" t="s">
        <v>149</v>
      </c>
      <c r="BM452" s="177" t="s">
        <v>666</v>
      </c>
    </row>
    <row r="453" spans="1:47" s="2" customFormat="1" ht="39">
      <c r="A453" s="32"/>
      <c r="B453" s="33"/>
      <c r="C453" s="32"/>
      <c r="D453" s="179" t="s">
        <v>151</v>
      </c>
      <c r="E453" s="32"/>
      <c r="F453" s="180" t="s">
        <v>667</v>
      </c>
      <c r="G453" s="32"/>
      <c r="H453" s="32"/>
      <c r="I453" s="101"/>
      <c r="J453" s="32"/>
      <c r="K453" s="32"/>
      <c r="L453" s="33"/>
      <c r="M453" s="181"/>
      <c r="N453" s="182"/>
      <c r="O453" s="58"/>
      <c r="P453" s="58"/>
      <c r="Q453" s="58"/>
      <c r="R453" s="58"/>
      <c r="S453" s="58"/>
      <c r="T453" s="59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T453" s="17" t="s">
        <v>151</v>
      </c>
      <c r="AU453" s="17" t="s">
        <v>83</v>
      </c>
    </row>
    <row r="454" spans="2:51" s="14" customFormat="1" ht="11.25">
      <c r="B454" s="190"/>
      <c r="D454" s="179" t="s">
        <v>153</v>
      </c>
      <c r="F454" s="192" t="s">
        <v>625</v>
      </c>
      <c r="H454" s="193">
        <v>96</v>
      </c>
      <c r="I454" s="194"/>
      <c r="L454" s="190"/>
      <c r="M454" s="195"/>
      <c r="N454" s="196"/>
      <c r="O454" s="196"/>
      <c r="P454" s="196"/>
      <c r="Q454" s="196"/>
      <c r="R454" s="196"/>
      <c r="S454" s="196"/>
      <c r="T454" s="197"/>
      <c r="AT454" s="191" t="s">
        <v>153</v>
      </c>
      <c r="AU454" s="191" t="s">
        <v>83</v>
      </c>
      <c r="AV454" s="14" t="s">
        <v>83</v>
      </c>
      <c r="AW454" s="14" t="s">
        <v>3</v>
      </c>
      <c r="AX454" s="14" t="s">
        <v>81</v>
      </c>
      <c r="AY454" s="191" t="s">
        <v>142</v>
      </c>
    </row>
    <row r="455" spans="1:65" s="2" customFormat="1" ht="21.75" customHeight="1">
      <c r="A455" s="32"/>
      <c r="B455" s="165"/>
      <c r="C455" s="166" t="s">
        <v>668</v>
      </c>
      <c r="D455" s="166" t="s">
        <v>144</v>
      </c>
      <c r="E455" s="167" t="s">
        <v>669</v>
      </c>
      <c r="F455" s="168" t="s">
        <v>670</v>
      </c>
      <c r="G455" s="169" t="s">
        <v>393</v>
      </c>
      <c r="H455" s="170">
        <v>57</v>
      </c>
      <c r="I455" s="171"/>
      <c r="J455" s="172">
        <f>ROUND(I455*H455,2)</f>
        <v>0</v>
      </c>
      <c r="K455" s="168" t="s">
        <v>148</v>
      </c>
      <c r="L455" s="33"/>
      <c r="M455" s="173" t="s">
        <v>1</v>
      </c>
      <c r="N455" s="174" t="s">
        <v>40</v>
      </c>
      <c r="O455" s="58"/>
      <c r="P455" s="175">
        <f>O455*H455</f>
        <v>0</v>
      </c>
      <c r="Q455" s="175">
        <v>0</v>
      </c>
      <c r="R455" s="175">
        <f>Q455*H455</f>
        <v>0</v>
      </c>
      <c r="S455" s="175">
        <v>0</v>
      </c>
      <c r="T455" s="176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7" t="s">
        <v>149</v>
      </c>
      <c r="AT455" s="177" t="s">
        <v>144</v>
      </c>
      <c r="AU455" s="177" t="s">
        <v>83</v>
      </c>
      <c r="AY455" s="17" t="s">
        <v>142</v>
      </c>
      <c r="BE455" s="178">
        <f>IF(N455="základní",J455,0)</f>
        <v>0</v>
      </c>
      <c r="BF455" s="178">
        <f>IF(N455="snížená",J455,0)</f>
        <v>0</v>
      </c>
      <c r="BG455" s="178">
        <f>IF(N455="zákl. přenesená",J455,0)</f>
        <v>0</v>
      </c>
      <c r="BH455" s="178">
        <f>IF(N455="sníž. přenesená",J455,0)</f>
        <v>0</v>
      </c>
      <c r="BI455" s="178">
        <f>IF(N455="nulová",J455,0)</f>
        <v>0</v>
      </c>
      <c r="BJ455" s="17" t="s">
        <v>81</v>
      </c>
      <c r="BK455" s="178">
        <f>ROUND(I455*H455,2)</f>
        <v>0</v>
      </c>
      <c r="BL455" s="17" t="s">
        <v>149</v>
      </c>
      <c r="BM455" s="177" t="s">
        <v>671</v>
      </c>
    </row>
    <row r="456" spans="1:47" s="2" customFormat="1" ht="39">
      <c r="A456" s="32"/>
      <c r="B456" s="33"/>
      <c r="C456" s="32"/>
      <c r="D456" s="179" t="s">
        <v>151</v>
      </c>
      <c r="E456" s="32"/>
      <c r="F456" s="180" t="s">
        <v>672</v>
      </c>
      <c r="G456" s="32"/>
      <c r="H456" s="32"/>
      <c r="I456" s="101"/>
      <c r="J456" s="32"/>
      <c r="K456" s="32"/>
      <c r="L456" s="33"/>
      <c r="M456" s="181"/>
      <c r="N456" s="182"/>
      <c r="O456" s="58"/>
      <c r="P456" s="58"/>
      <c r="Q456" s="58"/>
      <c r="R456" s="58"/>
      <c r="S456" s="58"/>
      <c r="T456" s="59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T456" s="17" t="s">
        <v>151</v>
      </c>
      <c r="AU456" s="17" t="s">
        <v>83</v>
      </c>
    </row>
    <row r="457" spans="2:51" s="14" customFormat="1" ht="11.25">
      <c r="B457" s="190"/>
      <c r="D457" s="179" t="s">
        <v>153</v>
      </c>
      <c r="F457" s="192" t="s">
        <v>631</v>
      </c>
      <c r="H457" s="193">
        <v>57</v>
      </c>
      <c r="I457" s="194"/>
      <c r="L457" s="190"/>
      <c r="M457" s="195"/>
      <c r="N457" s="196"/>
      <c r="O457" s="196"/>
      <c r="P457" s="196"/>
      <c r="Q457" s="196"/>
      <c r="R457" s="196"/>
      <c r="S457" s="196"/>
      <c r="T457" s="197"/>
      <c r="AT457" s="191" t="s">
        <v>153</v>
      </c>
      <c r="AU457" s="191" t="s">
        <v>83</v>
      </c>
      <c r="AV457" s="14" t="s">
        <v>83</v>
      </c>
      <c r="AW457" s="14" t="s">
        <v>3</v>
      </c>
      <c r="AX457" s="14" t="s">
        <v>81</v>
      </c>
      <c r="AY457" s="191" t="s">
        <v>142</v>
      </c>
    </row>
    <row r="458" spans="1:65" s="2" customFormat="1" ht="21.75" customHeight="1">
      <c r="A458" s="32"/>
      <c r="B458" s="165"/>
      <c r="C458" s="166" t="s">
        <v>673</v>
      </c>
      <c r="D458" s="166" t="s">
        <v>144</v>
      </c>
      <c r="E458" s="167" t="s">
        <v>674</v>
      </c>
      <c r="F458" s="168" t="s">
        <v>675</v>
      </c>
      <c r="G458" s="169" t="s">
        <v>393</v>
      </c>
      <c r="H458" s="170">
        <v>18</v>
      </c>
      <c r="I458" s="171"/>
      <c r="J458" s="172">
        <f>ROUND(I458*H458,2)</f>
        <v>0</v>
      </c>
      <c r="K458" s="168" t="s">
        <v>148</v>
      </c>
      <c r="L458" s="33"/>
      <c r="M458" s="173" t="s">
        <v>1</v>
      </c>
      <c r="N458" s="174" t="s">
        <v>40</v>
      </c>
      <c r="O458" s="58"/>
      <c r="P458" s="175">
        <f>O458*H458</f>
        <v>0</v>
      </c>
      <c r="Q458" s="175">
        <v>0</v>
      </c>
      <c r="R458" s="175">
        <f>Q458*H458</f>
        <v>0</v>
      </c>
      <c r="S458" s="175">
        <v>0</v>
      </c>
      <c r="T458" s="176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77" t="s">
        <v>149</v>
      </c>
      <c r="AT458" s="177" t="s">
        <v>144</v>
      </c>
      <c r="AU458" s="177" t="s">
        <v>83</v>
      </c>
      <c r="AY458" s="17" t="s">
        <v>142</v>
      </c>
      <c r="BE458" s="178">
        <f>IF(N458="základní",J458,0)</f>
        <v>0</v>
      </c>
      <c r="BF458" s="178">
        <f>IF(N458="snížená",J458,0)</f>
        <v>0</v>
      </c>
      <c r="BG458" s="178">
        <f>IF(N458="zákl. přenesená",J458,0)</f>
        <v>0</v>
      </c>
      <c r="BH458" s="178">
        <f>IF(N458="sníž. přenesená",J458,0)</f>
        <v>0</v>
      </c>
      <c r="BI458" s="178">
        <f>IF(N458="nulová",J458,0)</f>
        <v>0</v>
      </c>
      <c r="BJ458" s="17" t="s">
        <v>81</v>
      </c>
      <c r="BK458" s="178">
        <f>ROUND(I458*H458,2)</f>
        <v>0</v>
      </c>
      <c r="BL458" s="17" t="s">
        <v>149</v>
      </c>
      <c r="BM458" s="177" t="s">
        <v>676</v>
      </c>
    </row>
    <row r="459" spans="1:47" s="2" customFormat="1" ht="39">
      <c r="A459" s="32"/>
      <c r="B459" s="33"/>
      <c r="C459" s="32"/>
      <c r="D459" s="179" t="s">
        <v>151</v>
      </c>
      <c r="E459" s="32"/>
      <c r="F459" s="180" t="s">
        <v>677</v>
      </c>
      <c r="G459" s="32"/>
      <c r="H459" s="32"/>
      <c r="I459" s="101"/>
      <c r="J459" s="32"/>
      <c r="K459" s="32"/>
      <c r="L459" s="33"/>
      <c r="M459" s="181"/>
      <c r="N459" s="182"/>
      <c r="O459" s="58"/>
      <c r="P459" s="58"/>
      <c r="Q459" s="58"/>
      <c r="R459" s="58"/>
      <c r="S459" s="58"/>
      <c r="T459" s="59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7" t="s">
        <v>151</v>
      </c>
      <c r="AU459" s="17" t="s">
        <v>83</v>
      </c>
    </row>
    <row r="460" spans="2:51" s="14" customFormat="1" ht="11.25">
      <c r="B460" s="190"/>
      <c r="D460" s="179" t="s">
        <v>153</v>
      </c>
      <c r="F460" s="192" t="s">
        <v>637</v>
      </c>
      <c r="H460" s="193">
        <v>18</v>
      </c>
      <c r="I460" s="194"/>
      <c r="L460" s="190"/>
      <c r="M460" s="195"/>
      <c r="N460" s="196"/>
      <c r="O460" s="196"/>
      <c r="P460" s="196"/>
      <c r="Q460" s="196"/>
      <c r="R460" s="196"/>
      <c r="S460" s="196"/>
      <c r="T460" s="197"/>
      <c r="AT460" s="191" t="s">
        <v>153</v>
      </c>
      <c r="AU460" s="191" t="s">
        <v>83</v>
      </c>
      <c r="AV460" s="14" t="s">
        <v>83</v>
      </c>
      <c r="AW460" s="14" t="s">
        <v>3</v>
      </c>
      <c r="AX460" s="14" t="s">
        <v>81</v>
      </c>
      <c r="AY460" s="191" t="s">
        <v>142</v>
      </c>
    </row>
    <row r="461" spans="1:65" s="2" customFormat="1" ht="21.75" customHeight="1">
      <c r="A461" s="32"/>
      <c r="B461" s="165"/>
      <c r="C461" s="166" t="s">
        <v>678</v>
      </c>
      <c r="D461" s="166" t="s">
        <v>144</v>
      </c>
      <c r="E461" s="167" t="s">
        <v>679</v>
      </c>
      <c r="F461" s="168" t="s">
        <v>680</v>
      </c>
      <c r="G461" s="169" t="s">
        <v>393</v>
      </c>
      <c r="H461" s="170">
        <v>15</v>
      </c>
      <c r="I461" s="171"/>
      <c r="J461" s="172">
        <f>ROUND(I461*H461,2)</f>
        <v>0</v>
      </c>
      <c r="K461" s="168" t="s">
        <v>148</v>
      </c>
      <c r="L461" s="33"/>
      <c r="M461" s="173" t="s">
        <v>1</v>
      </c>
      <c r="N461" s="174" t="s">
        <v>40</v>
      </c>
      <c r="O461" s="58"/>
      <c r="P461" s="175">
        <f>O461*H461</f>
        <v>0</v>
      </c>
      <c r="Q461" s="175">
        <v>0</v>
      </c>
      <c r="R461" s="175">
        <f>Q461*H461</f>
        <v>0</v>
      </c>
      <c r="S461" s="175">
        <v>0</v>
      </c>
      <c r="T461" s="176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77" t="s">
        <v>149</v>
      </c>
      <c r="AT461" s="177" t="s">
        <v>144</v>
      </c>
      <c r="AU461" s="177" t="s">
        <v>83</v>
      </c>
      <c r="AY461" s="17" t="s">
        <v>142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17" t="s">
        <v>81</v>
      </c>
      <c r="BK461" s="178">
        <f>ROUND(I461*H461,2)</f>
        <v>0</v>
      </c>
      <c r="BL461" s="17" t="s">
        <v>149</v>
      </c>
      <c r="BM461" s="177" t="s">
        <v>681</v>
      </c>
    </row>
    <row r="462" spans="1:47" s="2" customFormat="1" ht="39">
      <c r="A462" s="32"/>
      <c r="B462" s="33"/>
      <c r="C462" s="32"/>
      <c r="D462" s="179" t="s">
        <v>151</v>
      </c>
      <c r="E462" s="32"/>
      <c r="F462" s="180" t="s">
        <v>682</v>
      </c>
      <c r="G462" s="32"/>
      <c r="H462" s="32"/>
      <c r="I462" s="101"/>
      <c r="J462" s="32"/>
      <c r="K462" s="32"/>
      <c r="L462" s="33"/>
      <c r="M462" s="181"/>
      <c r="N462" s="182"/>
      <c r="O462" s="58"/>
      <c r="P462" s="58"/>
      <c r="Q462" s="58"/>
      <c r="R462" s="58"/>
      <c r="S462" s="58"/>
      <c r="T462" s="59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T462" s="17" t="s">
        <v>151</v>
      </c>
      <c r="AU462" s="17" t="s">
        <v>83</v>
      </c>
    </row>
    <row r="463" spans="2:51" s="14" customFormat="1" ht="11.25">
      <c r="B463" s="190"/>
      <c r="D463" s="179" t="s">
        <v>153</v>
      </c>
      <c r="F463" s="192" t="s">
        <v>642</v>
      </c>
      <c r="H463" s="193">
        <v>15</v>
      </c>
      <c r="I463" s="194"/>
      <c r="L463" s="190"/>
      <c r="M463" s="195"/>
      <c r="N463" s="196"/>
      <c r="O463" s="196"/>
      <c r="P463" s="196"/>
      <c r="Q463" s="196"/>
      <c r="R463" s="196"/>
      <c r="S463" s="196"/>
      <c r="T463" s="197"/>
      <c r="AT463" s="191" t="s">
        <v>153</v>
      </c>
      <c r="AU463" s="191" t="s">
        <v>83</v>
      </c>
      <c r="AV463" s="14" t="s">
        <v>83</v>
      </c>
      <c r="AW463" s="14" t="s">
        <v>3</v>
      </c>
      <c r="AX463" s="14" t="s">
        <v>81</v>
      </c>
      <c r="AY463" s="191" t="s">
        <v>142</v>
      </c>
    </row>
    <row r="464" spans="2:63" s="12" customFormat="1" ht="22.9" customHeight="1">
      <c r="B464" s="152"/>
      <c r="D464" s="153" t="s">
        <v>74</v>
      </c>
      <c r="E464" s="163" t="s">
        <v>83</v>
      </c>
      <c r="F464" s="163" t="s">
        <v>683</v>
      </c>
      <c r="I464" s="155"/>
      <c r="J464" s="164">
        <f>BK464</f>
        <v>0</v>
      </c>
      <c r="L464" s="152"/>
      <c r="M464" s="157"/>
      <c r="N464" s="158"/>
      <c r="O464" s="158"/>
      <c r="P464" s="159">
        <f>SUM(P465:P498)</f>
        <v>0</v>
      </c>
      <c r="Q464" s="158"/>
      <c r="R464" s="159">
        <f>SUM(R465:R498)</f>
        <v>10.4002818</v>
      </c>
      <c r="S464" s="158"/>
      <c r="T464" s="160">
        <f>SUM(T465:T498)</f>
        <v>0</v>
      </c>
      <c r="AR464" s="153" t="s">
        <v>81</v>
      </c>
      <c r="AT464" s="161" t="s">
        <v>74</v>
      </c>
      <c r="AU464" s="161" t="s">
        <v>81</v>
      </c>
      <c r="AY464" s="153" t="s">
        <v>142</v>
      </c>
      <c r="BK464" s="162">
        <f>SUM(BK465:BK498)</f>
        <v>0</v>
      </c>
    </row>
    <row r="465" spans="1:65" s="2" customFormat="1" ht="21.75" customHeight="1">
      <c r="A465" s="32"/>
      <c r="B465" s="165"/>
      <c r="C465" s="166" t="s">
        <v>684</v>
      </c>
      <c r="D465" s="166" t="s">
        <v>144</v>
      </c>
      <c r="E465" s="167" t="s">
        <v>685</v>
      </c>
      <c r="F465" s="168" t="s">
        <v>686</v>
      </c>
      <c r="G465" s="169" t="s">
        <v>336</v>
      </c>
      <c r="H465" s="170">
        <v>78.58</v>
      </c>
      <c r="I465" s="171"/>
      <c r="J465" s="172">
        <f>ROUND(I465*H465,2)</f>
        <v>0</v>
      </c>
      <c r="K465" s="168" t="s">
        <v>148</v>
      </c>
      <c r="L465" s="33"/>
      <c r="M465" s="173" t="s">
        <v>1</v>
      </c>
      <c r="N465" s="174" t="s">
        <v>40</v>
      </c>
      <c r="O465" s="58"/>
      <c r="P465" s="175">
        <f>O465*H465</f>
        <v>0</v>
      </c>
      <c r="Q465" s="175">
        <v>0</v>
      </c>
      <c r="R465" s="175">
        <f>Q465*H465</f>
        <v>0</v>
      </c>
      <c r="S465" s="175">
        <v>0</v>
      </c>
      <c r="T465" s="176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77" t="s">
        <v>149</v>
      </c>
      <c r="AT465" s="177" t="s">
        <v>144</v>
      </c>
      <c r="AU465" s="177" t="s">
        <v>83</v>
      </c>
      <c r="AY465" s="17" t="s">
        <v>142</v>
      </c>
      <c r="BE465" s="178">
        <f>IF(N465="základní",J465,0)</f>
        <v>0</v>
      </c>
      <c r="BF465" s="178">
        <f>IF(N465="snížená",J465,0)</f>
        <v>0</v>
      </c>
      <c r="BG465" s="178">
        <f>IF(N465="zákl. přenesená",J465,0)</f>
        <v>0</v>
      </c>
      <c r="BH465" s="178">
        <f>IF(N465="sníž. přenesená",J465,0)</f>
        <v>0</v>
      </c>
      <c r="BI465" s="178">
        <f>IF(N465="nulová",J465,0)</f>
        <v>0</v>
      </c>
      <c r="BJ465" s="17" t="s">
        <v>81</v>
      </c>
      <c r="BK465" s="178">
        <f>ROUND(I465*H465,2)</f>
        <v>0</v>
      </c>
      <c r="BL465" s="17" t="s">
        <v>149</v>
      </c>
      <c r="BM465" s="177" t="s">
        <v>687</v>
      </c>
    </row>
    <row r="466" spans="1:47" s="2" customFormat="1" ht="29.25">
      <c r="A466" s="32"/>
      <c r="B466" s="33"/>
      <c r="C466" s="32"/>
      <c r="D466" s="179" t="s">
        <v>151</v>
      </c>
      <c r="E466" s="32"/>
      <c r="F466" s="180" t="s">
        <v>688</v>
      </c>
      <c r="G466" s="32"/>
      <c r="H466" s="32"/>
      <c r="I466" s="101"/>
      <c r="J466" s="32"/>
      <c r="K466" s="32"/>
      <c r="L466" s="33"/>
      <c r="M466" s="181"/>
      <c r="N466" s="182"/>
      <c r="O466" s="58"/>
      <c r="P466" s="58"/>
      <c r="Q466" s="58"/>
      <c r="R466" s="58"/>
      <c r="S466" s="58"/>
      <c r="T466" s="59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T466" s="17" t="s">
        <v>151</v>
      </c>
      <c r="AU466" s="17" t="s">
        <v>83</v>
      </c>
    </row>
    <row r="467" spans="1:47" s="2" customFormat="1" ht="19.5">
      <c r="A467" s="32"/>
      <c r="B467" s="33"/>
      <c r="C467" s="32"/>
      <c r="D467" s="179" t="s">
        <v>167</v>
      </c>
      <c r="E467" s="32"/>
      <c r="F467" s="198" t="s">
        <v>168</v>
      </c>
      <c r="G467" s="32"/>
      <c r="H467" s="32"/>
      <c r="I467" s="101"/>
      <c r="J467" s="32"/>
      <c r="K467" s="32"/>
      <c r="L467" s="33"/>
      <c r="M467" s="181"/>
      <c r="N467" s="182"/>
      <c r="O467" s="58"/>
      <c r="P467" s="58"/>
      <c r="Q467" s="58"/>
      <c r="R467" s="58"/>
      <c r="S467" s="58"/>
      <c r="T467" s="59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T467" s="17" t="s">
        <v>167</v>
      </c>
      <c r="AU467" s="17" t="s">
        <v>83</v>
      </c>
    </row>
    <row r="468" spans="2:51" s="13" customFormat="1" ht="11.25">
      <c r="B468" s="183"/>
      <c r="D468" s="179" t="s">
        <v>153</v>
      </c>
      <c r="E468" s="184" t="s">
        <v>1</v>
      </c>
      <c r="F468" s="185" t="s">
        <v>689</v>
      </c>
      <c r="H468" s="184" t="s">
        <v>1</v>
      </c>
      <c r="I468" s="186"/>
      <c r="L468" s="183"/>
      <c r="M468" s="187"/>
      <c r="N468" s="188"/>
      <c r="O468" s="188"/>
      <c r="P468" s="188"/>
      <c r="Q468" s="188"/>
      <c r="R468" s="188"/>
      <c r="S468" s="188"/>
      <c r="T468" s="189"/>
      <c r="AT468" s="184" t="s">
        <v>153</v>
      </c>
      <c r="AU468" s="184" t="s">
        <v>83</v>
      </c>
      <c r="AV468" s="13" t="s">
        <v>81</v>
      </c>
      <c r="AW468" s="13" t="s">
        <v>32</v>
      </c>
      <c r="AX468" s="13" t="s">
        <v>75</v>
      </c>
      <c r="AY468" s="184" t="s">
        <v>142</v>
      </c>
    </row>
    <row r="469" spans="2:51" s="14" customFormat="1" ht="11.25">
      <c r="B469" s="190"/>
      <c r="D469" s="179" t="s">
        <v>153</v>
      </c>
      <c r="E469" s="191" t="s">
        <v>1</v>
      </c>
      <c r="F469" s="192" t="s">
        <v>690</v>
      </c>
      <c r="H469" s="193">
        <v>3.99</v>
      </c>
      <c r="I469" s="194"/>
      <c r="L469" s="190"/>
      <c r="M469" s="195"/>
      <c r="N469" s="196"/>
      <c r="O469" s="196"/>
      <c r="P469" s="196"/>
      <c r="Q469" s="196"/>
      <c r="R469" s="196"/>
      <c r="S469" s="196"/>
      <c r="T469" s="197"/>
      <c r="AT469" s="191" t="s">
        <v>153</v>
      </c>
      <c r="AU469" s="191" t="s">
        <v>83</v>
      </c>
      <c r="AV469" s="14" t="s">
        <v>83</v>
      </c>
      <c r="AW469" s="14" t="s">
        <v>32</v>
      </c>
      <c r="AX469" s="14" t="s">
        <v>75</v>
      </c>
      <c r="AY469" s="191" t="s">
        <v>142</v>
      </c>
    </row>
    <row r="470" spans="2:51" s="13" customFormat="1" ht="11.25">
      <c r="B470" s="183"/>
      <c r="D470" s="179" t="s">
        <v>153</v>
      </c>
      <c r="E470" s="184" t="s">
        <v>1</v>
      </c>
      <c r="F470" s="185" t="s">
        <v>200</v>
      </c>
      <c r="H470" s="184" t="s">
        <v>1</v>
      </c>
      <c r="I470" s="186"/>
      <c r="L470" s="183"/>
      <c r="M470" s="187"/>
      <c r="N470" s="188"/>
      <c r="O470" s="188"/>
      <c r="P470" s="188"/>
      <c r="Q470" s="188"/>
      <c r="R470" s="188"/>
      <c r="S470" s="188"/>
      <c r="T470" s="189"/>
      <c r="AT470" s="184" t="s">
        <v>153</v>
      </c>
      <c r="AU470" s="184" t="s">
        <v>83</v>
      </c>
      <c r="AV470" s="13" t="s">
        <v>81</v>
      </c>
      <c r="AW470" s="13" t="s">
        <v>32</v>
      </c>
      <c r="AX470" s="13" t="s">
        <v>75</v>
      </c>
      <c r="AY470" s="184" t="s">
        <v>142</v>
      </c>
    </row>
    <row r="471" spans="2:51" s="14" customFormat="1" ht="11.25">
      <c r="B471" s="190"/>
      <c r="D471" s="179" t="s">
        <v>153</v>
      </c>
      <c r="E471" s="191" t="s">
        <v>1</v>
      </c>
      <c r="F471" s="192" t="s">
        <v>691</v>
      </c>
      <c r="H471" s="193">
        <v>2.1</v>
      </c>
      <c r="I471" s="194"/>
      <c r="L471" s="190"/>
      <c r="M471" s="195"/>
      <c r="N471" s="196"/>
      <c r="O471" s="196"/>
      <c r="P471" s="196"/>
      <c r="Q471" s="196"/>
      <c r="R471" s="196"/>
      <c r="S471" s="196"/>
      <c r="T471" s="197"/>
      <c r="AT471" s="191" t="s">
        <v>153</v>
      </c>
      <c r="AU471" s="191" t="s">
        <v>83</v>
      </c>
      <c r="AV471" s="14" t="s">
        <v>83</v>
      </c>
      <c r="AW471" s="14" t="s">
        <v>32</v>
      </c>
      <c r="AX471" s="14" t="s">
        <v>75</v>
      </c>
      <c r="AY471" s="191" t="s">
        <v>142</v>
      </c>
    </row>
    <row r="472" spans="2:51" s="13" customFormat="1" ht="11.25">
      <c r="B472" s="183"/>
      <c r="D472" s="179" t="s">
        <v>153</v>
      </c>
      <c r="E472" s="184" t="s">
        <v>1</v>
      </c>
      <c r="F472" s="185" t="s">
        <v>202</v>
      </c>
      <c r="H472" s="184" t="s">
        <v>1</v>
      </c>
      <c r="I472" s="186"/>
      <c r="L472" s="183"/>
      <c r="M472" s="187"/>
      <c r="N472" s="188"/>
      <c r="O472" s="188"/>
      <c r="P472" s="188"/>
      <c r="Q472" s="188"/>
      <c r="R472" s="188"/>
      <c r="S472" s="188"/>
      <c r="T472" s="189"/>
      <c r="AT472" s="184" t="s">
        <v>153</v>
      </c>
      <c r="AU472" s="184" t="s">
        <v>83</v>
      </c>
      <c r="AV472" s="13" t="s">
        <v>81</v>
      </c>
      <c r="AW472" s="13" t="s">
        <v>32</v>
      </c>
      <c r="AX472" s="13" t="s">
        <v>75</v>
      </c>
      <c r="AY472" s="184" t="s">
        <v>142</v>
      </c>
    </row>
    <row r="473" spans="2:51" s="14" customFormat="1" ht="11.25">
      <c r="B473" s="190"/>
      <c r="D473" s="179" t="s">
        <v>153</v>
      </c>
      <c r="E473" s="191" t="s">
        <v>1</v>
      </c>
      <c r="F473" s="192" t="s">
        <v>692</v>
      </c>
      <c r="H473" s="193">
        <v>6.09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1" t="s">
        <v>153</v>
      </c>
      <c r="AU473" s="191" t="s">
        <v>83</v>
      </c>
      <c r="AV473" s="14" t="s">
        <v>83</v>
      </c>
      <c r="AW473" s="14" t="s">
        <v>32</v>
      </c>
      <c r="AX473" s="14" t="s">
        <v>75</v>
      </c>
      <c r="AY473" s="191" t="s">
        <v>142</v>
      </c>
    </row>
    <row r="474" spans="2:51" s="13" customFormat="1" ht="11.25">
      <c r="B474" s="183"/>
      <c r="D474" s="179" t="s">
        <v>153</v>
      </c>
      <c r="E474" s="184" t="s">
        <v>1</v>
      </c>
      <c r="F474" s="185" t="s">
        <v>693</v>
      </c>
      <c r="H474" s="184" t="s">
        <v>1</v>
      </c>
      <c r="I474" s="186"/>
      <c r="L474" s="183"/>
      <c r="M474" s="187"/>
      <c r="N474" s="188"/>
      <c r="O474" s="188"/>
      <c r="P474" s="188"/>
      <c r="Q474" s="188"/>
      <c r="R474" s="188"/>
      <c r="S474" s="188"/>
      <c r="T474" s="189"/>
      <c r="AT474" s="184" t="s">
        <v>153</v>
      </c>
      <c r="AU474" s="184" t="s">
        <v>83</v>
      </c>
      <c r="AV474" s="13" t="s">
        <v>81</v>
      </c>
      <c r="AW474" s="13" t="s">
        <v>32</v>
      </c>
      <c r="AX474" s="13" t="s">
        <v>75</v>
      </c>
      <c r="AY474" s="184" t="s">
        <v>142</v>
      </c>
    </row>
    <row r="475" spans="2:51" s="14" customFormat="1" ht="11.25">
      <c r="B475" s="190"/>
      <c r="D475" s="179" t="s">
        <v>153</v>
      </c>
      <c r="E475" s="191" t="s">
        <v>1</v>
      </c>
      <c r="F475" s="192" t="s">
        <v>694</v>
      </c>
      <c r="H475" s="193">
        <v>59.6</v>
      </c>
      <c r="I475" s="194"/>
      <c r="L475" s="190"/>
      <c r="M475" s="195"/>
      <c r="N475" s="196"/>
      <c r="O475" s="196"/>
      <c r="P475" s="196"/>
      <c r="Q475" s="196"/>
      <c r="R475" s="196"/>
      <c r="S475" s="196"/>
      <c r="T475" s="197"/>
      <c r="AT475" s="191" t="s">
        <v>153</v>
      </c>
      <c r="AU475" s="191" t="s">
        <v>83</v>
      </c>
      <c r="AV475" s="14" t="s">
        <v>83</v>
      </c>
      <c r="AW475" s="14" t="s">
        <v>32</v>
      </c>
      <c r="AX475" s="14" t="s">
        <v>75</v>
      </c>
      <c r="AY475" s="191" t="s">
        <v>142</v>
      </c>
    </row>
    <row r="476" spans="2:51" s="13" customFormat="1" ht="11.25">
      <c r="B476" s="183"/>
      <c r="D476" s="179" t="s">
        <v>153</v>
      </c>
      <c r="E476" s="184" t="s">
        <v>1</v>
      </c>
      <c r="F476" s="185" t="s">
        <v>695</v>
      </c>
      <c r="H476" s="184" t="s">
        <v>1</v>
      </c>
      <c r="I476" s="186"/>
      <c r="L476" s="183"/>
      <c r="M476" s="187"/>
      <c r="N476" s="188"/>
      <c r="O476" s="188"/>
      <c r="P476" s="188"/>
      <c r="Q476" s="188"/>
      <c r="R476" s="188"/>
      <c r="S476" s="188"/>
      <c r="T476" s="189"/>
      <c r="AT476" s="184" t="s">
        <v>153</v>
      </c>
      <c r="AU476" s="184" t="s">
        <v>83</v>
      </c>
      <c r="AV476" s="13" t="s">
        <v>81</v>
      </c>
      <c r="AW476" s="13" t="s">
        <v>32</v>
      </c>
      <c r="AX476" s="13" t="s">
        <v>75</v>
      </c>
      <c r="AY476" s="184" t="s">
        <v>142</v>
      </c>
    </row>
    <row r="477" spans="2:51" s="14" customFormat="1" ht="11.25">
      <c r="B477" s="190"/>
      <c r="D477" s="179" t="s">
        <v>153</v>
      </c>
      <c r="E477" s="191" t="s">
        <v>1</v>
      </c>
      <c r="F477" s="192" t="s">
        <v>696</v>
      </c>
      <c r="H477" s="193">
        <v>6.8</v>
      </c>
      <c r="I477" s="194"/>
      <c r="L477" s="190"/>
      <c r="M477" s="195"/>
      <c r="N477" s="196"/>
      <c r="O477" s="196"/>
      <c r="P477" s="196"/>
      <c r="Q477" s="196"/>
      <c r="R477" s="196"/>
      <c r="S477" s="196"/>
      <c r="T477" s="197"/>
      <c r="AT477" s="191" t="s">
        <v>153</v>
      </c>
      <c r="AU477" s="191" t="s">
        <v>83</v>
      </c>
      <c r="AV477" s="14" t="s">
        <v>83</v>
      </c>
      <c r="AW477" s="14" t="s">
        <v>32</v>
      </c>
      <c r="AX477" s="14" t="s">
        <v>75</v>
      </c>
      <c r="AY477" s="191" t="s">
        <v>142</v>
      </c>
    </row>
    <row r="478" spans="2:51" s="15" customFormat="1" ht="11.25">
      <c r="B478" s="199"/>
      <c r="D478" s="179" t="s">
        <v>153</v>
      </c>
      <c r="E478" s="200" t="s">
        <v>1</v>
      </c>
      <c r="F478" s="201" t="s">
        <v>180</v>
      </c>
      <c r="H478" s="202">
        <v>78.58</v>
      </c>
      <c r="I478" s="203"/>
      <c r="L478" s="199"/>
      <c r="M478" s="204"/>
      <c r="N478" s="205"/>
      <c r="O478" s="205"/>
      <c r="P478" s="205"/>
      <c r="Q478" s="205"/>
      <c r="R478" s="205"/>
      <c r="S478" s="205"/>
      <c r="T478" s="206"/>
      <c r="AT478" s="200" t="s">
        <v>153</v>
      </c>
      <c r="AU478" s="200" t="s">
        <v>83</v>
      </c>
      <c r="AV478" s="15" t="s">
        <v>149</v>
      </c>
      <c r="AW478" s="15" t="s">
        <v>32</v>
      </c>
      <c r="AX478" s="15" t="s">
        <v>81</v>
      </c>
      <c r="AY478" s="200" t="s">
        <v>142</v>
      </c>
    </row>
    <row r="479" spans="1:65" s="2" customFormat="1" ht="21.75" customHeight="1">
      <c r="A479" s="32"/>
      <c r="B479" s="165"/>
      <c r="C479" s="166" t="s">
        <v>697</v>
      </c>
      <c r="D479" s="166" t="s">
        <v>144</v>
      </c>
      <c r="E479" s="167" t="s">
        <v>698</v>
      </c>
      <c r="F479" s="168" t="s">
        <v>699</v>
      </c>
      <c r="G479" s="169" t="s">
        <v>164</v>
      </c>
      <c r="H479" s="170">
        <v>2.966</v>
      </c>
      <c r="I479" s="171"/>
      <c r="J479" s="172">
        <f>ROUND(I479*H479,2)</f>
        <v>0</v>
      </c>
      <c r="K479" s="168" t="s">
        <v>148</v>
      </c>
      <c r="L479" s="33"/>
      <c r="M479" s="173" t="s">
        <v>1</v>
      </c>
      <c r="N479" s="174" t="s">
        <v>40</v>
      </c>
      <c r="O479" s="58"/>
      <c r="P479" s="175">
        <f>O479*H479</f>
        <v>0</v>
      </c>
      <c r="Q479" s="175">
        <v>2.16</v>
      </c>
      <c r="R479" s="175">
        <f>Q479*H479</f>
        <v>6.406560000000001</v>
      </c>
      <c r="S479" s="175">
        <v>0</v>
      </c>
      <c r="T479" s="176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7" t="s">
        <v>149</v>
      </c>
      <c r="AT479" s="177" t="s">
        <v>144</v>
      </c>
      <c r="AU479" s="177" t="s">
        <v>83</v>
      </c>
      <c r="AY479" s="17" t="s">
        <v>142</v>
      </c>
      <c r="BE479" s="178">
        <f>IF(N479="základní",J479,0)</f>
        <v>0</v>
      </c>
      <c r="BF479" s="178">
        <f>IF(N479="snížená",J479,0)</f>
        <v>0</v>
      </c>
      <c r="BG479" s="178">
        <f>IF(N479="zákl. přenesená",J479,0)</f>
        <v>0</v>
      </c>
      <c r="BH479" s="178">
        <f>IF(N479="sníž. přenesená",J479,0)</f>
        <v>0</v>
      </c>
      <c r="BI479" s="178">
        <f>IF(N479="nulová",J479,0)</f>
        <v>0</v>
      </c>
      <c r="BJ479" s="17" t="s">
        <v>81</v>
      </c>
      <c r="BK479" s="178">
        <f>ROUND(I479*H479,2)</f>
        <v>0</v>
      </c>
      <c r="BL479" s="17" t="s">
        <v>149</v>
      </c>
      <c r="BM479" s="177" t="s">
        <v>700</v>
      </c>
    </row>
    <row r="480" spans="1:47" s="2" customFormat="1" ht="19.5">
      <c r="A480" s="32"/>
      <c r="B480" s="33"/>
      <c r="C480" s="32"/>
      <c r="D480" s="179" t="s">
        <v>151</v>
      </c>
      <c r="E480" s="32"/>
      <c r="F480" s="180" t="s">
        <v>701</v>
      </c>
      <c r="G480" s="32"/>
      <c r="H480" s="32"/>
      <c r="I480" s="101"/>
      <c r="J480" s="32"/>
      <c r="K480" s="32"/>
      <c r="L480" s="33"/>
      <c r="M480" s="181"/>
      <c r="N480" s="182"/>
      <c r="O480" s="58"/>
      <c r="P480" s="58"/>
      <c r="Q480" s="58"/>
      <c r="R480" s="58"/>
      <c r="S480" s="58"/>
      <c r="T480" s="59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T480" s="17" t="s">
        <v>151</v>
      </c>
      <c r="AU480" s="17" t="s">
        <v>83</v>
      </c>
    </row>
    <row r="481" spans="1:47" s="2" customFormat="1" ht="19.5">
      <c r="A481" s="32"/>
      <c r="B481" s="33"/>
      <c r="C481" s="32"/>
      <c r="D481" s="179" t="s">
        <v>167</v>
      </c>
      <c r="E481" s="32"/>
      <c r="F481" s="198" t="s">
        <v>168</v>
      </c>
      <c r="G481" s="32"/>
      <c r="H481" s="32"/>
      <c r="I481" s="101"/>
      <c r="J481" s="32"/>
      <c r="K481" s="32"/>
      <c r="L481" s="33"/>
      <c r="M481" s="181"/>
      <c r="N481" s="182"/>
      <c r="O481" s="58"/>
      <c r="P481" s="58"/>
      <c r="Q481" s="58"/>
      <c r="R481" s="58"/>
      <c r="S481" s="58"/>
      <c r="T481" s="59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T481" s="17" t="s">
        <v>167</v>
      </c>
      <c r="AU481" s="17" t="s">
        <v>83</v>
      </c>
    </row>
    <row r="482" spans="2:51" s="13" customFormat="1" ht="11.25">
      <c r="B482" s="183"/>
      <c r="D482" s="179" t="s">
        <v>153</v>
      </c>
      <c r="E482" s="184" t="s">
        <v>1</v>
      </c>
      <c r="F482" s="185" t="s">
        <v>689</v>
      </c>
      <c r="H482" s="184" t="s">
        <v>1</v>
      </c>
      <c r="I482" s="186"/>
      <c r="L482" s="183"/>
      <c r="M482" s="187"/>
      <c r="N482" s="188"/>
      <c r="O482" s="188"/>
      <c r="P482" s="188"/>
      <c r="Q482" s="188"/>
      <c r="R482" s="188"/>
      <c r="S482" s="188"/>
      <c r="T482" s="189"/>
      <c r="AT482" s="184" t="s">
        <v>153</v>
      </c>
      <c r="AU482" s="184" t="s">
        <v>83</v>
      </c>
      <c r="AV482" s="13" t="s">
        <v>81</v>
      </c>
      <c r="AW482" s="13" t="s">
        <v>32</v>
      </c>
      <c r="AX482" s="13" t="s">
        <v>75</v>
      </c>
      <c r="AY482" s="184" t="s">
        <v>142</v>
      </c>
    </row>
    <row r="483" spans="2:51" s="14" customFormat="1" ht="11.25">
      <c r="B483" s="190"/>
      <c r="D483" s="179" t="s">
        <v>153</v>
      </c>
      <c r="E483" s="191" t="s">
        <v>1</v>
      </c>
      <c r="F483" s="192" t="s">
        <v>702</v>
      </c>
      <c r="H483" s="193">
        <v>0.853</v>
      </c>
      <c r="I483" s="194"/>
      <c r="L483" s="190"/>
      <c r="M483" s="195"/>
      <c r="N483" s="196"/>
      <c r="O483" s="196"/>
      <c r="P483" s="196"/>
      <c r="Q483" s="196"/>
      <c r="R483" s="196"/>
      <c r="S483" s="196"/>
      <c r="T483" s="197"/>
      <c r="AT483" s="191" t="s">
        <v>153</v>
      </c>
      <c r="AU483" s="191" t="s">
        <v>83</v>
      </c>
      <c r="AV483" s="14" t="s">
        <v>83</v>
      </c>
      <c r="AW483" s="14" t="s">
        <v>32</v>
      </c>
      <c r="AX483" s="14" t="s">
        <v>75</v>
      </c>
      <c r="AY483" s="191" t="s">
        <v>142</v>
      </c>
    </row>
    <row r="484" spans="2:51" s="13" customFormat="1" ht="11.25">
      <c r="B484" s="183"/>
      <c r="D484" s="179" t="s">
        <v>153</v>
      </c>
      <c r="E484" s="184" t="s">
        <v>1</v>
      </c>
      <c r="F484" s="185" t="s">
        <v>200</v>
      </c>
      <c r="H484" s="184" t="s">
        <v>1</v>
      </c>
      <c r="I484" s="186"/>
      <c r="L484" s="183"/>
      <c r="M484" s="187"/>
      <c r="N484" s="188"/>
      <c r="O484" s="188"/>
      <c r="P484" s="188"/>
      <c r="Q484" s="188"/>
      <c r="R484" s="188"/>
      <c r="S484" s="188"/>
      <c r="T484" s="189"/>
      <c r="AT484" s="184" t="s">
        <v>153</v>
      </c>
      <c r="AU484" s="184" t="s">
        <v>83</v>
      </c>
      <c r="AV484" s="13" t="s">
        <v>81</v>
      </c>
      <c r="AW484" s="13" t="s">
        <v>32</v>
      </c>
      <c r="AX484" s="13" t="s">
        <v>75</v>
      </c>
      <c r="AY484" s="184" t="s">
        <v>142</v>
      </c>
    </row>
    <row r="485" spans="2:51" s="14" customFormat="1" ht="11.25">
      <c r="B485" s="190"/>
      <c r="D485" s="179" t="s">
        <v>153</v>
      </c>
      <c r="E485" s="191" t="s">
        <v>1</v>
      </c>
      <c r="F485" s="192" t="s">
        <v>702</v>
      </c>
      <c r="H485" s="193">
        <v>0.853</v>
      </c>
      <c r="I485" s="194"/>
      <c r="L485" s="190"/>
      <c r="M485" s="195"/>
      <c r="N485" s="196"/>
      <c r="O485" s="196"/>
      <c r="P485" s="196"/>
      <c r="Q485" s="196"/>
      <c r="R485" s="196"/>
      <c r="S485" s="196"/>
      <c r="T485" s="197"/>
      <c r="AT485" s="191" t="s">
        <v>153</v>
      </c>
      <c r="AU485" s="191" t="s">
        <v>83</v>
      </c>
      <c r="AV485" s="14" t="s">
        <v>83</v>
      </c>
      <c r="AW485" s="14" t="s">
        <v>32</v>
      </c>
      <c r="AX485" s="14" t="s">
        <v>75</v>
      </c>
      <c r="AY485" s="191" t="s">
        <v>142</v>
      </c>
    </row>
    <row r="486" spans="2:51" s="13" customFormat="1" ht="11.25">
      <c r="B486" s="183"/>
      <c r="D486" s="179" t="s">
        <v>153</v>
      </c>
      <c r="E486" s="184" t="s">
        <v>1</v>
      </c>
      <c r="F486" s="185" t="s">
        <v>202</v>
      </c>
      <c r="H486" s="184" t="s">
        <v>1</v>
      </c>
      <c r="I486" s="186"/>
      <c r="L486" s="183"/>
      <c r="M486" s="187"/>
      <c r="N486" s="188"/>
      <c r="O486" s="188"/>
      <c r="P486" s="188"/>
      <c r="Q486" s="188"/>
      <c r="R486" s="188"/>
      <c r="S486" s="188"/>
      <c r="T486" s="189"/>
      <c r="AT486" s="184" t="s">
        <v>153</v>
      </c>
      <c r="AU486" s="184" t="s">
        <v>83</v>
      </c>
      <c r="AV486" s="13" t="s">
        <v>81</v>
      </c>
      <c r="AW486" s="13" t="s">
        <v>32</v>
      </c>
      <c r="AX486" s="13" t="s">
        <v>75</v>
      </c>
      <c r="AY486" s="184" t="s">
        <v>142</v>
      </c>
    </row>
    <row r="487" spans="2:51" s="14" customFormat="1" ht="11.25">
      <c r="B487" s="190"/>
      <c r="D487" s="179" t="s">
        <v>153</v>
      </c>
      <c r="E487" s="191" t="s">
        <v>1</v>
      </c>
      <c r="F487" s="192" t="s">
        <v>703</v>
      </c>
      <c r="H487" s="193">
        <v>1.26</v>
      </c>
      <c r="I487" s="194"/>
      <c r="L487" s="190"/>
      <c r="M487" s="195"/>
      <c r="N487" s="196"/>
      <c r="O487" s="196"/>
      <c r="P487" s="196"/>
      <c r="Q487" s="196"/>
      <c r="R487" s="196"/>
      <c r="S487" s="196"/>
      <c r="T487" s="197"/>
      <c r="AT487" s="191" t="s">
        <v>153</v>
      </c>
      <c r="AU487" s="191" t="s">
        <v>83</v>
      </c>
      <c r="AV487" s="14" t="s">
        <v>83</v>
      </c>
      <c r="AW487" s="14" t="s">
        <v>32</v>
      </c>
      <c r="AX487" s="14" t="s">
        <v>75</v>
      </c>
      <c r="AY487" s="191" t="s">
        <v>142</v>
      </c>
    </row>
    <row r="488" spans="2:51" s="15" customFormat="1" ht="11.25">
      <c r="B488" s="199"/>
      <c r="D488" s="179" t="s">
        <v>153</v>
      </c>
      <c r="E488" s="200" t="s">
        <v>1</v>
      </c>
      <c r="F488" s="201" t="s">
        <v>180</v>
      </c>
      <c r="H488" s="202">
        <v>2.966</v>
      </c>
      <c r="I488" s="203"/>
      <c r="L488" s="199"/>
      <c r="M488" s="204"/>
      <c r="N488" s="205"/>
      <c r="O488" s="205"/>
      <c r="P488" s="205"/>
      <c r="Q488" s="205"/>
      <c r="R488" s="205"/>
      <c r="S488" s="205"/>
      <c r="T488" s="206"/>
      <c r="AT488" s="200" t="s">
        <v>153</v>
      </c>
      <c r="AU488" s="200" t="s">
        <v>83</v>
      </c>
      <c r="AV488" s="15" t="s">
        <v>149</v>
      </c>
      <c r="AW488" s="15" t="s">
        <v>32</v>
      </c>
      <c r="AX488" s="15" t="s">
        <v>81</v>
      </c>
      <c r="AY488" s="200" t="s">
        <v>142</v>
      </c>
    </row>
    <row r="489" spans="1:65" s="2" customFormat="1" ht="16.5" customHeight="1">
      <c r="A489" s="32"/>
      <c r="B489" s="165"/>
      <c r="C489" s="166" t="s">
        <v>704</v>
      </c>
      <c r="D489" s="166" t="s">
        <v>144</v>
      </c>
      <c r="E489" s="167" t="s">
        <v>705</v>
      </c>
      <c r="F489" s="168" t="s">
        <v>706</v>
      </c>
      <c r="G489" s="169" t="s">
        <v>164</v>
      </c>
      <c r="H489" s="170">
        <v>1.77</v>
      </c>
      <c r="I489" s="171"/>
      <c r="J489" s="172">
        <f>ROUND(I489*H489,2)</f>
        <v>0</v>
      </c>
      <c r="K489" s="168" t="s">
        <v>148</v>
      </c>
      <c r="L489" s="33"/>
      <c r="M489" s="173" t="s">
        <v>1</v>
      </c>
      <c r="N489" s="174" t="s">
        <v>40</v>
      </c>
      <c r="O489" s="58"/>
      <c r="P489" s="175">
        <f>O489*H489</f>
        <v>0</v>
      </c>
      <c r="Q489" s="175">
        <v>2.25634</v>
      </c>
      <c r="R489" s="175">
        <f>Q489*H489</f>
        <v>3.9937218</v>
      </c>
      <c r="S489" s="175">
        <v>0</v>
      </c>
      <c r="T489" s="176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77" t="s">
        <v>149</v>
      </c>
      <c r="AT489" s="177" t="s">
        <v>144</v>
      </c>
      <c r="AU489" s="177" t="s">
        <v>83</v>
      </c>
      <c r="AY489" s="17" t="s">
        <v>142</v>
      </c>
      <c r="BE489" s="178">
        <f>IF(N489="základní",J489,0)</f>
        <v>0</v>
      </c>
      <c r="BF489" s="178">
        <f>IF(N489="snížená",J489,0)</f>
        <v>0</v>
      </c>
      <c r="BG489" s="178">
        <f>IF(N489="zákl. přenesená",J489,0)</f>
        <v>0</v>
      </c>
      <c r="BH489" s="178">
        <f>IF(N489="sníž. přenesená",J489,0)</f>
        <v>0</v>
      </c>
      <c r="BI489" s="178">
        <f>IF(N489="nulová",J489,0)</f>
        <v>0</v>
      </c>
      <c r="BJ489" s="17" t="s">
        <v>81</v>
      </c>
      <c r="BK489" s="178">
        <f>ROUND(I489*H489,2)</f>
        <v>0</v>
      </c>
      <c r="BL489" s="17" t="s">
        <v>149</v>
      </c>
      <c r="BM489" s="177" t="s">
        <v>707</v>
      </c>
    </row>
    <row r="490" spans="1:47" s="2" customFormat="1" ht="19.5">
      <c r="A490" s="32"/>
      <c r="B490" s="33"/>
      <c r="C490" s="32"/>
      <c r="D490" s="179" t="s">
        <v>151</v>
      </c>
      <c r="E490" s="32"/>
      <c r="F490" s="180" t="s">
        <v>708</v>
      </c>
      <c r="G490" s="32"/>
      <c r="H490" s="32"/>
      <c r="I490" s="101"/>
      <c r="J490" s="32"/>
      <c r="K490" s="32"/>
      <c r="L490" s="33"/>
      <c r="M490" s="181"/>
      <c r="N490" s="182"/>
      <c r="O490" s="58"/>
      <c r="P490" s="58"/>
      <c r="Q490" s="58"/>
      <c r="R490" s="58"/>
      <c r="S490" s="58"/>
      <c r="T490" s="59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T490" s="17" t="s">
        <v>151</v>
      </c>
      <c r="AU490" s="17" t="s">
        <v>83</v>
      </c>
    </row>
    <row r="491" spans="1:47" s="2" customFormat="1" ht="19.5">
      <c r="A491" s="32"/>
      <c r="B491" s="33"/>
      <c r="C491" s="32"/>
      <c r="D491" s="179" t="s">
        <v>167</v>
      </c>
      <c r="E491" s="32"/>
      <c r="F491" s="198" t="s">
        <v>168</v>
      </c>
      <c r="G491" s="32"/>
      <c r="H491" s="32"/>
      <c r="I491" s="101"/>
      <c r="J491" s="32"/>
      <c r="K491" s="32"/>
      <c r="L491" s="33"/>
      <c r="M491" s="181"/>
      <c r="N491" s="182"/>
      <c r="O491" s="58"/>
      <c r="P491" s="58"/>
      <c r="Q491" s="58"/>
      <c r="R491" s="58"/>
      <c r="S491" s="58"/>
      <c r="T491" s="59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T491" s="17" t="s">
        <v>167</v>
      </c>
      <c r="AU491" s="17" t="s">
        <v>83</v>
      </c>
    </row>
    <row r="492" spans="2:51" s="13" customFormat="1" ht="11.25">
      <c r="B492" s="183"/>
      <c r="D492" s="179" t="s">
        <v>153</v>
      </c>
      <c r="E492" s="184" t="s">
        <v>1</v>
      </c>
      <c r="F492" s="185" t="s">
        <v>689</v>
      </c>
      <c r="H492" s="184" t="s">
        <v>1</v>
      </c>
      <c r="I492" s="186"/>
      <c r="L492" s="183"/>
      <c r="M492" s="187"/>
      <c r="N492" s="188"/>
      <c r="O492" s="188"/>
      <c r="P492" s="188"/>
      <c r="Q492" s="188"/>
      <c r="R492" s="188"/>
      <c r="S492" s="188"/>
      <c r="T492" s="189"/>
      <c r="AT492" s="184" t="s">
        <v>153</v>
      </c>
      <c r="AU492" s="184" t="s">
        <v>83</v>
      </c>
      <c r="AV492" s="13" t="s">
        <v>81</v>
      </c>
      <c r="AW492" s="13" t="s">
        <v>32</v>
      </c>
      <c r="AX492" s="13" t="s">
        <v>75</v>
      </c>
      <c r="AY492" s="184" t="s">
        <v>142</v>
      </c>
    </row>
    <row r="493" spans="2:51" s="14" customFormat="1" ht="11.25">
      <c r="B493" s="190"/>
      <c r="D493" s="179" t="s">
        <v>153</v>
      </c>
      <c r="E493" s="191" t="s">
        <v>1</v>
      </c>
      <c r="F493" s="192" t="s">
        <v>709</v>
      </c>
      <c r="H493" s="193">
        <v>0.428</v>
      </c>
      <c r="I493" s="194"/>
      <c r="L493" s="190"/>
      <c r="M493" s="195"/>
      <c r="N493" s="196"/>
      <c r="O493" s="196"/>
      <c r="P493" s="196"/>
      <c r="Q493" s="196"/>
      <c r="R493" s="196"/>
      <c r="S493" s="196"/>
      <c r="T493" s="197"/>
      <c r="AT493" s="191" t="s">
        <v>153</v>
      </c>
      <c r="AU493" s="191" t="s">
        <v>83</v>
      </c>
      <c r="AV493" s="14" t="s">
        <v>83</v>
      </c>
      <c r="AW493" s="14" t="s">
        <v>32</v>
      </c>
      <c r="AX493" s="14" t="s">
        <v>75</v>
      </c>
      <c r="AY493" s="191" t="s">
        <v>142</v>
      </c>
    </row>
    <row r="494" spans="2:51" s="13" customFormat="1" ht="11.25">
      <c r="B494" s="183"/>
      <c r="D494" s="179" t="s">
        <v>153</v>
      </c>
      <c r="E494" s="184" t="s">
        <v>1</v>
      </c>
      <c r="F494" s="185" t="s">
        <v>200</v>
      </c>
      <c r="H494" s="184" t="s">
        <v>1</v>
      </c>
      <c r="I494" s="186"/>
      <c r="L494" s="183"/>
      <c r="M494" s="187"/>
      <c r="N494" s="188"/>
      <c r="O494" s="188"/>
      <c r="P494" s="188"/>
      <c r="Q494" s="188"/>
      <c r="R494" s="188"/>
      <c r="S494" s="188"/>
      <c r="T494" s="189"/>
      <c r="AT494" s="184" t="s">
        <v>153</v>
      </c>
      <c r="AU494" s="184" t="s">
        <v>83</v>
      </c>
      <c r="AV494" s="13" t="s">
        <v>81</v>
      </c>
      <c r="AW494" s="13" t="s">
        <v>32</v>
      </c>
      <c r="AX494" s="13" t="s">
        <v>75</v>
      </c>
      <c r="AY494" s="184" t="s">
        <v>142</v>
      </c>
    </row>
    <row r="495" spans="2:51" s="14" customFormat="1" ht="11.25">
      <c r="B495" s="190"/>
      <c r="D495" s="179" t="s">
        <v>153</v>
      </c>
      <c r="E495" s="191" t="s">
        <v>1</v>
      </c>
      <c r="F495" s="192" t="s">
        <v>709</v>
      </c>
      <c r="H495" s="193">
        <v>0.428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1" t="s">
        <v>153</v>
      </c>
      <c r="AU495" s="191" t="s">
        <v>83</v>
      </c>
      <c r="AV495" s="14" t="s">
        <v>83</v>
      </c>
      <c r="AW495" s="14" t="s">
        <v>32</v>
      </c>
      <c r="AX495" s="14" t="s">
        <v>75</v>
      </c>
      <c r="AY495" s="191" t="s">
        <v>142</v>
      </c>
    </row>
    <row r="496" spans="2:51" s="13" customFormat="1" ht="11.25">
      <c r="B496" s="183"/>
      <c r="D496" s="179" t="s">
        <v>153</v>
      </c>
      <c r="E496" s="184" t="s">
        <v>1</v>
      </c>
      <c r="F496" s="185" t="s">
        <v>202</v>
      </c>
      <c r="H496" s="184" t="s">
        <v>1</v>
      </c>
      <c r="I496" s="186"/>
      <c r="L496" s="183"/>
      <c r="M496" s="187"/>
      <c r="N496" s="188"/>
      <c r="O496" s="188"/>
      <c r="P496" s="188"/>
      <c r="Q496" s="188"/>
      <c r="R496" s="188"/>
      <c r="S496" s="188"/>
      <c r="T496" s="189"/>
      <c r="AT496" s="184" t="s">
        <v>153</v>
      </c>
      <c r="AU496" s="184" t="s">
        <v>83</v>
      </c>
      <c r="AV496" s="13" t="s">
        <v>81</v>
      </c>
      <c r="AW496" s="13" t="s">
        <v>32</v>
      </c>
      <c r="AX496" s="13" t="s">
        <v>75</v>
      </c>
      <c r="AY496" s="184" t="s">
        <v>142</v>
      </c>
    </row>
    <row r="497" spans="2:51" s="14" customFormat="1" ht="11.25">
      <c r="B497" s="190"/>
      <c r="D497" s="179" t="s">
        <v>153</v>
      </c>
      <c r="E497" s="191" t="s">
        <v>1</v>
      </c>
      <c r="F497" s="192" t="s">
        <v>710</v>
      </c>
      <c r="H497" s="193">
        <v>0.914</v>
      </c>
      <c r="I497" s="194"/>
      <c r="L497" s="190"/>
      <c r="M497" s="195"/>
      <c r="N497" s="196"/>
      <c r="O497" s="196"/>
      <c r="P497" s="196"/>
      <c r="Q497" s="196"/>
      <c r="R497" s="196"/>
      <c r="S497" s="196"/>
      <c r="T497" s="197"/>
      <c r="AT497" s="191" t="s">
        <v>153</v>
      </c>
      <c r="AU497" s="191" t="s">
        <v>83</v>
      </c>
      <c r="AV497" s="14" t="s">
        <v>83</v>
      </c>
      <c r="AW497" s="14" t="s">
        <v>32</v>
      </c>
      <c r="AX497" s="14" t="s">
        <v>75</v>
      </c>
      <c r="AY497" s="191" t="s">
        <v>142</v>
      </c>
    </row>
    <row r="498" spans="2:51" s="15" customFormat="1" ht="11.25">
      <c r="B498" s="199"/>
      <c r="D498" s="179" t="s">
        <v>153</v>
      </c>
      <c r="E498" s="200" t="s">
        <v>1</v>
      </c>
      <c r="F498" s="201" t="s">
        <v>180</v>
      </c>
      <c r="H498" s="202">
        <v>1.77</v>
      </c>
      <c r="I498" s="203"/>
      <c r="L498" s="199"/>
      <c r="M498" s="204"/>
      <c r="N498" s="205"/>
      <c r="O498" s="205"/>
      <c r="P498" s="205"/>
      <c r="Q498" s="205"/>
      <c r="R498" s="205"/>
      <c r="S498" s="205"/>
      <c r="T498" s="206"/>
      <c r="AT498" s="200" t="s">
        <v>153</v>
      </c>
      <c r="AU498" s="200" t="s">
        <v>83</v>
      </c>
      <c r="AV498" s="15" t="s">
        <v>149</v>
      </c>
      <c r="AW498" s="15" t="s">
        <v>32</v>
      </c>
      <c r="AX498" s="15" t="s">
        <v>81</v>
      </c>
      <c r="AY498" s="200" t="s">
        <v>142</v>
      </c>
    </row>
    <row r="499" spans="2:63" s="12" customFormat="1" ht="22.9" customHeight="1">
      <c r="B499" s="152"/>
      <c r="D499" s="153" t="s">
        <v>74</v>
      </c>
      <c r="E499" s="163" t="s">
        <v>161</v>
      </c>
      <c r="F499" s="163" t="s">
        <v>711</v>
      </c>
      <c r="I499" s="155"/>
      <c r="J499" s="164">
        <f>BK499</f>
        <v>0</v>
      </c>
      <c r="L499" s="152"/>
      <c r="M499" s="157"/>
      <c r="N499" s="158"/>
      <c r="O499" s="158"/>
      <c r="P499" s="159">
        <f>SUM(P500:P541)</f>
        <v>0</v>
      </c>
      <c r="Q499" s="158"/>
      <c r="R499" s="159">
        <f>SUM(R500:R541)</f>
        <v>15.184672489999999</v>
      </c>
      <c r="S499" s="158"/>
      <c r="T499" s="160">
        <f>SUM(T500:T541)</f>
        <v>0</v>
      </c>
      <c r="AR499" s="153" t="s">
        <v>81</v>
      </c>
      <c r="AT499" s="161" t="s">
        <v>74</v>
      </c>
      <c r="AU499" s="161" t="s">
        <v>81</v>
      </c>
      <c r="AY499" s="153" t="s">
        <v>142</v>
      </c>
      <c r="BK499" s="162">
        <f>SUM(BK500:BK541)</f>
        <v>0</v>
      </c>
    </row>
    <row r="500" spans="1:65" s="2" customFormat="1" ht="21.75" customHeight="1">
      <c r="A500" s="32"/>
      <c r="B500" s="165"/>
      <c r="C500" s="166" t="s">
        <v>712</v>
      </c>
      <c r="D500" s="166" t="s">
        <v>144</v>
      </c>
      <c r="E500" s="167" t="s">
        <v>713</v>
      </c>
      <c r="F500" s="168" t="s">
        <v>714</v>
      </c>
      <c r="G500" s="169" t="s">
        <v>464</v>
      </c>
      <c r="H500" s="170">
        <v>4</v>
      </c>
      <c r="I500" s="171"/>
      <c r="J500" s="172">
        <f>ROUND(I500*H500,2)</f>
        <v>0</v>
      </c>
      <c r="K500" s="168" t="s">
        <v>1</v>
      </c>
      <c r="L500" s="33"/>
      <c r="M500" s="173" t="s">
        <v>1</v>
      </c>
      <c r="N500" s="174" t="s">
        <v>40</v>
      </c>
      <c r="O500" s="58"/>
      <c r="P500" s="175">
        <f>O500*H500</f>
        <v>0</v>
      </c>
      <c r="Q500" s="175">
        <v>0</v>
      </c>
      <c r="R500" s="175">
        <f>Q500*H500</f>
        <v>0</v>
      </c>
      <c r="S500" s="175">
        <v>0</v>
      </c>
      <c r="T500" s="176">
        <f>S500*H500</f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77" t="s">
        <v>149</v>
      </c>
      <c r="AT500" s="177" t="s">
        <v>144</v>
      </c>
      <c r="AU500" s="177" t="s">
        <v>83</v>
      </c>
      <c r="AY500" s="17" t="s">
        <v>142</v>
      </c>
      <c r="BE500" s="178">
        <f>IF(N500="základní",J500,0)</f>
        <v>0</v>
      </c>
      <c r="BF500" s="178">
        <f>IF(N500="snížená",J500,0)</f>
        <v>0</v>
      </c>
      <c r="BG500" s="178">
        <f>IF(N500="zákl. přenesená",J500,0)</f>
        <v>0</v>
      </c>
      <c r="BH500" s="178">
        <f>IF(N500="sníž. přenesená",J500,0)</f>
        <v>0</v>
      </c>
      <c r="BI500" s="178">
        <f>IF(N500="nulová",J500,0)</f>
        <v>0</v>
      </c>
      <c r="BJ500" s="17" t="s">
        <v>81</v>
      </c>
      <c r="BK500" s="178">
        <f>ROUND(I500*H500,2)</f>
        <v>0</v>
      </c>
      <c r="BL500" s="17" t="s">
        <v>149</v>
      </c>
      <c r="BM500" s="177" t="s">
        <v>715</v>
      </c>
    </row>
    <row r="501" spans="1:47" s="2" customFormat="1" ht="11.25">
      <c r="A501" s="32"/>
      <c r="B501" s="33"/>
      <c r="C501" s="32"/>
      <c r="D501" s="179" t="s">
        <v>151</v>
      </c>
      <c r="E501" s="32"/>
      <c r="F501" s="180" t="s">
        <v>714</v>
      </c>
      <c r="G501" s="32"/>
      <c r="H501" s="32"/>
      <c r="I501" s="101"/>
      <c r="J501" s="32"/>
      <c r="K501" s="32"/>
      <c r="L501" s="33"/>
      <c r="M501" s="181"/>
      <c r="N501" s="182"/>
      <c r="O501" s="58"/>
      <c r="P501" s="58"/>
      <c r="Q501" s="58"/>
      <c r="R501" s="58"/>
      <c r="S501" s="58"/>
      <c r="T501" s="59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T501" s="17" t="s">
        <v>151</v>
      </c>
      <c r="AU501" s="17" t="s">
        <v>83</v>
      </c>
    </row>
    <row r="502" spans="1:47" s="2" customFormat="1" ht="19.5">
      <c r="A502" s="32"/>
      <c r="B502" s="33"/>
      <c r="C502" s="32"/>
      <c r="D502" s="179" t="s">
        <v>167</v>
      </c>
      <c r="E502" s="32"/>
      <c r="F502" s="198" t="s">
        <v>168</v>
      </c>
      <c r="G502" s="32"/>
      <c r="H502" s="32"/>
      <c r="I502" s="101"/>
      <c r="J502" s="32"/>
      <c r="K502" s="32"/>
      <c r="L502" s="33"/>
      <c r="M502" s="181"/>
      <c r="N502" s="182"/>
      <c r="O502" s="58"/>
      <c r="P502" s="58"/>
      <c r="Q502" s="58"/>
      <c r="R502" s="58"/>
      <c r="S502" s="58"/>
      <c r="T502" s="59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T502" s="17" t="s">
        <v>167</v>
      </c>
      <c r="AU502" s="17" t="s">
        <v>83</v>
      </c>
    </row>
    <row r="503" spans="2:51" s="13" customFormat="1" ht="11.25">
      <c r="B503" s="183"/>
      <c r="D503" s="179" t="s">
        <v>153</v>
      </c>
      <c r="E503" s="184" t="s">
        <v>1</v>
      </c>
      <c r="F503" s="185" t="s">
        <v>689</v>
      </c>
      <c r="H503" s="184" t="s">
        <v>1</v>
      </c>
      <c r="I503" s="186"/>
      <c r="L503" s="183"/>
      <c r="M503" s="187"/>
      <c r="N503" s="188"/>
      <c r="O503" s="188"/>
      <c r="P503" s="188"/>
      <c r="Q503" s="188"/>
      <c r="R503" s="188"/>
      <c r="S503" s="188"/>
      <c r="T503" s="189"/>
      <c r="AT503" s="184" t="s">
        <v>153</v>
      </c>
      <c r="AU503" s="184" t="s">
        <v>83</v>
      </c>
      <c r="AV503" s="13" t="s">
        <v>81</v>
      </c>
      <c r="AW503" s="13" t="s">
        <v>32</v>
      </c>
      <c r="AX503" s="13" t="s">
        <v>75</v>
      </c>
      <c r="AY503" s="184" t="s">
        <v>142</v>
      </c>
    </row>
    <row r="504" spans="2:51" s="14" customFormat="1" ht="11.25">
      <c r="B504" s="190"/>
      <c r="D504" s="179" t="s">
        <v>153</v>
      </c>
      <c r="E504" s="191" t="s">
        <v>1</v>
      </c>
      <c r="F504" s="192" t="s">
        <v>83</v>
      </c>
      <c r="H504" s="193">
        <v>2</v>
      </c>
      <c r="I504" s="194"/>
      <c r="L504" s="190"/>
      <c r="M504" s="195"/>
      <c r="N504" s="196"/>
      <c r="O504" s="196"/>
      <c r="P504" s="196"/>
      <c r="Q504" s="196"/>
      <c r="R504" s="196"/>
      <c r="S504" s="196"/>
      <c r="T504" s="197"/>
      <c r="AT504" s="191" t="s">
        <v>153</v>
      </c>
      <c r="AU504" s="191" t="s">
        <v>83</v>
      </c>
      <c r="AV504" s="14" t="s">
        <v>83</v>
      </c>
      <c r="AW504" s="14" t="s">
        <v>32</v>
      </c>
      <c r="AX504" s="14" t="s">
        <v>75</v>
      </c>
      <c r="AY504" s="191" t="s">
        <v>142</v>
      </c>
    </row>
    <row r="505" spans="2:51" s="13" customFormat="1" ht="11.25">
      <c r="B505" s="183"/>
      <c r="D505" s="179" t="s">
        <v>153</v>
      </c>
      <c r="E505" s="184" t="s">
        <v>1</v>
      </c>
      <c r="F505" s="185" t="s">
        <v>200</v>
      </c>
      <c r="H505" s="184" t="s">
        <v>1</v>
      </c>
      <c r="I505" s="186"/>
      <c r="L505" s="183"/>
      <c r="M505" s="187"/>
      <c r="N505" s="188"/>
      <c r="O505" s="188"/>
      <c r="P505" s="188"/>
      <c r="Q505" s="188"/>
      <c r="R505" s="188"/>
      <c r="S505" s="188"/>
      <c r="T505" s="189"/>
      <c r="AT505" s="184" t="s">
        <v>153</v>
      </c>
      <c r="AU505" s="184" t="s">
        <v>83</v>
      </c>
      <c r="AV505" s="13" t="s">
        <v>81</v>
      </c>
      <c r="AW505" s="13" t="s">
        <v>32</v>
      </c>
      <c r="AX505" s="13" t="s">
        <v>75</v>
      </c>
      <c r="AY505" s="184" t="s">
        <v>142</v>
      </c>
    </row>
    <row r="506" spans="2:51" s="14" customFormat="1" ht="11.25">
      <c r="B506" s="190"/>
      <c r="D506" s="179" t="s">
        <v>153</v>
      </c>
      <c r="E506" s="191" t="s">
        <v>1</v>
      </c>
      <c r="F506" s="192" t="s">
        <v>83</v>
      </c>
      <c r="H506" s="193">
        <v>2</v>
      </c>
      <c r="I506" s="194"/>
      <c r="L506" s="190"/>
      <c r="M506" s="195"/>
      <c r="N506" s="196"/>
      <c r="O506" s="196"/>
      <c r="P506" s="196"/>
      <c r="Q506" s="196"/>
      <c r="R506" s="196"/>
      <c r="S506" s="196"/>
      <c r="T506" s="197"/>
      <c r="AT506" s="191" t="s">
        <v>153</v>
      </c>
      <c r="AU506" s="191" t="s">
        <v>83</v>
      </c>
      <c r="AV506" s="14" t="s">
        <v>83</v>
      </c>
      <c r="AW506" s="14" t="s">
        <v>32</v>
      </c>
      <c r="AX506" s="14" t="s">
        <v>75</v>
      </c>
      <c r="AY506" s="191" t="s">
        <v>142</v>
      </c>
    </row>
    <row r="507" spans="2:51" s="15" customFormat="1" ht="11.25">
      <c r="B507" s="199"/>
      <c r="D507" s="179" t="s">
        <v>153</v>
      </c>
      <c r="E507" s="200" t="s">
        <v>1</v>
      </c>
      <c r="F507" s="201" t="s">
        <v>180</v>
      </c>
      <c r="H507" s="202">
        <v>4</v>
      </c>
      <c r="I507" s="203"/>
      <c r="L507" s="199"/>
      <c r="M507" s="204"/>
      <c r="N507" s="205"/>
      <c r="O507" s="205"/>
      <c r="P507" s="205"/>
      <c r="Q507" s="205"/>
      <c r="R507" s="205"/>
      <c r="S507" s="205"/>
      <c r="T507" s="206"/>
      <c r="AT507" s="200" t="s">
        <v>153</v>
      </c>
      <c r="AU507" s="200" t="s">
        <v>83</v>
      </c>
      <c r="AV507" s="15" t="s">
        <v>149</v>
      </c>
      <c r="AW507" s="15" t="s">
        <v>32</v>
      </c>
      <c r="AX507" s="15" t="s">
        <v>81</v>
      </c>
      <c r="AY507" s="200" t="s">
        <v>142</v>
      </c>
    </row>
    <row r="508" spans="1:65" s="2" customFormat="1" ht="33" customHeight="1">
      <c r="A508" s="32"/>
      <c r="B508" s="165"/>
      <c r="C508" s="166" t="s">
        <v>716</v>
      </c>
      <c r="D508" s="166" t="s">
        <v>144</v>
      </c>
      <c r="E508" s="167" t="s">
        <v>717</v>
      </c>
      <c r="F508" s="168" t="s">
        <v>718</v>
      </c>
      <c r="G508" s="169" t="s">
        <v>164</v>
      </c>
      <c r="H508" s="170">
        <v>5.568</v>
      </c>
      <c r="I508" s="171"/>
      <c r="J508" s="172">
        <f>ROUND(I508*H508,2)</f>
        <v>0</v>
      </c>
      <c r="K508" s="168" t="s">
        <v>148</v>
      </c>
      <c r="L508" s="33"/>
      <c r="M508" s="173" t="s">
        <v>1</v>
      </c>
      <c r="N508" s="174" t="s">
        <v>40</v>
      </c>
      <c r="O508" s="58"/>
      <c r="P508" s="175">
        <f>O508*H508</f>
        <v>0</v>
      </c>
      <c r="Q508" s="175">
        <v>2.5143</v>
      </c>
      <c r="R508" s="175">
        <f>Q508*H508</f>
        <v>13.9996224</v>
      </c>
      <c r="S508" s="175">
        <v>0</v>
      </c>
      <c r="T508" s="176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77" t="s">
        <v>149</v>
      </c>
      <c r="AT508" s="177" t="s">
        <v>144</v>
      </c>
      <c r="AU508" s="177" t="s">
        <v>83</v>
      </c>
      <c r="AY508" s="17" t="s">
        <v>142</v>
      </c>
      <c r="BE508" s="178">
        <f>IF(N508="základní",J508,0)</f>
        <v>0</v>
      </c>
      <c r="BF508" s="178">
        <f>IF(N508="snížená",J508,0)</f>
        <v>0</v>
      </c>
      <c r="BG508" s="178">
        <f>IF(N508="zákl. přenesená",J508,0)</f>
        <v>0</v>
      </c>
      <c r="BH508" s="178">
        <f>IF(N508="sníž. přenesená",J508,0)</f>
        <v>0</v>
      </c>
      <c r="BI508" s="178">
        <f>IF(N508="nulová",J508,0)</f>
        <v>0</v>
      </c>
      <c r="BJ508" s="17" t="s">
        <v>81</v>
      </c>
      <c r="BK508" s="178">
        <f>ROUND(I508*H508,2)</f>
        <v>0</v>
      </c>
      <c r="BL508" s="17" t="s">
        <v>149</v>
      </c>
      <c r="BM508" s="177" t="s">
        <v>719</v>
      </c>
    </row>
    <row r="509" spans="1:47" s="2" customFormat="1" ht="29.25">
      <c r="A509" s="32"/>
      <c r="B509" s="33"/>
      <c r="C509" s="32"/>
      <c r="D509" s="179" t="s">
        <v>151</v>
      </c>
      <c r="E509" s="32"/>
      <c r="F509" s="180" t="s">
        <v>720</v>
      </c>
      <c r="G509" s="32"/>
      <c r="H509" s="32"/>
      <c r="I509" s="101"/>
      <c r="J509" s="32"/>
      <c r="K509" s="32"/>
      <c r="L509" s="33"/>
      <c r="M509" s="181"/>
      <c r="N509" s="182"/>
      <c r="O509" s="58"/>
      <c r="P509" s="58"/>
      <c r="Q509" s="58"/>
      <c r="R509" s="58"/>
      <c r="S509" s="58"/>
      <c r="T509" s="59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T509" s="17" t="s">
        <v>151</v>
      </c>
      <c r="AU509" s="17" t="s">
        <v>83</v>
      </c>
    </row>
    <row r="510" spans="1:47" s="2" customFormat="1" ht="19.5">
      <c r="A510" s="32"/>
      <c r="B510" s="33"/>
      <c r="C510" s="32"/>
      <c r="D510" s="179" t="s">
        <v>167</v>
      </c>
      <c r="E510" s="32"/>
      <c r="F510" s="198" t="s">
        <v>168</v>
      </c>
      <c r="G510" s="32"/>
      <c r="H510" s="32"/>
      <c r="I510" s="101"/>
      <c r="J510" s="32"/>
      <c r="K510" s="32"/>
      <c r="L510" s="33"/>
      <c r="M510" s="181"/>
      <c r="N510" s="182"/>
      <c r="O510" s="58"/>
      <c r="P510" s="58"/>
      <c r="Q510" s="58"/>
      <c r="R510" s="58"/>
      <c r="S510" s="58"/>
      <c r="T510" s="59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T510" s="17" t="s">
        <v>167</v>
      </c>
      <c r="AU510" s="17" t="s">
        <v>83</v>
      </c>
    </row>
    <row r="511" spans="2:51" s="13" customFormat="1" ht="11.25">
      <c r="B511" s="183"/>
      <c r="D511" s="179" t="s">
        <v>153</v>
      </c>
      <c r="E511" s="184" t="s">
        <v>1</v>
      </c>
      <c r="F511" s="185" t="s">
        <v>689</v>
      </c>
      <c r="H511" s="184" t="s">
        <v>1</v>
      </c>
      <c r="I511" s="186"/>
      <c r="L511" s="183"/>
      <c r="M511" s="187"/>
      <c r="N511" s="188"/>
      <c r="O511" s="188"/>
      <c r="P511" s="188"/>
      <c r="Q511" s="188"/>
      <c r="R511" s="188"/>
      <c r="S511" s="188"/>
      <c r="T511" s="189"/>
      <c r="AT511" s="184" t="s">
        <v>153</v>
      </c>
      <c r="AU511" s="184" t="s">
        <v>83</v>
      </c>
      <c r="AV511" s="13" t="s">
        <v>81</v>
      </c>
      <c r="AW511" s="13" t="s">
        <v>32</v>
      </c>
      <c r="AX511" s="13" t="s">
        <v>75</v>
      </c>
      <c r="AY511" s="184" t="s">
        <v>142</v>
      </c>
    </row>
    <row r="512" spans="2:51" s="14" customFormat="1" ht="11.25">
      <c r="B512" s="190"/>
      <c r="D512" s="179" t="s">
        <v>153</v>
      </c>
      <c r="E512" s="191" t="s">
        <v>1</v>
      </c>
      <c r="F512" s="192" t="s">
        <v>721</v>
      </c>
      <c r="H512" s="193">
        <v>1.704</v>
      </c>
      <c r="I512" s="194"/>
      <c r="L512" s="190"/>
      <c r="M512" s="195"/>
      <c r="N512" s="196"/>
      <c r="O512" s="196"/>
      <c r="P512" s="196"/>
      <c r="Q512" s="196"/>
      <c r="R512" s="196"/>
      <c r="S512" s="196"/>
      <c r="T512" s="197"/>
      <c r="AT512" s="191" t="s">
        <v>153</v>
      </c>
      <c r="AU512" s="191" t="s">
        <v>83</v>
      </c>
      <c r="AV512" s="14" t="s">
        <v>83</v>
      </c>
      <c r="AW512" s="14" t="s">
        <v>32</v>
      </c>
      <c r="AX512" s="14" t="s">
        <v>75</v>
      </c>
      <c r="AY512" s="191" t="s">
        <v>142</v>
      </c>
    </row>
    <row r="513" spans="2:51" s="13" customFormat="1" ht="11.25">
      <c r="B513" s="183"/>
      <c r="D513" s="179" t="s">
        <v>153</v>
      </c>
      <c r="E513" s="184" t="s">
        <v>1</v>
      </c>
      <c r="F513" s="185" t="s">
        <v>200</v>
      </c>
      <c r="H513" s="184" t="s">
        <v>1</v>
      </c>
      <c r="I513" s="186"/>
      <c r="L513" s="183"/>
      <c r="M513" s="187"/>
      <c r="N513" s="188"/>
      <c r="O513" s="188"/>
      <c r="P513" s="188"/>
      <c r="Q513" s="188"/>
      <c r="R513" s="188"/>
      <c r="S513" s="188"/>
      <c r="T513" s="189"/>
      <c r="AT513" s="184" t="s">
        <v>153</v>
      </c>
      <c r="AU513" s="184" t="s">
        <v>83</v>
      </c>
      <c r="AV513" s="13" t="s">
        <v>81</v>
      </c>
      <c r="AW513" s="13" t="s">
        <v>32</v>
      </c>
      <c r="AX513" s="13" t="s">
        <v>75</v>
      </c>
      <c r="AY513" s="184" t="s">
        <v>142</v>
      </c>
    </row>
    <row r="514" spans="2:51" s="14" customFormat="1" ht="11.25">
      <c r="B514" s="190"/>
      <c r="D514" s="179" t="s">
        <v>153</v>
      </c>
      <c r="E514" s="191" t="s">
        <v>1</v>
      </c>
      <c r="F514" s="192" t="s">
        <v>722</v>
      </c>
      <c r="H514" s="193">
        <v>1.884</v>
      </c>
      <c r="I514" s="194"/>
      <c r="L514" s="190"/>
      <c r="M514" s="195"/>
      <c r="N514" s="196"/>
      <c r="O514" s="196"/>
      <c r="P514" s="196"/>
      <c r="Q514" s="196"/>
      <c r="R514" s="196"/>
      <c r="S514" s="196"/>
      <c r="T514" s="197"/>
      <c r="AT514" s="191" t="s">
        <v>153</v>
      </c>
      <c r="AU514" s="191" t="s">
        <v>83</v>
      </c>
      <c r="AV514" s="14" t="s">
        <v>83</v>
      </c>
      <c r="AW514" s="14" t="s">
        <v>32</v>
      </c>
      <c r="AX514" s="14" t="s">
        <v>75</v>
      </c>
      <c r="AY514" s="191" t="s">
        <v>142</v>
      </c>
    </row>
    <row r="515" spans="2:51" s="13" customFormat="1" ht="11.25">
      <c r="B515" s="183"/>
      <c r="D515" s="179" t="s">
        <v>153</v>
      </c>
      <c r="E515" s="184" t="s">
        <v>1</v>
      </c>
      <c r="F515" s="185" t="s">
        <v>202</v>
      </c>
      <c r="H515" s="184" t="s">
        <v>1</v>
      </c>
      <c r="I515" s="186"/>
      <c r="L515" s="183"/>
      <c r="M515" s="187"/>
      <c r="N515" s="188"/>
      <c r="O515" s="188"/>
      <c r="P515" s="188"/>
      <c r="Q515" s="188"/>
      <c r="R515" s="188"/>
      <c r="S515" s="188"/>
      <c r="T515" s="189"/>
      <c r="AT515" s="184" t="s">
        <v>153</v>
      </c>
      <c r="AU515" s="184" t="s">
        <v>83</v>
      </c>
      <c r="AV515" s="13" t="s">
        <v>81</v>
      </c>
      <c r="AW515" s="13" t="s">
        <v>32</v>
      </c>
      <c r="AX515" s="13" t="s">
        <v>75</v>
      </c>
      <c r="AY515" s="184" t="s">
        <v>142</v>
      </c>
    </row>
    <row r="516" spans="2:51" s="14" customFormat="1" ht="11.25">
      <c r="B516" s="190"/>
      <c r="D516" s="179" t="s">
        <v>153</v>
      </c>
      <c r="E516" s="191" t="s">
        <v>1</v>
      </c>
      <c r="F516" s="192" t="s">
        <v>723</v>
      </c>
      <c r="H516" s="193">
        <v>1.42</v>
      </c>
      <c r="I516" s="194"/>
      <c r="L516" s="190"/>
      <c r="M516" s="195"/>
      <c r="N516" s="196"/>
      <c r="O516" s="196"/>
      <c r="P516" s="196"/>
      <c r="Q516" s="196"/>
      <c r="R516" s="196"/>
      <c r="S516" s="196"/>
      <c r="T516" s="197"/>
      <c r="AT516" s="191" t="s">
        <v>153</v>
      </c>
      <c r="AU516" s="191" t="s">
        <v>83</v>
      </c>
      <c r="AV516" s="14" t="s">
        <v>83</v>
      </c>
      <c r="AW516" s="14" t="s">
        <v>32</v>
      </c>
      <c r="AX516" s="14" t="s">
        <v>75</v>
      </c>
      <c r="AY516" s="191" t="s">
        <v>142</v>
      </c>
    </row>
    <row r="517" spans="2:51" s="14" customFormat="1" ht="11.25">
      <c r="B517" s="190"/>
      <c r="D517" s="179" t="s">
        <v>153</v>
      </c>
      <c r="E517" s="191" t="s">
        <v>1</v>
      </c>
      <c r="F517" s="192" t="s">
        <v>724</v>
      </c>
      <c r="H517" s="193">
        <v>0.56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1" t="s">
        <v>153</v>
      </c>
      <c r="AU517" s="191" t="s">
        <v>83</v>
      </c>
      <c r="AV517" s="14" t="s">
        <v>83</v>
      </c>
      <c r="AW517" s="14" t="s">
        <v>32</v>
      </c>
      <c r="AX517" s="14" t="s">
        <v>75</v>
      </c>
      <c r="AY517" s="191" t="s">
        <v>142</v>
      </c>
    </row>
    <row r="518" spans="2:51" s="15" customFormat="1" ht="11.25">
      <c r="B518" s="199"/>
      <c r="D518" s="179" t="s">
        <v>153</v>
      </c>
      <c r="E518" s="200" t="s">
        <v>1</v>
      </c>
      <c r="F518" s="201" t="s">
        <v>180</v>
      </c>
      <c r="H518" s="202">
        <v>5.568</v>
      </c>
      <c r="I518" s="203"/>
      <c r="L518" s="199"/>
      <c r="M518" s="204"/>
      <c r="N518" s="205"/>
      <c r="O518" s="205"/>
      <c r="P518" s="205"/>
      <c r="Q518" s="205"/>
      <c r="R518" s="205"/>
      <c r="S518" s="205"/>
      <c r="T518" s="206"/>
      <c r="AT518" s="200" t="s">
        <v>153</v>
      </c>
      <c r="AU518" s="200" t="s">
        <v>83</v>
      </c>
      <c r="AV518" s="15" t="s">
        <v>149</v>
      </c>
      <c r="AW518" s="15" t="s">
        <v>32</v>
      </c>
      <c r="AX518" s="15" t="s">
        <v>81</v>
      </c>
      <c r="AY518" s="200" t="s">
        <v>142</v>
      </c>
    </row>
    <row r="519" spans="1:65" s="2" customFormat="1" ht="21.75" customHeight="1">
      <c r="A519" s="32"/>
      <c r="B519" s="165"/>
      <c r="C519" s="166" t="s">
        <v>725</v>
      </c>
      <c r="D519" s="166" t="s">
        <v>144</v>
      </c>
      <c r="E519" s="167" t="s">
        <v>726</v>
      </c>
      <c r="F519" s="168" t="s">
        <v>727</v>
      </c>
      <c r="G519" s="169" t="s">
        <v>336</v>
      </c>
      <c r="H519" s="170">
        <v>49</v>
      </c>
      <c r="I519" s="171"/>
      <c r="J519" s="172">
        <f>ROUND(I519*H519,2)</f>
        <v>0</v>
      </c>
      <c r="K519" s="168" t="s">
        <v>148</v>
      </c>
      <c r="L519" s="33"/>
      <c r="M519" s="173" t="s">
        <v>1</v>
      </c>
      <c r="N519" s="174" t="s">
        <v>40</v>
      </c>
      <c r="O519" s="58"/>
      <c r="P519" s="175">
        <f>O519*H519</f>
        <v>0</v>
      </c>
      <c r="Q519" s="175">
        <v>0.00247</v>
      </c>
      <c r="R519" s="175">
        <f>Q519*H519</f>
        <v>0.12103</v>
      </c>
      <c r="S519" s="175">
        <v>0</v>
      </c>
      <c r="T519" s="176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77" t="s">
        <v>149</v>
      </c>
      <c r="AT519" s="177" t="s">
        <v>144</v>
      </c>
      <c r="AU519" s="177" t="s">
        <v>83</v>
      </c>
      <c r="AY519" s="17" t="s">
        <v>142</v>
      </c>
      <c r="BE519" s="178">
        <f>IF(N519="základní",J519,0)</f>
        <v>0</v>
      </c>
      <c r="BF519" s="178">
        <f>IF(N519="snížená",J519,0)</f>
        <v>0</v>
      </c>
      <c r="BG519" s="178">
        <f>IF(N519="zákl. přenesená",J519,0)</f>
        <v>0</v>
      </c>
      <c r="BH519" s="178">
        <f>IF(N519="sníž. přenesená",J519,0)</f>
        <v>0</v>
      </c>
      <c r="BI519" s="178">
        <f>IF(N519="nulová",J519,0)</f>
        <v>0</v>
      </c>
      <c r="BJ519" s="17" t="s">
        <v>81</v>
      </c>
      <c r="BK519" s="178">
        <f>ROUND(I519*H519,2)</f>
        <v>0</v>
      </c>
      <c r="BL519" s="17" t="s">
        <v>149</v>
      </c>
      <c r="BM519" s="177" t="s">
        <v>728</v>
      </c>
    </row>
    <row r="520" spans="1:47" s="2" customFormat="1" ht="29.25">
      <c r="A520" s="32"/>
      <c r="B520" s="33"/>
      <c r="C520" s="32"/>
      <c r="D520" s="179" t="s">
        <v>151</v>
      </c>
      <c r="E520" s="32"/>
      <c r="F520" s="180" t="s">
        <v>729</v>
      </c>
      <c r="G520" s="32"/>
      <c r="H520" s="32"/>
      <c r="I520" s="101"/>
      <c r="J520" s="32"/>
      <c r="K520" s="32"/>
      <c r="L520" s="33"/>
      <c r="M520" s="181"/>
      <c r="N520" s="182"/>
      <c r="O520" s="58"/>
      <c r="P520" s="58"/>
      <c r="Q520" s="58"/>
      <c r="R520" s="58"/>
      <c r="S520" s="58"/>
      <c r="T520" s="59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T520" s="17" t="s">
        <v>151</v>
      </c>
      <c r="AU520" s="17" t="s">
        <v>83</v>
      </c>
    </row>
    <row r="521" spans="1:47" s="2" customFormat="1" ht="19.5">
      <c r="A521" s="32"/>
      <c r="B521" s="33"/>
      <c r="C521" s="32"/>
      <c r="D521" s="179" t="s">
        <v>167</v>
      </c>
      <c r="E521" s="32"/>
      <c r="F521" s="198" t="s">
        <v>168</v>
      </c>
      <c r="G521" s="32"/>
      <c r="H521" s="32"/>
      <c r="I521" s="101"/>
      <c r="J521" s="32"/>
      <c r="K521" s="32"/>
      <c r="L521" s="33"/>
      <c r="M521" s="181"/>
      <c r="N521" s="182"/>
      <c r="O521" s="58"/>
      <c r="P521" s="58"/>
      <c r="Q521" s="58"/>
      <c r="R521" s="58"/>
      <c r="S521" s="58"/>
      <c r="T521" s="59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T521" s="17" t="s">
        <v>167</v>
      </c>
      <c r="AU521" s="17" t="s">
        <v>83</v>
      </c>
    </row>
    <row r="522" spans="2:51" s="13" customFormat="1" ht="11.25">
      <c r="B522" s="183"/>
      <c r="D522" s="179" t="s">
        <v>153</v>
      </c>
      <c r="E522" s="184" t="s">
        <v>1</v>
      </c>
      <c r="F522" s="185" t="s">
        <v>689</v>
      </c>
      <c r="H522" s="184" t="s">
        <v>1</v>
      </c>
      <c r="I522" s="186"/>
      <c r="L522" s="183"/>
      <c r="M522" s="187"/>
      <c r="N522" s="188"/>
      <c r="O522" s="188"/>
      <c r="P522" s="188"/>
      <c r="Q522" s="188"/>
      <c r="R522" s="188"/>
      <c r="S522" s="188"/>
      <c r="T522" s="189"/>
      <c r="AT522" s="184" t="s">
        <v>153</v>
      </c>
      <c r="AU522" s="184" t="s">
        <v>83</v>
      </c>
      <c r="AV522" s="13" t="s">
        <v>81</v>
      </c>
      <c r="AW522" s="13" t="s">
        <v>32</v>
      </c>
      <c r="AX522" s="13" t="s">
        <v>75</v>
      </c>
      <c r="AY522" s="184" t="s">
        <v>142</v>
      </c>
    </row>
    <row r="523" spans="2:51" s="14" customFormat="1" ht="11.25">
      <c r="B523" s="190"/>
      <c r="D523" s="179" t="s">
        <v>153</v>
      </c>
      <c r="E523" s="191" t="s">
        <v>1</v>
      </c>
      <c r="F523" s="192" t="s">
        <v>730</v>
      </c>
      <c r="H523" s="193">
        <v>15.48</v>
      </c>
      <c r="I523" s="194"/>
      <c r="L523" s="190"/>
      <c r="M523" s="195"/>
      <c r="N523" s="196"/>
      <c r="O523" s="196"/>
      <c r="P523" s="196"/>
      <c r="Q523" s="196"/>
      <c r="R523" s="196"/>
      <c r="S523" s="196"/>
      <c r="T523" s="197"/>
      <c r="AT523" s="191" t="s">
        <v>153</v>
      </c>
      <c r="AU523" s="191" t="s">
        <v>83</v>
      </c>
      <c r="AV523" s="14" t="s">
        <v>83</v>
      </c>
      <c r="AW523" s="14" t="s">
        <v>32</v>
      </c>
      <c r="AX523" s="14" t="s">
        <v>75</v>
      </c>
      <c r="AY523" s="191" t="s">
        <v>142</v>
      </c>
    </row>
    <row r="524" spans="2:51" s="13" customFormat="1" ht="11.25">
      <c r="B524" s="183"/>
      <c r="D524" s="179" t="s">
        <v>153</v>
      </c>
      <c r="E524" s="184" t="s">
        <v>1</v>
      </c>
      <c r="F524" s="185" t="s">
        <v>200</v>
      </c>
      <c r="H524" s="184" t="s">
        <v>1</v>
      </c>
      <c r="I524" s="186"/>
      <c r="L524" s="183"/>
      <c r="M524" s="187"/>
      <c r="N524" s="188"/>
      <c r="O524" s="188"/>
      <c r="P524" s="188"/>
      <c r="Q524" s="188"/>
      <c r="R524" s="188"/>
      <c r="S524" s="188"/>
      <c r="T524" s="189"/>
      <c r="AT524" s="184" t="s">
        <v>153</v>
      </c>
      <c r="AU524" s="184" t="s">
        <v>83</v>
      </c>
      <c r="AV524" s="13" t="s">
        <v>81</v>
      </c>
      <c r="AW524" s="13" t="s">
        <v>32</v>
      </c>
      <c r="AX524" s="13" t="s">
        <v>75</v>
      </c>
      <c r="AY524" s="184" t="s">
        <v>142</v>
      </c>
    </row>
    <row r="525" spans="2:51" s="14" customFormat="1" ht="11.25">
      <c r="B525" s="190"/>
      <c r="D525" s="179" t="s">
        <v>153</v>
      </c>
      <c r="E525" s="191" t="s">
        <v>1</v>
      </c>
      <c r="F525" s="192" t="s">
        <v>731</v>
      </c>
      <c r="H525" s="193">
        <v>17.38</v>
      </c>
      <c r="I525" s="194"/>
      <c r="L525" s="190"/>
      <c r="M525" s="195"/>
      <c r="N525" s="196"/>
      <c r="O525" s="196"/>
      <c r="P525" s="196"/>
      <c r="Q525" s="196"/>
      <c r="R525" s="196"/>
      <c r="S525" s="196"/>
      <c r="T525" s="197"/>
      <c r="AT525" s="191" t="s">
        <v>153</v>
      </c>
      <c r="AU525" s="191" t="s">
        <v>83</v>
      </c>
      <c r="AV525" s="14" t="s">
        <v>83</v>
      </c>
      <c r="AW525" s="14" t="s">
        <v>32</v>
      </c>
      <c r="AX525" s="14" t="s">
        <v>75</v>
      </c>
      <c r="AY525" s="191" t="s">
        <v>142</v>
      </c>
    </row>
    <row r="526" spans="2:51" s="13" customFormat="1" ht="11.25">
      <c r="B526" s="183"/>
      <c r="D526" s="179" t="s">
        <v>153</v>
      </c>
      <c r="E526" s="184" t="s">
        <v>1</v>
      </c>
      <c r="F526" s="185" t="s">
        <v>202</v>
      </c>
      <c r="H526" s="184" t="s">
        <v>1</v>
      </c>
      <c r="I526" s="186"/>
      <c r="L526" s="183"/>
      <c r="M526" s="187"/>
      <c r="N526" s="188"/>
      <c r="O526" s="188"/>
      <c r="P526" s="188"/>
      <c r="Q526" s="188"/>
      <c r="R526" s="188"/>
      <c r="S526" s="188"/>
      <c r="T526" s="189"/>
      <c r="AT526" s="184" t="s">
        <v>153</v>
      </c>
      <c r="AU526" s="184" t="s">
        <v>83</v>
      </c>
      <c r="AV526" s="13" t="s">
        <v>81</v>
      </c>
      <c r="AW526" s="13" t="s">
        <v>32</v>
      </c>
      <c r="AX526" s="13" t="s">
        <v>75</v>
      </c>
      <c r="AY526" s="184" t="s">
        <v>142</v>
      </c>
    </row>
    <row r="527" spans="2:51" s="14" customFormat="1" ht="11.25">
      <c r="B527" s="190"/>
      <c r="D527" s="179" t="s">
        <v>153</v>
      </c>
      <c r="E527" s="191" t="s">
        <v>1</v>
      </c>
      <c r="F527" s="192" t="s">
        <v>732</v>
      </c>
      <c r="H527" s="193">
        <v>12.3</v>
      </c>
      <c r="I527" s="194"/>
      <c r="L527" s="190"/>
      <c r="M527" s="195"/>
      <c r="N527" s="196"/>
      <c r="O527" s="196"/>
      <c r="P527" s="196"/>
      <c r="Q527" s="196"/>
      <c r="R527" s="196"/>
      <c r="S527" s="196"/>
      <c r="T527" s="197"/>
      <c r="AT527" s="191" t="s">
        <v>153</v>
      </c>
      <c r="AU527" s="191" t="s">
        <v>83</v>
      </c>
      <c r="AV527" s="14" t="s">
        <v>83</v>
      </c>
      <c r="AW527" s="14" t="s">
        <v>32</v>
      </c>
      <c r="AX527" s="14" t="s">
        <v>75</v>
      </c>
      <c r="AY527" s="191" t="s">
        <v>142</v>
      </c>
    </row>
    <row r="528" spans="2:51" s="14" customFormat="1" ht="11.25">
      <c r="B528" s="190"/>
      <c r="D528" s="179" t="s">
        <v>153</v>
      </c>
      <c r="E528" s="191" t="s">
        <v>1</v>
      </c>
      <c r="F528" s="192" t="s">
        <v>733</v>
      </c>
      <c r="H528" s="193">
        <v>3.84</v>
      </c>
      <c r="I528" s="194"/>
      <c r="L528" s="190"/>
      <c r="M528" s="195"/>
      <c r="N528" s="196"/>
      <c r="O528" s="196"/>
      <c r="P528" s="196"/>
      <c r="Q528" s="196"/>
      <c r="R528" s="196"/>
      <c r="S528" s="196"/>
      <c r="T528" s="197"/>
      <c r="AT528" s="191" t="s">
        <v>153</v>
      </c>
      <c r="AU528" s="191" t="s">
        <v>83</v>
      </c>
      <c r="AV528" s="14" t="s">
        <v>83</v>
      </c>
      <c r="AW528" s="14" t="s">
        <v>32</v>
      </c>
      <c r="AX528" s="14" t="s">
        <v>75</v>
      </c>
      <c r="AY528" s="191" t="s">
        <v>142</v>
      </c>
    </row>
    <row r="529" spans="2:51" s="15" customFormat="1" ht="11.25">
      <c r="B529" s="199"/>
      <c r="D529" s="179" t="s">
        <v>153</v>
      </c>
      <c r="E529" s="200" t="s">
        <v>1</v>
      </c>
      <c r="F529" s="201" t="s">
        <v>180</v>
      </c>
      <c r="H529" s="202">
        <v>49</v>
      </c>
      <c r="I529" s="203"/>
      <c r="L529" s="199"/>
      <c r="M529" s="204"/>
      <c r="N529" s="205"/>
      <c r="O529" s="205"/>
      <c r="P529" s="205"/>
      <c r="Q529" s="205"/>
      <c r="R529" s="205"/>
      <c r="S529" s="205"/>
      <c r="T529" s="206"/>
      <c r="AT529" s="200" t="s">
        <v>153</v>
      </c>
      <c r="AU529" s="200" t="s">
        <v>83</v>
      </c>
      <c r="AV529" s="15" t="s">
        <v>149</v>
      </c>
      <c r="AW529" s="15" t="s">
        <v>32</v>
      </c>
      <c r="AX529" s="15" t="s">
        <v>81</v>
      </c>
      <c r="AY529" s="200" t="s">
        <v>142</v>
      </c>
    </row>
    <row r="530" spans="1:65" s="2" customFormat="1" ht="21.75" customHeight="1">
      <c r="A530" s="32"/>
      <c r="B530" s="165"/>
      <c r="C530" s="166" t="s">
        <v>734</v>
      </c>
      <c r="D530" s="166" t="s">
        <v>144</v>
      </c>
      <c r="E530" s="167" t="s">
        <v>735</v>
      </c>
      <c r="F530" s="168" t="s">
        <v>736</v>
      </c>
      <c r="G530" s="169" t="s">
        <v>336</v>
      </c>
      <c r="H530" s="170">
        <v>49</v>
      </c>
      <c r="I530" s="171"/>
      <c r="J530" s="172">
        <f>ROUND(I530*H530,2)</f>
        <v>0</v>
      </c>
      <c r="K530" s="168" t="s">
        <v>148</v>
      </c>
      <c r="L530" s="33"/>
      <c r="M530" s="173" t="s">
        <v>1</v>
      </c>
      <c r="N530" s="174" t="s">
        <v>40</v>
      </c>
      <c r="O530" s="58"/>
      <c r="P530" s="175">
        <f>O530*H530</f>
        <v>0</v>
      </c>
      <c r="Q530" s="175">
        <v>0</v>
      </c>
      <c r="R530" s="175">
        <f>Q530*H530</f>
        <v>0</v>
      </c>
      <c r="S530" s="175">
        <v>0</v>
      </c>
      <c r="T530" s="176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77" t="s">
        <v>149</v>
      </c>
      <c r="AT530" s="177" t="s">
        <v>144</v>
      </c>
      <c r="AU530" s="177" t="s">
        <v>83</v>
      </c>
      <c r="AY530" s="17" t="s">
        <v>142</v>
      </c>
      <c r="BE530" s="178">
        <f>IF(N530="základní",J530,0)</f>
        <v>0</v>
      </c>
      <c r="BF530" s="178">
        <f>IF(N530="snížená",J530,0)</f>
        <v>0</v>
      </c>
      <c r="BG530" s="178">
        <f>IF(N530="zákl. přenesená",J530,0)</f>
        <v>0</v>
      </c>
      <c r="BH530" s="178">
        <f>IF(N530="sníž. přenesená",J530,0)</f>
        <v>0</v>
      </c>
      <c r="BI530" s="178">
        <f>IF(N530="nulová",J530,0)</f>
        <v>0</v>
      </c>
      <c r="BJ530" s="17" t="s">
        <v>81</v>
      </c>
      <c r="BK530" s="178">
        <f>ROUND(I530*H530,2)</f>
        <v>0</v>
      </c>
      <c r="BL530" s="17" t="s">
        <v>149</v>
      </c>
      <c r="BM530" s="177" t="s">
        <v>737</v>
      </c>
    </row>
    <row r="531" spans="1:47" s="2" customFormat="1" ht="29.25">
      <c r="A531" s="32"/>
      <c r="B531" s="33"/>
      <c r="C531" s="32"/>
      <c r="D531" s="179" t="s">
        <v>151</v>
      </c>
      <c r="E531" s="32"/>
      <c r="F531" s="180" t="s">
        <v>738</v>
      </c>
      <c r="G531" s="32"/>
      <c r="H531" s="32"/>
      <c r="I531" s="101"/>
      <c r="J531" s="32"/>
      <c r="K531" s="32"/>
      <c r="L531" s="33"/>
      <c r="M531" s="181"/>
      <c r="N531" s="182"/>
      <c r="O531" s="58"/>
      <c r="P531" s="58"/>
      <c r="Q531" s="58"/>
      <c r="R531" s="58"/>
      <c r="S531" s="58"/>
      <c r="T531" s="59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T531" s="17" t="s">
        <v>151</v>
      </c>
      <c r="AU531" s="17" t="s">
        <v>83</v>
      </c>
    </row>
    <row r="532" spans="1:65" s="2" customFormat="1" ht="21.75" customHeight="1">
      <c r="A532" s="32"/>
      <c r="B532" s="165"/>
      <c r="C532" s="166" t="s">
        <v>739</v>
      </c>
      <c r="D532" s="166" t="s">
        <v>144</v>
      </c>
      <c r="E532" s="167" t="s">
        <v>740</v>
      </c>
      <c r="F532" s="168" t="s">
        <v>741</v>
      </c>
      <c r="G532" s="169" t="s">
        <v>304</v>
      </c>
      <c r="H532" s="170">
        <v>0.959</v>
      </c>
      <c r="I532" s="171"/>
      <c r="J532" s="172">
        <f>ROUND(I532*H532,2)</f>
        <v>0</v>
      </c>
      <c r="K532" s="168" t="s">
        <v>148</v>
      </c>
      <c r="L532" s="33"/>
      <c r="M532" s="173" t="s">
        <v>1</v>
      </c>
      <c r="N532" s="174" t="s">
        <v>40</v>
      </c>
      <c r="O532" s="58"/>
      <c r="P532" s="175">
        <f>O532*H532</f>
        <v>0</v>
      </c>
      <c r="Q532" s="175">
        <v>1.10951</v>
      </c>
      <c r="R532" s="175">
        <f>Q532*H532</f>
        <v>1.0640200899999999</v>
      </c>
      <c r="S532" s="175">
        <v>0</v>
      </c>
      <c r="T532" s="176">
        <f>S532*H532</f>
        <v>0</v>
      </c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R532" s="177" t="s">
        <v>149</v>
      </c>
      <c r="AT532" s="177" t="s">
        <v>144</v>
      </c>
      <c r="AU532" s="177" t="s">
        <v>83</v>
      </c>
      <c r="AY532" s="17" t="s">
        <v>142</v>
      </c>
      <c r="BE532" s="178">
        <f>IF(N532="základní",J532,0)</f>
        <v>0</v>
      </c>
      <c r="BF532" s="178">
        <f>IF(N532="snížená",J532,0)</f>
        <v>0</v>
      </c>
      <c r="BG532" s="178">
        <f>IF(N532="zákl. přenesená",J532,0)</f>
        <v>0</v>
      </c>
      <c r="BH532" s="178">
        <f>IF(N532="sníž. přenesená",J532,0)</f>
        <v>0</v>
      </c>
      <c r="BI532" s="178">
        <f>IF(N532="nulová",J532,0)</f>
        <v>0</v>
      </c>
      <c r="BJ532" s="17" t="s">
        <v>81</v>
      </c>
      <c r="BK532" s="178">
        <f>ROUND(I532*H532,2)</f>
        <v>0</v>
      </c>
      <c r="BL532" s="17" t="s">
        <v>149</v>
      </c>
      <c r="BM532" s="177" t="s">
        <v>742</v>
      </c>
    </row>
    <row r="533" spans="1:47" s="2" customFormat="1" ht="19.5">
      <c r="A533" s="32"/>
      <c r="B533" s="33"/>
      <c r="C533" s="32"/>
      <c r="D533" s="179" t="s">
        <v>151</v>
      </c>
      <c r="E533" s="32"/>
      <c r="F533" s="180" t="s">
        <v>743</v>
      </c>
      <c r="G533" s="32"/>
      <c r="H533" s="32"/>
      <c r="I533" s="101"/>
      <c r="J533" s="32"/>
      <c r="K533" s="32"/>
      <c r="L533" s="33"/>
      <c r="M533" s="181"/>
      <c r="N533" s="182"/>
      <c r="O533" s="58"/>
      <c r="P533" s="58"/>
      <c r="Q533" s="58"/>
      <c r="R533" s="58"/>
      <c r="S533" s="58"/>
      <c r="T533" s="59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T533" s="17" t="s">
        <v>151</v>
      </c>
      <c r="AU533" s="17" t="s">
        <v>83</v>
      </c>
    </row>
    <row r="534" spans="1:47" s="2" customFormat="1" ht="19.5">
      <c r="A534" s="32"/>
      <c r="B534" s="33"/>
      <c r="C534" s="32"/>
      <c r="D534" s="179" t="s">
        <v>167</v>
      </c>
      <c r="E534" s="32"/>
      <c r="F534" s="198" t="s">
        <v>744</v>
      </c>
      <c r="G534" s="32"/>
      <c r="H534" s="32"/>
      <c r="I534" s="101"/>
      <c r="J534" s="32"/>
      <c r="K534" s="32"/>
      <c r="L534" s="33"/>
      <c r="M534" s="181"/>
      <c r="N534" s="182"/>
      <c r="O534" s="58"/>
      <c r="P534" s="58"/>
      <c r="Q534" s="58"/>
      <c r="R534" s="58"/>
      <c r="S534" s="58"/>
      <c r="T534" s="59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T534" s="17" t="s">
        <v>167</v>
      </c>
      <c r="AU534" s="17" t="s">
        <v>83</v>
      </c>
    </row>
    <row r="535" spans="2:51" s="13" customFormat="1" ht="11.25">
      <c r="B535" s="183"/>
      <c r="D535" s="179" t="s">
        <v>153</v>
      </c>
      <c r="E535" s="184" t="s">
        <v>1</v>
      </c>
      <c r="F535" s="185" t="s">
        <v>689</v>
      </c>
      <c r="H535" s="184" t="s">
        <v>1</v>
      </c>
      <c r="I535" s="186"/>
      <c r="L535" s="183"/>
      <c r="M535" s="187"/>
      <c r="N535" s="188"/>
      <c r="O535" s="188"/>
      <c r="P535" s="188"/>
      <c r="Q535" s="188"/>
      <c r="R535" s="188"/>
      <c r="S535" s="188"/>
      <c r="T535" s="189"/>
      <c r="AT535" s="184" t="s">
        <v>153</v>
      </c>
      <c r="AU535" s="184" t="s">
        <v>83</v>
      </c>
      <c r="AV535" s="13" t="s">
        <v>81</v>
      </c>
      <c r="AW535" s="13" t="s">
        <v>32</v>
      </c>
      <c r="AX535" s="13" t="s">
        <v>75</v>
      </c>
      <c r="AY535" s="184" t="s">
        <v>142</v>
      </c>
    </row>
    <row r="536" spans="2:51" s="14" customFormat="1" ht="11.25">
      <c r="B536" s="190"/>
      <c r="D536" s="179" t="s">
        <v>153</v>
      </c>
      <c r="E536" s="191" t="s">
        <v>1</v>
      </c>
      <c r="F536" s="192" t="s">
        <v>745</v>
      </c>
      <c r="H536" s="193">
        <v>0.296</v>
      </c>
      <c r="I536" s="194"/>
      <c r="L536" s="190"/>
      <c r="M536" s="195"/>
      <c r="N536" s="196"/>
      <c r="O536" s="196"/>
      <c r="P536" s="196"/>
      <c r="Q536" s="196"/>
      <c r="R536" s="196"/>
      <c r="S536" s="196"/>
      <c r="T536" s="197"/>
      <c r="AT536" s="191" t="s">
        <v>153</v>
      </c>
      <c r="AU536" s="191" t="s">
        <v>83</v>
      </c>
      <c r="AV536" s="14" t="s">
        <v>83</v>
      </c>
      <c r="AW536" s="14" t="s">
        <v>32</v>
      </c>
      <c r="AX536" s="14" t="s">
        <v>75</v>
      </c>
      <c r="AY536" s="191" t="s">
        <v>142</v>
      </c>
    </row>
    <row r="537" spans="2:51" s="13" customFormat="1" ht="11.25">
      <c r="B537" s="183"/>
      <c r="D537" s="179" t="s">
        <v>153</v>
      </c>
      <c r="E537" s="184" t="s">
        <v>1</v>
      </c>
      <c r="F537" s="185" t="s">
        <v>200</v>
      </c>
      <c r="H537" s="184" t="s">
        <v>1</v>
      </c>
      <c r="I537" s="186"/>
      <c r="L537" s="183"/>
      <c r="M537" s="187"/>
      <c r="N537" s="188"/>
      <c r="O537" s="188"/>
      <c r="P537" s="188"/>
      <c r="Q537" s="188"/>
      <c r="R537" s="188"/>
      <c r="S537" s="188"/>
      <c r="T537" s="189"/>
      <c r="AT537" s="184" t="s">
        <v>153</v>
      </c>
      <c r="AU537" s="184" t="s">
        <v>83</v>
      </c>
      <c r="AV537" s="13" t="s">
        <v>81</v>
      </c>
      <c r="AW537" s="13" t="s">
        <v>32</v>
      </c>
      <c r="AX537" s="13" t="s">
        <v>75</v>
      </c>
      <c r="AY537" s="184" t="s">
        <v>142</v>
      </c>
    </row>
    <row r="538" spans="2:51" s="14" customFormat="1" ht="11.25">
      <c r="B538" s="190"/>
      <c r="D538" s="179" t="s">
        <v>153</v>
      </c>
      <c r="E538" s="191" t="s">
        <v>1</v>
      </c>
      <c r="F538" s="192" t="s">
        <v>746</v>
      </c>
      <c r="H538" s="193">
        <v>0.313</v>
      </c>
      <c r="I538" s="194"/>
      <c r="L538" s="190"/>
      <c r="M538" s="195"/>
      <c r="N538" s="196"/>
      <c r="O538" s="196"/>
      <c r="P538" s="196"/>
      <c r="Q538" s="196"/>
      <c r="R538" s="196"/>
      <c r="S538" s="196"/>
      <c r="T538" s="197"/>
      <c r="AT538" s="191" t="s">
        <v>153</v>
      </c>
      <c r="AU538" s="191" t="s">
        <v>83</v>
      </c>
      <c r="AV538" s="14" t="s">
        <v>83</v>
      </c>
      <c r="AW538" s="14" t="s">
        <v>32</v>
      </c>
      <c r="AX538" s="14" t="s">
        <v>75</v>
      </c>
      <c r="AY538" s="191" t="s">
        <v>142</v>
      </c>
    </row>
    <row r="539" spans="2:51" s="13" customFormat="1" ht="11.25">
      <c r="B539" s="183"/>
      <c r="D539" s="179" t="s">
        <v>153</v>
      </c>
      <c r="E539" s="184" t="s">
        <v>1</v>
      </c>
      <c r="F539" s="185" t="s">
        <v>202</v>
      </c>
      <c r="H539" s="184" t="s">
        <v>1</v>
      </c>
      <c r="I539" s="186"/>
      <c r="L539" s="183"/>
      <c r="M539" s="187"/>
      <c r="N539" s="188"/>
      <c r="O539" s="188"/>
      <c r="P539" s="188"/>
      <c r="Q539" s="188"/>
      <c r="R539" s="188"/>
      <c r="S539" s="188"/>
      <c r="T539" s="189"/>
      <c r="AT539" s="184" t="s">
        <v>153</v>
      </c>
      <c r="AU539" s="184" t="s">
        <v>83</v>
      </c>
      <c r="AV539" s="13" t="s">
        <v>81</v>
      </c>
      <c r="AW539" s="13" t="s">
        <v>32</v>
      </c>
      <c r="AX539" s="13" t="s">
        <v>75</v>
      </c>
      <c r="AY539" s="184" t="s">
        <v>142</v>
      </c>
    </row>
    <row r="540" spans="2:51" s="14" customFormat="1" ht="11.25">
      <c r="B540" s="190"/>
      <c r="D540" s="179" t="s">
        <v>153</v>
      </c>
      <c r="E540" s="191" t="s">
        <v>1</v>
      </c>
      <c r="F540" s="192" t="s">
        <v>747</v>
      </c>
      <c r="H540" s="193">
        <v>0.35</v>
      </c>
      <c r="I540" s="194"/>
      <c r="L540" s="190"/>
      <c r="M540" s="195"/>
      <c r="N540" s="196"/>
      <c r="O540" s="196"/>
      <c r="P540" s="196"/>
      <c r="Q540" s="196"/>
      <c r="R540" s="196"/>
      <c r="S540" s="196"/>
      <c r="T540" s="197"/>
      <c r="AT540" s="191" t="s">
        <v>153</v>
      </c>
      <c r="AU540" s="191" t="s">
        <v>83</v>
      </c>
      <c r="AV540" s="14" t="s">
        <v>83</v>
      </c>
      <c r="AW540" s="14" t="s">
        <v>32</v>
      </c>
      <c r="AX540" s="14" t="s">
        <v>75</v>
      </c>
      <c r="AY540" s="191" t="s">
        <v>142</v>
      </c>
    </row>
    <row r="541" spans="2:51" s="15" customFormat="1" ht="11.25">
      <c r="B541" s="199"/>
      <c r="D541" s="179" t="s">
        <v>153</v>
      </c>
      <c r="E541" s="200" t="s">
        <v>1</v>
      </c>
      <c r="F541" s="201" t="s">
        <v>180</v>
      </c>
      <c r="H541" s="202">
        <v>0.959</v>
      </c>
      <c r="I541" s="203"/>
      <c r="L541" s="199"/>
      <c r="M541" s="204"/>
      <c r="N541" s="205"/>
      <c r="O541" s="205"/>
      <c r="P541" s="205"/>
      <c r="Q541" s="205"/>
      <c r="R541" s="205"/>
      <c r="S541" s="205"/>
      <c r="T541" s="206"/>
      <c r="AT541" s="200" t="s">
        <v>153</v>
      </c>
      <c r="AU541" s="200" t="s">
        <v>83</v>
      </c>
      <c r="AV541" s="15" t="s">
        <v>149</v>
      </c>
      <c r="AW541" s="15" t="s">
        <v>32</v>
      </c>
      <c r="AX541" s="15" t="s">
        <v>81</v>
      </c>
      <c r="AY541" s="200" t="s">
        <v>142</v>
      </c>
    </row>
    <row r="542" spans="2:63" s="12" customFormat="1" ht="22.9" customHeight="1">
      <c r="B542" s="152"/>
      <c r="D542" s="153" t="s">
        <v>74</v>
      </c>
      <c r="E542" s="163" t="s">
        <v>149</v>
      </c>
      <c r="F542" s="163" t="s">
        <v>748</v>
      </c>
      <c r="I542" s="155"/>
      <c r="J542" s="164">
        <f>BK542</f>
        <v>0</v>
      </c>
      <c r="L542" s="152"/>
      <c r="M542" s="157"/>
      <c r="N542" s="158"/>
      <c r="O542" s="158"/>
      <c r="P542" s="159">
        <f>SUM(P543:P579)</f>
        <v>0</v>
      </c>
      <c r="Q542" s="158"/>
      <c r="R542" s="159">
        <f>SUM(R543:R579)</f>
        <v>316.7641727999999</v>
      </c>
      <c r="S542" s="158"/>
      <c r="T542" s="160">
        <f>SUM(T543:T579)</f>
        <v>0</v>
      </c>
      <c r="AR542" s="153" t="s">
        <v>81</v>
      </c>
      <c r="AT542" s="161" t="s">
        <v>74</v>
      </c>
      <c r="AU542" s="161" t="s">
        <v>81</v>
      </c>
      <c r="AY542" s="153" t="s">
        <v>142</v>
      </c>
      <c r="BK542" s="162">
        <f>SUM(BK543:BK579)</f>
        <v>0</v>
      </c>
    </row>
    <row r="543" spans="1:65" s="2" customFormat="1" ht="16.5" customHeight="1">
      <c r="A543" s="32"/>
      <c r="B543" s="165"/>
      <c r="C543" s="166" t="s">
        <v>749</v>
      </c>
      <c r="D543" s="166" t="s">
        <v>144</v>
      </c>
      <c r="E543" s="167" t="s">
        <v>750</v>
      </c>
      <c r="F543" s="168" t="s">
        <v>751</v>
      </c>
      <c r="G543" s="169" t="s">
        <v>164</v>
      </c>
      <c r="H543" s="170">
        <v>5.96</v>
      </c>
      <c r="I543" s="171"/>
      <c r="J543" s="172">
        <f>ROUND(I543*H543,2)</f>
        <v>0</v>
      </c>
      <c r="K543" s="168" t="s">
        <v>148</v>
      </c>
      <c r="L543" s="33"/>
      <c r="M543" s="173" t="s">
        <v>1</v>
      </c>
      <c r="N543" s="174" t="s">
        <v>40</v>
      </c>
      <c r="O543" s="58"/>
      <c r="P543" s="175">
        <f>O543*H543</f>
        <v>0</v>
      </c>
      <c r="Q543" s="175">
        <v>0</v>
      </c>
      <c r="R543" s="175">
        <f>Q543*H543</f>
        <v>0</v>
      </c>
      <c r="S543" s="175">
        <v>0</v>
      </c>
      <c r="T543" s="176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77" t="s">
        <v>149</v>
      </c>
      <c r="AT543" s="177" t="s">
        <v>144</v>
      </c>
      <c r="AU543" s="177" t="s">
        <v>83</v>
      </c>
      <c r="AY543" s="17" t="s">
        <v>142</v>
      </c>
      <c r="BE543" s="178">
        <f>IF(N543="základní",J543,0)</f>
        <v>0</v>
      </c>
      <c r="BF543" s="178">
        <f>IF(N543="snížená",J543,0)</f>
        <v>0</v>
      </c>
      <c r="BG543" s="178">
        <f>IF(N543="zákl. přenesená",J543,0)</f>
        <v>0</v>
      </c>
      <c r="BH543" s="178">
        <f>IF(N543="sníž. přenesená",J543,0)</f>
        <v>0</v>
      </c>
      <c r="BI543" s="178">
        <f>IF(N543="nulová",J543,0)</f>
        <v>0</v>
      </c>
      <c r="BJ543" s="17" t="s">
        <v>81</v>
      </c>
      <c r="BK543" s="178">
        <f>ROUND(I543*H543,2)</f>
        <v>0</v>
      </c>
      <c r="BL543" s="17" t="s">
        <v>149</v>
      </c>
      <c r="BM543" s="177" t="s">
        <v>752</v>
      </c>
    </row>
    <row r="544" spans="1:47" s="2" customFormat="1" ht="19.5">
      <c r="A544" s="32"/>
      <c r="B544" s="33"/>
      <c r="C544" s="32"/>
      <c r="D544" s="179" t="s">
        <v>151</v>
      </c>
      <c r="E544" s="32"/>
      <c r="F544" s="180" t="s">
        <v>753</v>
      </c>
      <c r="G544" s="32"/>
      <c r="H544" s="32"/>
      <c r="I544" s="101"/>
      <c r="J544" s="32"/>
      <c r="K544" s="32"/>
      <c r="L544" s="33"/>
      <c r="M544" s="181"/>
      <c r="N544" s="182"/>
      <c r="O544" s="58"/>
      <c r="P544" s="58"/>
      <c r="Q544" s="58"/>
      <c r="R544" s="58"/>
      <c r="S544" s="58"/>
      <c r="T544" s="59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T544" s="17" t="s">
        <v>151</v>
      </c>
      <c r="AU544" s="17" t="s">
        <v>83</v>
      </c>
    </row>
    <row r="545" spans="1:47" s="2" customFormat="1" ht="19.5">
      <c r="A545" s="32"/>
      <c r="B545" s="33"/>
      <c r="C545" s="32"/>
      <c r="D545" s="179" t="s">
        <v>167</v>
      </c>
      <c r="E545" s="32"/>
      <c r="F545" s="198" t="s">
        <v>168</v>
      </c>
      <c r="G545" s="32"/>
      <c r="H545" s="32"/>
      <c r="I545" s="101"/>
      <c r="J545" s="32"/>
      <c r="K545" s="32"/>
      <c r="L545" s="33"/>
      <c r="M545" s="181"/>
      <c r="N545" s="182"/>
      <c r="O545" s="58"/>
      <c r="P545" s="58"/>
      <c r="Q545" s="58"/>
      <c r="R545" s="58"/>
      <c r="S545" s="58"/>
      <c r="T545" s="59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T545" s="17" t="s">
        <v>167</v>
      </c>
      <c r="AU545" s="17" t="s">
        <v>83</v>
      </c>
    </row>
    <row r="546" spans="2:51" s="13" customFormat="1" ht="11.25">
      <c r="B546" s="183"/>
      <c r="D546" s="179" t="s">
        <v>153</v>
      </c>
      <c r="E546" s="184" t="s">
        <v>1</v>
      </c>
      <c r="F546" s="185" t="s">
        <v>215</v>
      </c>
      <c r="H546" s="184" t="s">
        <v>1</v>
      </c>
      <c r="I546" s="186"/>
      <c r="L546" s="183"/>
      <c r="M546" s="187"/>
      <c r="N546" s="188"/>
      <c r="O546" s="188"/>
      <c r="P546" s="188"/>
      <c r="Q546" s="188"/>
      <c r="R546" s="188"/>
      <c r="S546" s="188"/>
      <c r="T546" s="189"/>
      <c r="AT546" s="184" t="s">
        <v>153</v>
      </c>
      <c r="AU546" s="184" t="s">
        <v>83</v>
      </c>
      <c r="AV546" s="13" t="s">
        <v>81</v>
      </c>
      <c r="AW546" s="13" t="s">
        <v>32</v>
      </c>
      <c r="AX546" s="13" t="s">
        <v>75</v>
      </c>
      <c r="AY546" s="184" t="s">
        <v>142</v>
      </c>
    </row>
    <row r="547" spans="2:51" s="14" customFormat="1" ht="11.25">
      <c r="B547" s="190"/>
      <c r="D547" s="179" t="s">
        <v>153</v>
      </c>
      <c r="E547" s="191" t="s">
        <v>1</v>
      </c>
      <c r="F547" s="192" t="s">
        <v>754</v>
      </c>
      <c r="H547" s="193">
        <v>5.96</v>
      </c>
      <c r="I547" s="194"/>
      <c r="L547" s="190"/>
      <c r="M547" s="195"/>
      <c r="N547" s="196"/>
      <c r="O547" s="196"/>
      <c r="P547" s="196"/>
      <c r="Q547" s="196"/>
      <c r="R547" s="196"/>
      <c r="S547" s="196"/>
      <c r="T547" s="197"/>
      <c r="AT547" s="191" t="s">
        <v>153</v>
      </c>
      <c r="AU547" s="191" t="s">
        <v>83</v>
      </c>
      <c r="AV547" s="14" t="s">
        <v>83</v>
      </c>
      <c r="AW547" s="14" t="s">
        <v>32</v>
      </c>
      <c r="AX547" s="14" t="s">
        <v>81</v>
      </c>
      <c r="AY547" s="191" t="s">
        <v>142</v>
      </c>
    </row>
    <row r="548" spans="1:65" s="2" customFormat="1" ht="21.75" customHeight="1">
      <c r="A548" s="32"/>
      <c r="B548" s="165"/>
      <c r="C548" s="166" t="s">
        <v>755</v>
      </c>
      <c r="D548" s="166" t="s">
        <v>144</v>
      </c>
      <c r="E548" s="167" t="s">
        <v>756</v>
      </c>
      <c r="F548" s="168" t="s">
        <v>757</v>
      </c>
      <c r="G548" s="169" t="s">
        <v>164</v>
      </c>
      <c r="H548" s="170">
        <v>56.254</v>
      </c>
      <c r="I548" s="171"/>
      <c r="J548" s="172">
        <f>ROUND(I548*H548,2)</f>
        <v>0</v>
      </c>
      <c r="K548" s="168" t="s">
        <v>148</v>
      </c>
      <c r="L548" s="33"/>
      <c r="M548" s="173" t="s">
        <v>1</v>
      </c>
      <c r="N548" s="174" t="s">
        <v>40</v>
      </c>
      <c r="O548" s="58"/>
      <c r="P548" s="175">
        <f>O548*H548</f>
        <v>0</v>
      </c>
      <c r="Q548" s="175">
        <v>1.9968</v>
      </c>
      <c r="R548" s="175">
        <f>Q548*H548</f>
        <v>112.3279872</v>
      </c>
      <c r="S548" s="175">
        <v>0</v>
      </c>
      <c r="T548" s="176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77" t="s">
        <v>149</v>
      </c>
      <c r="AT548" s="177" t="s">
        <v>144</v>
      </c>
      <c r="AU548" s="177" t="s">
        <v>83</v>
      </c>
      <c r="AY548" s="17" t="s">
        <v>142</v>
      </c>
      <c r="BE548" s="178">
        <f>IF(N548="základní",J548,0)</f>
        <v>0</v>
      </c>
      <c r="BF548" s="178">
        <f>IF(N548="snížená",J548,0)</f>
        <v>0</v>
      </c>
      <c r="BG548" s="178">
        <f>IF(N548="zákl. přenesená",J548,0)</f>
        <v>0</v>
      </c>
      <c r="BH548" s="178">
        <f>IF(N548="sníž. přenesená",J548,0)</f>
        <v>0</v>
      </c>
      <c r="BI548" s="178">
        <f>IF(N548="nulová",J548,0)</f>
        <v>0</v>
      </c>
      <c r="BJ548" s="17" t="s">
        <v>81</v>
      </c>
      <c r="BK548" s="178">
        <f>ROUND(I548*H548,2)</f>
        <v>0</v>
      </c>
      <c r="BL548" s="17" t="s">
        <v>149</v>
      </c>
      <c r="BM548" s="177" t="s">
        <v>758</v>
      </c>
    </row>
    <row r="549" spans="1:47" s="2" customFormat="1" ht="19.5">
      <c r="A549" s="32"/>
      <c r="B549" s="33"/>
      <c r="C549" s="32"/>
      <c r="D549" s="179" t="s">
        <v>151</v>
      </c>
      <c r="E549" s="32"/>
      <c r="F549" s="180" t="s">
        <v>759</v>
      </c>
      <c r="G549" s="32"/>
      <c r="H549" s="32"/>
      <c r="I549" s="101"/>
      <c r="J549" s="32"/>
      <c r="K549" s="32"/>
      <c r="L549" s="33"/>
      <c r="M549" s="181"/>
      <c r="N549" s="182"/>
      <c r="O549" s="58"/>
      <c r="P549" s="58"/>
      <c r="Q549" s="58"/>
      <c r="R549" s="58"/>
      <c r="S549" s="58"/>
      <c r="T549" s="59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T549" s="17" t="s">
        <v>151</v>
      </c>
      <c r="AU549" s="17" t="s">
        <v>83</v>
      </c>
    </row>
    <row r="550" spans="1:47" s="2" customFormat="1" ht="19.5">
      <c r="A550" s="32"/>
      <c r="B550" s="33"/>
      <c r="C550" s="32"/>
      <c r="D550" s="179" t="s">
        <v>167</v>
      </c>
      <c r="E550" s="32"/>
      <c r="F550" s="198" t="s">
        <v>168</v>
      </c>
      <c r="G550" s="32"/>
      <c r="H550" s="32"/>
      <c r="I550" s="101"/>
      <c r="J550" s="32"/>
      <c r="K550" s="32"/>
      <c r="L550" s="33"/>
      <c r="M550" s="181"/>
      <c r="N550" s="182"/>
      <c r="O550" s="58"/>
      <c r="P550" s="58"/>
      <c r="Q550" s="58"/>
      <c r="R550" s="58"/>
      <c r="S550" s="58"/>
      <c r="T550" s="59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T550" s="17" t="s">
        <v>167</v>
      </c>
      <c r="AU550" s="17" t="s">
        <v>83</v>
      </c>
    </row>
    <row r="551" spans="2:51" s="13" customFormat="1" ht="11.25">
      <c r="B551" s="183"/>
      <c r="D551" s="179" t="s">
        <v>153</v>
      </c>
      <c r="E551" s="184" t="s">
        <v>1</v>
      </c>
      <c r="F551" s="185" t="s">
        <v>760</v>
      </c>
      <c r="H551" s="184" t="s">
        <v>1</v>
      </c>
      <c r="I551" s="186"/>
      <c r="L551" s="183"/>
      <c r="M551" s="187"/>
      <c r="N551" s="188"/>
      <c r="O551" s="188"/>
      <c r="P551" s="188"/>
      <c r="Q551" s="188"/>
      <c r="R551" s="188"/>
      <c r="S551" s="188"/>
      <c r="T551" s="189"/>
      <c r="AT551" s="184" t="s">
        <v>153</v>
      </c>
      <c r="AU551" s="184" t="s">
        <v>83</v>
      </c>
      <c r="AV551" s="13" t="s">
        <v>81</v>
      </c>
      <c r="AW551" s="13" t="s">
        <v>32</v>
      </c>
      <c r="AX551" s="13" t="s">
        <v>75</v>
      </c>
      <c r="AY551" s="184" t="s">
        <v>142</v>
      </c>
    </row>
    <row r="552" spans="2:51" s="13" customFormat="1" ht="11.25">
      <c r="B552" s="183"/>
      <c r="D552" s="179" t="s">
        <v>153</v>
      </c>
      <c r="E552" s="184" t="s">
        <v>1</v>
      </c>
      <c r="F552" s="185" t="s">
        <v>761</v>
      </c>
      <c r="H552" s="184" t="s">
        <v>1</v>
      </c>
      <c r="I552" s="186"/>
      <c r="L552" s="183"/>
      <c r="M552" s="187"/>
      <c r="N552" s="188"/>
      <c r="O552" s="188"/>
      <c r="P552" s="188"/>
      <c r="Q552" s="188"/>
      <c r="R552" s="188"/>
      <c r="S552" s="188"/>
      <c r="T552" s="189"/>
      <c r="AT552" s="184" t="s">
        <v>153</v>
      </c>
      <c r="AU552" s="184" t="s">
        <v>83</v>
      </c>
      <c r="AV552" s="13" t="s">
        <v>81</v>
      </c>
      <c r="AW552" s="13" t="s">
        <v>32</v>
      </c>
      <c r="AX552" s="13" t="s">
        <v>75</v>
      </c>
      <c r="AY552" s="184" t="s">
        <v>142</v>
      </c>
    </row>
    <row r="553" spans="2:51" s="14" customFormat="1" ht="11.25">
      <c r="B553" s="190"/>
      <c r="D553" s="179" t="s">
        <v>153</v>
      </c>
      <c r="E553" s="191" t="s">
        <v>1</v>
      </c>
      <c r="F553" s="192" t="s">
        <v>762</v>
      </c>
      <c r="H553" s="193">
        <v>42.914</v>
      </c>
      <c r="I553" s="194"/>
      <c r="L553" s="190"/>
      <c r="M553" s="195"/>
      <c r="N553" s="196"/>
      <c r="O553" s="196"/>
      <c r="P553" s="196"/>
      <c r="Q553" s="196"/>
      <c r="R553" s="196"/>
      <c r="S553" s="196"/>
      <c r="T553" s="197"/>
      <c r="AT553" s="191" t="s">
        <v>153</v>
      </c>
      <c r="AU553" s="191" t="s">
        <v>83</v>
      </c>
      <c r="AV553" s="14" t="s">
        <v>83</v>
      </c>
      <c r="AW553" s="14" t="s">
        <v>32</v>
      </c>
      <c r="AX553" s="14" t="s">
        <v>75</v>
      </c>
      <c r="AY553" s="191" t="s">
        <v>142</v>
      </c>
    </row>
    <row r="554" spans="2:51" s="13" customFormat="1" ht="11.25">
      <c r="B554" s="183"/>
      <c r="D554" s="179" t="s">
        <v>153</v>
      </c>
      <c r="E554" s="184" t="s">
        <v>1</v>
      </c>
      <c r="F554" s="185" t="s">
        <v>763</v>
      </c>
      <c r="H554" s="184" t="s">
        <v>1</v>
      </c>
      <c r="I554" s="186"/>
      <c r="L554" s="183"/>
      <c r="M554" s="187"/>
      <c r="N554" s="188"/>
      <c r="O554" s="188"/>
      <c r="P554" s="188"/>
      <c r="Q554" s="188"/>
      <c r="R554" s="188"/>
      <c r="S554" s="188"/>
      <c r="T554" s="189"/>
      <c r="AT554" s="184" t="s">
        <v>153</v>
      </c>
      <c r="AU554" s="184" t="s">
        <v>83</v>
      </c>
      <c r="AV554" s="13" t="s">
        <v>81</v>
      </c>
      <c r="AW554" s="13" t="s">
        <v>32</v>
      </c>
      <c r="AX554" s="13" t="s">
        <v>75</v>
      </c>
      <c r="AY554" s="184" t="s">
        <v>142</v>
      </c>
    </row>
    <row r="555" spans="2:51" s="14" customFormat="1" ht="11.25">
      <c r="B555" s="190"/>
      <c r="D555" s="179" t="s">
        <v>153</v>
      </c>
      <c r="E555" s="191" t="s">
        <v>1</v>
      </c>
      <c r="F555" s="192" t="s">
        <v>764</v>
      </c>
      <c r="H555" s="193">
        <v>13.34</v>
      </c>
      <c r="I555" s="194"/>
      <c r="L555" s="190"/>
      <c r="M555" s="195"/>
      <c r="N555" s="196"/>
      <c r="O555" s="196"/>
      <c r="P555" s="196"/>
      <c r="Q555" s="196"/>
      <c r="R555" s="196"/>
      <c r="S555" s="196"/>
      <c r="T555" s="197"/>
      <c r="AT555" s="191" t="s">
        <v>153</v>
      </c>
      <c r="AU555" s="191" t="s">
        <v>83</v>
      </c>
      <c r="AV555" s="14" t="s">
        <v>83</v>
      </c>
      <c r="AW555" s="14" t="s">
        <v>32</v>
      </c>
      <c r="AX555" s="14" t="s">
        <v>75</v>
      </c>
      <c r="AY555" s="191" t="s">
        <v>142</v>
      </c>
    </row>
    <row r="556" spans="2:51" s="15" customFormat="1" ht="11.25">
      <c r="B556" s="199"/>
      <c r="D556" s="179" t="s">
        <v>153</v>
      </c>
      <c r="E556" s="200" t="s">
        <v>1</v>
      </c>
      <c r="F556" s="201" t="s">
        <v>180</v>
      </c>
      <c r="H556" s="202">
        <v>56.254000000000005</v>
      </c>
      <c r="I556" s="203"/>
      <c r="L556" s="199"/>
      <c r="M556" s="204"/>
      <c r="N556" s="205"/>
      <c r="O556" s="205"/>
      <c r="P556" s="205"/>
      <c r="Q556" s="205"/>
      <c r="R556" s="205"/>
      <c r="S556" s="205"/>
      <c r="T556" s="206"/>
      <c r="AT556" s="200" t="s">
        <v>153</v>
      </c>
      <c r="AU556" s="200" t="s">
        <v>83</v>
      </c>
      <c r="AV556" s="15" t="s">
        <v>149</v>
      </c>
      <c r="AW556" s="15" t="s">
        <v>32</v>
      </c>
      <c r="AX556" s="15" t="s">
        <v>81</v>
      </c>
      <c r="AY556" s="200" t="s">
        <v>142</v>
      </c>
    </row>
    <row r="557" spans="1:65" s="2" customFormat="1" ht="21.75" customHeight="1">
      <c r="A557" s="32"/>
      <c r="B557" s="165"/>
      <c r="C557" s="166" t="s">
        <v>765</v>
      </c>
      <c r="D557" s="166" t="s">
        <v>144</v>
      </c>
      <c r="E557" s="167" t="s">
        <v>766</v>
      </c>
      <c r="F557" s="168" t="s">
        <v>767</v>
      </c>
      <c r="G557" s="169" t="s">
        <v>164</v>
      </c>
      <c r="H557" s="170">
        <v>98.203</v>
      </c>
      <c r="I557" s="171"/>
      <c r="J557" s="172">
        <f>ROUND(I557*H557,2)</f>
        <v>0</v>
      </c>
      <c r="K557" s="168" t="s">
        <v>148</v>
      </c>
      <c r="L557" s="33"/>
      <c r="M557" s="173" t="s">
        <v>1</v>
      </c>
      <c r="N557" s="174" t="s">
        <v>40</v>
      </c>
      <c r="O557" s="58"/>
      <c r="P557" s="175">
        <f>O557*H557</f>
        <v>0</v>
      </c>
      <c r="Q557" s="175">
        <v>1.9968</v>
      </c>
      <c r="R557" s="175">
        <f>Q557*H557</f>
        <v>196.0917504</v>
      </c>
      <c r="S557" s="175">
        <v>0</v>
      </c>
      <c r="T557" s="176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77" t="s">
        <v>149</v>
      </c>
      <c r="AT557" s="177" t="s">
        <v>144</v>
      </c>
      <c r="AU557" s="177" t="s">
        <v>83</v>
      </c>
      <c r="AY557" s="17" t="s">
        <v>142</v>
      </c>
      <c r="BE557" s="178">
        <f>IF(N557="základní",J557,0)</f>
        <v>0</v>
      </c>
      <c r="BF557" s="178">
        <f>IF(N557="snížená",J557,0)</f>
        <v>0</v>
      </c>
      <c r="BG557" s="178">
        <f>IF(N557="zákl. přenesená",J557,0)</f>
        <v>0</v>
      </c>
      <c r="BH557" s="178">
        <f>IF(N557="sníž. přenesená",J557,0)</f>
        <v>0</v>
      </c>
      <c r="BI557" s="178">
        <f>IF(N557="nulová",J557,0)</f>
        <v>0</v>
      </c>
      <c r="BJ557" s="17" t="s">
        <v>81</v>
      </c>
      <c r="BK557" s="178">
        <f>ROUND(I557*H557,2)</f>
        <v>0</v>
      </c>
      <c r="BL557" s="17" t="s">
        <v>149</v>
      </c>
      <c r="BM557" s="177" t="s">
        <v>768</v>
      </c>
    </row>
    <row r="558" spans="1:47" s="2" customFormat="1" ht="19.5">
      <c r="A558" s="32"/>
      <c r="B558" s="33"/>
      <c r="C558" s="32"/>
      <c r="D558" s="179" t="s">
        <v>151</v>
      </c>
      <c r="E558" s="32"/>
      <c r="F558" s="180" t="s">
        <v>769</v>
      </c>
      <c r="G558" s="32"/>
      <c r="H558" s="32"/>
      <c r="I558" s="101"/>
      <c r="J558" s="32"/>
      <c r="K558" s="32"/>
      <c r="L558" s="33"/>
      <c r="M558" s="181"/>
      <c r="N558" s="182"/>
      <c r="O558" s="58"/>
      <c r="P558" s="58"/>
      <c r="Q558" s="58"/>
      <c r="R558" s="58"/>
      <c r="S558" s="58"/>
      <c r="T558" s="59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T558" s="17" t="s">
        <v>151</v>
      </c>
      <c r="AU558" s="17" t="s">
        <v>83</v>
      </c>
    </row>
    <row r="559" spans="1:47" s="2" customFormat="1" ht="19.5">
      <c r="A559" s="32"/>
      <c r="B559" s="33"/>
      <c r="C559" s="32"/>
      <c r="D559" s="179" t="s">
        <v>167</v>
      </c>
      <c r="E559" s="32"/>
      <c r="F559" s="198" t="s">
        <v>168</v>
      </c>
      <c r="G559" s="32"/>
      <c r="H559" s="32"/>
      <c r="I559" s="101"/>
      <c r="J559" s="32"/>
      <c r="K559" s="32"/>
      <c r="L559" s="33"/>
      <c r="M559" s="181"/>
      <c r="N559" s="182"/>
      <c r="O559" s="58"/>
      <c r="P559" s="58"/>
      <c r="Q559" s="58"/>
      <c r="R559" s="58"/>
      <c r="S559" s="58"/>
      <c r="T559" s="59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T559" s="17" t="s">
        <v>167</v>
      </c>
      <c r="AU559" s="17" t="s">
        <v>83</v>
      </c>
    </row>
    <row r="560" spans="2:51" s="13" customFormat="1" ht="11.25">
      <c r="B560" s="183"/>
      <c r="D560" s="179" t="s">
        <v>153</v>
      </c>
      <c r="E560" s="184" t="s">
        <v>1</v>
      </c>
      <c r="F560" s="185" t="s">
        <v>761</v>
      </c>
      <c r="H560" s="184" t="s">
        <v>1</v>
      </c>
      <c r="I560" s="186"/>
      <c r="L560" s="183"/>
      <c r="M560" s="187"/>
      <c r="N560" s="188"/>
      <c r="O560" s="188"/>
      <c r="P560" s="188"/>
      <c r="Q560" s="188"/>
      <c r="R560" s="188"/>
      <c r="S560" s="188"/>
      <c r="T560" s="189"/>
      <c r="AT560" s="184" t="s">
        <v>153</v>
      </c>
      <c r="AU560" s="184" t="s">
        <v>83</v>
      </c>
      <c r="AV560" s="13" t="s">
        <v>81</v>
      </c>
      <c r="AW560" s="13" t="s">
        <v>32</v>
      </c>
      <c r="AX560" s="13" t="s">
        <v>75</v>
      </c>
      <c r="AY560" s="184" t="s">
        <v>142</v>
      </c>
    </row>
    <row r="561" spans="2:51" s="14" customFormat="1" ht="11.25">
      <c r="B561" s="190"/>
      <c r="D561" s="179" t="s">
        <v>153</v>
      </c>
      <c r="E561" s="191" t="s">
        <v>1</v>
      </c>
      <c r="F561" s="192" t="s">
        <v>770</v>
      </c>
      <c r="H561" s="193">
        <v>74.915</v>
      </c>
      <c r="I561" s="194"/>
      <c r="L561" s="190"/>
      <c r="M561" s="195"/>
      <c r="N561" s="196"/>
      <c r="O561" s="196"/>
      <c r="P561" s="196"/>
      <c r="Q561" s="196"/>
      <c r="R561" s="196"/>
      <c r="S561" s="196"/>
      <c r="T561" s="197"/>
      <c r="AT561" s="191" t="s">
        <v>153</v>
      </c>
      <c r="AU561" s="191" t="s">
        <v>83</v>
      </c>
      <c r="AV561" s="14" t="s">
        <v>83</v>
      </c>
      <c r="AW561" s="14" t="s">
        <v>32</v>
      </c>
      <c r="AX561" s="14" t="s">
        <v>75</v>
      </c>
      <c r="AY561" s="191" t="s">
        <v>142</v>
      </c>
    </row>
    <row r="562" spans="2:51" s="13" customFormat="1" ht="11.25">
      <c r="B562" s="183"/>
      <c r="D562" s="179" t="s">
        <v>153</v>
      </c>
      <c r="E562" s="184" t="s">
        <v>1</v>
      </c>
      <c r="F562" s="185" t="s">
        <v>763</v>
      </c>
      <c r="H562" s="184" t="s">
        <v>1</v>
      </c>
      <c r="I562" s="186"/>
      <c r="L562" s="183"/>
      <c r="M562" s="187"/>
      <c r="N562" s="188"/>
      <c r="O562" s="188"/>
      <c r="P562" s="188"/>
      <c r="Q562" s="188"/>
      <c r="R562" s="188"/>
      <c r="S562" s="188"/>
      <c r="T562" s="189"/>
      <c r="AT562" s="184" t="s">
        <v>153</v>
      </c>
      <c r="AU562" s="184" t="s">
        <v>83</v>
      </c>
      <c r="AV562" s="13" t="s">
        <v>81</v>
      </c>
      <c r="AW562" s="13" t="s">
        <v>32</v>
      </c>
      <c r="AX562" s="13" t="s">
        <v>75</v>
      </c>
      <c r="AY562" s="184" t="s">
        <v>142</v>
      </c>
    </row>
    <row r="563" spans="2:51" s="14" customFormat="1" ht="11.25">
      <c r="B563" s="190"/>
      <c r="D563" s="179" t="s">
        <v>153</v>
      </c>
      <c r="E563" s="191" t="s">
        <v>1</v>
      </c>
      <c r="F563" s="192" t="s">
        <v>771</v>
      </c>
      <c r="H563" s="193">
        <v>23.288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1" t="s">
        <v>153</v>
      </c>
      <c r="AU563" s="191" t="s">
        <v>83</v>
      </c>
      <c r="AV563" s="14" t="s">
        <v>83</v>
      </c>
      <c r="AW563" s="14" t="s">
        <v>32</v>
      </c>
      <c r="AX563" s="14" t="s">
        <v>75</v>
      </c>
      <c r="AY563" s="191" t="s">
        <v>142</v>
      </c>
    </row>
    <row r="564" spans="2:51" s="15" customFormat="1" ht="11.25">
      <c r="B564" s="199"/>
      <c r="D564" s="179" t="s">
        <v>153</v>
      </c>
      <c r="E564" s="200" t="s">
        <v>1</v>
      </c>
      <c r="F564" s="201" t="s">
        <v>180</v>
      </c>
      <c r="H564" s="202">
        <v>98.203</v>
      </c>
      <c r="I564" s="203"/>
      <c r="L564" s="199"/>
      <c r="M564" s="204"/>
      <c r="N564" s="205"/>
      <c r="O564" s="205"/>
      <c r="P564" s="205"/>
      <c r="Q564" s="205"/>
      <c r="R564" s="205"/>
      <c r="S564" s="205"/>
      <c r="T564" s="206"/>
      <c r="AT564" s="200" t="s">
        <v>153</v>
      </c>
      <c r="AU564" s="200" t="s">
        <v>83</v>
      </c>
      <c r="AV564" s="15" t="s">
        <v>149</v>
      </c>
      <c r="AW564" s="15" t="s">
        <v>32</v>
      </c>
      <c r="AX564" s="15" t="s">
        <v>81</v>
      </c>
      <c r="AY564" s="200" t="s">
        <v>142</v>
      </c>
    </row>
    <row r="565" spans="1:65" s="2" customFormat="1" ht="21.75" customHeight="1">
      <c r="A565" s="32"/>
      <c r="B565" s="165"/>
      <c r="C565" s="166" t="s">
        <v>772</v>
      </c>
      <c r="D565" s="166" t="s">
        <v>144</v>
      </c>
      <c r="E565" s="167" t="s">
        <v>773</v>
      </c>
      <c r="F565" s="168" t="s">
        <v>774</v>
      </c>
      <c r="G565" s="169" t="s">
        <v>336</v>
      </c>
      <c r="H565" s="170">
        <v>7.2</v>
      </c>
      <c r="I565" s="171"/>
      <c r="J565" s="172">
        <f>ROUND(I565*H565,2)</f>
        <v>0</v>
      </c>
      <c r="K565" s="168" t="s">
        <v>148</v>
      </c>
      <c r="L565" s="33"/>
      <c r="M565" s="173" t="s">
        <v>1</v>
      </c>
      <c r="N565" s="174" t="s">
        <v>40</v>
      </c>
      <c r="O565" s="58"/>
      <c r="P565" s="175">
        <f>O565*H565</f>
        <v>0</v>
      </c>
      <c r="Q565" s="175">
        <v>0.81209</v>
      </c>
      <c r="R565" s="175">
        <f>Q565*H565</f>
        <v>5.847048</v>
      </c>
      <c r="S565" s="175">
        <v>0</v>
      </c>
      <c r="T565" s="176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77" t="s">
        <v>149</v>
      </c>
      <c r="AT565" s="177" t="s">
        <v>144</v>
      </c>
      <c r="AU565" s="177" t="s">
        <v>83</v>
      </c>
      <c r="AY565" s="17" t="s">
        <v>142</v>
      </c>
      <c r="BE565" s="178">
        <f>IF(N565="základní",J565,0)</f>
        <v>0</v>
      </c>
      <c r="BF565" s="178">
        <f>IF(N565="snížená",J565,0)</f>
        <v>0</v>
      </c>
      <c r="BG565" s="178">
        <f>IF(N565="zákl. přenesená",J565,0)</f>
        <v>0</v>
      </c>
      <c r="BH565" s="178">
        <f>IF(N565="sníž. přenesená",J565,0)</f>
        <v>0</v>
      </c>
      <c r="BI565" s="178">
        <f>IF(N565="nulová",J565,0)</f>
        <v>0</v>
      </c>
      <c r="BJ565" s="17" t="s">
        <v>81</v>
      </c>
      <c r="BK565" s="178">
        <f>ROUND(I565*H565,2)</f>
        <v>0</v>
      </c>
      <c r="BL565" s="17" t="s">
        <v>149</v>
      </c>
      <c r="BM565" s="177" t="s">
        <v>775</v>
      </c>
    </row>
    <row r="566" spans="1:47" s="2" customFormat="1" ht="29.25">
      <c r="A566" s="32"/>
      <c r="B566" s="33"/>
      <c r="C566" s="32"/>
      <c r="D566" s="179" t="s">
        <v>151</v>
      </c>
      <c r="E566" s="32"/>
      <c r="F566" s="180" t="s">
        <v>776</v>
      </c>
      <c r="G566" s="32"/>
      <c r="H566" s="32"/>
      <c r="I566" s="101"/>
      <c r="J566" s="32"/>
      <c r="K566" s="32"/>
      <c r="L566" s="33"/>
      <c r="M566" s="181"/>
      <c r="N566" s="182"/>
      <c r="O566" s="58"/>
      <c r="P566" s="58"/>
      <c r="Q566" s="58"/>
      <c r="R566" s="58"/>
      <c r="S566" s="58"/>
      <c r="T566" s="59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T566" s="17" t="s">
        <v>151</v>
      </c>
      <c r="AU566" s="17" t="s">
        <v>83</v>
      </c>
    </row>
    <row r="567" spans="1:47" s="2" customFormat="1" ht="19.5">
      <c r="A567" s="32"/>
      <c r="B567" s="33"/>
      <c r="C567" s="32"/>
      <c r="D567" s="179" t="s">
        <v>167</v>
      </c>
      <c r="E567" s="32"/>
      <c r="F567" s="198" t="s">
        <v>168</v>
      </c>
      <c r="G567" s="32"/>
      <c r="H567" s="32"/>
      <c r="I567" s="101"/>
      <c r="J567" s="32"/>
      <c r="K567" s="32"/>
      <c r="L567" s="33"/>
      <c r="M567" s="181"/>
      <c r="N567" s="182"/>
      <c r="O567" s="58"/>
      <c r="P567" s="58"/>
      <c r="Q567" s="58"/>
      <c r="R567" s="58"/>
      <c r="S567" s="58"/>
      <c r="T567" s="59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T567" s="17" t="s">
        <v>167</v>
      </c>
      <c r="AU567" s="17" t="s">
        <v>83</v>
      </c>
    </row>
    <row r="568" spans="2:51" s="13" customFormat="1" ht="11.25">
      <c r="B568" s="183"/>
      <c r="D568" s="179" t="s">
        <v>153</v>
      </c>
      <c r="E568" s="184" t="s">
        <v>1</v>
      </c>
      <c r="F568" s="185" t="s">
        <v>777</v>
      </c>
      <c r="H568" s="184" t="s">
        <v>1</v>
      </c>
      <c r="I568" s="186"/>
      <c r="L568" s="183"/>
      <c r="M568" s="187"/>
      <c r="N568" s="188"/>
      <c r="O568" s="188"/>
      <c r="P568" s="188"/>
      <c r="Q568" s="188"/>
      <c r="R568" s="188"/>
      <c r="S568" s="188"/>
      <c r="T568" s="189"/>
      <c r="AT568" s="184" t="s">
        <v>153</v>
      </c>
      <c r="AU568" s="184" t="s">
        <v>83</v>
      </c>
      <c r="AV568" s="13" t="s">
        <v>81</v>
      </c>
      <c r="AW568" s="13" t="s">
        <v>32</v>
      </c>
      <c r="AX568" s="13" t="s">
        <v>75</v>
      </c>
      <c r="AY568" s="184" t="s">
        <v>142</v>
      </c>
    </row>
    <row r="569" spans="2:51" s="14" customFormat="1" ht="11.25">
      <c r="B569" s="190"/>
      <c r="D569" s="179" t="s">
        <v>153</v>
      </c>
      <c r="E569" s="191" t="s">
        <v>1</v>
      </c>
      <c r="F569" s="192" t="s">
        <v>778</v>
      </c>
      <c r="H569" s="193">
        <v>7.2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1" t="s">
        <v>153</v>
      </c>
      <c r="AU569" s="191" t="s">
        <v>83</v>
      </c>
      <c r="AV569" s="14" t="s">
        <v>83</v>
      </c>
      <c r="AW569" s="14" t="s">
        <v>32</v>
      </c>
      <c r="AX569" s="14" t="s">
        <v>81</v>
      </c>
      <c r="AY569" s="191" t="s">
        <v>142</v>
      </c>
    </row>
    <row r="570" spans="1:65" s="2" customFormat="1" ht="21.75" customHeight="1">
      <c r="A570" s="32"/>
      <c r="B570" s="165"/>
      <c r="C570" s="166" t="s">
        <v>779</v>
      </c>
      <c r="D570" s="166" t="s">
        <v>144</v>
      </c>
      <c r="E570" s="167" t="s">
        <v>780</v>
      </c>
      <c r="F570" s="168" t="s">
        <v>781</v>
      </c>
      <c r="G570" s="169" t="s">
        <v>336</v>
      </c>
      <c r="H570" s="170">
        <v>3.36</v>
      </c>
      <c r="I570" s="171"/>
      <c r="J570" s="172">
        <f>ROUND(I570*H570,2)</f>
        <v>0</v>
      </c>
      <c r="K570" s="168" t="s">
        <v>148</v>
      </c>
      <c r="L570" s="33"/>
      <c r="M570" s="173" t="s">
        <v>1</v>
      </c>
      <c r="N570" s="174" t="s">
        <v>40</v>
      </c>
      <c r="O570" s="58"/>
      <c r="P570" s="175">
        <f>O570*H570</f>
        <v>0</v>
      </c>
      <c r="Q570" s="175">
        <v>0.74327</v>
      </c>
      <c r="R570" s="175">
        <f>Q570*H570</f>
        <v>2.4973872</v>
      </c>
      <c r="S570" s="175">
        <v>0</v>
      </c>
      <c r="T570" s="176">
        <f>S570*H570</f>
        <v>0</v>
      </c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R570" s="177" t="s">
        <v>149</v>
      </c>
      <c r="AT570" s="177" t="s">
        <v>144</v>
      </c>
      <c r="AU570" s="177" t="s">
        <v>83</v>
      </c>
      <c r="AY570" s="17" t="s">
        <v>142</v>
      </c>
      <c r="BE570" s="178">
        <f>IF(N570="základní",J570,0)</f>
        <v>0</v>
      </c>
      <c r="BF570" s="178">
        <f>IF(N570="snížená",J570,0)</f>
        <v>0</v>
      </c>
      <c r="BG570" s="178">
        <f>IF(N570="zákl. přenesená",J570,0)</f>
        <v>0</v>
      </c>
      <c r="BH570" s="178">
        <f>IF(N570="sníž. přenesená",J570,0)</f>
        <v>0</v>
      </c>
      <c r="BI570" s="178">
        <f>IF(N570="nulová",J570,0)</f>
        <v>0</v>
      </c>
      <c r="BJ570" s="17" t="s">
        <v>81</v>
      </c>
      <c r="BK570" s="178">
        <f>ROUND(I570*H570,2)</f>
        <v>0</v>
      </c>
      <c r="BL570" s="17" t="s">
        <v>149</v>
      </c>
      <c r="BM570" s="177" t="s">
        <v>782</v>
      </c>
    </row>
    <row r="571" spans="1:47" s="2" customFormat="1" ht="19.5">
      <c r="A571" s="32"/>
      <c r="B571" s="33"/>
      <c r="C571" s="32"/>
      <c r="D571" s="179" t="s">
        <v>151</v>
      </c>
      <c r="E571" s="32"/>
      <c r="F571" s="180" t="s">
        <v>783</v>
      </c>
      <c r="G571" s="32"/>
      <c r="H571" s="32"/>
      <c r="I571" s="101"/>
      <c r="J571" s="32"/>
      <c r="K571" s="32"/>
      <c r="L571" s="33"/>
      <c r="M571" s="181"/>
      <c r="N571" s="182"/>
      <c r="O571" s="58"/>
      <c r="P571" s="58"/>
      <c r="Q571" s="58"/>
      <c r="R571" s="58"/>
      <c r="S571" s="58"/>
      <c r="T571" s="59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T571" s="17" t="s">
        <v>151</v>
      </c>
      <c r="AU571" s="17" t="s">
        <v>83</v>
      </c>
    </row>
    <row r="572" spans="1:47" s="2" customFormat="1" ht="19.5">
      <c r="A572" s="32"/>
      <c r="B572" s="33"/>
      <c r="C572" s="32"/>
      <c r="D572" s="179" t="s">
        <v>167</v>
      </c>
      <c r="E572" s="32"/>
      <c r="F572" s="198" t="s">
        <v>168</v>
      </c>
      <c r="G572" s="32"/>
      <c r="H572" s="32"/>
      <c r="I572" s="101"/>
      <c r="J572" s="32"/>
      <c r="K572" s="32"/>
      <c r="L572" s="33"/>
      <c r="M572" s="181"/>
      <c r="N572" s="182"/>
      <c r="O572" s="58"/>
      <c r="P572" s="58"/>
      <c r="Q572" s="58"/>
      <c r="R572" s="58"/>
      <c r="S572" s="58"/>
      <c r="T572" s="59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T572" s="17" t="s">
        <v>167</v>
      </c>
      <c r="AU572" s="17" t="s">
        <v>83</v>
      </c>
    </row>
    <row r="573" spans="2:51" s="13" customFormat="1" ht="11.25">
      <c r="B573" s="183"/>
      <c r="D573" s="179" t="s">
        <v>153</v>
      </c>
      <c r="E573" s="184" t="s">
        <v>1</v>
      </c>
      <c r="F573" s="185" t="s">
        <v>784</v>
      </c>
      <c r="H573" s="184" t="s">
        <v>1</v>
      </c>
      <c r="I573" s="186"/>
      <c r="L573" s="183"/>
      <c r="M573" s="187"/>
      <c r="N573" s="188"/>
      <c r="O573" s="188"/>
      <c r="P573" s="188"/>
      <c r="Q573" s="188"/>
      <c r="R573" s="188"/>
      <c r="S573" s="188"/>
      <c r="T573" s="189"/>
      <c r="AT573" s="184" t="s">
        <v>153</v>
      </c>
      <c r="AU573" s="184" t="s">
        <v>83</v>
      </c>
      <c r="AV573" s="13" t="s">
        <v>81</v>
      </c>
      <c r="AW573" s="13" t="s">
        <v>32</v>
      </c>
      <c r="AX573" s="13" t="s">
        <v>75</v>
      </c>
      <c r="AY573" s="184" t="s">
        <v>142</v>
      </c>
    </row>
    <row r="574" spans="2:51" s="14" customFormat="1" ht="11.25">
      <c r="B574" s="190"/>
      <c r="D574" s="179" t="s">
        <v>153</v>
      </c>
      <c r="E574" s="191" t="s">
        <v>1</v>
      </c>
      <c r="F574" s="192" t="s">
        <v>785</v>
      </c>
      <c r="H574" s="193">
        <v>0.96</v>
      </c>
      <c r="I574" s="194"/>
      <c r="L574" s="190"/>
      <c r="M574" s="195"/>
      <c r="N574" s="196"/>
      <c r="O574" s="196"/>
      <c r="P574" s="196"/>
      <c r="Q574" s="196"/>
      <c r="R574" s="196"/>
      <c r="S574" s="196"/>
      <c r="T574" s="197"/>
      <c r="AT574" s="191" t="s">
        <v>153</v>
      </c>
      <c r="AU574" s="191" t="s">
        <v>83</v>
      </c>
      <c r="AV574" s="14" t="s">
        <v>83</v>
      </c>
      <c r="AW574" s="14" t="s">
        <v>32</v>
      </c>
      <c r="AX574" s="14" t="s">
        <v>75</v>
      </c>
      <c r="AY574" s="191" t="s">
        <v>142</v>
      </c>
    </row>
    <row r="575" spans="2:51" s="13" customFormat="1" ht="11.25">
      <c r="B575" s="183"/>
      <c r="D575" s="179" t="s">
        <v>153</v>
      </c>
      <c r="E575" s="184" t="s">
        <v>1</v>
      </c>
      <c r="F575" s="185" t="s">
        <v>200</v>
      </c>
      <c r="H575" s="184" t="s">
        <v>1</v>
      </c>
      <c r="I575" s="186"/>
      <c r="L575" s="183"/>
      <c r="M575" s="187"/>
      <c r="N575" s="188"/>
      <c r="O575" s="188"/>
      <c r="P575" s="188"/>
      <c r="Q575" s="188"/>
      <c r="R575" s="188"/>
      <c r="S575" s="188"/>
      <c r="T575" s="189"/>
      <c r="AT575" s="184" t="s">
        <v>153</v>
      </c>
      <c r="AU575" s="184" t="s">
        <v>83</v>
      </c>
      <c r="AV575" s="13" t="s">
        <v>81</v>
      </c>
      <c r="AW575" s="13" t="s">
        <v>32</v>
      </c>
      <c r="AX575" s="13" t="s">
        <v>75</v>
      </c>
      <c r="AY575" s="184" t="s">
        <v>142</v>
      </c>
    </row>
    <row r="576" spans="2:51" s="14" customFormat="1" ht="11.25">
      <c r="B576" s="190"/>
      <c r="D576" s="179" t="s">
        <v>153</v>
      </c>
      <c r="E576" s="191" t="s">
        <v>1</v>
      </c>
      <c r="F576" s="192" t="s">
        <v>785</v>
      </c>
      <c r="H576" s="193">
        <v>0.96</v>
      </c>
      <c r="I576" s="194"/>
      <c r="L576" s="190"/>
      <c r="M576" s="195"/>
      <c r="N576" s="196"/>
      <c r="O576" s="196"/>
      <c r="P576" s="196"/>
      <c r="Q576" s="196"/>
      <c r="R576" s="196"/>
      <c r="S576" s="196"/>
      <c r="T576" s="197"/>
      <c r="AT576" s="191" t="s">
        <v>153</v>
      </c>
      <c r="AU576" s="191" t="s">
        <v>83</v>
      </c>
      <c r="AV576" s="14" t="s">
        <v>83</v>
      </c>
      <c r="AW576" s="14" t="s">
        <v>32</v>
      </c>
      <c r="AX576" s="14" t="s">
        <v>75</v>
      </c>
      <c r="AY576" s="191" t="s">
        <v>142</v>
      </c>
    </row>
    <row r="577" spans="2:51" s="13" customFormat="1" ht="11.25">
      <c r="B577" s="183"/>
      <c r="D577" s="179" t="s">
        <v>153</v>
      </c>
      <c r="E577" s="184" t="s">
        <v>1</v>
      </c>
      <c r="F577" s="185" t="s">
        <v>202</v>
      </c>
      <c r="H577" s="184" t="s">
        <v>1</v>
      </c>
      <c r="I577" s="186"/>
      <c r="L577" s="183"/>
      <c r="M577" s="187"/>
      <c r="N577" s="188"/>
      <c r="O577" s="188"/>
      <c r="P577" s="188"/>
      <c r="Q577" s="188"/>
      <c r="R577" s="188"/>
      <c r="S577" s="188"/>
      <c r="T577" s="189"/>
      <c r="AT577" s="184" t="s">
        <v>153</v>
      </c>
      <c r="AU577" s="184" t="s">
        <v>83</v>
      </c>
      <c r="AV577" s="13" t="s">
        <v>81</v>
      </c>
      <c r="AW577" s="13" t="s">
        <v>32</v>
      </c>
      <c r="AX577" s="13" t="s">
        <v>75</v>
      </c>
      <c r="AY577" s="184" t="s">
        <v>142</v>
      </c>
    </row>
    <row r="578" spans="2:51" s="14" customFormat="1" ht="11.25">
      <c r="B578" s="190"/>
      <c r="D578" s="179" t="s">
        <v>153</v>
      </c>
      <c r="E578" s="191" t="s">
        <v>1</v>
      </c>
      <c r="F578" s="192" t="s">
        <v>786</v>
      </c>
      <c r="H578" s="193">
        <v>1.44</v>
      </c>
      <c r="I578" s="194"/>
      <c r="L578" s="190"/>
      <c r="M578" s="195"/>
      <c r="N578" s="196"/>
      <c r="O578" s="196"/>
      <c r="P578" s="196"/>
      <c r="Q578" s="196"/>
      <c r="R578" s="196"/>
      <c r="S578" s="196"/>
      <c r="T578" s="197"/>
      <c r="AT578" s="191" t="s">
        <v>153</v>
      </c>
      <c r="AU578" s="191" t="s">
        <v>83</v>
      </c>
      <c r="AV578" s="14" t="s">
        <v>83</v>
      </c>
      <c r="AW578" s="14" t="s">
        <v>32</v>
      </c>
      <c r="AX578" s="14" t="s">
        <v>75</v>
      </c>
      <c r="AY578" s="191" t="s">
        <v>142</v>
      </c>
    </row>
    <row r="579" spans="2:51" s="15" customFormat="1" ht="11.25">
      <c r="B579" s="199"/>
      <c r="D579" s="179" t="s">
        <v>153</v>
      </c>
      <c r="E579" s="200" t="s">
        <v>1</v>
      </c>
      <c r="F579" s="201" t="s">
        <v>180</v>
      </c>
      <c r="H579" s="202">
        <v>3.36</v>
      </c>
      <c r="I579" s="203"/>
      <c r="L579" s="199"/>
      <c r="M579" s="204"/>
      <c r="N579" s="205"/>
      <c r="O579" s="205"/>
      <c r="P579" s="205"/>
      <c r="Q579" s="205"/>
      <c r="R579" s="205"/>
      <c r="S579" s="205"/>
      <c r="T579" s="206"/>
      <c r="AT579" s="200" t="s">
        <v>153</v>
      </c>
      <c r="AU579" s="200" t="s">
        <v>83</v>
      </c>
      <c r="AV579" s="15" t="s">
        <v>149</v>
      </c>
      <c r="AW579" s="15" t="s">
        <v>32</v>
      </c>
      <c r="AX579" s="15" t="s">
        <v>81</v>
      </c>
      <c r="AY579" s="200" t="s">
        <v>142</v>
      </c>
    </row>
    <row r="580" spans="2:63" s="12" customFormat="1" ht="22.9" customHeight="1">
      <c r="B580" s="152"/>
      <c r="D580" s="153" t="s">
        <v>74</v>
      </c>
      <c r="E580" s="163" t="s">
        <v>204</v>
      </c>
      <c r="F580" s="163" t="s">
        <v>787</v>
      </c>
      <c r="I580" s="155"/>
      <c r="J580" s="164">
        <f>BK580</f>
        <v>0</v>
      </c>
      <c r="L580" s="152"/>
      <c r="M580" s="157"/>
      <c r="N580" s="158"/>
      <c r="O580" s="158"/>
      <c r="P580" s="159">
        <f>SUM(P581:P664)</f>
        <v>0</v>
      </c>
      <c r="Q580" s="158"/>
      <c r="R580" s="159">
        <f>SUM(R581:R664)</f>
        <v>0.91377</v>
      </c>
      <c r="S580" s="158"/>
      <c r="T580" s="160">
        <f>SUM(T581:T664)</f>
        <v>18.05</v>
      </c>
      <c r="AR580" s="153" t="s">
        <v>81</v>
      </c>
      <c r="AT580" s="161" t="s">
        <v>74</v>
      </c>
      <c r="AU580" s="161" t="s">
        <v>81</v>
      </c>
      <c r="AY580" s="153" t="s">
        <v>142</v>
      </c>
      <c r="BK580" s="162">
        <f>SUM(BK581:BK664)</f>
        <v>0</v>
      </c>
    </row>
    <row r="581" spans="1:65" s="2" customFormat="1" ht="44.25" customHeight="1">
      <c r="A581" s="32"/>
      <c r="B581" s="165"/>
      <c r="C581" s="166" t="s">
        <v>788</v>
      </c>
      <c r="D581" s="166" t="s">
        <v>144</v>
      </c>
      <c r="E581" s="167" t="s">
        <v>789</v>
      </c>
      <c r="F581" s="168" t="s">
        <v>790</v>
      </c>
      <c r="G581" s="169" t="s">
        <v>464</v>
      </c>
      <c r="H581" s="170">
        <v>1</v>
      </c>
      <c r="I581" s="171"/>
      <c r="J581" s="172">
        <f>ROUND(I581*H581,2)</f>
        <v>0</v>
      </c>
      <c r="K581" s="168" t="s">
        <v>1</v>
      </c>
      <c r="L581" s="33"/>
      <c r="M581" s="173" t="s">
        <v>1</v>
      </c>
      <c r="N581" s="174" t="s">
        <v>40</v>
      </c>
      <c r="O581" s="58"/>
      <c r="P581" s="175">
        <f>O581*H581</f>
        <v>0</v>
      </c>
      <c r="Q581" s="175">
        <v>0</v>
      </c>
      <c r="R581" s="175">
        <f>Q581*H581</f>
        <v>0</v>
      </c>
      <c r="S581" s="175">
        <v>0</v>
      </c>
      <c r="T581" s="176">
        <f>S581*H581</f>
        <v>0</v>
      </c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R581" s="177" t="s">
        <v>149</v>
      </c>
      <c r="AT581" s="177" t="s">
        <v>144</v>
      </c>
      <c r="AU581" s="177" t="s">
        <v>83</v>
      </c>
      <c r="AY581" s="17" t="s">
        <v>142</v>
      </c>
      <c r="BE581" s="178">
        <f>IF(N581="základní",J581,0)</f>
        <v>0</v>
      </c>
      <c r="BF581" s="178">
        <f>IF(N581="snížená",J581,0)</f>
        <v>0</v>
      </c>
      <c r="BG581" s="178">
        <f>IF(N581="zákl. přenesená",J581,0)</f>
        <v>0</v>
      </c>
      <c r="BH581" s="178">
        <f>IF(N581="sníž. přenesená",J581,0)</f>
        <v>0</v>
      </c>
      <c r="BI581" s="178">
        <f>IF(N581="nulová",J581,0)</f>
        <v>0</v>
      </c>
      <c r="BJ581" s="17" t="s">
        <v>81</v>
      </c>
      <c r="BK581" s="178">
        <f>ROUND(I581*H581,2)</f>
        <v>0</v>
      </c>
      <c r="BL581" s="17" t="s">
        <v>149</v>
      </c>
      <c r="BM581" s="177" t="s">
        <v>791</v>
      </c>
    </row>
    <row r="582" spans="1:47" s="2" customFormat="1" ht="39">
      <c r="A582" s="32"/>
      <c r="B582" s="33"/>
      <c r="C582" s="32"/>
      <c r="D582" s="179" t="s">
        <v>151</v>
      </c>
      <c r="E582" s="32"/>
      <c r="F582" s="180" t="s">
        <v>790</v>
      </c>
      <c r="G582" s="32"/>
      <c r="H582" s="32"/>
      <c r="I582" s="101"/>
      <c r="J582" s="32"/>
      <c r="K582" s="32"/>
      <c r="L582" s="33"/>
      <c r="M582" s="181"/>
      <c r="N582" s="182"/>
      <c r="O582" s="58"/>
      <c r="P582" s="58"/>
      <c r="Q582" s="58"/>
      <c r="R582" s="58"/>
      <c r="S582" s="58"/>
      <c r="T582" s="59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T582" s="17" t="s">
        <v>151</v>
      </c>
      <c r="AU582" s="17" t="s">
        <v>83</v>
      </c>
    </row>
    <row r="583" spans="1:47" s="2" customFormat="1" ht="19.5">
      <c r="A583" s="32"/>
      <c r="B583" s="33"/>
      <c r="C583" s="32"/>
      <c r="D583" s="179" t="s">
        <v>167</v>
      </c>
      <c r="E583" s="32"/>
      <c r="F583" s="198" t="s">
        <v>168</v>
      </c>
      <c r="G583" s="32"/>
      <c r="H583" s="32"/>
      <c r="I583" s="101"/>
      <c r="J583" s="32"/>
      <c r="K583" s="32"/>
      <c r="L583" s="33"/>
      <c r="M583" s="181"/>
      <c r="N583" s="182"/>
      <c r="O583" s="58"/>
      <c r="P583" s="58"/>
      <c r="Q583" s="58"/>
      <c r="R583" s="58"/>
      <c r="S583" s="58"/>
      <c r="T583" s="59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T583" s="17" t="s">
        <v>167</v>
      </c>
      <c r="AU583" s="17" t="s">
        <v>83</v>
      </c>
    </row>
    <row r="584" spans="2:51" s="13" customFormat="1" ht="11.25">
      <c r="B584" s="183"/>
      <c r="D584" s="179" t="s">
        <v>153</v>
      </c>
      <c r="E584" s="184" t="s">
        <v>1</v>
      </c>
      <c r="F584" s="185" t="s">
        <v>689</v>
      </c>
      <c r="H584" s="184" t="s">
        <v>1</v>
      </c>
      <c r="I584" s="186"/>
      <c r="L584" s="183"/>
      <c r="M584" s="187"/>
      <c r="N584" s="188"/>
      <c r="O584" s="188"/>
      <c r="P584" s="188"/>
      <c r="Q584" s="188"/>
      <c r="R584" s="188"/>
      <c r="S584" s="188"/>
      <c r="T584" s="189"/>
      <c r="AT584" s="184" t="s">
        <v>153</v>
      </c>
      <c r="AU584" s="184" t="s">
        <v>83</v>
      </c>
      <c r="AV584" s="13" t="s">
        <v>81</v>
      </c>
      <c r="AW584" s="13" t="s">
        <v>32</v>
      </c>
      <c r="AX584" s="13" t="s">
        <v>75</v>
      </c>
      <c r="AY584" s="184" t="s">
        <v>142</v>
      </c>
    </row>
    <row r="585" spans="2:51" s="14" customFormat="1" ht="11.25">
      <c r="B585" s="190"/>
      <c r="D585" s="179" t="s">
        <v>153</v>
      </c>
      <c r="E585" s="191" t="s">
        <v>1</v>
      </c>
      <c r="F585" s="192" t="s">
        <v>81</v>
      </c>
      <c r="H585" s="193">
        <v>1</v>
      </c>
      <c r="I585" s="194"/>
      <c r="L585" s="190"/>
      <c r="M585" s="195"/>
      <c r="N585" s="196"/>
      <c r="O585" s="196"/>
      <c r="P585" s="196"/>
      <c r="Q585" s="196"/>
      <c r="R585" s="196"/>
      <c r="S585" s="196"/>
      <c r="T585" s="197"/>
      <c r="AT585" s="191" t="s">
        <v>153</v>
      </c>
      <c r="AU585" s="191" t="s">
        <v>83</v>
      </c>
      <c r="AV585" s="14" t="s">
        <v>83</v>
      </c>
      <c r="AW585" s="14" t="s">
        <v>32</v>
      </c>
      <c r="AX585" s="14" t="s">
        <v>81</v>
      </c>
      <c r="AY585" s="191" t="s">
        <v>142</v>
      </c>
    </row>
    <row r="586" spans="1:65" s="2" customFormat="1" ht="16.5" customHeight="1">
      <c r="A586" s="32"/>
      <c r="B586" s="165"/>
      <c r="C586" s="166" t="s">
        <v>792</v>
      </c>
      <c r="D586" s="166" t="s">
        <v>144</v>
      </c>
      <c r="E586" s="167" t="s">
        <v>793</v>
      </c>
      <c r="F586" s="168" t="s">
        <v>794</v>
      </c>
      <c r="G586" s="169" t="s">
        <v>331</v>
      </c>
      <c r="H586" s="170">
        <v>74.5</v>
      </c>
      <c r="I586" s="171"/>
      <c r="J586" s="172">
        <f>ROUND(I586*H586,2)</f>
        <v>0</v>
      </c>
      <c r="K586" s="168" t="s">
        <v>148</v>
      </c>
      <c r="L586" s="33"/>
      <c r="M586" s="173" t="s">
        <v>1</v>
      </c>
      <c r="N586" s="174" t="s">
        <v>40</v>
      </c>
      <c r="O586" s="58"/>
      <c r="P586" s="175">
        <f>O586*H586</f>
        <v>0</v>
      </c>
      <c r="Q586" s="175">
        <v>0</v>
      </c>
      <c r="R586" s="175">
        <f>Q586*H586</f>
        <v>0</v>
      </c>
      <c r="S586" s="175">
        <v>0.18</v>
      </c>
      <c r="T586" s="176">
        <f>S586*H586</f>
        <v>13.41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77" t="s">
        <v>149</v>
      </c>
      <c r="AT586" s="177" t="s">
        <v>144</v>
      </c>
      <c r="AU586" s="177" t="s">
        <v>83</v>
      </c>
      <c r="AY586" s="17" t="s">
        <v>142</v>
      </c>
      <c r="BE586" s="178">
        <f>IF(N586="základní",J586,0)</f>
        <v>0</v>
      </c>
      <c r="BF586" s="178">
        <f>IF(N586="snížená",J586,0)</f>
        <v>0</v>
      </c>
      <c r="BG586" s="178">
        <f>IF(N586="zákl. přenesená",J586,0)</f>
        <v>0</v>
      </c>
      <c r="BH586" s="178">
        <f>IF(N586="sníž. přenesená",J586,0)</f>
        <v>0</v>
      </c>
      <c r="BI586" s="178">
        <f>IF(N586="nulová",J586,0)</f>
        <v>0</v>
      </c>
      <c r="BJ586" s="17" t="s">
        <v>81</v>
      </c>
      <c r="BK586" s="178">
        <f>ROUND(I586*H586,2)</f>
        <v>0</v>
      </c>
      <c r="BL586" s="17" t="s">
        <v>149</v>
      </c>
      <c r="BM586" s="177" t="s">
        <v>795</v>
      </c>
    </row>
    <row r="587" spans="1:47" s="2" customFormat="1" ht="19.5">
      <c r="A587" s="32"/>
      <c r="B587" s="33"/>
      <c r="C587" s="32"/>
      <c r="D587" s="179" t="s">
        <v>151</v>
      </c>
      <c r="E587" s="32"/>
      <c r="F587" s="180" t="s">
        <v>796</v>
      </c>
      <c r="G587" s="32"/>
      <c r="H587" s="32"/>
      <c r="I587" s="101"/>
      <c r="J587" s="32"/>
      <c r="K587" s="32"/>
      <c r="L587" s="33"/>
      <c r="M587" s="181"/>
      <c r="N587" s="182"/>
      <c r="O587" s="58"/>
      <c r="P587" s="58"/>
      <c r="Q587" s="58"/>
      <c r="R587" s="58"/>
      <c r="S587" s="58"/>
      <c r="T587" s="59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T587" s="17" t="s">
        <v>151</v>
      </c>
      <c r="AU587" s="17" t="s">
        <v>83</v>
      </c>
    </row>
    <row r="588" spans="1:47" s="2" customFormat="1" ht="19.5">
      <c r="A588" s="32"/>
      <c r="B588" s="33"/>
      <c r="C588" s="32"/>
      <c r="D588" s="179" t="s">
        <v>167</v>
      </c>
      <c r="E588" s="32"/>
      <c r="F588" s="198" t="s">
        <v>168</v>
      </c>
      <c r="G588" s="32"/>
      <c r="H588" s="32"/>
      <c r="I588" s="101"/>
      <c r="J588" s="32"/>
      <c r="K588" s="32"/>
      <c r="L588" s="33"/>
      <c r="M588" s="181"/>
      <c r="N588" s="182"/>
      <c r="O588" s="58"/>
      <c r="P588" s="58"/>
      <c r="Q588" s="58"/>
      <c r="R588" s="58"/>
      <c r="S588" s="58"/>
      <c r="T588" s="59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T588" s="17" t="s">
        <v>167</v>
      </c>
      <c r="AU588" s="17" t="s">
        <v>83</v>
      </c>
    </row>
    <row r="589" spans="2:51" s="14" customFormat="1" ht="11.25">
      <c r="B589" s="190"/>
      <c r="D589" s="179" t="s">
        <v>153</v>
      </c>
      <c r="E589" s="191" t="s">
        <v>1</v>
      </c>
      <c r="F589" s="192" t="s">
        <v>797</v>
      </c>
      <c r="H589" s="193">
        <v>74.5</v>
      </c>
      <c r="I589" s="194"/>
      <c r="L589" s="190"/>
      <c r="M589" s="195"/>
      <c r="N589" s="196"/>
      <c r="O589" s="196"/>
      <c r="P589" s="196"/>
      <c r="Q589" s="196"/>
      <c r="R589" s="196"/>
      <c r="S589" s="196"/>
      <c r="T589" s="197"/>
      <c r="AT589" s="191" t="s">
        <v>153</v>
      </c>
      <c r="AU589" s="191" t="s">
        <v>83</v>
      </c>
      <c r="AV589" s="14" t="s">
        <v>83</v>
      </c>
      <c r="AW589" s="14" t="s">
        <v>32</v>
      </c>
      <c r="AX589" s="14" t="s">
        <v>81</v>
      </c>
      <c r="AY589" s="191" t="s">
        <v>142</v>
      </c>
    </row>
    <row r="590" spans="1:65" s="2" customFormat="1" ht="21.75" customHeight="1">
      <c r="A590" s="32"/>
      <c r="B590" s="165"/>
      <c r="C590" s="166" t="s">
        <v>798</v>
      </c>
      <c r="D590" s="166" t="s">
        <v>144</v>
      </c>
      <c r="E590" s="167" t="s">
        <v>799</v>
      </c>
      <c r="F590" s="168" t="s">
        <v>800</v>
      </c>
      <c r="G590" s="169" t="s">
        <v>331</v>
      </c>
      <c r="H590" s="170">
        <v>14.5</v>
      </c>
      <c r="I590" s="171"/>
      <c r="J590" s="172">
        <f>ROUND(I590*H590,2)</f>
        <v>0</v>
      </c>
      <c r="K590" s="168" t="s">
        <v>148</v>
      </c>
      <c r="L590" s="33"/>
      <c r="M590" s="173" t="s">
        <v>1</v>
      </c>
      <c r="N590" s="174" t="s">
        <v>40</v>
      </c>
      <c r="O590" s="58"/>
      <c r="P590" s="175">
        <f>O590*H590</f>
        <v>0</v>
      </c>
      <c r="Q590" s="175">
        <v>0</v>
      </c>
      <c r="R590" s="175">
        <f>Q590*H590</f>
        <v>0</v>
      </c>
      <c r="S590" s="175">
        <v>0.32</v>
      </c>
      <c r="T590" s="176">
        <f>S590*H590</f>
        <v>4.64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77" t="s">
        <v>149</v>
      </c>
      <c r="AT590" s="177" t="s">
        <v>144</v>
      </c>
      <c r="AU590" s="177" t="s">
        <v>83</v>
      </c>
      <c r="AY590" s="17" t="s">
        <v>142</v>
      </c>
      <c r="BE590" s="178">
        <f>IF(N590="základní",J590,0)</f>
        <v>0</v>
      </c>
      <c r="BF590" s="178">
        <f>IF(N590="snížená",J590,0)</f>
        <v>0</v>
      </c>
      <c r="BG590" s="178">
        <f>IF(N590="zákl. přenesená",J590,0)</f>
        <v>0</v>
      </c>
      <c r="BH590" s="178">
        <f>IF(N590="sníž. přenesená",J590,0)</f>
        <v>0</v>
      </c>
      <c r="BI590" s="178">
        <f>IF(N590="nulová",J590,0)</f>
        <v>0</v>
      </c>
      <c r="BJ590" s="17" t="s">
        <v>81</v>
      </c>
      <c r="BK590" s="178">
        <f>ROUND(I590*H590,2)</f>
        <v>0</v>
      </c>
      <c r="BL590" s="17" t="s">
        <v>149</v>
      </c>
      <c r="BM590" s="177" t="s">
        <v>801</v>
      </c>
    </row>
    <row r="591" spans="1:47" s="2" customFormat="1" ht="19.5">
      <c r="A591" s="32"/>
      <c r="B591" s="33"/>
      <c r="C591" s="32"/>
      <c r="D591" s="179" t="s">
        <v>151</v>
      </c>
      <c r="E591" s="32"/>
      <c r="F591" s="180" t="s">
        <v>802</v>
      </c>
      <c r="G591" s="32"/>
      <c r="H591" s="32"/>
      <c r="I591" s="101"/>
      <c r="J591" s="32"/>
      <c r="K591" s="32"/>
      <c r="L591" s="33"/>
      <c r="M591" s="181"/>
      <c r="N591" s="182"/>
      <c r="O591" s="58"/>
      <c r="P591" s="58"/>
      <c r="Q591" s="58"/>
      <c r="R591" s="58"/>
      <c r="S591" s="58"/>
      <c r="T591" s="59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T591" s="17" t="s">
        <v>151</v>
      </c>
      <c r="AU591" s="17" t="s">
        <v>83</v>
      </c>
    </row>
    <row r="592" spans="1:47" s="2" customFormat="1" ht="19.5">
      <c r="A592" s="32"/>
      <c r="B592" s="33"/>
      <c r="C592" s="32"/>
      <c r="D592" s="179" t="s">
        <v>167</v>
      </c>
      <c r="E592" s="32"/>
      <c r="F592" s="198" t="s">
        <v>168</v>
      </c>
      <c r="G592" s="32"/>
      <c r="H592" s="32"/>
      <c r="I592" s="101"/>
      <c r="J592" s="32"/>
      <c r="K592" s="32"/>
      <c r="L592" s="33"/>
      <c r="M592" s="181"/>
      <c r="N592" s="182"/>
      <c r="O592" s="58"/>
      <c r="P592" s="58"/>
      <c r="Q592" s="58"/>
      <c r="R592" s="58"/>
      <c r="S592" s="58"/>
      <c r="T592" s="59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T592" s="17" t="s">
        <v>167</v>
      </c>
      <c r="AU592" s="17" t="s">
        <v>83</v>
      </c>
    </row>
    <row r="593" spans="2:51" s="13" customFormat="1" ht="11.25">
      <c r="B593" s="183"/>
      <c r="D593" s="179" t="s">
        <v>153</v>
      </c>
      <c r="E593" s="184" t="s">
        <v>1</v>
      </c>
      <c r="F593" s="185" t="s">
        <v>803</v>
      </c>
      <c r="H593" s="184" t="s">
        <v>1</v>
      </c>
      <c r="I593" s="186"/>
      <c r="L593" s="183"/>
      <c r="M593" s="187"/>
      <c r="N593" s="188"/>
      <c r="O593" s="188"/>
      <c r="P593" s="188"/>
      <c r="Q593" s="188"/>
      <c r="R593" s="188"/>
      <c r="S593" s="188"/>
      <c r="T593" s="189"/>
      <c r="AT593" s="184" t="s">
        <v>153</v>
      </c>
      <c r="AU593" s="184" t="s">
        <v>83</v>
      </c>
      <c r="AV593" s="13" t="s">
        <v>81</v>
      </c>
      <c r="AW593" s="13" t="s">
        <v>32</v>
      </c>
      <c r="AX593" s="13" t="s">
        <v>75</v>
      </c>
      <c r="AY593" s="184" t="s">
        <v>142</v>
      </c>
    </row>
    <row r="594" spans="2:51" s="14" customFormat="1" ht="11.25">
      <c r="B594" s="190"/>
      <c r="D594" s="179" t="s">
        <v>153</v>
      </c>
      <c r="E594" s="191" t="s">
        <v>1</v>
      </c>
      <c r="F594" s="192" t="s">
        <v>804</v>
      </c>
      <c r="H594" s="193">
        <v>8.5</v>
      </c>
      <c r="I594" s="194"/>
      <c r="L594" s="190"/>
      <c r="M594" s="195"/>
      <c r="N594" s="196"/>
      <c r="O594" s="196"/>
      <c r="P594" s="196"/>
      <c r="Q594" s="196"/>
      <c r="R594" s="196"/>
      <c r="S594" s="196"/>
      <c r="T594" s="197"/>
      <c r="AT594" s="191" t="s">
        <v>153</v>
      </c>
      <c r="AU594" s="191" t="s">
        <v>83</v>
      </c>
      <c r="AV594" s="14" t="s">
        <v>83</v>
      </c>
      <c r="AW594" s="14" t="s">
        <v>32</v>
      </c>
      <c r="AX594" s="14" t="s">
        <v>75</v>
      </c>
      <c r="AY594" s="191" t="s">
        <v>142</v>
      </c>
    </row>
    <row r="595" spans="2:51" s="13" customFormat="1" ht="11.25">
      <c r="B595" s="183"/>
      <c r="D595" s="179" t="s">
        <v>153</v>
      </c>
      <c r="E595" s="184" t="s">
        <v>1</v>
      </c>
      <c r="F595" s="185" t="s">
        <v>805</v>
      </c>
      <c r="H595" s="184" t="s">
        <v>1</v>
      </c>
      <c r="I595" s="186"/>
      <c r="L595" s="183"/>
      <c r="M595" s="187"/>
      <c r="N595" s="188"/>
      <c r="O595" s="188"/>
      <c r="P595" s="188"/>
      <c r="Q595" s="188"/>
      <c r="R595" s="188"/>
      <c r="S595" s="188"/>
      <c r="T595" s="189"/>
      <c r="AT595" s="184" t="s">
        <v>153</v>
      </c>
      <c r="AU595" s="184" t="s">
        <v>83</v>
      </c>
      <c r="AV595" s="13" t="s">
        <v>81</v>
      </c>
      <c r="AW595" s="13" t="s">
        <v>32</v>
      </c>
      <c r="AX595" s="13" t="s">
        <v>75</v>
      </c>
      <c r="AY595" s="184" t="s">
        <v>142</v>
      </c>
    </row>
    <row r="596" spans="2:51" s="14" customFormat="1" ht="11.25">
      <c r="B596" s="190"/>
      <c r="D596" s="179" t="s">
        <v>153</v>
      </c>
      <c r="E596" s="191" t="s">
        <v>1</v>
      </c>
      <c r="F596" s="192" t="s">
        <v>187</v>
      </c>
      <c r="H596" s="193">
        <v>6</v>
      </c>
      <c r="I596" s="194"/>
      <c r="L596" s="190"/>
      <c r="M596" s="195"/>
      <c r="N596" s="196"/>
      <c r="O596" s="196"/>
      <c r="P596" s="196"/>
      <c r="Q596" s="196"/>
      <c r="R596" s="196"/>
      <c r="S596" s="196"/>
      <c r="T596" s="197"/>
      <c r="AT596" s="191" t="s">
        <v>153</v>
      </c>
      <c r="AU596" s="191" t="s">
        <v>83</v>
      </c>
      <c r="AV596" s="14" t="s">
        <v>83</v>
      </c>
      <c r="AW596" s="14" t="s">
        <v>32</v>
      </c>
      <c r="AX596" s="14" t="s">
        <v>75</v>
      </c>
      <c r="AY596" s="191" t="s">
        <v>142</v>
      </c>
    </row>
    <row r="597" spans="2:51" s="15" customFormat="1" ht="11.25">
      <c r="B597" s="199"/>
      <c r="D597" s="179" t="s">
        <v>153</v>
      </c>
      <c r="E597" s="200" t="s">
        <v>1</v>
      </c>
      <c r="F597" s="201" t="s">
        <v>180</v>
      </c>
      <c r="H597" s="202">
        <v>14.5</v>
      </c>
      <c r="I597" s="203"/>
      <c r="L597" s="199"/>
      <c r="M597" s="204"/>
      <c r="N597" s="205"/>
      <c r="O597" s="205"/>
      <c r="P597" s="205"/>
      <c r="Q597" s="205"/>
      <c r="R597" s="205"/>
      <c r="S597" s="205"/>
      <c r="T597" s="206"/>
      <c r="AT597" s="200" t="s">
        <v>153</v>
      </c>
      <c r="AU597" s="200" t="s">
        <v>83</v>
      </c>
      <c r="AV597" s="15" t="s">
        <v>149</v>
      </c>
      <c r="AW597" s="15" t="s">
        <v>32</v>
      </c>
      <c r="AX597" s="15" t="s">
        <v>81</v>
      </c>
      <c r="AY597" s="200" t="s">
        <v>142</v>
      </c>
    </row>
    <row r="598" spans="1:65" s="2" customFormat="1" ht="21.75" customHeight="1">
      <c r="A598" s="32"/>
      <c r="B598" s="165"/>
      <c r="C598" s="166" t="s">
        <v>806</v>
      </c>
      <c r="D598" s="166" t="s">
        <v>144</v>
      </c>
      <c r="E598" s="167" t="s">
        <v>807</v>
      </c>
      <c r="F598" s="168" t="s">
        <v>808</v>
      </c>
      <c r="G598" s="169" t="s">
        <v>331</v>
      </c>
      <c r="H598" s="170">
        <v>8.5</v>
      </c>
      <c r="I598" s="171"/>
      <c r="J598" s="172">
        <f>ROUND(I598*H598,2)</f>
        <v>0</v>
      </c>
      <c r="K598" s="168" t="s">
        <v>148</v>
      </c>
      <c r="L598" s="33"/>
      <c r="M598" s="173" t="s">
        <v>1</v>
      </c>
      <c r="N598" s="174" t="s">
        <v>40</v>
      </c>
      <c r="O598" s="58"/>
      <c r="P598" s="175">
        <f>O598*H598</f>
        <v>0</v>
      </c>
      <c r="Q598" s="175">
        <v>0.01594</v>
      </c>
      <c r="R598" s="175">
        <f>Q598*H598</f>
        <v>0.13549</v>
      </c>
      <c r="S598" s="175">
        <v>0</v>
      </c>
      <c r="T598" s="176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77" t="s">
        <v>149</v>
      </c>
      <c r="AT598" s="177" t="s">
        <v>144</v>
      </c>
      <c r="AU598" s="177" t="s">
        <v>83</v>
      </c>
      <c r="AY598" s="17" t="s">
        <v>142</v>
      </c>
      <c r="BE598" s="178">
        <f>IF(N598="základní",J598,0)</f>
        <v>0</v>
      </c>
      <c r="BF598" s="178">
        <f>IF(N598="snížená",J598,0)</f>
        <v>0</v>
      </c>
      <c r="BG598" s="178">
        <f>IF(N598="zákl. přenesená",J598,0)</f>
        <v>0</v>
      </c>
      <c r="BH598" s="178">
        <f>IF(N598="sníž. přenesená",J598,0)</f>
        <v>0</v>
      </c>
      <c r="BI598" s="178">
        <f>IF(N598="nulová",J598,0)</f>
        <v>0</v>
      </c>
      <c r="BJ598" s="17" t="s">
        <v>81</v>
      </c>
      <c r="BK598" s="178">
        <f>ROUND(I598*H598,2)</f>
        <v>0</v>
      </c>
      <c r="BL598" s="17" t="s">
        <v>149</v>
      </c>
      <c r="BM598" s="177" t="s">
        <v>809</v>
      </c>
    </row>
    <row r="599" spans="1:47" s="2" customFormat="1" ht="29.25">
      <c r="A599" s="32"/>
      <c r="B599" s="33"/>
      <c r="C599" s="32"/>
      <c r="D599" s="179" t="s">
        <v>151</v>
      </c>
      <c r="E599" s="32"/>
      <c r="F599" s="180" t="s">
        <v>810</v>
      </c>
      <c r="G599" s="32"/>
      <c r="H599" s="32"/>
      <c r="I599" s="101"/>
      <c r="J599" s="32"/>
      <c r="K599" s="32"/>
      <c r="L599" s="33"/>
      <c r="M599" s="181"/>
      <c r="N599" s="182"/>
      <c r="O599" s="58"/>
      <c r="P599" s="58"/>
      <c r="Q599" s="58"/>
      <c r="R599" s="58"/>
      <c r="S599" s="58"/>
      <c r="T599" s="59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T599" s="17" t="s">
        <v>151</v>
      </c>
      <c r="AU599" s="17" t="s">
        <v>83</v>
      </c>
    </row>
    <row r="600" spans="1:47" s="2" customFormat="1" ht="19.5">
      <c r="A600" s="32"/>
      <c r="B600" s="33"/>
      <c r="C600" s="32"/>
      <c r="D600" s="179" t="s">
        <v>167</v>
      </c>
      <c r="E600" s="32"/>
      <c r="F600" s="198" t="s">
        <v>168</v>
      </c>
      <c r="G600" s="32"/>
      <c r="H600" s="32"/>
      <c r="I600" s="101"/>
      <c r="J600" s="32"/>
      <c r="K600" s="32"/>
      <c r="L600" s="33"/>
      <c r="M600" s="181"/>
      <c r="N600" s="182"/>
      <c r="O600" s="58"/>
      <c r="P600" s="58"/>
      <c r="Q600" s="58"/>
      <c r="R600" s="58"/>
      <c r="S600" s="58"/>
      <c r="T600" s="59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T600" s="17" t="s">
        <v>167</v>
      </c>
      <c r="AU600" s="17" t="s">
        <v>83</v>
      </c>
    </row>
    <row r="601" spans="2:51" s="13" customFormat="1" ht="11.25">
      <c r="B601" s="183"/>
      <c r="D601" s="179" t="s">
        <v>153</v>
      </c>
      <c r="E601" s="184" t="s">
        <v>1</v>
      </c>
      <c r="F601" s="185" t="s">
        <v>695</v>
      </c>
      <c r="H601" s="184" t="s">
        <v>1</v>
      </c>
      <c r="I601" s="186"/>
      <c r="L601" s="183"/>
      <c r="M601" s="187"/>
      <c r="N601" s="188"/>
      <c r="O601" s="188"/>
      <c r="P601" s="188"/>
      <c r="Q601" s="188"/>
      <c r="R601" s="188"/>
      <c r="S601" s="188"/>
      <c r="T601" s="189"/>
      <c r="AT601" s="184" t="s">
        <v>153</v>
      </c>
      <c r="AU601" s="184" t="s">
        <v>83</v>
      </c>
      <c r="AV601" s="13" t="s">
        <v>81</v>
      </c>
      <c r="AW601" s="13" t="s">
        <v>32</v>
      </c>
      <c r="AX601" s="13" t="s">
        <v>75</v>
      </c>
      <c r="AY601" s="184" t="s">
        <v>142</v>
      </c>
    </row>
    <row r="602" spans="2:51" s="14" customFormat="1" ht="11.25">
      <c r="B602" s="190"/>
      <c r="D602" s="179" t="s">
        <v>153</v>
      </c>
      <c r="E602" s="191" t="s">
        <v>1</v>
      </c>
      <c r="F602" s="192" t="s">
        <v>804</v>
      </c>
      <c r="H602" s="193">
        <v>8.5</v>
      </c>
      <c r="I602" s="194"/>
      <c r="L602" s="190"/>
      <c r="M602" s="195"/>
      <c r="N602" s="196"/>
      <c r="O602" s="196"/>
      <c r="P602" s="196"/>
      <c r="Q602" s="196"/>
      <c r="R602" s="196"/>
      <c r="S602" s="196"/>
      <c r="T602" s="197"/>
      <c r="AT602" s="191" t="s">
        <v>153</v>
      </c>
      <c r="AU602" s="191" t="s">
        <v>83</v>
      </c>
      <c r="AV602" s="14" t="s">
        <v>83</v>
      </c>
      <c r="AW602" s="14" t="s">
        <v>32</v>
      </c>
      <c r="AX602" s="14" t="s">
        <v>81</v>
      </c>
      <c r="AY602" s="191" t="s">
        <v>142</v>
      </c>
    </row>
    <row r="603" spans="1:65" s="2" customFormat="1" ht="21.75" customHeight="1">
      <c r="A603" s="32"/>
      <c r="B603" s="165"/>
      <c r="C603" s="166" t="s">
        <v>811</v>
      </c>
      <c r="D603" s="166" t="s">
        <v>144</v>
      </c>
      <c r="E603" s="167" t="s">
        <v>812</v>
      </c>
      <c r="F603" s="168" t="s">
        <v>813</v>
      </c>
      <c r="G603" s="169" t="s">
        <v>331</v>
      </c>
      <c r="H603" s="170">
        <v>6</v>
      </c>
      <c r="I603" s="171"/>
      <c r="J603" s="172">
        <f>ROUND(I603*H603,2)</f>
        <v>0</v>
      </c>
      <c r="K603" s="168" t="s">
        <v>148</v>
      </c>
      <c r="L603" s="33"/>
      <c r="M603" s="173" t="s">
        <v>1</v>
      </c>
      <c r="N603" s="174" t="s">
        <v>40</v>
      </c>
      <c r="O603" s="58"/>
      <c r="P603" s="175">
        <f>O603*H603</f>
        <v>0</v>
      </c>
      <c r="Q603" s="175">
        <v>0.02572</v>
      </c>
      <c r="R603" s="175">
        <f>Q603*H603</f>
        <v>0.15432</v>
      </c>
      <c r="S603" s="175">
        <v>0</v>
      </c>
      <c r="T603" s="176">
        <f>S603*H603</f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77" t="s">
        <v>149</v>
      </c>
      <c r="AT603" s="177" t="s">
        <v>144</v>
      </c>
      <c r="AU603" s="177" t="s">
        <v>83</v>
      </c>
      <c r="AY603" s="17" t="s">
        <v>142</v>
      </c>
      <c r="BE603" s="178">
        <f>IF(N603="základní",J603,0)</f>
        <v>0</v>
      </c>
      <c r="BF603" s="178">
        <f>IF(N603="snížená",J603,0)</f>
        <v>0</v>
      </c>
      <c r="BG603" s="178">
        <f>IF(N603="zákl. přenesená",J603,0)</f>
        <v>0</v>
      </c>
      <c r="BH603" s="178">
        <f>IF(N603="sníž. přenesená",J603,0)</f>
        <v>0</v>
      </c>
      <c r="BI603" s="178">
        <f>IF(N603="nulová",J603,0)</f>
        <v>0</v>
      </c>
      <c r="BJ603" s="17" t="s">
        <v>81</v>
      </c>
      <c r="BK603" s="178">
        <f>ROUND(I603*H603,2)</f>
        <v>0</v>
      </c>
      <c r="BL603" s="17" t="s">
        <v>149</v>
      </c>
      <c r="BM603" s="177" t="s">
        <v>814</v>
      </c>
    </row>
    <row r="604" spans="1:47" s="2" customFormat="1" ht="29.25">
      <c r="A604" s="32"/>
      <c r="B604" s="33"/>
      <c r="C604" s="32"/>
      <c r="D604" s="179" t="s">
        <v>151</v>
      </c>
      <c r="E604" s="32"/>
      <c r="F604" s="180" t="s">
        <v>815</v>
      </c>
      <c r="G604" s="32"/>
      <c r="H604" s="32"/>
      <c r="I604" s="101"/>
      <c r="J604" s="32"/>
      <c r="K604" s="32"/>
      <c r="L604" s="33"/>
      <c r="M604" s="181"/>
      <c r="N604" s="182"/>
      <c r="O604" s="58"/>
      <c r="P604" s="58"/>
      <c r="Q604" s="58"/>
      <c r="R604" s="58"/>
      <c r="S604" s="58"/>
      <c r="T604" s="59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T604" s="17" t="s">
        <v>151</v>
      </c>
      <c r="AU604" s="17" t="s">
        <v>83</v>
      </c>
    </row>
    <row r="605" spans="1:47" s="2" customFormat="1" ht="19.5">
      <c r="A605" s="32"/>
      <c r="B605" s="33"/>
      <c r="C605" s="32"/>
      <c r="D605" s="179" t="s">
        <v>167</v>
      </c>
      <c r="E605" s="32"/>
      <c r="F605" s="198" t="s">
        <v>168</v>
      </c>
      <c r="G605" s="32"/>
      <c r="H605" s="32"/>
      <c r="I605" s="101"/>
      <c r="J605" s="32"/>
      <c r="K605" s="32"/>
      <c r="L605" s="33"/>
      <c r="M605" s="181"/>
      <c r="N605" s="182"/>
      <c r="O605" s="58"/>
      <c r="P605" s="58"/>
      <c r="Q605" s="58"/>
      <c r="R605" s="58"/>
      <c r="S605" s="58"/>
      <c r="T605" s="59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T605" s="17" t="s">
        <v>167</v>
      </c>
      <c r="AU605" s="17" t="s">
        <v>83</v>
      </c>
    </row>
    <row r="606" spans="2:51" s="13" customFormat="1" ht="11.25">
      <c r="B606" s="183"/>
      <c r="D606" s="179" t="s">
        <v>153</v>
      </c>
      <c r="E606" s="184" t="s">
        <v>1</v>
      </c>
      <c r="F606" s="185" t="s">
        <v>816</v>
      </c>
      <c r="H606" s="184" t="s">
        <v>1</v>
      </c>
      <c r="I606" s="186"/>
      <c r="L606" s="183"/>
      <c r="M606" s="187"/>
      <c r="N606" s="188"/>
      <c r="O606" s="188"/>
      <c r="P606" s="188"/>
      <c r="Q606" s="188"/>
      <c r="R606" s="188"/>
      <c r="S606" s="188"/>
      <c r="T606" s="189"/>
      <c r="AT606" s="184" t="s">
        <v>153</v>
      </c>
      <c r="AU606" s="184" t="s">
        <v>83</v>
      </c>
      <c r="AV606" s="13" t="s">
        <v>81</v>
      </c>
      <c r="AW606" s="13" t="s">
        <v>32</v>
      </c>
      <c r="AX606" s="13" t="s">
        <v>75</v>
      </c>
      <c r="AY606" s="184" t="s">
        <v>142</v>
      </c>
    </row>
    <row r="607" spans="2:51" s="14" customFormat="1" ht="11.25">
      <c r="B607" s="190"/>
      <c r="D607" s="179" t="s">
        <v>153</v>
      </c>
      <c r="E607" s="191" t="s">
        <v>1</v>
      </c>
      <c r="F607" s="192" t="s">
        <v>187</v>
      </c>
      <c r="H607" s="193">
        <v>6</v>
      </c>
      <c r="I607" s="194"/>
      <c r="L607" s="190"/>
      <c r="M607" s="195"/>
      <c r="N607" s="196"/>
      <c r="O607" s="196"/>
      <c r="P607" s="196"/>
      <c r="Q607" s="196"/>
      <c r="R607" s="196"/>
      <c r="S607" s="196"/>
      <c r="T607" s="197"/>
      <c r="AT607" s="191" t="s">
        <v>153</v>
      </c>
      <c r="AU607" s="191" t="s">
        <v>83</v>
      </c>
      <c r="AV607" s="14" t="s">
        <v>83</v>
      </c>
      <c r="AW607" s="14" t="s">
        <v>32</v>
      </c>
      <c r="AX607" s="14" t="s">
        <v>81</v>
      </c>
      <c r="AY607" s="191" t="s">
        <v>142</v>
      </c>
    </row>
    <row r="608" spans="1:65" s="2" customFormat="1" ht="21.75" customHeight="1">
      <c r="A608" s="32"/>
      <c r="B608" s="165"/>
      <c r="C608" s="166" t="s">
        <v>817</v>
      </c>
      <c r="D608" s="166" t="s">
        <v>144</v>
      </c>
      <c r="E608" s="167" t="s">
        <v>818</v>
      </c>
      <c r="F608" s="168" t="s">
        <v>819</v>
      </c>
      <c r="G608" s="169" t="s">
        <v>331</v>
      </c>
      <c r="H608" s="170">
        <v>74.5</v>
      </c>
      <c r="I608" s="171"/>
      <c r="J608" s="172">
        <f>ROUND(I608*H608,2)</f>
        <v>0</v>
      </c>
      <c r="K608" s="168" t="s">
        <v>148</v>
      </c>
      <c r="L608" s="33"/>
      <c r="M608" s="173" t="s">
        <v>1</v>
      </c>
      <c r="N608" s="174" t="s">
        <v>40</v>
      </c>
      <c r="O608" s="58"/>
      <c r="P608" s="175">
        <f>O608*H608</f>
        <v>0</v>
      </c>
      <c r="Q608" s="175">
        <v>1E-05</v>
      </c>
      <c r="R608" s="175">
        <f>Q608*H608</f>
        <v>0.0007450000000000001</v>
      </c>
      <c r="S608" s="175">
        <v>0</v>
      </c>
      <c r="T608" s="176">
        <f>S608*H608</f>
        <v>0</v>
      </c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R608" s="177" t="s">
        <v>149</v>
      </c>
      <c r="AT608" s="177" t="s">
        <v>144</v>
      </c>
      <c r="AU608" s="177" t="s">
        <v>83</v>
      </c>
      <c r="AY608" s="17" t="s">
        <v>142</v>
      </c>
      <c r="BE608" s="178">
        <f>IF(N608="základní",J608,0)</f>
        <v>0</v>
      </c>
      <c r="BF608" s="178">
        <f>IF(N608="snížená",J608,0)</f>
        <v>0</v>
      </c>
      <c r="BG608" s="178">
        <f>IF(N608="zákl. přenesená",J608,0)</f>
        <v>0</v>
      </c>
      <c r="BH608" s="178">
        <f>IF(N608="sníž. přenesená",J608,0)</f>
        <v>0</v>
      </c>
      <c r="BI608" s="178">
        <f>IF(N608="nulová",J608,0)</f>
        <v>0</v>
      </c>
      <c r="BJ608" s="17" t="s">
        <v>81</v>
      </c>
      <c r="BK608" s="178">
        <f>ROUND(I608*H608,2)</f>
        <v>0</v>
      </c>
      <c r="BL608" s="17" t="s">
        <v>149</v>
      </c>
      <c r="BM608" s="177" t="s">
        <v>820</v>
      </c>
    </row>
    <row r="609" spans="1:47" s="2" customFormat="1" ht="19.5">
      <c r="A609" s="32"/>
      <c r="B609" s="33"/>
      <c r="C609" s="32"/>
      <c r="D609" s="179" t="s">
        <v>151</v>
      </c>
      <c r="E609" s="32"/>
      <c r="F609" s="180" t="s">
        <v>821</v>
      </c>
      <c r="G609" s="32"/>
      <c r="H609" s="32"/>
      <c r="I609" s="101"/>
      <c r="J609" s="32"/>
      <c r="K609" s="32"/>
      <c r="L609" s="33"/>
      <c r="M609" s="181"/>
      <c r="N609" s="182"/>
      <c r="O609" s="58"/>
      <c r="P609" s="58"/>
      <c r="Q609" s="58"/>
      <c r="R609" s="58"/>
      <c r="S609" s="58"/>
      <c r="T609" s="59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T609" s="17" t="s">
        <v>151</v>
      </c>
      <c r="AU609" s="17" t="s">
        <v>83</v>
      </c>
    </row>
    <row r="610" spans="1:47" s="2" customFormat="1" ht="19.5">
      <c r="A610" s="32"/>
      <c r="B610" s="33"/>
      <c r="C610" s="32"/>
      <c r="D610" s="179" t="s">
        <v>167</v>
      </c>
      <c r="E610" s="32"/>
      <c r="F610" s="198" t="s">
        <v>168</v>
      </c>
      <c r="G610" s="32"/>
      <c r="H610" s="32"/>
      <c r="I610" s="101"/>
      <c r="J610" s="32"/>
      <c r="K610" s="32"/>
      <c r="L610" s="33"/>
      <c r="M610" s="181"/>
      <c r="N610" s="182"/>
      <c r="O610" s="58"/>
      <c r="P610" s="58"/>
      <c r="Q610" s="58"/>
      <c r="R610" s="58"/>
      <c r="S610" s="58"/>
      <c r="T610" s="59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T610" s="17" t="s">
        <v>167</v>
      </c>
      <c r="AU610" s="17" t="s">
        <v>83</v>
      </c>
    </row>
    <row r="611" spans="2:51" s="13" customFormat="1" ht="11.25">
      <c r="B611" s="183"/>
      <c r="D611" s="179" t="s">
        <v>153</v>
      </c>
      <c r="E611" s="184" t="s">
        <v>1</v>
      </c>
      <c r="F611" s="185" t="s">
        <v>215</v>
      </c>
      <c r="H611" s="184" t="s">
        <v>1</v>
      </c>
      <c r="I611" s="186"/>
      <c r="L611" s="183"/>
      <c r="M611" s="187"/>
      <c r="N611" s="188"/>
      <c r="O611" s="188"/>
      <c r="P611" s="188"/>
      <c r="Q611" s="188"/>
      <c r="R611" s="188"/>
      <c r="S611" s="188"/>
      <c r="T611" s="189"/>
      <c r="AT611" s="184" t="s">
        <v>153</v>
      </c>
      <c r="AU611" s="184" t="s">
        <v>83</v>
      </c>
      <c r="AV611" s="13" t="s">
        <v>81</v>
      </c>
      <c r="AW611" s="13" t="s">
        <v>32</v>
      </c>
      <c r="AX611" s="13" t="s">
        <v>75</v>
      </c>
      <c r="AY611" s="184" t="s">
        <v>142</v>
      </c>
    </row>
    <row r="612" spans="2:51" s="14" customFormat="1" ht="11.25">
      <c r="B612" s="190"/>
      <c r="D612" s="179" t="s">
        <v>153</v>
      </c>
      <c r="E612" s="191" t="s">
        <v>1</v>
      </c>
      <c r="F612" s="192" t="s">
        <v>797</v>
      </c>
      <c r="H612" s="193">
        <v>74.5</v>
      </c>
      <c r="I612" s="194"/>
      <c r="L612" s="190"/>
      <c r="M612" s="195"/>
      <c r="N612" s="196"/>
      <c r="O612" s="196"/>
      <c r="P612" s="196"/>
      <c r="Q612" s="196"/>
      <c r="R612" s="196"/>
      <c r="S612" s="196"/>
      <c r="T612" s="197"/>
      <c r="AT612" s="191" t="s">
        <v>153</v>
      </c>
      <c r="AU612" s="191" t="s">
        <v>83</v>
      </c>
      <c r="AV612" s="14" t="s">
        <v>83</v>
      </c>
      <c r="AW612" s="14" t="s">
        <v>32</v>
      </c>
      <c r="AX612" s="14" t="s">
        <v>81</v>
      </c>
      <c r="AY612" s="191" t="s">
        <v>142</v>
      </c>
    </row>
    <row r="613" spans="1:65" s="2" customFormat="1" ht="21.75" customHeight="1">
      <c r="A613" s="32"/>
      <c r="B613" s="165"/>
      <c r="C613" s="207" t="s">
        <v>822</v>
      </c>
      <c r="D613" s="207" t="s">
        <v>323</v>
      </c>
      <c r="E613" s="208" t="s">
        <v>823</v>
      </c>
      <c r="F613" s="209" t="s">
        <v>824</v>
      </c>
      <c r="G613" s="210" t="s">
        <v>331</v>
      </c>
      <c r="H613" s="211">
        <v>78.225</v>
      </c>
      <c r="I613" s="212"/>
      <c r="J613" s="213">
        <f>ROUND(I613*H613,2)</f>
        <v>0</v>
      </c>
      <c r="K613" s="209" t="s">
        <v>148</v>
      </c>
      <c r="L613" s="214"/>
      <c r="M613" s="215" t="s">
        <v>1</v>
      </c>
      <c r="N613" s="216" t="s">
        <v>40</v>
      </c>
      <c r="O613" s="58"/>
      <c r="P613" s="175">
        <f>O613*H613</f>
        <v>0</v>
      </c>
      <c r="Q613" s="175">
        <v>0.0046</v>
      </c>
      <c r="R613" s="175">
        <f>Q613*H613</f>
        <v>0.35983499999999996</v>
      </c>
      <c r="S613" s="175">
        <v>0</v>
      </c>
      <c r="T613" s="176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77" t="s">
        <v>204</v>
      </c>
      <c r="AT613" s="177" t="s">
        <v>323</v>
      </c>
      <c r="AU613" s="177" t="s">
        <v>83</v>
      </c>
      <c r="AY613" s="17" t="s">
        <v>142</v>
      </c>
      <c r="BE613" s="178">
        <f>IF(N613="základní",J613,0)</f>
        <v>0</v>
      </c>
      <c r="BF613" s="178">
        <f>IF(N613="snížená",J613,0)</f>
        <v>0</v>
      </c>
      <c r="BG613" s="178">
        <f>IF(N613="zákl. přenesená",J613,0)</f>
        <v>0</v>
      </c>
      <c r="BH613" s="178">
        <f>IF(N613="sníž. přenesená",J613,0)</f>
        <v>0</v>
      </c>
      <c r="BI613" s="178">
        <f>IF(N613="nulová",J613,0)</f>
        <v>0</v>
      </c>
      <c r="BJ613" s="17" t="s">
        <v>81</v>
      </c>
      <c r="BK613" s="178">
        <f>ROUND(I613*H613,2)</f>
        <v>0</v>
      </c>
      <c r="BL613" s="17" t="s">
        <v>149</v>
      </c>
      <c r="BM613" s="177" t="s">
        <v>825</v>
      </c>
    </row>
    <row r="614" spans="1:47" s="2" customFormat="1" ht="11.25">
      <c r="A614" s="32"/>
      <c r="B614" s="33"/>
      <c r="C614" s="32"/>
      <c r="D614" s="179" t="s">
        <v>151</v>
      </c>
      <c r="E614" s="32"/>
      <c r="F614" s="180" t="s">
        <v>824</v>
      </c>
      <c r="G614" s="32"/>
      <c r="H614" s="32"/>
      <c r="I614" s="101"/>
      <c r="J614" s="32"/>
      <c r="K614" s="32"/>
      <c r="L614" s="33"/>
      <c r="M614" s="181"/>
      <c r="N614" s="182"/>
      <c r="O614" s="58"/>
      <c r="P614" s="58"/>
      <c r="Q614" s="58"/>
      <c r="R614" s="58"/>
      <c r="S614" s="58"/>
      <c r="T614" s="59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T614" s="17" t="s">
        <v>151</v>
      </c>
      <c r="AU614" s="17" t="s">
        <v>83</v>
      </c>
    </row>
    <row r="615" spans="2:51" s="14" customFormat="1" ht="11.25">
      <c r="B615" s="190"/>
      <c r="D615" s="179" t="s">
        <v>153</v>
      </c>
      <c r="F615" s="192" t="s">
        <v>826</v>
      </c>
      <c r="H615" s="193">
        <v>78.225</v>
      </c>
      <c r="I615" s="194"/>
      <c r="L615" s="190"/>
      <c r="M615" s="195"/>
      <c r="N615" s="196"/>
      <c r="O615" s="196"/>
      <c r="P615" s="196"/>
      <c r="Q615" s="196"/>
      <c r="R615" s="196"/>
      <c r="S615" s="196"/>
      <c r="T615" s="197"/>
      <c r="AT615" s="191" t="s">
        <v>153</v>
      </c>
      <c r="AU615" s="191" t="s">
        <v>83</v>
      </c>
      <c r="AV615" s="14" t="s">
        <v>83</v>
      </c>
      <c r="AW615" s="14" t="s">
        <v>3</v>
      </c>
      <c r="AX615" s="14" t="s">
        <v>81</v>
      </c>
      <c r="AY615" s="191" t="s">
        <v>142</v>
      </c>
    </row>
    <row r="616" spans="1:65" s="2" customFormat="1" ht="21.75" customHeight="1">
      <c r="A616" s="32"/>
      <c r="B616" s="165"/>
      <c r="C616" s="166" t="s">
        <v>827</v>
      </c>
      <c r="D616" s="166" t="s">
        <v>144</v>
      </c>
      <c r="E616" s="167" t="s">
        <v>828</v>
      </c>
      <c r="F616" s="168" t="s">
        <v>829</v>
      </c>
      <c r="G616" s="169" t="s">
        <v>393</v>
      </c>
      <c r="H616" s="170">
        <v>1</v>
      </c>
      <c r="I616" s="171"/>
      <c r="J616" s="172">
        <f>ROUND(I616*H616,2)</f>
        <v>0</v>
      </c>
      <c r="K616" s="168" t="s">
        <v>148</v>
      </c>
      <c r="L616" s="33"/>
      <c r="M616" s="173" t="s">
        <v>1</v>
      </c>
      <c r="N616" s="174" t="s">
        <v>40</v>
      </c>
      <c r="O616" s="58"/>
      <c r="P616" s="175">
        <f>O616*H616</f>
        <v>0</v>
      </c>
      <c r="Q616" s="175">
        <v>0.0001</v>
      </c>
      <c r="R616" s="175">
        <f>Q616*H616</f>
        <v>0.0001</v>
      </c>
      <c r="S616" s="175">
        <v>0</v>
      </c>
      <c r="T616" s="176">
        <f>S616*H616</f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77" t="s">
        <v>149</v>
      </c>
      <c r="AT616" s="177" t="s">
        <v>144</v>
      </c>
      <c r="AU616" s="177" t="s">
        <v>83</v>
      </c>
      <c r="AY616" s="17" t="s">
        <v>142</v>
      </c>
      <c r="BE616" s="178">
        <f>IF(N616="základní",J616,0)</f>
        <v>0</v>
      </c>
      <c r="BF616" s="178">
        <f>IF(N616="snížená",J616,0)</f>
        <v>0</v>
      </c>
      <c r="BG616" s="178">
        <f>IF(N616="zákl. přenesená",J616,0)</f>
        <v>0</v>
      </c>
      <c r="BH616" s="178">
        <f>IF(N616="sníž. přenesená",J616,0)</f>
        <v>0</v>
      </c>
      <c r="BI616" s="178">
        <f>IF(N616="nulová",J616,0)</f>
        <v>0</v>
      </c>
      <c r="BJ616" s="17" t="s">
        <v>81</v>
      </c>
      <c r="BK616" s="178">
        <f>ROUND(I616*H616,2)</f>
        <v>0</v>
      </c>
      <c r="BL616" s="17" t="s">
        <v>149</v>
      </c>
      <c r="BM616" s="177" t="s">
        <v>830</v>
      </c>
    </row>
    <row r="617" spans="1:47" s="2" customFormat="1" ht="19.5">
      <c r="A617" s="32"/>
      <c r="B617" s="33"/>
      <c r="C617" s="32"/>
      <c r="D617" s="179" t="s">
        <v>151</v>
      </c>
      <c r="E617" s="32"/>
      <c r="F617" s="180" t="s">
        <v>831</v>
      </c>
      <c r="G617" s="32"/>
      <c r="H617" s="32"/>
      <c r="I617" s="101"/>
      <c r="J617" s="32"/>
      <c r="K617" s="32"/>
      <c r="L617" s="33"/>
      <c r="M617" s="181"/>
      <c r="N617" s="182"/>
      <c r="O617" s="58"/>
      <c r="P617" s="58"/>
      <c r="Q617" s="58"/>
      <c r="R617" s="58"/>
      <c r="S617" s="58"/>
      <c r="T617" s="59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T617" s="17" t="s">
        <v>151</v>
      </c>
      <c r="AU617" s="17" t="s">
        <v>83</v>
      </c>
    </row>
    <row r="618" spans="1:47" s="2" customFormat="1" ht="19.5">
      <c r="A618" s="32"/>
      <c r="B618" s="33"/>
      <c r="C618" s="32"/>
      <c r="D618" s="179" t="s">
        <v>167</v>
      </c>
      <c r="E618" s="32"/>
      <c r="F618" s="198" t="s">
        <v>168</v>
      </c>
      <c r="G618" s="32"/>
      <c r="H618" s="32"/>
      <c r="I618" s="101"/>
      <c r="J618" s="32"/>
      <c r="K618" s="32"/>
      <c r="L618" s="33"/>
      <c r="M618" s="181"/>
      <c r="N618" s="182"/>
      <c r="O618" s="58"/>
      <c r="P618" s="58"/>
      <c r="Q618" s="58"/>
      <c r="R618" s="58"/>
      <c r="S618" s="58"/>
      <c r="T618" s="59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T618" s="17" t="s">
        <v>167</v>
      </c>
      <c r="AU618" s="17" t="s">
        <v>83</v>
      </c>
    </row>
    <row r="619" spans="2:51" s="13" customFormat="1" ht="11.25">
      <c r="B619" s="183"/>
      <c r="D619" s="179" t="s">
        <v>153</v>
      </c>
      <c r="E619" s="184" t="s">
        <v>1</v>
      </c>
      <c r="F619" s="185" t="s">
        <v>689</v>
      </c>
      <c r="H619" s="184" t="s">
        <v>1</v>
      </c>
      <c r="I619" s="186"/>
      <c r="L619" s="183"/>
      <c r="M619" s="187"/>
      <c r="N619" s="188"/>
      <c r="O619" s="188"/>
      <c r="P619" s="188"/>
      <c r="Q619" s="188"/>
      <c r="R619" s="188"/>
      <c r="S619" s="188"/>
      <c r="T619" s="189"/>
      <c r="AT619" s="184" t="s">
        <v>153</v>
      </c>
      <c r="AU619" s="184" t="s">
        <v>83</v>
      </c>
      <c r="AV619" s="13" t="s">
        <v>81</v>
      </c>
      <c r="AW619" s="13" t="s">
        <v>32</v>
      </c>
      <c r="AX619" s="13" t="s">
        <v>75</v>
      </c>
      <c r="AY619" s="184" t="s">
        <v>142</v>
      </c>
    </row>
    <row r="620" spans="2:51" s="14" customFormat="1" ht="11.25">
      <c r="B620" s="190"/>
      <c r="D620" s="179" t="s">
        <v>153</v>
      </c>
      <c r="E620" s="191" t="s">
        <v>1</v>
      </c>
      <c r="F620" s="192" t="s">
        <v>81</v>
      </c>
      <c r="H620" s="193">
        <v>1</v>
      </c>
      <c r="I620" s="194"/>
      <c r="L620" s="190"/>
      <c r="M620" s="195"/>
      <c r="N620" s="196"/>
      <c r="O620" s="196"/>
      <c r="P620" s="196"/>
      <c r="Q620" s="196"/>
      <c r="R620" s="196"/>
      <c r="S620" s="196"/>
      <c r="T620" s="197"/>
      <c r="AT620" s="191" t="s">
        <v>153</v>
      </c>
      <c r="AU620" s="191" t="s">
        <v>83</v>
      </c>
      <c r="AV620" s="14" t="s">
        <v>83</v>
      </c>
      <c r="AW620" s="14" t="s">
        <v>32</v>
      </c>
      <c r="AX620" s="14" t="s">
        <v>81</v>
      </c>
      <c r="AY620" s="191" t="s">
        <v>142</v>
      </c>
    </row>
    <row r="621" spans="1:65" s="2" customFormat="1" ht="16.5" customHeight="1">
      <c r="A621" s="32"/>
      <c r="B621" s="165"/>
      <c r="C621" s="207" t="s">
        <v>832</v>
      </c>
      <c r="D621" s="207" t="s">
        <v>323</v>
      </c>
      <c r="E621" s="208" t="s">
        <v>833</v>
      </c>
      <c r="F621" s="209" t="s">
        <v>834</v>
      </c>
      <c r="G621" s="210" t="s">
        <v>393</v>
      </c>
      <c r="H621" s="211">
        <v>1</v>
      </c>
      <c r="I621" s="212"/>
      <c r="J621" s="213">
        <f>ROUND(I621*H621,2)</f>
        <v>0</v>
      </c>
      <c r="K621" s="209" t="s">
        <v>148</v>
      </c>
      <c r="L621" s="214"/>
      <c r="M621" s="215" t="s">
        <v>1</v>
      </c>
      <c r="N621" s="216" t="s">
        <v>40</v>
      </c>
      <c r="O621" s="58"/>
      <c r="P621" s="175">
        <f>O621*H621</f>
        <v>0</v>
      </c>
      <c r="Q621" s="175">
        <v>0.0009</v>
      </c>
      <c r="R621" s="175">
        <f>Q621*H621</f>
        <v>0.0009</v>
      </c>
      <c r="S621" s="175">
        <v>0</v>
      </c>
      <c r="T621" s="176">
        <f>S621*H621</f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77" t="s">
        <v>204</v>
      </c>
      <c r="AT621" s="177" t="s">
        <v>323</v>
      </c>
      <c r="AU621" s="177" t="s">
        <v>83</v>
      </c>
      <c r="AY621" s="17" t="s">
        <v>142</v>
      </c>
      <c r="BE621" s="178">
        <f>IF(N621="základní",J621,0)</f>
        <v>0</v>
      </c>
      <c r="BF621" s="178">
        <f>IF(N621="snížená",J621,0)</f>
        <v>0</v>
      </c>
      <c r="BG621" s="178">
        <f>IF(N621="zákl. přenesená",J621,0)</f>
        <v>0</v>
      </c>
      <c r="BH621" s="178">
        <f>IF(N621="sníž. přenesená",J621,0)</f>
        <v>0</v>
      </c>
      <c r="BI621" s="178">
        <f>IF(N621="nulová",J621,0)</f>
        <v>0</v>
      </c>
      <c r="BJ621" s="17" t="s">
        <v>81</v>
      </c>
      <c r="BK621" s="178">
        <f>ROUND(I621*H621,2)</f>
        <v>0</v>
      </c>
      <c r="BL621" s="17" t="s">
        <v>149</v>
      </c>
      <c r="BM621" s="177" t="s">
        <v>835</v>
      </c>
    </row>
    <row r="622" spans="1:47" s="2" customFormat="1" ht="11.25">
      <c r="A622" s="32"/>
      <c r="B622" s="33"/>
      <c r="C622" s="32"/>
      <c r="D622" s="179" t="s">
        <v>151</v>
      </c>
      <c r="E622" s="32"/>
      <c r="F622" s="180" t="s">
        <v>836</v>
      </c>
      <c r="G622" s="32"/>
      <c r="H622" s="32"/>
      <c r="I622" s="101"/>
      <c r="J622" s="32"/>
      <c r="K622" s="32"/>
      <c r="L622" s="33"/>
      <c r="M622" s="181"/>
      <c r="N622" s="182"/>
      <c r="O622" s="58"/>
      <c r="P622" s="58"/>
      <c r="Q622" s="58"/>
      <c r="R622" s="58"/>
      <c r="S622" s="58"/>
      <c r="T622" s="59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T622" s="17" t="s">
        <v>151</v>
      </c>
      <c r="AU622" s="17" t="s">
        <v>83</v>
      </c>
    </row>
    <row r="623" spans="1:65" s="2" customFormat="1" ht="21.75" customHeight="1">
      <c r="A623" s="32"/>
      <c r="B623" s="165"/>
      <c r="C623" s="166" t="s">
        <v>837</v>
      </c>
      <c r="D623" s="166" t="s">
        <v>144</v>
      </c>
      <c r="E623" s="167" t="s">
        <v>838</v>
      </c>
      <c r="F623" s="168" t="s">
        <v>839</v>
      </c>
      <c r="G623" s="169" t="s">
        <v>393</v>
      </c>
      <c r="H623" s="170">
        <v>2</v>
      </c>
      <c r="I623" s="171"/>
      <c r="J623" s="172">
        <f>ROUND(I623*H623,2)</f>
        <v>0</v>
      </c>
      <c r="K623" s="168" t="s">
        <v>148</v>
      </c>
      <c r="L623" s="33"/>
      <c r="M623" s="173" t="s">
        <v>1</v>
      </c>
      <c r="N623" s="174" t="s">
        <v>40</v>
      </c>
      <c r="O623" s="58"/>
      <c r="P623" s="175">
        <f>O623*H623</f>
        <v>0</v>
      </c>
      <c r="Q623" s="175">
        <v>0.0001</v>
      </c>
      <c r="R623" s="175">
        <f>Q623*H623</f>
        <v>0.0002</v>
      </c>
      <c r="S623" s="175">
        <v>0</v>
      </c>
      <c r="T623" s="176">
        <f>S623*H623</f>
        <v>0</v>
      </c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R623" s="177" t="s">
        <v>149</v>
      </c>
      <c r="AT623" s="177" t="s">
        <v>144</v>
      </c>
      <c r="AU623" s="177" t="s">
        <v>83</v>
      </c>
      <c r="AY623" s="17" t="s">
        <v>142</v>
      </c>
      <c r="BE623" s="178">
        <f>IF(N623="základní",J623,0)</f>
        <v>0</v>
      </c>
      <c r="BF623" s="178">
        <f>IF(N623="snížená",J623,0)</f>
        <v>0</v>
      </c>
      <c r="BG623" s="178">
        <f>IF(N623="zákl. přenesená",J623,0)</f>
        <v>0</v>
      </c>
      <c r="BH623" s="178">
        <f>IF(N623="sníž. přenesená",J623,0)</f>
        <v>0</v>
      </c>
      <c r="BI623" s="178">
        <f>IF(N623="nulová",J623,0)</f>
        <v>0</v>
      </c>
      <c r="BJ623" s="17" t="s">
        <v>81</v>
      </c>
      <c r="BK623" s="178">
        <f>ROUND(I623*H623,2)</f>
        <v>0</v>
      </c>
      <c r="BL623" s="17" t="s">
        <v>149</v>
      </c>
      <c r="BM623" s="177" t="s">
        <v>840</v>
      </c>
    </row>
    <row r="624" spans="1:47" s="2" customFormat="1" ht="19.5">
      <c r="A624" s="32"/>
      <c r="B624" s="33"/>
      <c r="C624" s="32"/>
      <c r="D624" s="179" t="s">
        <v>151</v>
      </c>
      <c r="E624" s="32"/>
      <c r="F624" s="180" t="s">
        <v>841</v>
      </c>
      <c r="G624" s="32"/>
      <c r="H624" s="32"/>
      <c r="I624" s="101"/>
      <c r="J624" s="32"/>
      <c r="K624" s="32"/>
      <c r="L624" s="33"/>
      <c r="M624" s="181"/>
      <c r="N624" s="182"/>
      <c r="O624" s="58"/>
      <c r="P624" s="58"/>
      <c r="Q624" s="58"/>
      <c r="R624" s="58"/>
      <c r="S624" s="58"/>
      <c r="T624" s="59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T624" s="17" t="s">
        <v>151</v>
      </c>
      <c r="AU624" s="17" t="s">
        <v>83</v>
      </c>
    </row>
    <row r="625" spans="1:47" s="2" customFormat="1" ht="19.5">
      <c r="A625" s="32"/>
      <c r="B625" s="33"/>
      <c r="C625" s="32"/>
      <c r="D625" s="179" t="s">
        <v>167</v>
      </c>
      <c r="E625" s="32"/>
      <c r="F625" s="198" t="s">
        <v>168</v>
      </c>
      <c r="G625" s="32"/>
      <c r="H625" s="32"/>
      <c r="I625" s="101"/>
      <c r="J625" s="32"/>
      <c r="K625" s="32"/>
      <c r="L625" s="33"/>
      <c r="M625" s="181"/>
      <c r="N625" s="182"/>
      <c r="O625" s="58"/>
      <c r="P625" s="58"/>
      <c r="Q625" s="58"/>
      <c r="R625" s="58"/>
      <c r="S625" s="58"/>
      <c r="T625" s="59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T625" s="17" t="s">
        <v>167</v>
      </c>
      <c r="AU625" s="17" t="s">
        <v>83</v>
      </c>
    </row>
    <row r="626" spans="2:51" s="13" customFormat="1" ht="11.25">
      <c r="B626" s="183"/>
      <c r="D626" s="179" t="s">
        <v>153</v>
      </c>
      <c r="E626" s="184" t="s">
        <v>1</v>
      </c>
      <c r="F626" s="185" t="s">
        <v>200</v>
      </c>
      <c r="H626" s="184" t="s">
        <v>1</v>
      </c>
      <c r="I626" s="186"/>
      <c r="L626" s="183"/>
      <c r="M626" s="187"/>
      <c r="N626" s="188"/>
      <c r="O626" s="188"/>
      <c r="P626" s="188"/>
      <c r="Q626" s="188"/>
      <c r="R626" s="188"/>
      <c r="S626" s="188"/>
      <c r="T626" s="189"/>
      <c r="AT626" s="184" t="s">
        <v>153</v>
      </c>
      <c r="AU626" s="184" t="s">
        <v>83</v>
      </c>
      <c r="AV626" s="13" t="s">
        <v>81</v>
      </c>
      <c r="AW626" s="13" t="s">
        <v>32</v>
      </c>
      <c r="AX626" s="13" t="s">
        <v>75</v>
      </c>
      <c r="AY626" s="184" t="s">
        <v>142</v>
      </c>
    </row>
    <row r="627" spans="2:51" s="14" customFormat="1" ht="11.25">
      <c r="B627" s="190"/>
      <c r="D627" s="179" t="s">
        <v>153</v>
      </c>
      <c r="E627" s="191" t="s">
        <v>1</v>
      </c>
      <c r="F627" s="192" t="s">
        <v>81</v>
      </c>
      <c r="H627" s="193">
        <v>1</v>
      </c>
      <c r="I627" s="194"/>
      <c r="L627" s="190"/>
      <c r="M627" s="195"/>
      <c r="N627" s="196"/>
      <c r="O627" s="196"/>
      <c r="P627" s="196"/>
      <c r="Q627" s="196"/>
      <c r="R627" s="196"/>
      <c r="S627" s="196"/>
      <c r="T627" s="197"/>
      <c r="AT627" s="191" t="s">
        <v>153</v>
      </c>
      <c r="AU627" s="191" t="s">
        <v>83</v>
      </c>
      <c r="AV627" s="14" t="s">
        <v>83</v>
      </c>
      <c r="AW627" s="14" t="s">
        <v>32</v>
      </c>
      <c r="AX627" s="14" t="s">
        <v>75</v>
      </c>
      <c r="AY627" s="191" t="s">
        <v>142</v>
      </c>
    </row>
    <row r="628" spans="2:51" s="13" customFormat="1" ht="11.25">
      <c r="B628" s="183"/>
      <c r="D628" s="179" t="s">
        <v>153</v>
      </c>
      <c r="E628" s="184" t="s">
        <v>1</v>
      </c>
      <c r="F628" s="185" t="s">
        <v>202</v>
      </c>
      <c r="H628" s="184" t="s">
        <v>1</v>
      </c>
      <c r="I628" s="186"/>
      <c r="L628" s="183"/>
      <c r="M628" s="187"/>
      <c r="N628" s="188"/>
      <c r="O628" s="188"/>
      <c r="P628" s="188"/>
      <c r="Q628" s="188"/>
      <c r="R628" s="188"/>
      <c r="S628" s="188"/>
      <c r="T628" s="189"/>
      <c r="AT628" s="184" t="s">
        <v>153</v>
      </c>
      <c r="AU628" s="184" t="s">
        <v>83</v>
      </c>
      <c r="AV628" s="13" t="s">
        <v>81</v>
      </c>
      <c r="AW628" s="13" t="s">
        <v>32</v>
      </c>
      <c r="AX628" s="13" t="s">
        <v>75</v>
      </c>
      <c r="AY628" s="184" t="s">
        <v>142</v>
      </c>
    </row>
    <row r="629" spans="2:51" s="14" customFormat="1" ht="11.25">
      <c r="B629" s="190"/>
      <c r="D629" s="179" t="s">
        <v>153</v>
      </c>
      <c r="E629" s="191" t="s">
        <v>1</v>
      </c>
      <c r="F629" s="192" t="s">
        <v>81</v>
      </c>
      <c r="H629" s="193">
        <v>1</v>
      </c>
      <c r="I629" s="194"/>
      <c r="L629" s="190"/>
      <c r="M629" s="195"/>
      <c r="N629" s="196"/>
      <c r="O629" s="196"/>
      <c r="P629" s="196"/>
      <c r="Q629" s="196"/>
      <c r="R629" s="196"/>
      <c r="S629" s="196"/>
      <c r="T629" s="197"/>
      <c r="AT629" s="191" t="s">
        <v>153</v>
      </c>
      <c r="AU629" s="191" t="s">
        <v>83</v>
      </c>
      <c r="AV629" s="14" t="s">
        <v>83</v>
      </c>
      <c r="AW629" s="14" t="s">
        <v>32</v>
      </c>
      <c r="AX629" s="14" t="s">
        <v>75</v>
      </c>
      <c r="AY629" s="191" t="s">
        <v>142</v>
      </c>
    </row>
    <row r="630" spans="2:51" s="15" customFormat="1" ht="11.25">
      <c r="B630" s="199"/>
      <c r="D630" s="179" t="s">
        <v>153</v>
      </c>
      <c r="E630" s="200" t="s">
        <v>1</v>
      </c>
      <c r="F630" s="201" t="s">
        <v>180</v>
      </c>
      <c r="H630" s="202">
        <v>2</v>
      </c>
      <c r="I630" s="203"/>
      <c r="L630" s="199"/>
      <c r="M630" s="204"/>
      <c r="N630" s="205"/>
      <c r="O630" s="205"/>
      <c r="P630" s="205"/>
      <c r="Q630" s="205"/>
      <c r="R630" s="205"/>
      <c r="S630" s="205"/>
      <c r="T630" s="206"/>
      <c r="AT630" s="200" t="s">
        <v>153</v>
      </c>
      <c r="AU630" s="200" t="s">
        <v>83</v>
      </c>
      <c r="AV630" s="15" t="s">
        <v>149</v>
      </c>
      <c r="AW630" s="15" t="s">
        <v>32</v>
      </c>
      <c r="AX630" s="15" t="s">
        <v>81</v>
      </c>
      <c r="AY630" s="200" t="s">
        <v>142</v>
      </c>
    </row>
    <row r="631" spans="1:65" s="2" customFormat="1" ht="16.5" customHeight="1">
      <c r="A631" s="32"/>
      <c r="B631" s="165"/>
      <c r="C631" s="207" t="s">
        <v>842</v>
      </c>
      <c r="D631" s="207" t="s">
        <v>323</v>
      </c>
      <c r="E631" s="208" t="s">
        <v>843</v>
      </c>
      <c r="F631" s="209" t="s">
        <v>844</v>
      </c>
      <c r="G631" s="210" t="s">
        <v>393</v>
      </c>
      <c r="H631" s="211">
        <v>2</v>
      </c>
      <c r="I631" s="212"/>
      <c r="J631" s="213">
        <f>ROUND(I631*H631,2)</f>
        <v>0</v>
      </c>
      <c r="K631" s="209" t="s">
        <v>148</v>
      </c>
      <c r="L631" s="214"/>
      <c r="M631" s="215" t="s">
        <v>1</v>
      </c>
      <c r="N631" s="216" t="s">
        <v>40</v>
      </c>
      <c r="O631" s="58"/>
      <c r="P631" s="175">
        <f>O631*H631</f>
        <v>0</v>
      </c>
      <c r="Q631" s="175">
        <v>0.0011</v>
      </c>
      <c r="R631" s="175">
        <f>Q631*H631</f>
        <v>0.0022</v>
      </c>
      <c r="S631" s="175">
        <v>0</v>
      </c>
      <c r="T631" s="176">
        <f>S631*H631</f>
        <v>0</v>
      </c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R631" s="177" t="s">
        <v>204</v>
      </c>
      <c r="AT631" s="177" t="s">
        <v>323</v>
      </c>
      <c r="AU631" s="177" t="s">
        <v>83</v>
      </c>
      <c r="AY631" s="17" t="s">
        <v>142</v>
      </c>
      <c r="BE631" s="178">
        <f>IF(N631="základní",J631,0)</f>
        <v>0</v>
      </c>
      <c r="BF631" s="178">
        <f>IF(N631="snížená",J631,0)</f>
        <v>0</v>
      </c>
      <c r="BG631" s="178">
        <f>IF(N631="zákl. přenesená",J631,0)</f>
        <v>0</v>
      </c>
      <c r="BH631" s="178">
        <f>IF(N631="sníž. přenesená",J631,0)</f>
        <v>0</v>
      </c>
      <c r="BI631" s="178">
        <f>IF(N631="nulová",J631,0)</f>
        <v>0</v>
      </c>
      <c r="BJ631" s="17" t="s">
        <v>81</v>
      </c>
      <c r="BK631" s="178">
        <f>ROUND(I631*H631,2)</f>
        <v>0</v>
      </c>
      <c r="BL631" s="17" t="s">
        <v>149</v>
      </c>
      <c r="BM631" s="177" t="s">
        <v>845</v>
      </c>
    </row>
    <row r="632" spans="1:47" s="2" customFormat="1" ht="11.25">
      <c r="A632" s="32"/>
      <c r="B632" s="33"/>
      <c r="C632" s="32"/>
      <c r="D632" s="179" t="s">
        <v>151</v>
      </c>
      <c r="E632" s="32"/>
      <c r="F632" s="180" t="s">
        <v>846</v>
      </c>
      <c r="G632" s="32"/>
      <c r="H632" s="32"/>
      <c r="I632" s="101"/>
      <c r="J632" s="32"/>
      <c r="K632" s="32"/>
      <c r="L632" s="33"/>
      <c r="M632" s="181"/>
      <c r="N632" s="182"/>
      <c r="O632" s="58"/>
      <c r="P632" s="58"/>
      <c r="Q632" s="58"/>
      <c r="R632" s="58"/>
      <c r="S632" s="58"/>
      <c r="T632" s="59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T632" s="17" t="s">
        <v>151</v>
      </c>
      <c r="AU632" s="17" t="s">
        <v>83</v>
      </c>
    </row>
    <row r="633" spans="1:65" s="2" customFormat="1" ht="21.75" customHeight="1">
      <c r="A633" s="32"/>
      <c r="B633" s="165"/>
      <c r="C633" s="166" t="s">
        <v>847</v>
      </c>
      <c r="D633" s="166" t="s">
        <v>144</v>
      </c>
      <c r="E633" s="167" t="s">
        <v>848</v>
      </c>
      <c r="F633" s="168" t="s">
        <v>849</v>
      </c>
      <c r="G633" s="169" t="s">
        <v>393</v>
      </c>
      <c r="H633" s="170">
        <v>2</v>
      </c>
      <c r="I633" s="171"/>
      <c r="J633" s="172">
        <f>ROUND(I633*H633,2)</f>
        <v>0</v>
      </c>
      <c r="K633" s="168" t="s">
        <v>148</v>
      </c>
      <c r="L633" s="33"/>
      <c r="M633" s="173" t="s">
        <v>1</v>
      </c>
      <c r="N633" s="174" t="s">
        <v>40</v>
      </c>
      <c r="O633" s="58"/>
      <c r="P633" s="175">
        <f>O633*H633</f>
        <v>0</v>
      </c>
      <c r="Q633" s="175">
        <v>0.10661</v>
      </c>
      <c r="R633" s="175">
        <f>Q633*H633</f>
        <v>0.21322</v>
      </c>
      <c r="S633" s="175">
        <v>0</v>
      </c>
      <c r="T633" s="176">
        <f>S633*H633</f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77" t="s">
        <v>149</v>
      </c>
      <c r="AT633" s="177" t="s">
        <v>144</v>
      </c>
      <c r="AU633" s="177" t="s">
        <v>83</v>
      </c>
      <c r="AY633" s="17" t="s">
        <v>142</v>
      </c>
      <c r="BE633" s="178">
        <f>IF(N633="základní",J633,0)</f>
        <v>0</v>
      </c>
      <c r="BF633" s="178">
        <f>IF(N633="snížená",J633,0)</f>
        <v>0</v>
      </c>
      <c r="BG633" s="178">
        <f>IF(N633="zákl. přenesená",J633,0)</f>
        <v>0</v>
      </c>
      <c r="BH633" s="178">
        <f>IF(N633="sníž. přenesená",J633,0)</f>
        <v>0</v>
      </c>
      <c r="BI633" s="178">
        <f>IF(N633="nulová",J633,0)</f>
        <v>0</v>
      </c>
      <c r="BJ633" s="17" t="s">
        <v>81</v>
      </c>
      <c r="BK633" s="178">
        <f>ROUND(I633*H633,2)</f>
        <v>0</v>
      </c>
      <c r="BL633" s="17" t="s">
        <v>149</v>
      </c>
      <c r="BM633" s="177" t="s">
        <v>850</v>
      </c>
    </row>
    <row r="634" spans="1:47" s="2" customFormat="1" ht="29.25">
      <c r="A634" s="32"/>
      <c r="B634" s="33"/>
      <c r="C634" s="32"/>
      <c r="D634" s="179" t="s">
        <v>151</v>
      </c>
      <c r="E634" s="32"/>
      <c r="F634" s="180" t="s">
        <v>851</v>
      </c>
      <c r="G634" s="32"/>
      <c r="H634" s="32"/>
      <c r="I634" s="101"/>
      <c r="J634" s="32"/>
      <c r="K634" s="32"/>
      <c r="L634" s="33"/>
      <c r="M634" s="181"/>
      <c r="N634" s="182"/>
      <c r="O634" s="58"/>
      <c r="P634" s="58"/>
      <c r="Q634" s="58"/>
      <c r="R634" s="58"/>
      <c r="S634" s="58"/>
      <c r="T634" s="59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T634" s="17" t="s">
        <v>151</v>
      </c>
      <c r="AU634" s="17" t="s">
        <v>83</v>
      </c>
    </row>
    <row r="635" spans="1:47" s="2" customFormat="1" ht="19.5">
      <c r="A635" s="32"/>
      <c r="B635" s="33"/>
      <c r="C635" s="32"/>
      <c r="D635" s="179" t="s">
        <v>167</v>
      </c>
      <c r="E635" s="32"/>
      <c r="F635" s="198" t="s">
        <v>168</v>
      </c>
      <c r="G635" s="32"/>
      <c r="H635" s="32"/>
      <c r="I635" s="101"/>
      <c r="J635" s="32"/>
      <c r="K635" s="32"/>
      <c r="L635" s="33"/>
      <c r="M635" s="181"/>
      <c r="N635" s="182"/>
      <c r="O635" s="58"/>
      <c r="P635" s="58"/>
      <c r="Q635" s="58"/>
      <c r="R635" s="58"/>
      <c r="S635" s="58"/>
      <c r="T635" s="59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T635" s="17" t="s">
        <v>167</v>
      </c>
      <c r="AU635" s="17" t="s">
        <v>83</v>
      </c>
    </row>
    <row r="636" spans="2:51" s="13" customFormat="1" ht="11.25">
      <c r="B636" s="183"/>
      <c r="D636" s="179" t="s">
        <v>153</v>
      </c>
      <c r="E636" s="184" t="s">
        <v>1</v>
      </c>
      <c r="F636" s="185" t="s">
        <v>852</v>
      </c>
      <c r="H636" s="184" t="s">
        <v>1</v>
      </c>
      <c r="I636" s="186"/>
      <c r="L636" s="183"/>
      <c r="M636" s="187"/>
      <c r="N636" s="188"/>
      <c r="O636" s="188"/>
      <c r="P636" s="188"/>
      <c r="Q636" s="188"/>
      <c r="R636" s="188"/>
      <c r="S636" s="188"/>
      <c r="T636" s="189"/>
      <c r="AT636" s="184" t="s">
        <v>153</v>
      </c>
      <c r="AU636" s="184" t="s">
        <v>83</v>
      </c>
      <c r="AV636" s="13" t="s">
        <v>81</v>
      </c>
      <c r="AW636" s="13" t="s">
        <v>32</v>
      </c>
      <c r="AX636" s="13" t="s">
        <v>75</v>
      </c>
      <c r="AY636" s="184" t="s">
        <v>142</v>
      </c>
    </row>
    <row r="637" spans="2:51" s="14" customFormat="1" ht="11.25">
      <c r="B637" s="190"/>
      <c r="D637" s="179" t="s">
        <v>153</v>
      </c>
      <c r="E637" s="191" t="s">
        <v>1</v>
      </c>
      <c r="F637" s="192" t="s">
        <v>83</v>
      </c>
      <c r="H637" s="193">
        <v>2</v>
      </c>
      <c r="I637" s="194"/>
      <c r="L637" s="190"/>
      <c r="M637" s="195"/>
      <c r="N637" s="196"/>
      <c r="O637" s="196"/>
      <c r="P637" s="196"/>
      <c r="Q637" s="196"/>
      <c r="R637" s="196"/>
      <c r="S637" s="196"/>
      <c r="T637" s="197"/>
      <c r="AT637" s="191" t="s">
        <v>153</v>
      </c>
      <c r="AU637" s="191" t="s">
        <v>83</v>
      </c>
      <c r="AV637" s="14" t="s">
        <v>83</v>
      </c>
      <c r="AW637" s="14" t="s">
        <v>32</v>
      </c>
      <c r="AX637" s="14" t="s">
        <v>81</v>
      </c>
      <c r="AY637" s="191" t="s">
        <v>142</v>
      </c>
    </row>
    <row r="638" spans="1:65" s="2" customFormat="1" ht="21.75" customHeight="1">
      <c r="A638" s="32"/>
      <c r="B638" s="165"/>
      <c r="C638" s="166" t="s">
        <v>853</v>
      </c>
      <c r="D638" s="166" t="s">
        <v>144</v>
      </c>
      <c r="E638" s="167" t="s">
        <v>854</v>
      </c>
      <c r="F638" s="168" t="s">
        <v>855</v>
      </c>
      <c r="G638" s="169" t="s">
        <v>393</v>
      </c>
      <c r="H638" s="170">
        <v>2</v>
      </c>
      <c r="I638" s="171"/>
      <c r="J638" s="172">
        <f>ROUND(I638*H638,2)</f>
        <v>0</v>
      </c>
      <c r="K638" s="168" t="s">
        <v>148</v>
      </c>
      <c r="L638" s="33"/>
      <c r="M638" s="173" t="s">
        <v>1</v>
      </c>
      <c r="N638" s="174" t="s">
        <v>40</v>
      </c>
      <c r="O638" s="58"/>
      <c r="P638" s="175">
        <f>O638*H638</f>
        <v>0</v>
      </c>
      <c r="Q638" s="175">
        <v>0.01212</v>
      </c>
      <c r="R638" s="175">
        <f>Q638*H638</f>
        <v>0.02424</v>
      </c>
      <c r="S638" s="175">
        <v>0</v>
      </c>
      <c r="T638" s="176">
        <f>S638*H638</f>
        <v>0</v>
      </c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R638" s="177" t="s">
        <v>149</v>
      </c>
      <c r="AT638" s="177" t="s">
        <v>144</v>
      </c>
      <c r="AU638" s="177" t="s">
        <v>83</v>
      </c>
      <c r="AY638" s="17" t="s">
        <v>142</v>
      </c>
      <c r="BE638" s="178">
        <f>IF(N638="základní",J638,0)</f>
        <v>0</v>
      </c>
      <c r="BF638" s="178">
        <f>IF(N638="snížená",J638,0)</f>
        <v>0</v>
      </c>
      <c r="BG638" s="178">
        <f>IF(N638="zákl. přenesená",J638,0)</f>
        <v>0</v>
      </c>
      <c r="BH638" s="178">
        <f>IF(N638="sníž. přenesená",J638,0)</f>
        <v>0</v>
      </c>
      <c r="BI638" s="178">
        <f>IF(N638="nulová",J638,0)</f>
        <v>0</v>
      </c>
      <c r="BJ638" s="17" t="s">
        <v>81</v>
      </c>
      <c r="BK638" s="178">
        <f>ROUND(I638*H638,2)</f>
        <v>0</v>
      </c>
      <c r="BL638" s="17" t="s">
        <v>149</v>
      </c>
      <c r="BM638" s="177" t="s">
        <v>856</v>
      </c>
    </row>
    <row r="639" spans="1:47" s="2" customFormat="1" ht="19.5">
      <c r="A639" s="32"/>
      <c r="B639" s="33"/>
      <c r="C639" s="32"/>
      <c r="D639" s="179" t="s">
        <v>151</v>
      </c>
      <c r="E639" s="32"/>
      <c r="F639" s="180" t="s">
        <v>857</v>
      </c>
      <c r="G639" s="32"/>
      <c r="H639" s="32"/>
      <c r="I639" s="101"/>
      <c r="J639" s="32"/>
      <c r="K639" s="32"/>
      <c r="L639" s="33"/>
      <c r="M639" s="181"/>
      <c r="N639" s="182"/>
      <c r="O639" s="58"/>
      <c r="P639" s="58"/>
      <c r="Q639" s="58"/>
      <c r="R639" s="58"/>
      <c r="S639" s="58"/>
      <c r="T639" s="59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T639" s="17" t="s">
        <v>151</v>
      </c>
      <c r="AU639" s="17" t="s">
        <v>83</v>
      </c>
    </row>
    <row r="640" spans="1:65" s="2" customFormat="1" ht="21.75" customHeight="1">
      <c r="A640" s="32"/>
      <c r="B640" s="165"/>
      <c r="C640" s="166" t="s">
        <v>858</v>
      </c>
      <c r="D640" s="166" t="s">
        <v>144</v>
      </c>
      <c r="E640" s="167" t="s">
        <v>859</v>
      </c>
      <c r="F640" s="168" t="s">
        <v>860</v>
      </c>
      <c r="G640" s="169" t="s">
        <v>393</v>
      </c>
      <c r="H640" s="170">
        <v>2</v>
      </c>
      <c r="I640" s="171"/>
      <c r="J640" s="172">
        <f>ROUND(I640*H640,2)</f>
        <v>0</v>
      </c>
      <c r="K640" s="168" t="s">
        <v>148</v>
      </c>
      <c r="L640" s="33"/>
      <c r="M640" s="173" t="s">
        <v>1</v>
      </c>
      <c r="N640" s="174" t="s">
        <v>40</v>
      </c>
      <c r="O640" s="58"/>
      <c r="P640" s="175">
        <f>O640*H640</f>
        <v>0</v>
      </c>
      <c r="Q640" s="175">
        <v>0</v>
      </c>
      <c r="R640" s="175">
        <f>Q640*H640</f>
        <v>0</v>
      </c>
      <c r="S640" s="175">
        <v>0</v>
      </c>
      <c r="T640" s="176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77" t="s">
        <v>149</v>
      </c>
      <c r="AT640" s="177" t="s">
        <v>144</v>
      </c>
      <c r="AU640" s="177" t="s">
        <v>83</v>
      </c>
      <c r="AY640" s="17" t="s">
        <v>142</v>
      </c>
      <c r="BE640" s="178">
        <f>IF(N640="základní",J640,0)</f>
        <v>0</v>
      </c>
      <c r="BF640" s="178">
        <f>IF(N640="snížená",J640,0)</f>
        <v>0</v>
      </c>
      <c r="BG640" s="178">
        <f>IF(N640="zákl. přenesená",J640,0)</f>
        <v>0</v>
      </c>
      <c r="BH640" s="178">
        <f>IF(N640="sníž. přenesená",J640,0)</f>
        <v>0</v>
      </c>
      <c r="BI640" s="178">
        <f>IF(N640="nulová",J640,0)</f>
        <v>0</v>
      </c>
      <c r="BJ640" s="17" t="s">
        <v>81</v>
      </c>
      <c r="BK640" s="178">
        <f>ROUND(I640*H640,2)</f>
        <v>0</v>
      </c>
      <c r="BL640" s="17" t="s">
        <v>149</v>
      </c>
      <c r="BM640" s="177" t="s">
        <v>861</v>
      </c>
    </row>
    <row r="641" spans="1:47" s="2" customFormat="1" ht="19.5">
      <c r="A641" s="32"/>
      <c r="B641" s="33"/>
      <c r="C641" s="32"/>
      <c r="D641" s="179" t="s">
        <v>151</v>
      </c>
      <c r="E641" s="32"/>
      <c r="F641" s="180" t="s">
        <v>862</v>
      </c>
      <c r="G641" s="32"/>
      <c r="H641" s="32"/>
      <c r="I641" s="101"/>
      <c r="J641" s="32"/>
      <c r="K641" s="32"/>
      <c r="L641" s="33"/>
      <c r="M641" s="181"/>
      <c r="N641" s="182"/>
      <c r="O641" s="58"/>
      <c r="P641" s="58"/>
      <c r="Q641" s="58"/>
      <c r="R641" s="58"/>
      <c r="S641" s="58"/>
      <c r="T641" s="59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T641" s="17" t="s">
        <v>151</v>
      </c>
      <c r="AU641" s="17" t="s">
        <v>83</v>
      </c>
    </row>
    <row r="642" spans="1:65" s="2" customFormat="1" ht="21.75" customHeight="1">
      <c r="A642" s="32"/>
      <c r="B642" s="165"/>
      <c r="C642" s="166" t="s">
        <v>863</v>
      </c>
      <c r="D642" s="166" t="s">
        <v>144</v>
      </c>
      <c r="E642" s="167" t="s">
        <v>864</v>
      </c>
      <c r="F642" s="168" t="s">
        <v>865</v>
      </c>
      <c r="G642" s="169" t="s">
        <v>393</v>
      </c>
      <c r="H642" s="170">
        <v>2</v>
      </c>
      <c r="I642" s="171"/>
      <c r="J642" s="172">
        <f>ROUND(I642*H642,2)</f>
        <v>0</v>
      </c>
      <c r="K642" s="168" t="s">
        <v>1</v>
      </c>
      <c r="L642" s="33"/>
      <c r="M642" s="173" t="s">
        <v>1</v>
      </c>
      <c r="N642" s="174" t="s">
        <v>40</v>
      </c>
      <c r="O642" s="58"/>
      <c r="P642" s="175">
        <f>O642*H642</f>
        <v>0</v>
      </c>
      <c r="Q642" s="175">
        <v>0.00268</v>
      </c>
      <c r="R642" s="175">
        <f>Q642*H642</f>
        <v>0.00536</v>
      </c>
      <c r="S642" s="175">
        <v>0</v>
      </c>
      <c r="T642" s="176">
        <f>S642*H642</f>
        <v>0</v>
      </c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R642" s="177" t="s">
        <v>149</v>
      </c>
      <c r="AT642" s="177" t="s">
        <v>144</v>
      </c>
      <c r="AU642" s="177" t="s">
        <v>83</v>
      </c>
      <c r="AY642" s="17" t="s">
        <v>142</v>
      </c>
      <c r="BE642" s="178">
        <f>IF(N642="základní",J642,0)</f>
        <v>0</v>
      </c>
      <c r="BF642" s="178">
        <f>IF(N642="snížená",J642,0)</f>
        <v>0</v>
      </c>
      <c r="BG642" s="178">
        <f>IF(N642="zákl. přenesená",J642,0)</f>
        <v>0</v>
      </c>
      <c r="BH642" s="178">
        <f>IF(N642="sníž. přenesená",J642,0)</f>
        <v>0</v>
      </c>
      <c r="BI642" s="178">
        <f>IF(N642="nulová",J642,0)</f>
        <v>0</v>
      </c>
      <c r="BJ642" s="17" t="s">
        <v>81</v>
      </c>
      <c r="BK642" s="178">
        <f>ROUND(I642*H642,2)</f>
        <v>0</v>
      </c>
      <c r="BL642" s="17" t="s">
        <v>149</v>
      </c>
      <c r="BM642" s="177" t="s">
        <v>866</v>
      </c>
    </row>
    <row r="643" spans="1:47" s="2" customFormat="1" ht="19.5">
      <c r="A643" s="32"/>
      <c r="B643" s="33"/>
      <c r="C643" s="32"/>
      <c r="D643" s="179" t="s">
        <v>151</v>
      </c>
      <c r="E643" s="32"/>
      <c r="F643" s="180" t="s">
        <v>867</v>
      </c>
      <c r="G643" s="32"/>
      <c r="H643" s="32"/>
      <c r="I643" s="101"/>
      <c r="J643" s="32"/>
      <c r="K643" s="32"/>
      <c r="L643" s="33"/>
      <c r="M643" s="181"/>
      <c r="N643" s="182"/>
      <c r="O643" s="58"/>
      <c r="P643" s="58"/>
      <c r="Q643" s="58"/>
      <c r="R643" s="58"/>
      <c r="S643" s="58"/>
      <c r="T643" s="59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T643" s="17" t="s">
        <v>151</v>
      </c>
      <c r="AU643" s="17" t="s">
        <v>83</v>
      </c>
    </row>
    <row r="644" spans="1:65" s="2" customFormat="1" ht="21.75" customHeight="1">
      <c r="A644" s="32"/>
      <c r="B644" s="165"/>
      <c r="C644" s="166" t="s">
        <v>868</v>
      </c>
      <c r="D644" s="166" t="s">
        <v>144</v>
      </c>
      <c r="E644" s="167" t="s">
        <v>869</v>
      </c>
      <c r="F644" s="168" t="s">
        <v>870</v>
      </c>
      <c r="G644" s="169" t="s">
        <v>393</v>
      </c>
      <c r="H644" s="170">
        <v>11</v>
      </c>
      <c r="I644" s="171"/>
      <c r="J644" s="172">
        <f>ROUND(I644*H644,2)</f>
        <v>0</v>
      </c>
      <c r="K644" s="168" t="s">
        <v>148</v>
      </c>
      <c r="L644" s="33"/>
      <c r="M644" s="173" t="s">
        <v>1</v>
      </c>
      <c r="N644" s="174" t="s">
        <v>40</v>
      </c>
      <c r="O644" s="58"/>
      <c r="P644" s="175">
        <f>O644*H644</f>
        <v>0</v>
      </c>
      <c r="Q644" s="175">
        <v>0.00156</v>
      </c>
      <c r="R644" s="175">
        <f>Q644*H644</f>
        <v>0.017159999999999998</v>
      </c>
      <c r="S644" s="175">
        <v>0</v>
      </c>
      <c r="T644" s="176">
        <f>S644*H644</f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77" t="s">
        <v>149</v>
      </c>
      <c r="AT644" s="177" t="s">
        <v>144</v>
      </c>
      <c r="AU644" s="177" t="s">
        <v>83</v>
      </c>
      <c r="AY644" s="17" t="s">
        <v>142</v>
      </c>
      <c r="BE644" s="178">
        <f>IF(N644="základní",J644,0)</f>
        <v>0</v>
      </c>
      <c r="BF644" s="178">
        <f>IF(N644="snížená",J644,0)</f>
        <v>0</v>
      </c>
      <c r="BG644" s="178">
        <f>IF(N644="zákl. přenesená",J644,0)</f>
        <v>0</v>
      </c>
      <c r="BH644" s="178">
        <f>IF(N644="sníž. přenesená",J644,0)</f>
        <v>0</v>
      </c>
      <c r="BI644" s="178">
        <f>IF(N644="nulová",J644,0)</f>
        <v>0</v>
      </c>
      <c r="BJ644" s="17" t="s">
        <v>81</v>
      </c>
      <c r="BK644" s="178">
        <f>ROUND(I644*H644,2)</f>
        <v>0</v>
      </c>
      <c r="BL644" s="17" t="s">
        <v>149</v>
      </c>
      <c r="BM644" s="177" t="s">
        <v>871</v>
      </c>
    </row>
    <row r="645" spans="1:47" s="2" customFormat="1" ht="19.5">
      <c r="A645" s="32"/>
      <c r="B645" s="33"/>
      <c r="C645" s="32"/>
      <c r="D645" s="179" t="s">
        <v>151</v>
      </c>
      <c r="E645" s="32"/>
      <c r="F645" s="180" t="s">
        <v>872</v>
      </c>
      <c r="G645" s="32"/>
      <c r="H645" s="32"/>
      <c r="I645" s="101"/>
      <c r="J645" s="32"/>
      <c r="K645" s="32"/>
      <c r="L645" s="33"/>
      <c r="M645" s="181"/>
      <c r="N645" s="182"/>
      <c r="O645" s="58"/>
      <c r="P645" s="58"/>
      <c r="Q645" s="58"/>
      <c r="R645" s="58"/>
      <c r="S645" s="58"/>
      <c r="T645" s="59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T645" s="17" t="s">
        <v>151</v>
      </c>
      <c r="AU645" s="17" t="s">
        <v>83</v>
      </c>
    </row>
    <row r="646" spans="1:47" s="2" customFormat="1" ht="19.5">
      <c r="A646" s="32"/>
      <c r="B646" s="33"/>
      <c r="C646" s="32"/>
      <c r="D646" s="179" t="s">
        <v>167</v>
      </c>
      <c r="E646" s="32"/>
      <c r="F646" s="198" t="s">
        <v>168</v>
      </c>
      <c r="G646" s="32"/>
      <c r="H646" s="32"/>
      <c r="I646" s="101"/>
      <c r="J646" s="32"/>
      <c r="K646" s="32"/>
      <c r="L646" s="33"/>
      <c r="M646" s="181"/>
      <c r="N646" s="182"/>
      <c r="O646" s="58"/>
      <c r="P646" s="58"/>
      <c r="Q646" s="58"/>
      <c r="R646" s="58"/>
      <c r="S646" s="58"/>
      <c r="T646" s="59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T646" s="17" t="s">
        <v>167</v>
      </c>
      <c r="AU646" s="17" t="s">
        <v>83</v>
      </c>
    </row>
    <row r="647" spans="2:51" s="13" customFormat="1" ht="11.25">
      <c r="B647" s="183"/>
      <c r="D647" s="179" t="s">
        <v>153</v>
      </c>
      <c r="E647" s="184" t="s">
        <v>1</v>
      </c>
      <c r="F647" s="185" t="s">
        <v>689</v>
      </c>
      <c r="H647" s="184" t="s">
        <v>1</v>
      </c>
      <c r="I647" s="186"/>
      <c r="L647" s="183"/>
      <c r="M647" s="187"/>
      <c r="N647" s="188"/>
      <c r="O647" s="188"/>
      <c r="P647" s="188"/>
      <c r="Q647" s="188"/>
      <c r="R647" s="188"/>
      <c r="S647" s="188"/>
      <c r="T647" s="189"/>
      <c r="AT647" s="184" t="s">
        <v>153</v>
      </c>
      <c r="AU647" s="184" t="s">
        <v>83</v>
      </c>
      <c r="AV647" s="13" t="s">
        <v>81</v>
      </c>
      <c r="AW647" s="13" t="s">
        <v>32</v>
      </c>
      <c r="AX647" s="13" t="s">
        <v>75</v>
      </c>
      <c r="AY647" s="184" t="s">
        <v>142</v>
      </c>
    </row>
    <row r="648" spans="2:51" s="14" customFormat="1" ht="11.25">
      <c r="B648" s="190"/>
      <c r="D648" s="179" t="s">
        <v>153</v>
      </c>
      <c r="E648" s="191" t="s">
        <v>1</v>
      </c>
      <c r="F648" s="192" t="s">
        <v>181</v>
      </c>
      <c r="H648" s="193">
        <v>5</v>
      </c>
      <c r="I648" s="194"/>
      <c r="L648" s="190"/>
      <c r="M648" s="195"/>
      <c r="N648" s="196"/>
      <c r="O648" s="196"/>
      <c r="P648" s="196"/>
      <c r="Q648" s="196"/>
      <c r="R648" s="196"/>
      <c r="S648" s="196"/>
      <c r="T648" s="197"/>
      <c r="AT648" s="191" t="s">
        <v>153</v>
      </c>
      <c r="AU648" s="191" t="s">
        <v>83</v>
      </c>
      <c r="AV648" s="14" t="s">
        <v>83</v>
      </c>
      <c r="AW648" s="14" t="s">
        <v>32</v>
      </c>
      <c r="AX648" s="14" t="s">
        <v>75</v>
      </c>
      <c r="AY648" s="191" t="s">
        <v>142</v>
      </c>
    </row>
    <row r="649" spans="2:51" s="13" customFormat="1" ht="11.25">
      <c r="B649" s="183"/>
      <c r="D649" s="179" t="s">
        <v>153</v>
      </c>
      <c r="E649" s="184" t="s">
        <v>1</v>
      </c>
      <c r="F649" s="185" t="s">
        <v>200</v>
      </c>
      <c r="H649" s="184" t="s">
        <v>1</v>
      </c>
      <c r="I649" s="186"/>
      <c r="L649" s="183"/>
      <c r="M649" s="187"/>
      <c r="N649" s="188"/>
      <c r="O649" s="188"/>
      <c r="P649" s="188"/>
      <c r="Q649" s="188"/>
      <c r="R649" s="188"/>
      <c r="S649" s="188"/>
      <c r="T649" s="189"/>
      <c r="AT649" s="184" t="s">
        <v>153</v>
      </c>
      <c r="AU649" s="184" t="s">
        <v>83</v>
      </c>
      <c r="AV649" s="13" t="s">
        <v>81</v>
      </c>
      <c r="AW649" s="13" t="s">
        <v>32</v>
      </c>
      <c r="AX649" s="13" t="s">
        <v>75</v>
      </c>
      <c r="AY649" s="184" t="s">
        <v>142</v>
      </c>
    </row>
    <row r="650" spans="2:51" s="14" customFormat="1" ht="11.25">
      <c r="B650" s="190"/>
      <c r="D650" s="179" t="s">
        <v>153</v>
      </c>
      <c r="E650" s="191" t="s">
        <v>1</v>
      </c>
      <c r="F650" s="192" t="s">
        <v>187</v>
      </c>
      <c r="H650" s="193">
        <v>6</v>
      </c>
      <c r="I650" s="194"/>
      <c r="L650" s="190"/>
      <c r="M650" s="195"/>
      <c r="N650" s="196"/>
      <c r="O650" s="196"/>
      <c r="P650" s="196"/>
      <c r="Q650" s="196"/>
      <c r="R650" s="196"/>
      <c r="S650" s="196"/>
      <c r="T650" s="197"/>
      <c r="AT650" s="191" t="s">
        <v>153</v>
      </c>
      <c r="AU650" s="191" t="s">
        <v>83</v>
      </c>
      <c r="AV650" s="14" t="s">
        <v>83</v>
      </c>
      <c r="AW650" s="14" t="s">
        <v>32</v>
      </c>
      <c r="AX650" s="14" t="s">
        <v>75</v>
      </c>
      <c r="AY650" s="191" t="s">
        <v>142</v>
      </c>
    </row>
    <row r="651" spans="2:51" s="15" customFormat="1" ht="11.25">
      <c r="B651" s="199"/>
      <c r="D651" s="179" t="s">
        <v>153</v>
      </c>
      <c r="E651" s="200" t="s">
        <v>1</v>
      </c>
      <c r="F651" s="201" t="s">
        <v>180</v>
      </c>
      <c r="H651" s="202">
        <v>11</v>
      </c>
      <c r="I651" s="203"/>
      <c r="L651" s="199"/>
      <c r="M651" s="204"/>
      <c r="N651" s="205"/>
      <c r="O651" s="205"/>
      <c r="P651" s="205"/>
      <c r="Q651" s="205"/>
      <c r="R651" s="205"/>
      <c r="S651" s="205"/>
      <c r="T651" s="206"/>
      <c r="AT651" s="200" t="s">
        <v>153</v>
      </c>
      <c r="AU651" s="200" t="s">
        <v>83</v>
      </c>
      <c r="AV651" s="15" t="s">
        <v>149</v>
      </c>
      <c r="AW651" s="15" t="s">
        <v>32</v>
      </c>
      <c r="AX651" s="15" t="s">
        <v>81</v>
      </c>
      <c r="AY651" s="200" t="s">
        <v>142</v>
      </c>
    </row>
    <row r="652" spans="1:65" s="2" customFormat="1" ht="21.75" customHeight="1">
      <c r="A652" s="32"/>
      <c r="B652" s="165"/>
      <c r="C652" s="166" t="s">
        <v>873</v>
      </c>
      <c r="D652" s="166" t="s">
        <v>144</v>
      </c>
      <c r="E652" s="167" t="s">
        <v>874</v>
      </c>
      <c r="F652" s="168" t="s">
        <v>875</v>
      </c>
      <c r="G652" s="169" t="s">
        <v>164</v>
      </c>
      <c r="H652" s="170">
        <v>5.731</v>
      </c>
      <c r="I652" s="171"/>
      <c r="J652" s="172">
        <f>ROUND(I652*H652,2)</f>
        <v>0</v>
      </c>
      <c r="K652" s="168" t="s">
        <v>148</v>
      </c>
      <c r="L652" s="33"/>
      <c r="M652" s="173" t="s">
        <v>1</v>
      </c>
      <c r="N652" s="174" t="s">
        <v>40</v>
      </c>
      <c r="O652" s="58"/>
      <c r="P652" s="175">
        <f>O652*H652</f>
        <v>0</v>
      </c>
      <c r="Q652" s="175">
        <v>0</v>
      </c>
      <c r="R652" s="175">
        <f>Q652*H652</f>
        <v>0</v>
      </c>
      <c r="S652" s="175">
        <v>0</v>
      </c>
      <c r="T652" s="176">
        <f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77" t="s">
        <v>149</v>
      </c>
      <c r="AT652" s="177" t="s">
        <v>144</v>
      </c>
      <c r="AU652" s="177" t="s">
        <v>83</v>
      </c>
      <c r="AY652" s="17" t="s">
        <v>142</v>
      </c>
      <c r="BE652" s="178">
        <f>IF(N652="základní",J652,0)</f>
        <v>0</v>
      </c>
      <c r="BF652" s="178">
        <f>IF(N652="snížená",J652,0)</f>
        <v>0</v>
      </c>
      <c r="BG652" s="178">
        <f>IF(N652="zákl. přenesená",J652,0)</f>
        <v>0</v>
      </c>
      <c r="BH652" s="178">
        <f>IF(N652="sníž. přenesená",J652,0)</f>
        <v>0</v>
      </c>
      <c r="BI652" s="178">
        <f>IF(N652="nulová",J652,0)</f>
        <v>0</v>
      </c>
      <c r="BJ652" s="17" t="s">
        <v>81</v>
      </c>
      <c r="BK652" s="178">
        <f>ROUND(I652*H652,2)</f>
        <v>0</v>
      </c>
      <c r="BL652" s="17" t="s">
        <v>149</v>
      </c>
      <c r="BM652" s="177" t="s">
        <v>876</v>
      </c>
    </row>
    <row r="653" spans="1:47" s="2" customFormat="1" ht="19.5">
      <c r="A653" s="32"/>
      <c r="B653" s="33"/>
      <c r="C653" s="32"/>
      <c r="D653" s="179" t="s">
        <v>151</v>
      </c>
      <c r="E653" s="32"/>
      <c r="F653" s="180" t="s">
        <v>877</v>
      </c>
      <c r="G653" s="32"/>
      <c r="H653" s="32"/>
      <c r="I653" s="101"/>
      <c r="J653" s="32"/>
      <c r="K653" s="32"/>
      <c r="L653" s="33"/>
      <c r="M653" s="181"/>
      <c r="N653" s="182"/>
      <c r="O653" s="58"/>
      <c r="P653" s="58"/>
      <c r="Q653" s="58"/>
      <c r="R653" s="58"/>
      <c r="S653" s="58"/>
      <c r="T653" s="59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T653" s="17" t="s">
        <v>151</v>
      </c>
      <c r="AU653" s="17" t="s">
        <v>83</v>
      </c>
    </row>
    <row r="654" spans="1:47" s="2" customFormat="1" ht="19.5">
      <c r="A654" s="32"/>
      <c r="B654" s="33"/>
      <c r="C654" s="32"/>
      <c r="D654" s="179" t="s">
        <v>167</v>
      </c>
      <c r="E654" s="32"/>
      <c r="F654" s="198" t="s">
        <v>168</v>
      </c>
      <c r="G654" s="32"/>
      <c r="H654" s="32"/>
      <c r="I654" s="101"/>
      <c r="J654" s="32"/>
      <c r="K654" s="32"/>
      <c r="L654" s="33"/>
      <c r="M654" s="181"/>
      <c r="N654" s="182"/>
      <c r="O654" s="58"/>
      <c r="P654" s="58"/>
      <c r="Q654" s="58"/>
      <c r="R654" s="58"/>
      <c r="S654" s="58"/>
      <c r="T654" s="59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T654" s="17" t="s">
        <v>167</v>
      </c>
      <c r="AU654" s="17" t="s">
        <v>83</v>
      </c>
    </row>
    <row r="655" spans="2:51" s="13" customFormat="1" ht="11.25">
      <c r="B655" s="183"/>
      <c r="D655" s="179" t="s">
        <v>153</v>
      </c>
      <c r="E655" s="184" t="s">
        <v>1</v>
      </c>
      <c r="F655" s="185" t="s">
        <v>695</v>
      </c>
      <c r="H655" s="184" t="s">
        <v>1</v>
      </c>
      <c r="I655" s="186"/>
      <c r="L655" s="183"/>
      <c r="M655" s="187"/>
      <c r="N655" s="188"/>
      <c r="O655" s="188"/>
      <c r="P655" s="188"/>
      <c r="Q655" s="188"/>
      <c r="R655" s="188"/>
      <c r="S655" s="188"/>
      <c r="T655" s="189"/>
      <c r="AT655" s="184" t="s">
        <v>153</v>
      </c>
      <c r="AU655" s="184" t="s">
        <v>83</v>
      </c>
      <c r="AV655" s="13" t="s">
        <v>81</v>
      </c>
      <c r="AW655" s="13" t="s">
        <v>32</v>
      </c>
      <c r="AX655" s="13" t="s">
        <v>75</v>
      </c>
      <c r="AY655" s="184" t="s">
        <v>142</v>
      </c>
    </row>
    <row r="656" spans="2:51" s="14" customFormat="1" ht="11.25">
      <c r="B656" s="190"/>
      <c r="D656" s="179" t="s">
        <v>153</v>
      </c>
      <c r="E656" s="191" t="s">
        <v>1</v>
      </c>
      <c r="F656" s="192" t="s">
        <v>878</v>
      </c>
      <c r="H656" s="193">
        <v>2.669</v>
      </c>
      <c r="I656" s="194"/>
      <c r="L656" s="190"/>
      <c r="M656" s="195"/>
      <c r="N656" s="196"/>
      <c r="O656" s="196"/>
      <c r="P656" s="196"/>
      <c r="Q656" s="196"/>
      <c r="R656" s="196"/>
      <c r="S656" s="196"/>
      <c r="T656" s="197"/>
      <c r="AT656" s="191" t="s">
        <v>153</v>
      </c>
      <c r="AU656" s="191" t="s">
        <v>83</v>
      </c>
      <c r="AV656" s="14" t="s">
        <v>83</v>
      </c>
      <c r="AW656" s="14" t="s">
        <v>32</v>
      </c>
      <c r="AX656" s="14" t="s">
        <v>75</v>
      </c>
      <c r="AY656" s="191" t="s">
        <v>142</v>
      </c>
    </row>
    <row r="657" spans="2:51" s="13" customFormat="1" ht="11.25">
      <c r="B657" s="183"/>
      <c r="D657" s="179" t="s">
        <v>153</v>
      </c>
      <c r="E657" s="184" t="s">
        <v>1</v>
      </c>
      <c r="F657" s="185" t="s">
        <v>816</v>
      </c>
      <c r="H657" s="184" t="s">
        <v>1</v>
      </c>
      <c r="I657" s="186"/>
      <c r="L657" s="183"/>
      <c r="M657" s="187"/>
      <c r="N657" s="188"/>
      <c r="O657" s="188"/>
      <c r="P657" s="188"/>
      <c r="Q657" s="188"/>
      <c r="R657" s="188"/>
      <c r="S657" s="188"/>
      <c r="T657" s="189"/>
      <c r="AT657" s="184" t="s">
        <v>153</v>
      </c>
      <c r="AU657" s="184" t="s">
        <v>83</v>
      </c>
      <c r="AV657" s="13" t="s">
        <v>81</v>
      </c>
      <c r="AW657" s="13" t="s">
        <v>32</v>
      </c>
      <c r="AX657" s="13" t="s">
        <v>75</v>
      </c>
      <c r="AY657" s="184" t="s">
        <v>142</v>
      </c>
    </row>
    <row r="658" spans="2:51" s="14" customFormat="1" ht="11.25">
      <c r="B658" s="190"/>
      <c r="D658" s="179" t="s">
        <v>153</v>
      </c>
      <c r="E658" s="191" t="s">
        <v>1</v>
      </c>
      <c r="F658" s="192" t="s">
        <v>879</v>
      </c>
      <c r="H658" s="193">
        <v>3.062</v>
      </c>
      <c r="I658" s="194"/>
      <c r="L658" s="190"/>
      <c r="M658" s="195"/>
      <c r="N658" s="196"/>
      <c r="O658" s="196"/>
      <c r="P658" s="196"/>
      <c r="Q658" s="196"/>
      <c r="R658" s="196"/>
      <c r="S658" s="196"/>
      <c r="T658" s="197"/>
      <c r="AT658" s="191" t="s">
        <v>153</v>
      </c>
      <c r="AU658" s="191" t="s">
        <v>83</v>
      </c>
      <c r="AV658" s="14" t="s">
        <v>83</v>
      </c>
      <c r="AW658" s="14" t="s">
        <v>32</v>
      </c>
      <c r="AX658" s="14" t="s">
        <v>75</v>
      </c>
      <c r="AY658" s="191" t="s">
        <v>142</v>
      </c>
    </row>
    <row r="659" spans="2:51" s="15" customFormat="1" ht="11.25">
      <c r="B659" s="199"/>
      <c r="D659" s="179" t="s">
        <v>153</v>
      </c>
      <c r="E659" s="200" t="s">
        <v>1</v>
      </c>
      <c r="F659" s="201" t="s">
        <v>180</v>
      </c>
      <c r="H659" s="202">
        <v>5.731</v>
      </c>
      <c r="I659" s="203"/>
      <c r="L659" s="199"/>
      <c r="M659" s="204"/>
      <c r="N659" s="205"/>
      <c r="O659" s="205"/>
      <c r="P659" s="205"/>
      <c r="Q659" s="205"/>
      <c r="R659" s="205"/>
      <c r="S659" s="205"/>
      <c r="T659" s="206"/>
      <c r="AT659" s="200" t="s">
        <v>153</v>
      </c>
      <c r="AU659" s="200" t="s">
        <v>83</v>
      </c>
      <c r="AV659" s="15" t="s">
        <v>149</v>
      </c>
      <c r="AW659" s="15" t="s">
        <v>32</v>
      </c>
      <c r="AX659" s="15" t="s">
        <v>81</v>
      </c>
      <c r="AY659" s="200" t="s">
        <v>142</v>
      </c>
    </row>
    <row r="660" spans="1:65" s="2" customFormat="1" ht="21.75" customHeight="1">
      <c r="A660" s="32"/>
      <c r="B660" s="165"/>
      <c r="C660" s="166" t="s">
        <v>880</v>
      </c>
      <c r="D660" s="166" t="s">
        <v>144</v>
      </c>
      <c r="E660" s="167" t="s">
        <v>881</v>
      </c>
      <c r="F660" s="168" t="s">
        <v>882</v>
      </c>
      <c r="G660" s="169" t="s">
        <v>164</v>
      </c>
      <c r="H660" s="170">
        <v>1.501</v>
      </c>
      <c r="I660" s="171"/>
      <c r="J660" s="172">
        <f>ROUND(I660*H660,2)</f>
        <v>0</v>
      </c>
      <c r="K660" s="168" t="s">
        <v>1</v>
      </c>
      <c r="L660" s="33"/>
      <c r="M660" s="173" t="s">
        <v>1</v>
      </c>
      <c r="N660" s="174" t="s">
        <v>40</v>
      </c>
      <c r="O660" s="58"/>
      <c r="P660" s="175">
        <f>O660*H660</f>
        <v>0</v>
      </c>
      <c r="Q660" s="175">
        <v>0</v>
      </c>
      <c r="R660" s="175">
        <f>Q660*H660</f>
        <v>0</v>
      </c>
      <c r="S660" s="175">
        <v>0</v>
      </c>
      <c r="T660" s="176">
        <f>S660*H660</f>
        <v>0</v>
      </c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R660" s="177" t="s">
        <v>149</v>
      </c>
      <c r="AT660" s="177" t="s">
        <v>144</v>
      </c>
      <c r="AU660" s="177" t="s">
        <v>83</v>
      </c>
      <c r="AY660" s="17" t="s">
        <v>142</v>
      </c>
      <c r="BE660" s="178">
        <f>IF(N660="základní",J660,0)</f>
        <v>0</v>
      </c>
      <c r="BF660" s="178">
        <f>IF(N660="snížená",J660,0)</f>
        <v>0</v>
      </c>
      <c r="BG660" s="178">
        <f>IF(N660="zákl. přenesená",J660,0)</f>
        <v>0</v>
      </c>
      <c r="BH660" s="178">
        <f>IF(N660="sníž. přenesená",J660,0)</f>
        <v>0</v>
      </c>
      <c r="BI660" s="178">
        <f>IF(N660="nulová",J660,0)</f>
        <v>0</v>
      </c>
      <c r="BJ660" s="17" t="s">
        <v>81</v>
      </c>
      <c r="BK660" s="178">
        <f>ROUND(I660*H660,2)</f>
        <v>0</v>
      </c>
      <c r="BL660" s="17" t="s">
        <v>149</v>
      </c>
      <c r="BM660" s="177" t="s">
        <v>883</v>
      </c>
    </row>
    <row r="661" spans="1:47" s="2" customFormat="1" ht="19.5">
      <c r="A661" s="32"/>
      <c r="B661" s="33"/>
      <c r="C661" s="32"/>
      <c r="D661" s="179" t="s">
        <v>151</v>
      </c>
      <c r="E661" s="32"/>
      <c r="F661" s="180" t="s">
        <v>882</v>
      </c>
      <c r="G661" s="32"/>
      <c r="H661" s="32"/>
      <c r="I661" s="101"/>
      <c r="J661" s="32"/>
      <c r="K661" s="32"/>
      <c r="L661" s="33"/>
      <c r="M661" s="181"/>
      <c r="N661" s="182"/>
      <c r="O661" s="58"/>
      <c r="P661" s="58"/>
      <c r="Q661" s="58"/>
      <c r="R661" s="58"/>
      <c r="S661" s="58"/>
      <c r="T661" s="59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T661" s="17" t="s">
        <v>151</v>
      </c>
      <c r="AU661" s="17" t="s">
        <v>83</v>
      </c>
    </row>
    <row r="662" spans="1:47" s="2" customFormat="1" ht="19.5">
      <c r="A662" s="32"/>
      <c r="B662" s="33"/>
      <c r="C662" s="32"/>
      <c r="D662" s="179" t="s">
        <v>167</v>
      </c>
      <c r="E662" s="32"/>
      <c r="F662" s="198" t="s">
        <v>168</v>
      </c>
      <c r="G662" s="32"/>
      <c r="H662" s="32"/>
      <c r="I662" s="101"/>
      <c r="J662" s="32"/>
      <c r="K662" s="32"/>
      <c r="L662" s="33"/>
      <c r="M662" s="181"/>
      <c r="N662" s="182"/>
      <c r="O662" s="58"/>
      <c r="P662" s="58"/>
      <c r="Q662" s="58"/>
      <c r="R662" s="58"/>
      <c r="S662" s="58"/>
      <c r="T662" s="59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T662" s="17" t="s">
        <v>167</v>
      </c>
      <c r="AU662" s="17" t="s">
        <v>83</v>
      </c>
    </row>
    <row r="663" spans="2:51" s="13" customFormat="1" ht="11.25">
      <c r="B663" s="183"/>
      <c r="D663" s="179" t="s">
        <v>153</v>
      </c>
      <c r="E663" s="184" t="s">
        <v>1</v>
      </c>
      <c r="F663" s="185" t="s">
        <v>884</v>
      </c>
      <c r="H663" s="184" t="s">
        <v>1</v>
      </c>
      <c r="I663" s="186"/>
      <c r="L663" s="183"/>
      <c r="M663" s="187"/>
      <c r="N663" s="188"/>
      <c r="O663" s="188"/>
      <c r="P663" s="188"/>
      <c r="Q663" s="188"/>
      <c r="R663" s="188"/>
      <c r="S663" s="188"/>
      <c r="T663" s="189"/>
      <c r="AT663" s="184" t="s">
        <v>153</v>
      </c>
      <c r="AU663" s="184" t="s">
        <v>83</v>
      </c>
      <c r="AV663" s="13" t="s">
        <v>81</v>
      </c>
      <c r="AW663" s="13" t="s">
        <v>32</v>
      </c>
      <c r="AX663" s="13" t="s">
        <v>75</v>
      </c>
      <c r="AY663" s="184" t="s">
        <v>142</v>
      </c>
    </row>
    <row r="664" spans="2:51" s="14" customFormat="1" ht="11.25">
      <c r="B664" s="190"/>
      <c r="D664" s="179" t="s">
        <v>153</v>
      </c>
      <c r="E664" s="191" t="s">
        <v>1</v>
      </c>
      <c r="F664" s="192" t="s">
        <v>885</v>
      </c>
      <c r="H664" s="193">
        <v>1.501</v>
      </c>
      <c r="I664" s="194"/>
      <c r="L664" s="190"/>
      <c r="M664" s="195"/>
      <c r="N664" s="196"/>
      <c r="O664" s="196"/>
      <c r="P664" s="196"/>
      <c r="Q664" s="196"/>
      <c r="R664" s="196"/>
      <c r="S664" s="196"/>
      <c r="T664" s="197"/>
      <c r="AT664" s="191" t="s">
        <v>153</v>
      </c>
      <c r="AU664" s="191" t="s">
        <v>83</v>
      </c>
      <c r="AV664" s="14" t="s">
        <v>83</v>
      </c>
      <c r="AW664" s="14" t="s">
        <v>32</v>
      </c>
      <c r="AX664" s="14" t="s">
        <v>81</v>
      </c>
      <c r="AY664" s="191" t="s">
        <v>142</v>
      </c>
    </row>
    <row r="665" spans="2:63" s="12" customFormat="1" ht="22.9" customHeight="1">
      <c r="B665" s="152"/>
      <c r="D665" s="153" t="s">
        <v>74</v>
      </c>
      <c r="E665" s="163" t="s">
        <v>210</v>
      </c>
      <c r="F665" s="163" t="s">
        <v>886</v>
      </c>
      <c r="I665" s="155"/>
      <c r="J665" s="164">
        <f>BK665</f>
        <v>0</v>
      </c>
      <c r="L665" s="152"/>
      <c r="M665" s="157"/>
      <c r="N665" s="158"/>
      <c r="O665" s="158"/>
      <c r="P665" s="159">
        <f>SUM(P666:P720)</f>
        <v>0</v>
      </c>
      <c r="Q665" s="158"/>
      <c r="R665" s="159">
        <f>SUM(R666:R720)</f>
        <v>0.16008542</v>
      </c>
      <c r="S665" s="158"/>
      <c r="T665" s="160">
        <f>SUM(T666:T720)</f>
        <v>66</v>
      </c>
      <c r="AR665" s="153" t="s">
        <v>81</v>
      </c>
      <c r="AT665" s="161" t="s">
        <v>74</v>
      </c>
      <c r="AU665" s="161" t="s">
        <v>81</v>
      </c>
      <c r="AY665" s="153" t="s">
        <v>142</v>
      </c>
      <c r="BK665" s="162">
        <f>SUM(BK666:BK720)</f>
        <v>0</v>
      </c>
    </row>
    <row r="666" spans="1:65" s="2" customFormat="1" ht="55.5" customHeight="1">
      <c r="A666" s="32"/>
      <c r="B666" s="165"/>
      <c r="C666" s="166" t="s">
        <v>887</v>
      </c>
      <c r="D666" s="166" t="s">
        <v>144</v>
      </c>
      <c r="E666" s="167" t="s">
        <v>888</v>
      </c>
      <c r="F666" s="168" t="s">
        <v>889</v>
      </c>
      <c r="G666" s="169" t="s">
        <v>464</v>
      </c>
      <c r="H666" s="170">
        <v>1</v>
      </c>
      <c r="I666" s="171"/>
      <c r="J666" s="172">
        <f>ROUND(I666*H666,2)</f>
        <v>0</v>
      </c>
      <c r="K666" s="168" t="s">
        <v>1</v>
      </c>
      <c r="L666" s="33"/>
      <c r="M666" s="173" t="s">
        <v>1</v>
      </c>
      <c r="N666" s="174" t="s">
        <v>40</v>
      </c>
      <c r="O666" s="58"/>
      <c r="P666" s="175">
        <f>O666*H666</f>
        <v>0</v>
      </c>
      <c r="Q666" s="175">
        <v>0</v>
      </c>
      <c r="R666" s="175">
        <f>Q666*H666</f>
        <v>0</v>
      </c>
      <c r="S666" s="175">
        <v>0</v>
      </c>
      <c r="T666" s="176">
        <f>S666*H666</f>
        <v>0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77" t="s">
        <v>149</v>
      </c>
      <c r="AT666" s="177" t="s">
        <v>144</v>
      </c>
      <c r="AU666" s="177" t="s">
        <v>83</v>
      </c>
      <c r="AY666" s="17" t="s">
        <v>142</v>
      </c>
      <c r="BE666" s="178">
        <f>IF(N666="základní",J666,0)</f>
        <v>0</v>
      </c>
      <c r="BF666" s="178">
        <f>IF(N666="snížená",J666,0)</f>
        <v>0</v>
      </c>
      <c r="BG666" s="178">
        <f>IF(N666="zákl. přenesená",J666,0)</f>
        <v>0</v>
      </c>
      <c r="BH666" s="178">
        <f>IF(N666="sníž. přenesená",J666,0)</f>
        <v>0</v>
      </c>
      <c r="BI666" s="178">
        <f>IF(N666="nulová",J666,0)</f>
        <v>0</v>
      </c>
      <c r="BJ666" s="17" t="s">
        <v>81</v>
      </c>
      <c r="BK666" s="178">
        <f>ROUND(I666*H666,2)</f>
        <v>0</v>
      </c>
      <c r="BL666" s="17" t="s">
        <v>149</v>
      </c>
      <c r="BM666" s="177" t="s">
        <v>890</v>
      </c>
    </row>
    <row r="667" spans="1:47" s="2" customFormat="1" ht="39">
      <c r="A667" s="32"/>
      <c r="B667" s="33"/>
      <c r="C667" s="32"/>
      <c r="D667" s="179" t="s">
        <v>151</v>
      </c>
      <c r="E667" s="32"/>
      <c r="F667" s="180" t="s">
        <v>889</v>
      </c>
      <c r="G667" s="32"/>
      <c r="H667" s="32"/>
      <c r="I667" s="101"/>
      <c r="J667" s="32"/>
      <c r="K667" s="32"/>
      <c r="L667" s="33"/>
      <c r="M667" s="181"/>
      <c r="N667" s="182"/>
      <c r="O667" s="58"/>
      <c r="P667" s="58"/>
      <c r="Q667" s="58"/>
      <c r="R667" s="58"/>
      <c r="S667" s="58"/>
      <c r="T667" s="59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T667" s="17" t="s">
        <v>151</v>
      </c>
      <c r="AU667" s="17" t="s">
        <v>83</v>
      </c>
    </row>
    <row r="668" spans="1:47" s="2" customFormat="1" ht="19.5">
      <c r="A668" s="32"/>
      <c r="B668" s="33"/>
      <c r="C668" s="32"/>
      <c r="D668" s="179" t="s">
        <v>167</v>
      </c>
      <c r="E668" s="32"/>
      <c r="F668" s="198" t="s">
        <v>168</v>
      </c>
      <c r="G668" s="32"/>
      <c r="H668" s="32"/>
      <c r="I668" s="101"/>
      <c r="J668" s="32"/>
      <c r="K668" s="32"/>
      <c r="L668" s="33"/>
      <c r="M668" s="181"/>
      <c r="N668" s="182"/>
      <c r="O668" s="58"/>
      <c r="P668" s="58"/>
      <c r="Q668" s="58"/>
      <c r="R668" s="58"/>
      <c r="S668" s="58"/>
      <c r="T668" s="59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T668" s="17" t="s">
        <v>167</v>
      </c>
      <c r="AU668" s="17" t="s">
        <v>83</v>
      </c>
    </row>
    <row r="669" spans="2:51" s="13" customFormat="1" ht="11.25">
      <c r="B669" s="183"/>
      <c r="D669" s="179" t="s">
        <v>153</v>
      </c>
      <c r="E669" s="184" t="s">
        <v>1</v>
      </c>
      <c r="F669" s="185" t="s">
        <v>689</v>
      </c>
      <c r="H669" s="184" t="s">
        <v>1</v>
      </c>
      <c r="I669" s="186"/>
      <c r="L669" s="183"/>
      <c r="M669" s="187"/>
      <c r="N669" s="188"/>
      <c r="O669" s="188"/>
      <c r="P669" s="188"/>
      <c r="Q669" s="188"/>
      <c r="R669" s="188"/>
      <c r="S669" s="188"/>
      <c r="T669" s="189"/>
      <c r="AT669" s="184" t="s">
        <v>153</v>
      </c>
      <c r="AU669" s="184" t="s">
        <v>83</v>
      </c>
      <c r="AV669" s="13" t="s">
        <v>81</v>
      </c>
      <c r="AW669" s="13" t="s">
        <v>32</v>
      </c>
      <c r="AX669" s="13" t="s">
        <v>75</v>
      </c>
      <c r="AY669" s="184" t="s">
        <v>142</v>
      </c>
    </row>
    <row r="670" spans="2:51" s="14" customFormat="1" ht="11.25">
      <c r="B670" s="190"/>
      <c r="D670" s="179" t="s">
        <v>153</v>
      </c>
      <c r="E670" s="191" t="s">
        <v>1</v>
      </c>
      <c r="F670" s="192" t="s">
        <v>81</v>
      </c>
      <c r="H670" s="193">
        <v>1</v>
      </c>
      <c r="I670" s="194"/>
      <c r="L670" s="190"/>
      <c r="M670" s="195"/>
      <c r="N670" s="196"/>
      <c r="O670" s="196"/>
      <c r="P670" s="196"/>
      <c r="Q670" s="196"/>
      <c r="R670" s="196"/>
      <c r="S670" s="196"/>
      <c r="T670" s="197"/>
      <c r="AT670" s="191" t="s">
        <v>153</v>
      </c>
      <c r="AU670" s="191" t="s">
        <v>83</v>
      </c>
      <c r="AV670" s="14" t="s">
        <v>83</v>
      </c>
      <c r="AW670" s="14" t="s">
        <v>32</v>
      </c>
      <c r="AX670" s="14" t="s">
        <v>81</v>
      </c>
      <c r="AY670" s="191" t="s">
        <v>142</v>
      </c>
    </row>
    <row r="671" spans="1:65" s="2" customFormat="1" ht="44.25" customHeight="1">
      <c r="A671" s="32"/>
      <c r="B671" s="165"/>
      <c r="C671" s="166" t="s">
        <v>891</v>
      </c>
      <c r="D671" s="166" t="s">
        <v>144</v>
      </c>
      <c r="E671" s="167" t="s">
        <v>892</v>
      </c>
      <c r="F671" s="168" t="s">
        <v>893</v>
      </c>
      <c r="G671" s="169" t="s">
        <v>464</v>
      </c>
      <c r="H671" s="170">
        <v>1</v>
      </c>
      <c r="I671" s="171"/>
      <c r="J671" s="172">
        <f>ROUND(I671*H671,2)</f>
        <v>0</v>
      </c>
      <c r="K671" s="168" t="s">
        <v>1</v>
      </c>
      <c r="L671" s="33"/>
      <c r="M671" s="173" t="s">
        <v>1</v>
      </c>
      <c r="N671" s="174" t="s">
        <v>40</v>
      </c>
      <c r="O671" s="58"/>
      <c r="P671" s="175">
        <f>O671*H671</f>
        <v>0</v>
      </c>
      <c r="Q671" s="175">
        <v>0</v>
      </c>
      <c r="R671" s="175">
        <f>Q671*H671</f>
        <v>0</v>
      </c>
      <c r="S671" s="175">
        <v>0</v>
      </c>
      <c r="T671" s="176">
        <f>S671*H671</f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77" t="s">
        <v>149</v>
      </c>
      <c r="AT671" s="177" t="s">
        <v>144</v>
      </c>
      <c r="AU671" s="177" t="s">
        <v>83</v>
      </c>
      <c r="AY671" s="17" t="s">
        <v>142</v>
      </c>
      <c r="BE671" s="178">
        <f>IF(N671="základní",J671,0)</f>
        <v>0</v>
      </c>
      <c r="BF671" s="178">
        <f>IF(N671="snížená",J671,0)</f>
        <v>0</v>
      </c>
      <c r="BG671" s="178">
        <f>IF(N671="zákl. přenesená",J671,0)</f>
        <v>0</v>
      </c>
      <c r="BH671" s="178">
        <f>IF(N671="sníž. přenesená",J671,0)</f>
        <v>0</v>
      </c>
      <c r="BI671" s="178">
        <f>IF(N671="nulová",J671,0)</f>
        <v>0</v>
      </c>
      <c r="BJ671" s="17" t="s">
        <v>81</v>
      </c>
      <c r="BK671" s="178">
        <f>ROUND(I671*H671,2)</f>
        <v>0</v>
      </c>
      <c r="BL671" s="17" t="s">
        <v>149</v>
      </c>
      <c r="BM671" s="177" t="s">
        <v>894</v>
      </c>
    </row>
    <row r="672" spans="1:47" s="2" customFormat="1" ht="39">
      <c r="A672" s="32"/>
      <c r="B672" s="33"/>
      <c r="C672" s="32"/>
      <c r="D672" s="179" t="s">
        <v>151</v>
      </c>
      <c r="E672" s="32"/>
      <c r="F672" s="180" t="s">
        <v>893</v>
      </c>
      <c r="G672" s="32"/>
      <c r="H672" s="32"/>
      <c r="I672" s="101"/>
      <c r="J672" s="32"/>
      <c r="K672" s="32"/>
      <c r="L672" s="33"/>
      <c r="M672" s="181"/>
      <c r="N672" s="182"/>
      <c r="O672" s="58"/>
      <c r="P672" s="58"/>
      <c r="Q672" s="58"/>
      <c r="R672" s="58"/>
      <c r="S672" s="58"/>
      <c r="T672" s="59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T672" s="17" t="s">
        <v>151</v>
      </c>
      <c r="AU672" s="17" t="s">
        <v>83</v>
      </c>
    </row>
    <row r="673" spans="1:47" s="2" customFormat="1" ht="19.5">
      <c r="A673" s="32"/>
      <c r="B673" s="33"/>
      <c r="C673" s="32"/>
      <c r="D673" s="179" t="s">
        <v>167</v>
      </c>
      <c r="E673" s="32"/>
      <c r="F673" s="198" t="s">
        <v>168</v>
      </c>
      <c r="G673" s="32"/>
      <c r="H673" s="32"/>
      <c r="I673" s="101"/>
      <c r="J673" s="32"/>
      <c r="K673" s="32"/>
      <c r="L673" s="33"/>
      <c r="M673" s="181"/>
      <c r="N673" s="182"/>
      <c r="O673" s="58"/>
      <c r="P673" s="58"/>
      <c r="Q673" s="58"/>
      <c r="R673" s="58"/>
      <c r="S673" s="58"/>
      <c r="T673" s="59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T673" s="17" t="s">
        <v>167</v>
      </c>
      <c r="AU673" s="17" t="s">
        <v>83</v>
      </c>
    </row>
    <row r="674" spans="2:51" s="13" customFormat="1" ht="11.25">
      <c r="B674" s="183"/>
      <c r="D674" s="179" t="s">
        <v>153</v>
      </c>
      <c r="E674" s="184" t="s">
        <v>1</v>
      </c>
      <c r="F674" s="185" t="s">
        <v>200</v>
      </c>
      <c r="H674" s="184" t="s">
        <v>1</v>
      </c>
      <c r="I674" s="186"/>
      <c r="L674" s="183"/>
      <c r="M674" s="187"/>
      <c r="N674" s="188"/>
      <c r="O674" s="188"/>
      <c r="P674" s="188"/>
      <c r="Q674" s="188"/>
      <c r="R674" s="188"/>
      <c r="S674" s="188"/>
      <c r="T674" s="189"/>
      <c r="AT674" s="184" t="s">
        <v>153</v>
      </c>
      <c r="AU674" s="184" t="s">
        <v>83</v>
      </c>
      <c r="AV674" s="13" t="s">
        <v>81</v>
      </c>
      <c r="AW674" s="13" t="s">
        <v>32</v>
      </c>
      <c r="AX674" s="13" t="s">
        <v>75</v>
      </c>
      <c r="AY674" s="184" t="s">
        <v>142</v>
      </c>
    </row>
    <row r="675" spans="2:51" s="14" customFormat="1" ht="11.25">
      <c r="B675" s="190"/>
      <c r="D675" s="179" t="s">
        <v>153</v>
      </c>
      <c r="E675" s="191" t="s">
        <v>1</v>
      </c>
      <c r="F675" s="192" t="s">
        <v>81</v>
      </c>
      <c r="H675" s="193">
        <v>1</v>
      </c>
      <c r="I675" s="194"/>
      <c r="L675" s="190"/>
      <c r="M675" s="195"/>
      <c r="N675" s="196"/>
      <c r="O675" s="196"/>
      <c r="P675" s="196"/>
      <c r="Q675" s="196"/>
      <c r="R675" s="196"/>
      <c r="S675" s="196"/>
      <c r="T675" s="197"/>
      <c r="AT675" s="191" t="s">
        <v>153</v>
      </c>
      <c r="AU675" s="191" t="s">
        <v>83</v>
      </c>
      <c r="AV675" s="14" t="s">
        <v>83</v>
      </c>
      <c r="AW675" s="14" t="s">
        <v>32</v>
      </c>
      <c r="AX675" s="14" t="s">
        <v>81</v>
      </c>
      <c r="AY675" s="191" t="s">
        <v>142</v>
      </c>
    </row>
    <row r="676" spans="1:65" s="2" customFormat="1" ht="33" customHeight="1">
      <c r="A676" s="32"/>
      <c r="B676" s="165"/>
      <c r="C676" s="166" t="s">
        <v>895</v>
      </c>
      <c r="D676" s="166" t="s">
        <v>144</v>
      </c>
      <c r="E676" s="167" t="s">
        <v>896</v>
      </c>
      <c r="F676" s="168" t="s">
        <v>897</v>
      </c>
      <c r="G676" s="169" t="s">
        <v>331</v>
      </c>
      <c r="H676" s="170">
        <v>5.84</v>
      </c>
      <c r="I676" s="171"/>
      <c r="J676" s="172">
        <f>ROUND(I676*H676,2)</f>
        <v>0</v>
      </c>
      <c r="K676" s="168" t="s">
        <v>1</v>
      </c>
      <c r="L676" s="33"/>
      <c r="M676" s="173" t="s">
        <v>1</v>
      </c>
      <c r="N676" s="174" t="s">
        <v>40</v>
      </c>
      <c r="O676" s="58"/>
      <c r="P676" s="175">
        <f>O676*H676</f>
        <v>0</v>
      </c>
      <c r="Q676" s="175">
        <v>0</v>
      </c>
      <c r="R676" s="175">
        <f>Q676*H676</f>
        <v>0</v>
      </c>
      <c r="S676" s="175">
        <v>0</v>
      </c>
      <c r="T676" s="176">
        <f>S676*H676</f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77" t="s">
        <v>149</v>
      </c>
      <c r="AT676" s="177" t="s">
        <v>144</v>
      </c>
      <c r="AU676" s="177" t="s">
        <v>83</v>
      </c>
      <c r="AY676" s="17" t="s">
        <v>142</v>
      </c>
      <c r="BE676" s="178">
        <f>IF(N676="základní",J676,0)</f>
        <v>0</v>
      </c>
      <c r="BF676" s="178">
        <f>IF(N676="snížená",J676,0)</f>
        <v>0</v>
      </c>
      <c r="BG676" s="178">
        <f>IF(N676="zákl. přenesená",J676,0)</f>
        <v>0</v>
      </c>
      <c r="BH676" s="178">
        <f>IF(N676="sníž. přenesená",J676,0)</f>
        <v>0</v>
      </c>
      <c r="BI676" s="178">
        <f>IF(N676="nulová",J676,0)</f>
        <v>0</v>
      </c>
      <c r="BJ676" s="17" t="s">
        <v>81</v>
      </c>
      <c r="BK676" s="178">
        <f>ROUND(I676*H676,2)</f>
        <v>0</v>
      </c>
      <c r="BL676" s="17" t="s">
        <v>149</v>
      </c>
      <c r="BM676" s="177" t="s">
        <v>898</v>
      </c>
    </row>
    <row r="677" spans="1:47" s="2" customFormat="1" ht="29.25">
      <c r="A677" s="32"/>
      <c r="B677" s="33"/>
      <c r="C677" s="32"/>
      <c r="D677" s="179" t="s">
        <v>151</v>
      </c>
      <c r="E677" s="32"/>
      <c r="F677" s="180" t="s">
        <v>897</v>
      </c>
      <c r="G677" s="32"/>
      <c r="H677" s="32"/>
      <c r="I677" s="101"/>
      <c r="J677" s="32"/>
      <c r="K677" s="32"/>
      <c r="L677" s="33"/>
      <c r="M677" s="181"/>
      <c r="N677" s="182"/>
      <c r="O677" s="58"/>
      <c r="P677" s="58"/>
      <c r="Q677" s="58"/>
      <c r="R677" s="58"/>
      <c r="S677" s="58"/>
      <c r="T677" s="59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T677" s="17" t="s">
        <v>151</v>
      </c>
      <c r="AU677" s="17" t="s">
        <v>83</v>
      </c>
    </row>
    <row r="678" spans="1:47" s="2" customFormat="1" ht="19.5">
      <c r="A678" s="32"/>
      <c r="B678" s="33"/>
      <c r="C678" s="32"/>
      <c r="D678" s="179" t="s">
        <v>167</v>
      </c>
      <c r="E678" s="32"/>
      <c r="F678" s="198" t="s">
        <v>168</v>
      </c>
      <c r="G678" s="32"/>
      <c r="H678" s="32"/>
      <c r="I678" s="101"/>
      <c r="J678" s="32"/>
      <c r="K678" s="32"/>
      <c r="L678" s="33"/>
      <c r="M678" s="181"/>
      <c r="N678" s="182"/>
      <c r="O678" s="58"/>
      <c r="P678" s="58"/>
      <c r="Q678" s="58"/>
      <c r="R678" s="58"/>
      <c r="S678" s="58"/>
      <c r="T678" s="59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T678" s="17" t="s">
        <v>167</v>
      </c>
      <c r="AU678" s="17" t="s">
        <v>83</v>
      </c>
    </row>
    <row r="679" spans="2:51" s="13" customFormat="1" ht="11.25">
      <c r="B679" s="183"/>
      <c r="D679" s="179" t="s">
        <v>153</v>
      </c>
      <c r="E679" s="184" t="s">
        <v>1</v>
      </c>
      <c r="F679" s="185" t="s">
        <v>689</v>
      </c>
      <c r="H679" s="184" t="s">
        <v>1</v>
      </c>
      <c r="I679" s="186"/>
      <c r="L679" s="183"/>
      <c r="M679" s="187"/>
      <c r="N679" s="188"/>
      <c r="O679" s="188"/>
      <c r="P679" s="188"/>
      <c r="Q679" s="188"/>
      <c r="R679" s="188"/>
      <c r="S679" s="188"/>
      <c r="T679" s="189"/>
      <c r="AT679" s="184" t="s">
        <v>153</v>
      </c>
      <c r="AU679" s="184" t="s">
        <v>83</v>
      </c>
      <c r="AV679" s="13" t="s">
        <v>81</v>
      </c>
      <c r="AW679" s="13" t="s">
        <v>32</v>
      </c>
      <c r="AX679" s="13" t="s">
        <v>75</v>
      </c>
      <c r="AY679" s="184" t="s">
        <v>142</v>
      </c>
    </row>
    <row r="680" spans="2:51" s="14" customFormat="1" ht="11.25">
      <c r="B680" s="190"/>
      <c r="D680" s="179" t="s">
        <v>153</v>
      </c>
      <c r="E680" s="191" t="s">
        <v>1</v>
      </c>
      <c r="F680" s="192" t="s">
        <v>899</v>
      </c>
      <c r="H680" s="193">
        <v>2.84</v>
      </c>
      <c r="I680" s="194"/>
      <c r="L680" s="190"/>
      <c r="M680" s="195"/>
      <c r="N680" s="196"/>
      <c r="O680" s="196"/>
      <c r="P680" s="196"/>
      <c r="Q680" s="196"/>
      <c r="R680" s="196"/>
      <c r="S680" s="196"/>
      <c r="T680" s="197"/>
      <c r="AT680" s="191" t="s">
        <v>153</v>
      </c>
      <c r="AU680" s="191" t="s">
        <v>83</v>
      </c>
      <c r="AV680" s="14" t="s">
        <v>83</v>
      </c>
      <c r="AW680" s="14" t="s">
        <v>32</v>
      </c>
      <c r="AX680" s="14" t="s">
        <v>75</v>
      </c>
      <c r="AY680" s="191" t="s">
        <v>142</v>
      </c>
    </row>
    <row r="681" spans="2:51" s="13" customFormat="1" ht="11.25">
      <c r="B681" s="183"/>
      <c r="D681" s="179" t="s">
        <v>153</v>
      </c>
      <c r="E681" s="184" t="s">
        <v>1</v>
      </c>
      <c r="F681" s="185" t="s">
        <v>200</v>
      </c>
      <c r="H681" s="184" t="s">
        <v>1</v>
      </c>
      <c r="I681" s="186"/>
      <c r="L681" s="183"/>
      <c r="M681" s="187"/>
      <c r="N681" s="188"/>
      <c r="O681" s="188"/>
      <c r="P681" s="188"/>
      <c r="Q681" s="188"/>
      <c r="R681" s="188"/>
      <c r="S681" s="188"/>
      <c r="T681" s="189"/>
      <c r="AT681" s="184" t="s">
        <v>153</v>
      </c>
      <c r="AU681" s="184" t="s">
        <v>83</v>
      </c>
      <c r="AV681" s="13" t="s">
        <v>81</v>
      </c>
      <c r="AW681" s="13" t="s">
        <v>32</v>
      </c>
      <c r="AX681" s="13" t="s">
        <v>75</v>
      </c>
      <c r="AY681" s="184" t="s">
        <v>142</v>
      </c>
    </row>
    <row r="682" spans="2:51" s="14" customFormat="1" ht="11.25">
      <c r="B682" s="190"/>
      <c r="D682" s="179" t="s">
        <v>153</v>
      </c>
      <c r="E682" s="191" t="s">
        <v>1</v>
      </c>
      <c r="F682" s="192" t="s">
        <v>161</v>
      </c>
      <c r="H682" s="193">
        <v>3</v>
      </c>
      <c r="I682" s="194"/>
      <c r="L682" s="190"/>
      <c r="M682" s="195"/>
      <c r="N682" s="196"/>
      <c r="O682" s="196"/>
      <c r="P682" s="196"/>
      <c r="Q682" s="196"/>
      <c r="R682" s="196"/>
      <c r="S682" s="196"/>
      <c r="T682" s="197"/>
      <c r="AT682" s="191" t="s">
        <v>153</v>
      </c>
      <c r="AU682" s="191" t="s">
        <v>83</v>
      </c>
      <c r="AV682" s="14" t="s">
        <v>83</v>
      </c>
      <c r="AW682" s="14" t="s">
        <v>32</v>
      </c>
      <c r="AX682" s="14" t="s">
        <v>75</v>
      </c>
      <c r="AY682" s="191" t="s">
        <v>142</v>
      </c>
    </row>
    <row r="683" spans="2:51" s="15" customFormat="1" ht="11.25">
      <c r="B683" s="199"/>
      <c r="D683" s="179" t="s">
        <v>153</v>
      </c>
      <c r="E683" s="200" t="s">
        <v>1</v>
      </c>
      <c r="F683" s="201" t="s">
        <v>180</v>
      </c>
      <c r="H683" s="202">
        <v>5.84</v>
      </c>
      <c r="I683" s="203"/>
      <c r="L683" s="199"/>
      <c r="M683" s="204"/>
      <c r="N683" s="205"/>
      <c r="O683" s="205"/>
      <c r="P683" s="205"/>
      <c r="Q683" s="205"/>
      <c r="R683" s="205"/>
      <c r="S683" s="205"/>
      <c r="T683" s="206"/>
      <c r="AT683" s="200" t="s">
        <v>153</v>
      </c>
      <c r="AU683" s="200" t="s">
        <v>83</v>
      </c>
      <c r="AV683" s="15" t="s">
        <v>149</v>
      </c>
      <c r="AW683" s="15" t="s">
        <v>32</v>
      </c>
      <c r="AX683" s="15" t="s">
        <v>81</v>
      </c>
      <c r="AY683" s="200" t="s">
        <v>142</v>
      </c>
    </row>
    <row r="684" spans="1:65" s="2" customFormat="1" ht="33" customHeight="1">
      <c r="A684" s="32"/>
      <c r="B684" s="165"/>
      <c r="C684" s="166" t="s">
        <v>900</v>
      </c>
      <c r="D684" s="166" t="s">
        <v>144</v>
      </c>
      <c r="E684" s="167" t="s">
        <v>901</v>
      </c>
      <c r="F684" s="168" t="s">
        <v>902</v>
      </c>
      <c r="G684" s="169" t="s">
        <v>331</v>
      </c>
      <c r="H684" s="170">
        <v>13</v>
      </c>
      <c r="I684" s="171"/>
      <c r="J684" s="172">
        <f>ROUND(I684*H684,2)</f>
        <v>0</v>
      </c>
      <c r="K684" s="168" t="s">
        <v>1</v>
      </c>
      <c r="L684" s="33"/>
      <c r="M684" s="173" t="s">
        <v>1</v>
      </c>
      <c r="N684" s="174" t="s">
        <v>40</v>
      </c>
      <c r="O684" s="58"/>
      <c r="P684" s="175">
        <f>O684*H684</f>
        <v>0</v>
      </c>
      <c r="Q684" s="175">
        <v>0</v>
      </c>
      <c r="R684" s="175">
        <f>Q684*H684</f>
        <v>0</v>
      </c>
      <c r="S684" s="175">
        <v>0</v>
      </c>
      <c r="T684" s="176">
        <f>S684*H684</f>
        <v>0</v>
      </c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R684" s="177" t="s">
        <v>149</v>
      </c>
      <c r="AT684" s="177" t="s">
        <v>144</v>
      </c>
      <c r="AU684" s="177" t="s">
        <v>83</v>
      </c>
      <c r="AY684" s="17" t="s">
        <v>142</v>
      </c>
      <c r="BE684" s="178">
        <f>IF(N684="základní",J684,0)</f>
        <v>0</v>
      </c>
      <c r="BF684" s="178">
        <f>IF(N684="snížená",J684,0)</f>
        <v>0</v>
      </c>
      <c r="BG684" s="178">
        <f>IF(N684="zákl. přenesená",J684,0)</f>
        <v>0</v>
      </c>
      <c r="BH684" s="178">
        <f>IF(N684="sníž. přenesená",J684,0)</f>
        <v>0</v>
      </c>
      <c r="BI684" s="178">
        <f>IF(N684="nulová",J684,0)</f>
        <v>0</v>
      </c>
      <c r="BJ684" s="17" t="s">
        <v>81</v>
      </c>
      <c r="BK684" s="178">
        <f>ROUND(I684*H684,2)</f>
        <v>0</v>
      </c>
      <c r="BL684" s="17" t="s">
        <v>149</v>
      </c>
      <c r="BM684" s="177" t="s">
        <v>903</v>
      </c>
    </row>
    <row r="685" spans="1:47" s="2" customFormat="1" ht="19.5">
      <c r="A685" s="32"/>
      <c r="B685" s="33"/>
      <c r="C685" s="32"/>
      <c r="D685" s="179" t="s">
        <v>151</v>
      </c>
      <c r="E685" s="32"/>
      <c r="F685" s="180" t="s">
        <v>904</v>
      </c>
      <c r="G685" s="32"/>
      <c r="H685" s="32"/>
      <c r="I685" s="101"/>
      <c r="J685" s="32"/>
      <c r="K685" s="32"/>
      <c r="L685" s="33"/>
      <c r="M685" s="181"/>
      <c r="N685" s="182"/>
      <c r="O685" s="58"/>
      <c r="P685" s="58"/>
      <c r="Q685" s="58"/>
      <c r="R685" s="58"/>
      <c r="S685" s="58"/>
      <c r="T685" s="59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T685" s="17" t="s">
        <v>151</v>
      </c>
      <c r="AU685" s="17" t="s">
        <v>83</v>
      </c>
    </row>
    <row r="686" spans="1:47" s="2" customFormat="1" ht="19.5">
      <c r="A686" s="32"/>
      <c r="B686" s="33"/>
      <c r="C686" s="32"/>
      <c r="D686" s="179" t="s">
        <v>167</v>
      </c>
      <c r="E686" s="32"/>
      <c r="F686" s="198" t="s">
        <v>168</v>
      </c>
      <c r="G686" s="32"/>
      <c r="H686" s="32"/>
      <c r="I686" s="101"/>
      <c r="J686" s="32"/>
      <c r="K686" s="32"/>
      <c r="L686" s="33"/>
      <c r="M686" s="181"/>
      <c r="N686" s="182"/>
      <c r="O686" s="58"/>
      <c r="P686" s="58"/>
      <c r="Q686" s="58"/>
      <c r="R686" s="58"/>
      <c r="S686" s="58"/>
      <c r="T686" s="59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T686" s="17" t="s">
        <v>167</v>
      </c>
      <c r="AU686" s="17" t="s">
        <v>83</v>
      </c>
    </row>
    <row r="687" spans="2:51" s="13" customFormat="1" ht="11.25">
      <c r="B687" s="183"/>
      <c r="D687" s="179" t="s">
        <v>153</v>
      </c>
      <c r="E687" s="184" t="s">
        <v>1</v>
      </c>
      <c r="F687" s="185" t="s">
        <v>202</v>
      </c>
      <c r="H687" s="184" t="s">
        <v>1</v>
      </c>
      <c r="I687" s="186"/>
      <c r="L687" s="183"/>
      <c r="M687" s="187"/>
      <c r="N687" s="188"/>
      <c r="O687" s="188"/>
      <c r="P687" s="188"/>
      <c r="Q687" s="188"/>
      <c r="R687" s="188"/>
      <c r="S687" s="188"/>
      <c r="T687" s="189"/>
      <c r="AT687" s="184" t="s">
        <v>153</v>
      </c>
      <c r="AU687" s="184" t="s">
        <v>83</v>
      </c>
      <c r="AV687" s="13" t="s">
        <v>81</v>
      </c>
      <c r="AW687" s="13" t="s">
        <v>32</v>
      </c>
      <c r="AX687" s="13" t="s">
        <v>75</v>
      </c>
      <c r="AY687" s="184" t="s">
        <v>142</v>
      </c>
    </row>
    <row r="688" spans="2:51" s="14" customFormat="1" ht="11.25">
      <c r="B688" s="190"/>
      <c r="D688" s="179" t="s">
        <v>153</v>
      </c>
      <c r="E688" s="191" t="s">
        <v>1</v>
      </c>
      <c r="F688" s="192" t="s">
        <v>239</v>
      </c>
      <c r="H688" s="193">
        <v>13</v>
      </c>
      <c r="I688" s="194"/>
      <c r="L688" s="190"/>
      <c r="M688" s="195"/>
      <c r="N688" s="196"/>
      <c r="O688" s="196"/>
      <c r="P688" s="196"/>
      <c r="Q688" s="196"/>
      <c r="R688" s="196"/>
      <c r="S688" s="196"/>
      <c r="T688" s="197"/>
      <c r="AT688" s="191" t="s">
        <v>153</v>
      </c>
      <c r="AU688" s="191" t="s">
        <v>83</v>
      </c>
      <c r="AV688" s="14" t="s">
        <v>83</v>
      </c>
      <c r="AW688" s="14" t="s">
        <v>32</v>
      </c>
      <c r="AX688" s="14" t="s">
        <v>81</v>
      </c>
      <c r="AY688" s="191" t="s">
        <v>142</v>
      </c>
    </row>
    <row r="689" spans="1:65" s="2" customFormat="1" ht="21.75" customHeight="1">
      <c r="A689" s="32"/>
      <c r="B689" s="165"/>
      <c r="C689" s="166" t="s">
        <v>905</v>
      </c>
      <c r="D689" s="166" t="s">
        <v>144</v>
      </c>
      <c r="E689" s="167" t="s">
        <v>906</v>
      </c>
      <c r="F689" s="168" t="s">
        <v>907</v>
      </c>
      <c r="G689" s="169" t="s">
        <v>336</v>
      </c>
      <c r="H689" s="170">
        <v>335.61</v>
      </c>
      <c r="I689" s="171"/>
      <c r="J689" s="172">
        <f>ROUND(I689*H689,2)</f>
        <v>0</v>
      </c>
      <c r="K689" s="168" t="s">
        <v>148</v>
      </c>
      <c r="L689" s="33"/>
      <c r="M689" s="173" t="s">
        <v>1</v>
      </c>
      <c r="N689" s="174" t="s">
        <v>40</v>
      </c>
      <c r="O689" s="58"/>
      <c r="P689" s="175">
        <f>O689*H689</f>
        <v>0</v>
      </c>
      <c r="Q689" s="175">
        <v>0.00047</v>
      </c>
      <c r="R689" s="175">
        <f>Q689*H689</f>
        <v>0.1577367</v>
      </c>
      <c r="S689" s="175">
        <v>0</v>
      </c>
      <c r="T689" s="176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77" t="s">
        <v>149</v>
      </c>
      <c r="AT689" s="177" t="s">
        <v>144</v>
      </c>
      <c r="AU689" s="177" t="s">
        <v>83</v>
      </c>
      <c r="AY689" s="17" t="s">
        <v>142</v>
      </c>
      <c r="BE689" s="178">
        <f>IF(N689="základní",J689,0)</f>
        <v>0</v>
      </c>
      <c r="BF689" s="178">
        <f>IF(N689="snížená",J689,0)</f>
        <v>0</v>
      </c>
      <c r="BG689" s="178">
        <f>IF(N689="zákl. přenesená",J689,0)</f>
        <v>0</v>
      </c>
      <c r="BH689" s="178">
        <f>IF(N689="sníž. přenesená",J689,0)</f>
        <v>0</v>
      </c>
      <c r="BI689" s="178">
        <f>IF(N689="nulová",J689,0)</f>
        <v>0</v>
      </c>
      <c r="BJ689" s="17" t="s">
        <v>81</v>
      </c>
      <c r="BK689" s="178">
        <f>ROUND(I689*H689,2)</f>
        <v>0</v>
      </c>
      <c r="BL689" s="17" t="s">
        <v>149</v>
      </c>
      <c r="BM689" s="177" t="s">
        <v>908</v>
      </c>
    </row>
    <row r="690" spans="1:47" s="2" customFormat="1" ht="19.5">
      <c r="A690" s="32"/>
      <c r="B690" s="33"/>
      <c r="C690" s="32"/>
      <c r="D690" s="179" t="s">
        <v>151</v>
      </c>
      <c r="E690" s="32"/>
      <c r="F690" s="180" t="s">
        <v>909</v>
      </c>
      <c r="G690" s="32"/>
      <c r="H690" s="32"/>
      <c r="I690" s="101"/>
      <c r="J690" s="32"/>
      <c r="K690" s="32"/>
      <c r="L690" s="33"/>
      <c r="M690" s="181"/>
      <c r="N690" s="182"/>
      <c r="O690" s="58"/>
      <c r="P690" s="58"/>
      <c r="Q690" s="58"/>
      <c r="R690" s="58"/>
      <c r="S690" s="58"/>
      <c r="T690" s="59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T690" s="17" t="s">
        <v>151</v>
      </c>
      <c r="AU690" s="17" t="s">
        <v>83</v>
      </c>
    </row>
    <row r="691" spans="1:47" s="2" customFormat="1" ht="19.5">
      <c r="A691" s="32"/>
      <c r="B691" s="33"/>
      <c r="C691" s="32"/>
      <c r="D691" s="179" t="s">
        <v>167</v>
      </c>
      <c r="E691" s="32"/>
      <c r="F691" s="198" t="s">
        <v>168</v>
      </c>
      <c r="G691" s="32"/>
      <c r="H691" s="32"/>
      <c r="I691" s="101"/>
      <c r="J691" s="32"/>
      <c r="K691" s="32"/>
      <c r="L691" s="33"/>
      <c r="M691" s="181"/>
      <c r="N691" s="182"/>
      <c r="O691" s="58"/>
      <c r="P691" s="58"/>
      <c r="Q691" s="58"/>
      <c r="R691" s="58"/>
      <c r="S691" s="58"/>
      <c r="T691" s="59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T691" s="17" t="s">
        <v>167</v>
      </c>
      <c r="AU691" s="17" t="s">
        <v>83</v>
      </c>
    </row>
    <row r="692" spans="2:51" s="13" customFormat="1" ht="11.25">
      <c r="B692" s="183"/>
      <c r="D692" s="179" t="s">
        <v>153</v>
      </c>
      <c r="E692" s="184" t="s">
        <v>1</v>
      </c>
      <c r="F692" s="185" t="s">
        <v>761</v>
      </c>
      <c r="H692" s="184" t="s">
        <v>1</v>
      </c>
      <c r="I692" s="186"/>
      <c r="L692" s="183"/>
      <c r="M692" s="187"/>
      <c r="N692" s="188"/>
      <c r="O692" s="188"/>
      <c r="P692" s="188"/>
      <c r="Q692" s="188"/>
      <c r="R692" s="188"/>
      <c r="S692" s="188"/>
      <c r="T692" s="189"/>
      <c r="AT692" s="184" t="s">
        <v>153</v>
      </c>
      <c r="AU692" s="184" t="s">
        <v>83</v>
      </c>
      <c r="AV692" s="13" t="s">
        <v>81</v>
      </c>
      <c r="AW692" s="13" t="s">
        <v>32</v>
      </c>
      <c r="AX692" s="13" t="s">
        <v>75</v>
      </c>
      <c r="AY692" s="184" t="s">
        <v>142</v>
      </c>
    </row>
    <row r="693" spans="2:51" s="14" customFormat="1" ht="11.25">
      <c r="B693" s="190"/>
      <c r="D693" s="179" t="s">
        <v>153</v>
      </c>
      <c r="E693" s="191" t="s">
        <v>1</v>
      </c>
      <c r="F693" s="192" t="s">
        <v>910</v>
      </c>
      <c r="H693" s="193">
        <v>244.167</v>
      </c>
      <c r="I693" s="194"/>
      <c r="L693" s="190"/>
      <c r="M693" s="195"/>
      <c r="N693" s="196"/>
      <c r="O693" s="196"/>
      <c r="P693" s="196"/>
      <c r="Q693" s="196"/>
      <c r="R693" s="196"/>
      <c r="S693" s="196"/>
      <c r="T693" s="197"/>
      <c r="AT693" s="191" t="s">
        <v>153</v>
      </c>
      <c r="AU693" s="191" t="s">
        <v>83</v>
      </c>
      <c r="AV693" s="14" t="s">
        <v>83</v>
      </c>
      <c r="AW693" s="14" t="s">
        <v>32</v>
      </c>
      <c r="AX693" s="14" t="s">
        <v>75</v>
      </c>
      <c r="AY693" s="191" t="s">
        <v>142</v>
      </c>
    </row>
    <row r="694" spans="2:51" s="13" customFormat="1" ht="11.25">
      <c r="B694" s="183"/>
      <c r="D694" s="179" t="s">
        <v>153</v>
      </c>
      <c r="E694" s="184" t="s">
        <v>1</v>
      </c>
      <c r="F694" s="185" t="s">
        <v>763</v>
      </c>
      <c r="H694" s="184" t="s">
        <v>1</v>
      </c>
      <c r="I694" s="186"/>
      <c r="L694" s="183"/>
      <c r="M694" s="187"/>
      <c r="N694" s="188"/>
      <c r="O694" s="188"/>
      <c r="P694" s="188"/>
      <c r="Q694" s="188"/>
      <c r="R694" s="188"/>
      <c r="S694" s="188"/>
      <c r="T694" s="189"/>
      <c r="AT694" s="184" t="s">
        <v>153</v>
      </c>
      <c r="AU694" s="184" t="s">
        <v>83</v>
      </c>
      <c r="AV694" s="13" t="s">
        <v>81</v>
      </c>
      <c r="AW694" s="13" t="s">
        <v>32</v>
      </c>
      <c r="AX694" s="13" t="s">
        <v>75</v>
      </c>
      <c r="AY694" s="184" t="s">
        <v>142</v>
      </c>
    </row>
    <row r="695" spans="2:51" s="14" customFormat="1" ht="11.25">
      <c r="B695" s="190"/>
      <c r="D695" s="179" t="s">
        <v>153</v>
      </c>
      <c r="E695" s="191" t="s">
        <v>1</v>
      </c>
      <c r="F695" s="192" t="s">
        <v>911</v>
      </c>
      <c r="H695" s="193">
        <v>75.9</v>
      </c>
      <c r="I695" s="194"/>
      <c r="L695" s="190"/>
      <c r="M695" s="195"/>
      <c r="N695" s="196"/>
      <c r="O695" s="196"/>
      <c r="P695" s="196"/>
      <c r="Q695" s="196"/>
      <c r="R695" s="196"/>
      <c r="S695" s="196"/>
      <c r="T695" s="197"/>
      <c r="AT695" s="191" t="s">
        <v>153</v>
      </c>
      <c r="AU695" s="191" t="s">
        <v>83</v>
      </c>
      <c r="AV695" s="14" t="s">
        <v>83</v>
      </c>
      <c r="AW695" s="14" t="s">
        <v>32</v>
      </c>
      <c r="AX695" s="14" t="s">
        <v>75</v>
      </c>
      <c r="AY695" s="191" t="s">
        <v>142</v>
      </c>
    </row>
    <row r="696" spans="2:51" s="13" customFormat="1" ht="11.25">
      <c r="B696" s="183"/>
      <c r="D696" s="179" t="s">
        <v>153</v>
      </c>
      <c r="E696" s="184" t="s">
        <v>1</v>
      </c>
      <c r="F696" s="185" t="s">
        <v>695</v>
      </c>
      <c r="H696" s="184" t="s">
        <v>1</v>
      </c>
      <c r="I696" s="186"/>
      <c r="L696" s="183"/>
      <c r="M696" s="187"/>
      <c r="N696" s="188"/>
      <c r="O696" s="188"/>
      <c r="P696" s="188"/>
      <c r="Q696" s="188"/>
      <c r="R696" s="188"/>
      <c r="S696" s="188"/>
      <c r="T696" s="189"/>
      <c r="AT696" s="184" t="s">
        <v>153</v>
      </c>
      <c r="AU696" s="184" t="s">
        <v>83</v>
      </c>
      <c r="AV696" s="13" t="s">
        <v>81</v>
      </c>
      <c r="AW696" s="13" t="s">
        <v>32</v>
      </c>
      <c r="AX696" s="13" t="s">
        <v>75</v>
      </c>
      <c r="AY696" s="184" t="s">
        <v>142</v>
      </c>
    </row>
    <row r="697" spans="2:51" s="14" customFormat="1" ht="11.25">
      <c r="B697" s="190"/>
      <c r="D697" s="179" t="s">
        <v>153</v>
      </c>
      <c r="E697" s="191" t="s">
        <v>1</v>
      </c>
      <c r="F697" s="192" t="s">
        <v>912</v>
      </c>
      <c r="H697" s="193">
        <v>8.007</v>
      </c>
      <c r="I697" s="194"/>
      <c r="L697" s="190"/>
      <c r="M697" s="195"/>
      <c r="N697" s="196"/>
      <c r="O697" s="196"/>
      <c r="P697" s="196"/>
      <c r="Q697" s="196"/>
      <c r="R697" s="196"/>
      <c r="S697" s="196"/>
      <c r="T697" s="197"/>
      <c r="AT697" s="191" t="s">
        <v>153</v>
      </c>
      <c r="AU697" s="191" t="s">
        <v>83</v>
      </c>
      <c r="AV697" s="14" t="s">
        <v>83</v>
      </c>
      <c r="AW697" s="14" t="s">
        <v>32</v>
      </c>
      <c r="AX697" s="14" t="s">
        <v>75</v>
      </c>
      <c r="AY697" s="191" t="s">
        <v>142</v>
      </c>
    </row>
    <row r="698" spans="2:51" s="13" customFormat="1" ht="11.25">
      <c r="B698" s="183"/>
      <c r="D698" s="179" t="s">
        <v>153</v>
      </c>
      <c r="E698" s="184" t="s">
        <v>1</v>
      </c>
      <c r="F698" s="185" t="s">
        <v>816</v>
      </c>
      <c r="H698" s="184" t="s">
        <v>1</v>
      </c>
      <c r="I698" s="186"/>
      <c r="L698" s="183"/>
      <c r="M698" s="187"/>
      <c r="N698" s="188"/>
      <c r="O698" s="188"/>
      <c r="P698" s="188"/>
      <c r="Q698" s="188"/>
      <c r="R698" s="188"/>
      <c r="S698" s="188"/>
      <c r="T698" s="189"/>
      <c r="AT698" s="184" t="s">
        <v>153</v>
      </c>
      <c r="AU698" s="184" t="s">
        <v>83</v>
      </c>
      <c r="AV698" s="13" t="s">
        <v>81</v>
      </c>
      <c r="AW698" s="13" t="s">
        <v>32</v>
      </c>
      <c r="AX698" s="13" t="s">
        <v>75</v>
      </c>
      <c r="AY698" s="184" t="s">
        <v>142</v>
      </c>
    </row>
    <row r="699" spans="2:51" s="14" customFormat="1" ht="11.25">
      <c r="B699" s="190"/>
      <c r="D699" s="179" t="s">
        <v>153</v>
      </c>
      <c r="E699" s="191" t="s">
        <v>1</v>
      </c>
      <c r="F699" s="192" t="s">
        <v>913</v>
      </c>
      <c r="H699" s="193">
        <v>7.536</v>
      </c>
      <c r="I699" s="194"/>
      <c r="L699" s="190"/>
      <c r="M699" s="195"/>
      <c r="N699" s="196"/>
      <c r="O699" s="196"/>
      <c r="P699" s="196"/>
      <c r="Q699" s="196"/>
      <c r="R699" s="196"/>
      <c r="S699" s="196"/>
      <c r="T699" s="197"/>
      <c r="AT699" s="191" t="s">
        <v>153</v>
      </c>
      <c r="AU699" s="191" t="s">
        <v>83</v>
      </c>
      <c r="AV699" s="14" t="s">
        <v>83</v>
      </c>
      <c r="AW699" s="14" t="s">
        <v>32</v>
      </c>
      <c r="AX699" s="14" t="s">
        <v>75</v>
      </c>
      <c r="AY699" s="191" t="s">
        <v>142</v>
      </c>
    </row>
    <row r="700" spans="2:51" s="15" customFormat="1" ht="11.25">
      <c r="B700" s="199"/>
      <c r="D700" s="179" t="s">
        <v>153</v>
      </c>
      <c r="E700" s="200" t="s">
        <v>1</v>
      </c>
      <c r="F700" s="201" t="s">
        <v>180</v>
      </c>
      <c r="H700" s="202">
        <v>335.61</v>
      </c>
      <c r="I700" s="203"/>
      <c r="L700" s="199"/>
      <c r="M700" s="204"/>
      <c r="N700" s="205"/>
      <c r="O700" s="205"/>
      <c r="P700" s="205"/>
      <c r="Q700" s="205"/>
      <c r="R700" s="205"/>
      <c r="S700" s="205"/>
      <c r="T700" s="206"/>
      <c r="AT700" s="200" t="s">
        <v>153</v>
      </c>
      <c r="AU700" s="200" t="s">
        <v>83</v>
      </c>
      <c r="AV700" s="15" t="s">
        <v>149</v>
      </c>
      <c r="AW700" s="15" t="s">
        <v>32</v>
      </c>
      <c r="AX700" s="15" t="s">
        <v>81</v>
      </c>
      <c r="AY700" s="200" t="s">
        <v>142</v>
      </c>
    </row>
    <row r="701" spans="1:65" s="2" customFormat="1" ht="33" customHeight="1">
      <c r="A701" s="32"/>
      <c r="B701" s="165"/>
      <c r="C701" s="166" t="s">
        <v>914</v>
      </c>
      <c r="D701" s="166" t="s">
        <v>144</v>
      </c>
      <c r="E701" s="167" t="s">
        <v>915</v>
      </c>
      <c r="F701" s="168" t="s">
        <v>916</v>
      </c>
      <c r="G701" s="169" t="s">
        <v>147</v>
      </c>
      <c r="H701" s="170">
        <v>15</v>
      </c>
      <c r="I701" s="171"/>
      <c r="J701" s="172">
        <f>ROUND(I701*H701,2)</f>
        <v>0</v>
      </c>
      <c r="K701" s="168" t="s">
        <v>1</v>
      </c>
      <c r="L701" s="33"/>
      <c r="M701" s="173" t="s">
        <v>1</v>
      </c>
      <c r="N701" s="174" t="s">
        <v>40</v>
      </c>
      <c r="O701" s="58"/>
      <c r="P701" s="175">
        <f>O701*H701</f>
        <v>0</v>
      </c>
      <c r="Q701" s="175">
        <v>0</v>
      </c>
      <c r="R701" s="175">
        <f>Q701*H701</f>
        <v>0</v>
      </c>
      <c r="S701" s="175">
        <v>0</v>
      </c>
      <c r="T701" s="176">
        <f>S701*H701</f>
        <v>0</v>
      </c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R701" s="177" t="s">
        <v>149</v>
      </c>
      <c r="AT701" s="177" t="s">
        <v>144</v>
      </c>
      <c r="AU701" s="177" t="s">
        <v>83</v>
      </c>
      <c r="AY701" s="17" t="s">
        <v>142</v>
      </c>
      <c r="BE701" s="178">
        <f>IF(N701="základní",J701,0)</f>
        <v>0</v>
      </c>
      <c r="BF701" s="178">
        <f>IF(N701="snížená",J701,0)</f>
        <v>0</v>
      </c>
      <c r="BG701" s="178">
        <f>IF(N701="zákl. přenesená",J701,0)</f>
        <v>0</v>
      </c>
      <c r="BH701" s="178">
        <f>IF(N701="sníž. přenesená",J701,0)</f>
        <v>0</v>
      </c>
      <c r="BI701" s="178">
        <f>IF(N701="nulová",J701,0)</f>
        <v>0</v>
      </c>
      <c r="BJ701" s="17" t="s">
        <v>81</v>
      </c>
      <c r="BK701" s="178">
        <f>ROUND(I701*H701,2)</f>
        <v>0</v>
      </c>
      <c r="BL701" s="17" t="s">
        <v>149</v>
      </c>
      <c r="BM701" s="177" t="s">
        <v>917</v>
      </c>
    </row>
    <row r="702" spans="1:47" s="2" customFormat="1" ht="19.5">
      <c r="A702" s="32"/>
      <c r="B702" s="33"/>
      <c r="C702" s="32"/>
      <c r="D702" s="179" t="s">
        <v>151</v>
      </c>
      <c r="E702" s="32"/>
      <c r="F702" s="180" t="s">
        <v>916</v>
      </c>
      <c r="G702" s="32"/>
      <c r="H702" s="32"/>
      <c r="I702" s="101"/>
      <c r="J702" s="32"/>
      <c r="K702" s="32"/>
      <c r="L702" s="33"/>
      <c r="M702" s="181"/>
      <c r="N702" s="182"/>
      <c r="O702" s="58"/>
      <c r="P702" s="58"/>
      <c r="Q702" s="58"/>
      <c r="R702" s="58"/>
      <c r="S702" s="58"/>
      <c r="T702" s="59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T702" s="17" t="s">
        <v>151</v>
      </c>
      <c r="AU702" s="17" t="s">
        <v>83</v>
      </c>
    </row>
    <row r="703" spans="1:47" s="2" customFormat="1" ht="19.5">
      <c r="A703" s="32"/>
      <c r="B703" s="33"/>
      <c r="C703" s="32"/>
      <c r="D703" s="179" t="s">
        <v>167</v>
      </c>
      <c r="E703" s="32"/>
      <c r="F703" s="198" t="s">
        <v>168</v>
      </c>
      <c r="G703" s="32"/>
      <c r="H703" s="32"/>
      <c r="I703" s="101"/>
      <c r="J703" s="32"/>
      <c r="K703" s="32"/>
      <c r="L703" s="33"/>
      <c r="M703" s="181"/>
      <c r="N703" s="182"/>
      <c r="O703" s="58"/>
      <c r="P703" s="58"/>
      <c r="Q703" s="58"/>
      <c r="R703" s="58"/>
      <c r="S703" s="58"/>
      <c r="T703" s="59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T703" s="17" t="s">
        <v>167</v>
      </c>
      <c r="AU703" s="17" t="s">
        <v>83</v>
      </c>
    </row>
    <row r="704" spans="1:65" s="2" customFormat="1" ht="33" customHeight="1">
      <c r="A704" s="32"/>
      <c r="B704" s="165"/>
      <c r="C704" s="166" t="s">
        <v>918</v>
      </c>
      <c r="D704" s="166" t="s">
        <v>144</v>
      </c>
      <c r="E704" s="167" t="s">
        <v>919</v>
      </c>
      <c r="F704" s="168" t="s">
        <v>920</v>
      </c>
      <c r="G704" s="169" t="s">
        <v>331</v>
      </c>
      <c r="H704" s="170">
        <v>3.454</v>
      </c>
      <c r="I704" s="171"/>
      <c r="J704" s="172">
        <f>ROUND(I704*H704,2)</f>
        <v>0</v>
      </c>
      <c r="K704" s="168" t="s">
        <v>148</v>
      </c>
      <c r="L704" s="33"/>
      <c r="M704" s="173" t="s">
        <v>1</v>
      </c>
      <c r="N704" s="174" t="s">
        <v>40</v>
      </c>
      <c r="O704" s="58"/>
      <c r="P704" s="175">
        <f>O704*H704</f>
        <v>0</v>
      </c>
      <c r="Q704" s="175">
        <v>0.00068</v>
      </c>
      <c r="R704" s="175">
        <f>Q704*H704</f>
        <v>0.0023487200000000003</v>
      </c>
      <c r="S704" s="175">
        <v>0</v>
      </c>
      <c r="T704" s="176">
        <f>S704*H704</f>
        <v>0</v>
      </c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R704" s="177" t="s">
        <v>149</v>
      </c>
      <c r="AT704" s="177" t="s">
        <v>144</v>
      </c>
      <c r="AU704" s="177" t="s">
        <v>83</v>
      </c>
      <c r="AY704" s="17" t="s">
        <v>142</v>
      </c>
      <c r="BE704" s="178">
        <f>IF(N704="základní",J704,0)</f>
        <v>0</v>
      </c>
      <c r="BF704" s="178">
        <f>IF(N704="snížená",J704,0)</f>
        <v>0</v>
      </c>
      <c r="BG704" s="178">
        <f>IF(N704="zákl. přenesená",J704,0)</f>
        <v>0</v>
      </c>
      <c r="BH704" s="178">
        <f>IF(N704="sníž. přenesená",J704,0)</f>
        <v>0</v>
      </c>
      <c r="BI704" s="178">
        <f>IF(N704="nulová",J704,0)</f>
        <v>0</v>
      </c>
      <c r="BJ704" s="17" t="s">
        <v>81</v>
      </c>
      <c r="BK704" s="178">
        <f>ROUND(I704*H704,2)</f>
        <v>0</v>
      </c>
      <c r="BL704" s="17" t="s">
        <v>149</v>
      </c>
      <c r="BM704" s="177" t="s">
        <v>921</v>
      </c>
    </row>
    <row r="705" spans="1:47" s="2" customFormat="1" ht="19.5">
      <c r="A705" s="32"/>
      <c r="B705" s="33"/>
      <c r="C705" s="32"/>
      <c r="D705" s="179" t="s">
        <v>151</v>
      </c>
      <c r="E705" s="32"/>
      <c r="F705" s="180" t="s">
        <v>922</v>
      </c>
      <c r="G705" s="32"/>
      <c r="H705" s="32"/>
      <c r="I705" s="101"/>
      <c r="J705" s="32"/>
      <c r="K705" s="32"/>
      <c r="L705" s="33"/>
      <c r="M705" s="181"/>
      <c r="N705" s="182"/>
      <c r="O705" s="58"/>
      <c r="P705" s="58"/>
      <c r="Q705" s="58"/>
      <c r="R705" s="58"/>
      <c r="S705" s="58"/>
      <c r="T705" s="59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T705" s="17" t="s">
        <v>151</v>
      </c>
      <c r="AU705" s="17" t="s">
        <v>83</v>
      </c>
    </row>
    <row r="706" spans="1:47" s="2" customFormat="1" ht="19.5">
      <c r="A706" s="32"/>
      <c r="B706" s="33"/>
      <c r="C706" s="32"/>
      <c r="D706" s="179" t="s">
        <v>167</v>
      </c>
      <c r="E706" s="32"/>
      <c r="F706" s="198" t="s">
        <v>168</v>
      </c>
      <c r="G706" s="32"/>
      <c r="H706" s="32"/>
      <c r="I706" s="101"/>
      <c r="J706" s="32"/>
      <c r="K706" s="32"/>
      <c r="L706" s="33"/>
      <c r="M706" s="181"/>
      <c r="N706" s="182"/>
      <c r="O706" s="58"/>
      <c r="P706" s="58"/>
      <c r="Q706" s="58"/>
      <c r="R706" s="58"/>
      <c r="S706" s="58"/>
      <c r="T706" s="59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T706" s="17" t="s">
        <v>167</v>
      </c>
      <c r="AU706" s="17" t="s">
        <v>83</v>
      </c>
    </row>
    <row r="707" spans="2:51" s="13" customFormat="1" ht="11.25">
      <c r="B707" s="183"/>
      <c r="D707" s="179" t="s">
        <v>153</v>
      </c>
      <c r="E707" s="184" t="s">
        <v>1</v>
      </c>
      <c r="F707" s="185" t="s">
        <v>689</v>
      </c>
      <c r="H707" s="184" t="s">
        <v>1</v>
      </c>
      <c r="I707" s="186"/>
      <c r="L707" s="183"/>
      <c r="M707" s="187"/>
      <c r="N707" s="188"/>
      <c r="O707" s="188"/>
      <c r="P707" s="188"/>
      <c r="Q707" s="188"/>
      <c r="R707" s="188"/>
      <c r="S707" s="188"/>
      <c r="T707" s="189"/>
      <c r="AT707" s="184" t="s">
        <v>153</v>
      </c>
      <c r="AU707" s="184" t="s">
        <v>83</v>
      </c>
      <c r="AV707" s="13" t="s">
        <v>81</v>
      </c>
      <c r="AW707" s="13" t="s">
        <v>32</v>
      </c>
      <c r="AX707" s="13" t="s">
        <v>75</v>
      </c>
      <c r="AY707" s="184" t="s">
        <v>142</v>
      </c>
    </row>
    <row r="708" spans="2:51" s="14" customFormat="1" ht="11.25">
      <c r="B708" s="190"/>
      <c r="D708" s="179" t="s">
        <v>153</v>
      </c>
      <c r="E708" s="191" t="s">
        <v>1</v>
      </c>
      <c r="F708" s="192" t="s">
        <v>923</v>
      </c>
      <c r="H708" s="193">
        <v>0.942</v>
      </c>
      <c r="I708" s="194"/>
      <c r="L708" s="190"/>
      <c r="M708" s="195"/>
      <c r="N708" s="196"/>
      <c r="O708" s="196"/>
      <c r="P708" s="196"/>
      <c r="Q708" s="196"/>
      <c r="R708" s="196"/>
      <c r="S708" s="196"/>
      <c r="T708" s="197"/>
      <c r="AT708" s="191" t="s">
        <v>153</v>
      </c>
      <c r="AU708" s="191" t="s">
        <v>83</v>
      </c>
      <c r="AV708" s="14" t="s">
        <v>83</v>
      </c>
      <c r="AW708" s="14" t="s">
        <v>32</v>
      </c>
      <c r="AX708" s="14" t="s">
        <v>75</v>
      </c>
      <c r="AY708" s="191" t="s">
        <v>142</v>
      </c>
    </row>
    <row r="709" spans="2:51" s="13" customFormat="1" ht="11.25">
      <c r="B709" s="183"/>
      <c r="D709" s="179" t="s">
        <v>153</v>
      </c>
      <c r="E709" s="184" t="s">
        <v>1</v>
      </c>
      <c r="F709" s="185" t="s">
        <v>200</v>
      </c>
      <c r="H709" s="184" t="s">
        <v>1</v>
      </c>
      <c r="I709" s="186"/>
      <c r="L709" s="183"/>
      <c r="M709" s="187"/>
      <c r="N709" s="188"/>
      <c r="O709" s="188"/>
      <c r="P709" s="188"/>
      <c r="Q709" s="188"/>
      <c r="R709" s="188"/>
      <c r="S709" s="188"/>
      <c r="T709" s="189"/>
      <c r="AT709" s="184" t="s">
        <v>153</v>
      </c>
      <c r="AU709" s="184" t="s">
        <v>83</v>
      </c>
      <c r="AV709" s="13" t="s">
        <v>81</v>
      </c>
      <c r="AW709" s="13" t="s">
        <v>32</v>
      </c>
      <c r="AX709" s="13" t="s">
        <v>75</v>
      </c>
      <c r="AY709" s="184" t="s">
        <v>142</v>
      </c>
    </row>
    <row r="710" spans="2:51" s="14" customFormat="1" ht="11.25">
      <c r="B710" s="190"/>
      <c r="D710" s="179" t="s">
        <v>153</v>
      </c>
      <c r="E710" s="191" t="s">
        <v>1</v>
      </c>
      <c r="F710" s="192" t="s">
        <v>924</v>
      </c>
      <c r="H710" s="193">
        <v>1.256</v>
      </c>
      <c r="I710" s="194"/>
      <c r="L710" s="190"/>
      <c r="M710" s="195"/>
      <c r="N710" s="196"/>
      <c r="O710" s="196"/>
      <c r="P710" s="196"/>
      <c r="Q710" s="196"/>
      <c r="R710" s="196"/>
      <c r="S710" s="196"/>
      <c r="T710" s="197"/>
      <c r="AT710" s="191" t="s">
        <v>153</v>
      </c>
      <c r="AU710" s="191" t="s">
        <v>83</v>
      </c>
      <c r="AV710" s="14" t="s">
        <v>83</v>
      </c>
      <c r="AW710" s="14" t="s">
        <v>32</v>
      </c>
      <c r="AX710" s="14" t="s">
        <v>75</v>
      </c>
      <c r="AY710" s="191" t="s">
        <v>142</v>
      </c>
    </row>
    <row r="711" spans="2:51" s="13" customFormat="1" ht="11.25">
      <c r="B711" s="183"/>
      <c r="D711" s="179" t="s">
        <v>153</v>
      </c>
      <c r="E711" s="184" t="s">
        <v>1</v>
      </c>
      <c r="F711" s="185" t="s">
        <v>202</v>
      </c>
      <c r="H711" s="184" t="s">
        <v>1</v>
      </c>
      <c r="I711" s="186"/>
      <c r="L711" s="183"/>
      <c r="M711" s="187"/>
      <c r="N711" s="188"/>
      <c r="O711" s="188"/>
      <c r="P711" s="188"/>
      <c r="Q711" s="188"/>
      <c r="R711" s="188"/>
      <c r="S711" s="188"/>
      <c r="T711" s="189"/>
      <c r="AT711" s="184" t="s">
        <v>153</v>
      </c>
      <c r="AU711" s="184" t="s">
        <v>83</v>
      </c>
      <c r="AV711" s="13" t="s">
        <v>81</v>
      </c>
      <c r="AW711" s="13" t="s">
        <v>32</v>
      </c>
      <c r="AX711" s="13" t="s">
        <v>75</v>
      </c>
      <c r="AY711" s="184" t="s">
        <v>142</v>
      </c>
    </row>
    <row r="712" spans="2:51" s="14" customFormat="1" ht="11.25">
      <c r="B712" s="190"/>
      <c r="D712" s="179" t="s">
        <v>153</v>
      </c>
      <c r="E712" s="191" t="s">
        <v>1</v>
      </c>
      <c r="F712" s="192" t="s">
        <v>924</v>
      </c>
      <c r="H712" s="193">
        <v>1.256</v>
      </c>
      <c r="I712" s="194"/>
      <c r="L712" s="190"/>
      <c r="M712" s="195"/>
      <c r="N712" s="196"/>
      <c r="O712" s="196"/>
      <c r="P712" s="196"/>
      <c r="Q712" s="196"/>
      <c r="R712" s="196"/>
      <c r="S712" s="196"/>
      <c r="T712" s="197"/>
      <c r="AT712" s="191" t="s">
        <v>153</v>
      </c>
      <c r="AU712" s="191" t="s">
        <v>83</v>
      </c>
      <c r="AV712" s="14" t="s">
        <v>83</v>
      </c>
      <c r="AW712" s="14" t="s">
        <v>32</v>
      </c>
      <c r="AX712" s="14" t="s">
        <v>75</v>
      </c>
      <c r="AY712" s="191" t="s">
        <v>142</v>
      </c>
    </row>
    <row r="713" spans="2:51" s="15" customFormat="1" ht="11.25">
      <c r="B713" s="199"/>
      <c r="D713" s="179" t="s">
        <v>153</v>
      </c>
      <c r="E713" s="200" t="s">
        <v>1</v>
      </c>
      <c r="F713" s="201" t="s">
        <v>180</v>
      </c>
      <c r="H713" s="202">
        <v>3.4539999999999997</v>
      </c>
      <c r="I713" s="203"/>
      <c r="L713" s="199"/>
      <c r="M713" s="204"/>
      <c r="N713" s="205"/>
      <c r="O713" s="205"/>
      <c r="P713" s="205"/>
      <c r="Q713" s="205"/>
      <c r="R713" s="205"/>
      <c r="S713" s="205"/>
      <c r="T713" s="206"/>
      <c r="AT713" s="200" t="s">
        <v>153</v>
      </c>
      <c r="AU713" s="200" t="s">
        <v>83</v>
      </c>
      <c r="AV713" s="15" t="s">
        <v>149</v>
      </c>
      <c r="AW713" s="15" t="s">
        <v>32</v>
      </c>
      <c r="AX713" s="15" t="s">
        <v>81</v>
      </c>
      <c r="AY713" s="200" t="s">
        <v>142</v>
      </c>
    </row>
    <row r="714" spans="1:65" s="2" customFormat="1" ht="21.75" customHeight="1">
      <c r="A714" s="32"/>
      <c r="B714" s="165"/>
      <c r="C714" s="166" t="s">
        <v>925</v>
      </c>
      <c r="D714" s="166" t="s">
        <v>144</v>
      </c>
      <c r="E714" s="167" t="s">
        <v>926</v>
      </c>
      <c r="F714" s="168" t="s">
        <v>927</v>
      </c>
      <c r="G714" s="169" t="s">
        <v>164</v>
      </c>
      <c r="H714" s="170">
        <v>30</v>
      </c>
      <c r="I714" s="171"/>
      <c r="J714" s="172">
        <f>ROUND(I714*H714,2)</f>
        <v>0</v>
      </c>
      <c r="K714" s="168" t="s">
        <v>148</v>
      </c>
      <c r="L714" s="33"/>
      <c r="M714" s="173" t="s">
        <v>1</v>
      </c>
      <c r="N714" s="174" t="s">
        <v>40</v>
      </c>
      <c r="O714" s="58"/>
      <c r="P714" s="175">
        <f>O714*H714</f>
        <v>0</v>
      </c>
      <c r="Q714" s="175">
        <v>0</v>
      </c>
      <c r="R714" s="175">
        <f>Q714*H714</f>
        <v>0</v>
      </c>
      <c r="S714" s="175">
        <v>2.2</v>
      </c>
      <c r="T714" s="176">
        <f>S714*H714</f>
        <v>66</v>
      </c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R714" s="177" t="s">
        <v>149</v>
      </c>
      <c r="AT714" s="177" t="s">
        <v>144</v>
      </c>
      <c r="AU714" s="177" t="s">
        <v>83</v>
      </c>
      <c r="AY714" s="17" t="s">
        <v>142</v>
      </c>
      <c r="BE714" s="178">
        <f>IF(N714="základní",J714,0)</f>
        <v>0</v>
      </c>
      <c r="BF714" s="178">
        <f>IF(N714="snížená",J714,0)</f>
        <v>0</v>
      </c>
      <c r="BG714" s="178">
        <f>IF(N714="zákl. přenesená",J714,0)</f>
        <v>0</v>
      </c>
      <c r="BH714" s="178">
        <f>IF(N714="sníž. přenesená",J714,0)</f>
        <v>0</v>
      </c>
      <c r="BI714" s="178">
        <f>IF(N714="nulová",J714,0)</f>
        <v>0</v>
      </c>
      <c r="BJ714" s="17" t="s">
        <v>81</v>
      </c>
      <c r="BK714" s="178">
        <f>ROUND(I714*H714,2)</f>
        <v>0</v>
      </c>
      <c r="BL714" s="17" t="s">
        <v>149</v>
      </c>
      <c r="BM714" s="177" t="s">
        <v>928</v>
      </c>
    </row>
    <row r="715" spans="1:47" s="2" customFormat="1" ht="11.25">
      <c r="A715" s="32"/>
      <c r="B715" s="33"/>
      <c r="C715" s="32"/>
      <c r="D715" s="179" t="s">
        <v>151</v>
      </c>
      <c r="E715" s="32"/>
      <c r="F715" s="180" t="s">
        <v>929</v>
      </c>
      <c r="G715" s="32"/>
      <c r="H715" s="32"/>
      <c r="I715" s="101"/>
      <c r="J715" s="32"/>
      <c r="K715" s="32"/>
      <c r="L715" s="33"/>
      <c r="M715" s="181"/>
      <c r="N715" s="182"/>
      <c r="O715" s="58"/>
      <c r="P715" s="58"/>
      <c r="Q715" s="58"/>
      <c r="R715" s="58"/>
      <c r="S715" s="58"/>
      <c r="T715" s="59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T715" s="17" t="s">
        <v>151</v>
      </c>
      <c r="AU715" s="17" t="s">
        <v>83</v>
      </c>
    </row>
    <row r="716" spans="1:47" s="2" customFormat="1" ht="19.5">
      <c r="A716" s="32"/>
      <c r="B716" s="33"/>
      <c r="C716" s="32"/>
      <c r="D716" s="179" t="s">
        <v>167</v>
      </c>
      <c r="E716" s="32"/>
      <c r="F716" s="198" t="s">
        <v>168</v>
      </c>
      <c r="G716" s="32"/>
      <c r="H716" s="32"/>
      <c r="I716" s="101"/>
      <c r="J716" s="32"/>
      <c r="K716" s="32"/>
      <c r="L716" s="33"/>
      <c r="M716" s="181"/>
      <c r="N716" s="182"/>
      <c r="O716" s="58"/>
      <c r="P716" s="58"/>
      <c r="Q716" s="58"/>
      <c r="R716" s="58"/>
      <c r="S716" s="58"/>
      <c r="T716" s="59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T716" s="17" t="s">
        <v>167</v>
      </c>
      <c r="AU716" s="17" t="s">
        <v>83</v>
      </c>
    </row>
    <row r="717" spans="2:51" s="13" customFormat="1" ht="22.5">
      <c r="B717" s="183"/>
      <c r="D717" s="179" t="s">
        <v>153</v>
      </c>
      <c r="E717" s="184" t="s">
        <v>1</v>
      </c>
      <c r="F717" s="185" t="s">
        <v>930</v>
      </c>
      <c r="H717" s="184" t="s">
        <v>1</v>
      </c>
      <c r="I717" s="186"/>
      <c r="L717" s="183"/>
      <c r="M717" s="187"/>
      <c r="N717" s="188"/>
      <c r="O717" s="188"/>
      <c r="P717" s="188"/>
      <c r="Q717" s="188"/>
      <c r="R717" s="188"/>
      <c r="S717" s="188"/>
      <c r="T717" s="189"/>
      <c r="AT717" s="184" t="s">
        <v>153</v>
      </c>
      <c r="AU717" s="184" t="s">
        <v>83</v>
      </c>
      <c r="AV717" s="13" t="s">
        <v>81</v>
      </c>
      <c r="AW717" s="13" t="s">
        <v>32</v>
      </c>
      <c r="AX717" s="13" t="s">
        <v>75</v>
      </c>
      <c r="AY717" s="184" t="s">
        <v>142</v>
      </c>
    </row>
    <row r="718" spans="2:51" s="14" customFormat="1" ht="11.25">
      <c r="B718" s="190"/>
      <c r="D718" s="179" t="s">
        <v>153</v>
      </c>
      <c r="E718" s="191" t="s">
        <v>1</v>
      </c>
      <c r="F718" s="192" t="s">
        <v>344</v>
      </c>
      <c r="H718" s="193">
        <v>30</v>
      </c>
      <c r="I718" s="194"/>
      <c r="L718" s="190"/>
      <c r="M718" s="195"/>
      <c r="N718" s="196"/>
      <c r="O718" s="196"/>
      <c r="P718" s="196"/>
      <c r="Q718" s="196"/>
      <c r="R718" s="196"/>
      <c r="S718" s="196"/>
      <c r="T718" s="197"/>
      <c r="AT718" s="191" t="s">
        <v>153</v>
      </c>
      <c r="AU718" s="191" t="s">
        <v>83</v>
      </c>
      <c r="AV718" s="14" t="s">
        <v>83</v>
      </c>
      <c r="AW718" s="14" t="s">
        <v>32</v>
      </c>
      <c r="AX718" s="14" t="s">
        <v>81</v>
      </c>
      <c r="AY718" s="191" t="s">
        <v>142</v>
      </c>
    </row>
    <row r="719" spans="1:65" s="2" customFormat="1" ht="16.5" customHeight="1">
      <c r="A719" s="32"/>
      <c r="B719" s="165"/>
      <c r="C719" s="166" t="s">
        <v>931</v>
      </c>
      <c r="D719" s="166" t="s">
        <v>144</v>
      </c>
      <c r="E719" s="167" t="s">
        <v>932</v>
      </c>
      <c r="F719" s="168" t="s">
        <v>933</v>
      </c>
      <c r="G719" s="169" t="s">
        <v>934</v>
      </c>
      <c r="H719" s="170">
        <v>1</v>
      </c>
      <c r="I719" s="171"/>
      <c r="J719" s="172">
        <f>ROUND(I719*H719,2)</f>
        <v>0</v>
      </c>
      <c r="K719" s="168" t="s">
        <v>1</v>
      </c>
      <c r="L719" s="33"/>
      <c r="M719" s="173" t="s">
        <v>1</v>
      </c>
      <c r="N719" s="174" t="s">
        <v>40</v>
      </c>
      <c r="O719" s="58"/>
      <c r="P719" s="175">
        <f>O719*H719</f>
        <v>0</v>
      </c>
      <c r="Q719" s="175">
        <v>0</v>
      </c>
      <c r="R719" s="175">
        <f>Q719*H719</f>
        <v>0</v>
      </c>
      <c r="S719" s="175">
        <v>0</v>
      </c>
      <c r="T719" s="176">
        <f>S719*H719</f>
        <v>0</v>
      </c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R719" s="177" t="s">
        <v>149</v>
      </c>
      <c r="AT719" s="177" t="s">
        <v>144</v>
      </c>
      <c r="AU719" s="177" t="s">
        <v>83</v>
      </c>
      <c r="AY719" s="17" t="s">
        <v>142</v>
      </c>
      <c r="BE719" s="178">
        <f>IF(N719="základní",J719,0)</f>
        <v>0</v>
      </c>
      <c r="BF719" s="178">
        <f>IF(N719="snížená",J719,0)</f>
        <v>0</v>
      </c>
      <c r="BG719" s="178">
        <f>IF(N719="zákl. přenesená",J719,0)</f>
        <v>0</v>
      </c>
      <c r="BH719" s="178">
        <f>IF(N719="sníž. přenesená",J719,0)</f>
        <v>0</v>
      </c>
      <c r="BI719" s="178">
        <f>IF(N719="nulová",J719,0)</f>
        <v>0</v>
      </c>
      <c r="BJ719" s="17" t="s">
        <v>81</v>
      </c>
      <c r="BK719" s="178">
        <f>ROUND(I719*H719,2)</f>
        <v>0</v>
      </c>
      <c r="BL719" s="17" t="s">
        <v>149</v>
      </c>
      <c r="BM719" s="177" t="s">
        <v>935</v>
      </c>
    </row>
    <row r="720" spans="1:47" s="2" customFormat="1" ht="19.5">
      <c r="A720" s="32"/>
      <c r="B720" s="33"/>
      <c r="C720" s="32"/>
      <c r="D720" s="179" t="s">
        <v>151</v>
      </c>
      <c r="E720" s="32"/>
      <c r="F720" s="180" t="s">
        <v>936</v>
      </c>
      <c r="G720" s="32"/>
      <c r="H720" s="32"/>
      <c r="I720" s="101"/>
      <c r="J720" s="32"/>
      <c r="K720" s="32"/>
      <c r="L720" s="33"/>
      <c r="M720" s="181"/>
      <c r="N720" s="182"/>
      <c r="O720" s="58"/>
      <c r="P720" s="58"/>
      <c r="Q720" s="58"/>
      <c r="R720" s="58"/>
      <c r="S720" s="58"/>
      <c r="T720" s="59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T720" s="17" t="s">
        <v>151</v>
      </c>
      <c r="AU720" s="17" t="s">
        <v>83</v>
      </c>
    </row>
    <row r="721" spans="2:63" s="12" customFormat="1" ht="22.9" customHeight="1">
      <c r="B721" s="152"/>
      <c r="D721" s="153" t="s">
        <v>74</v>
      </c>
      <c r="E721" s="163" t="s">
        <v>937</v>
      </c>
      <c r="F721" s="163" t="s">
        <v>938</v>
      </c>
      <c r="I721" s="155"/>
      <c r="J721" s="164">
        <f>BK721</f>
        <v>0</v>
      </c>
      <c r="L721" s="152"/>
      <c r="M721" s="157"/>
      <c r="N721" s="158"/>
      <c r="O721" s="158"/>
      <c r="P721" s="159">
        <f>SUM(P722:P731)</f>
        <v>0</v>
      </c>
      <c r="Q721" s="158"/>
      <c r="R721" s="159">
        <f>SUM(R722:R731)</f>
        <v>0</v>
      </c>
      <c r="S721" s="158"/>
      <c r="T721" s="160">
        <f>SUM(T722:T731)</f>
        <v>0</v>
      </c>
      <c r="AR721" s="153" t="s">
        <v>81</v>
      </c>
      <c r="AT721" s="161" t="s">
        <v>74</v>
      </c>
      <c r="AU721" s="161" t="s">
        <v>81</v>
      </c>
      <c r="AY721" s="153" t="s">
        <v>142</v>
      </c>
      <c r="BK721" s="162">
        <f>SUM(BK722:BK731)</f>
        <v>0</v>
      </c>
    </row>
    <row r="722" spans="1:65" s="2" customFormat="1" ht="21.75" customHeight="1">
      <c r="A722" s="32"/>
      <c r="B722" s="165"/>
      <c r="C722" s="166" t="s">
        <v>939</v>
      </c>
      <c r="D722" s="166" t="s">
        <v>144</v>
      </c>
      <c r="E722" s="167" t="s">
        <v>940</v>
      </c>
      <c r="F722" s="168" t="s">
        <v>941</v>
      </c>
      <c r="G722" s="169" t="s">
        <v>304</v>
      </c>
      <c r="H722" s="170">
        <v>84.05</v>
      </c>
      <c r="I722" s="171"/>
      <c r="J722" s="172">
        <f>ROUND(I722*H722,2)</f>
        <v>0</v>
      </c>
      <c r="K722" s="168" t="s">
        <v>148</v>
      </c>
      <c r="L722" s="33"/>
      <c r="M722" s="173" t="s">
        <v>1</v>
      </c>
      <c r="N722" s="174" t="s">
        <v>40</v>
      </c>
      <c r="O722" s="58"/>
      <c r="P722" s="175">
        <f>O722*H722</f>
        <v>0</v>
      </c>
      <c r="Q722" s="175">
        <v>0</v>
      </c>
      <c r="R722" s="175">
        <f>Q722*H722</f>
        <v>0</v>
      </c>
      <c r="S722" s="175">
        <v>0</v>
      </c>
      <c r="T722" s="176">
        <f>S722*H722</f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77" t="s">
        <v>149</v>
      </c>
      <c r="AT722" s="177" t="s">
        <v>144</v>
      </c>
      <c r="AU722" s="177" t="s">
        <v>83</v>
      </c>
      <c r="AY722" s="17" t="s">
        <v>142</v>
      </c>
      <c r="BE722" s="178">
        <f>IF(N722="základní",J722,0)</f>
        <v>0</v>
      </c>
      <c r="BF722" s="178">
        <f>IF(N722="snížená",J722,0)</f>
        <v>0</v>
      </c>
      <c r="BG722" s="178">
        <f>IF(N722="zákl. přenesená",J722,0)</f>
        <v>0</v>
      </c>
      <c r="BH722" s="178">
        <f>IF(N722="sníž. přenesená",J722,0)</f>
        <v>0</v>
      </c>
      <c r="BI722" s="178">
        <f>IF(N722="nulová",J722,0)</f>
        <v>0</v>
      </c>
      <c r="BJ722" s="17" t="s">
        <v>81</v>
      </c>
      <c r="BK722" s="178">
        <f>ROUND(I722*H722,2)</f>
        <v>0</v>
      </c>
      <c r="BL722" s="17" t="s">
        <v>149</v>
      </c>
      <c r="BM722" s="177" t="s">
        <v>942</v>
      </c>
    </row>
    <row r="723" spans="1:47" s="2" customFormat="1" ht="19.5">
      <c r="A723" s="32"/>
      <c r="B723" s="33"/>
      <c r="C723" s="32"/>
      <c r="D723" s="179" t="s">
        <v>151</v>
      </c>
      <c r="E723" s="32"/>
      <c r="F723" s="180" t="s">
        <v>943</v>
      </c>
      <c r="G723" s="32"/>
      <c r="H723" s="32"/>
      <c r="I723" s="101"/>
      <c r="J723" s="32"/>
      <c r="K723" s="32"/>
      <c r="L723" s="33"/>
      <c r="M723" s="181"/>
      <c r="N723" s="182"/>
      <c r="O723" s="58"/>
      <c r="P723" s="58"/>
      <c r="Q723" s="58"/>
      <c r="R723" s="58"/>
      <c r="S723" s="58"/>
      <c r="T723" s="59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T723" s="17" t="s">
        <v>151</v>
      </c>
      <c r="AU723" s="17" t="s">
        <v>83</v>
      </c>
    </row>
    <row r="724" spans="1:65" s="2" customFormat="1" ht="21.75" customHeight="1">
      <c r="A724" s="32"/>
      <c r="B724" s="165"/>
      <c r="C724" s="166" t="s">
        <v>944</v>
      </c>
      <c r="D724" s="166" t="s">
        <v>144</v>
      </c>
      <c r="E724" s="167" t="s">
        <v>945</v>
      </c>
      <c r="F724" s="168" t="s">
        <v>946</v>
      </c>
      <c r="G724" s="169" t="s">
        <v>304</v>
      </c>
      <c r="H724" s="170">
        <v>756.45</v>
      </c>
      <c r="I724" s="171"/>
      <c r="J724" s="172">
        <f>ROUND(I724*H724,2)</f>
        <v>0</v>
      </c>
      <c r="K724" s="168" t="s">
        <v>148</v>
      </c>
      <c r="L724" s="33"/>
      <c r="M724" s="173" t="s">
        <v>1</v>
      </c>
      <c r="N724" s="174" t="s">
        <v>40</v>
      </c>
      <c r="O724" s="58"/>
      <c r="P724" s="175">
        <f>O724*H724</f>
        <v>0</v>
      </c>
      <c r="Q724" s="175">
        <v>0</v>
      </c>
      <c r="R724" s="175">
        <f>Q724*H724</f>
        <v>0</v>
      </c>
      <c r="S724" s="175">
        <v>0</v>
      </c>
      <c r="T724" s="176">
        <f>S724*H724</f>
        <v>0</v>
      </c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R724" s="177" t="s">
        <v>149</v>
      </c>
      <c r="AT724" s="177" t="s">
        <v>144</v>
      </c>
      <c r="AU724" s="177" t="s">
        <v>83</v>
      </c>
      <c r="AY724" s="17" t="s">
        <v>142</v>
      </c>
      <c r="BE724" s="178">
        <f>IF(N724="základní",J724,0)</f>
        <v>0</v>
      </c>
      <c r="BF724" s="178">
        <f>IF(N724="snížená",J724,0)</f>
        <v>0</v>
      </c>
      <c r="BG724" s="178">
        <f>IF(N724="zákl. přenesená",J724,0)</f>
        <v>0</v>
      </c>
      <c r="BH724" s="178">
        <f>IF(N724="sníž. přenesená",J724,0)</f>
        <v>0</v>
      </c>
      <c r="BI724" s="178">
        <f>IF(N724="nulová",J724,0)</f>
        <v>0</v>
      </c>
      <c r="BJ724" s="17" t="s">
        <v>81</v>
      </c>
      <c r="BK724" s="178">
        <f>ROUND(I724*H724,2)</f>
        <v>0</v>
      </c>
      <c r="BL724" s="17" t="s">
        <v>149</v>
      </c>
      <c r="BM724" s="177" t="s">
        <v>947</v>
      </c>
    </row>
    <row r="725" spans="1:47" s="2" customFormat="1" ht="29.25">
      <c r="A725" s="32"/>
      <c r="B725" s="33"/>
      <c r="C725" s="32"/>
      <c r="D725" s="179" t="s">
        <v>151</v>
      </c>
      <c r="E725" s="32"/>
      <c r="F725" s="180" t="s">
        <v>948</v>
      </c>
      <c r="G725" s="32"/>
      <c r="H725" s="32"/>
      <c r="I725" s="101"/>
      <c r="J725" s="32"/>
      <c r="K725" s="32"/>
      <c r="L725" s="33"/>
      <c r="M725" s="181"/>
      <c r="N725" s="182"/>
      <c r="O725" s="58"/>
      <c r="P725" s="58"/>
      <c r="Q725" s="58"/>
      <c r="R725" s="58"/>
      <c r="S725" s="58"/>
      <c r="T725" s="59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T725" s="17" t="s">
        <v>151</v>
      </c>
      <c r="AU725" s="17" t="s">
        <v>83</v>
      </c>
    </row>
    <row r="726" spans="2:51" s="14" customFormat="1" ht="11.25">
      <c r="B726" s="190"/>
      <c r="D726" s="179" t="s">
        <v>153</v>
      </c>
      <c r="F726" s="192" t="s">
        <v>949</v>
      </c>
      <c r="H726" s="193">
        <v>756.45</v>
      </c>
      <c r="I726" s="194"/>
      <c r="L726" s="190"/>
      <c r="M726" s="195"/>
      <c r="N726" s="196"/>
      <c r="O726" s="196"/>
      <c r="P726" s="196"/>
      <c r="Q726" s="196"/>
      <c r="R726" s="196"/>
      <c r="S726" s="196"/>
      <c r="T726" s="197"/>
      <c r="AT726" s="191" t="s">
        <v>153</v>
      </c>
      <c r="AU726" s="191" t="s">
        <v>83</v>
      </c>
      <c r="AV726" s="14" t="s">
        <v>83</v>
      </c>
      <c r="AW726" s="14" t="s">
        <v>3</v>
      </c>
      <c r="AX726" s="14" t="s">
        <v>81</v>
      </c>
      <c r="AY726" s="191" t="s">
        <v>142</v>
      </c>
    </row>
    <row r="727" spans="1:65" s="2" customFormat="1" ht="21.75" customHeight="1">
      <c r="A727" s="32"/>
      <c r="B727" s="165"/>
      <c r="C727" s="166" t="s">
        <v>950</v>
      </c>
      <c r="D727" s="166" t="s">
        <v>144</v>
      </c>
      <c r="E727" s="167" t="s">
        <v>951</v>
      </c>
      <c r="F727" s="168" t="s">
        <v>952</v>
      </c>
      <c r="G727" s="169" t="s">
        <v>304</v>
      </c>
      <c r="H727" s="170">
        <v>84.05</v>
      </c>
      <c r="I727" s="171"/>
      <c r="J727" s="172">
        <f>ROUND(I727*H727,2)</f>
        <v>0</v>
      </c>
      <c r="K727" s="168" t="s">
        <v>148</v>
      </c>
      <c r="L727" s="33"/>
      <c r="M727" s="173" t="s">
        <v>1</v>
      </c>
      <c r="N727" s="174" t="s">
        <v>40</v>
      </c>
      <c r="O727" s="58"/>
      <c r="P727" s="175">
        <f>O727*H727</f>
        <v>0</v>
      </c>
      <c r="Q727" s="175">
        <v>0</v>
      </c>
      <c r="R727" s="175">
        <f>Q727*H727</f>
        <v>0</v>
      </c>
      <c r="S727" s="175">
        <v>0</v>
      </c>
      <c r="T727" s="176">
        <f>S727*H727</f>
        <v>0</v>
      </c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R727" s="177" t="s">
        <v>149</v>
      </c>
      <c r="AT727" s="177" t="s">
        <v>144</v>
      </c>
      <c r="AU727" s="177" t="s">
        <v>83</v>
      </c>
      <c r="AY727" s="17" t="s">
        <v>142</v>
      </c>
      <c r="BE727" s="178">
        <f>IF(N727="základní",J727,0)</f>
        <v>0</v>
      </c>
      <c r="BF727" s="178">
        <f>IF(N727="snížená",J727,0)</f>
        <v>0</v>
      </c>
      <c r="BG727" s="178">
        <f>IF(N727="zákl. přenesená",J727,0)</f>
        <v>0</v>
      </c>
      <c r="BH727" s="178">
        <f>IF(N727="sníž. přenesená",J727,0)</f>
        <v>0</v>
      </c>
      <c r="BI727" s="178">
        <f>IF(N727="nulová",J727,0)</f>
        <v>0</v>
      </c>
      <c r="BJ727" s="17" t="s">
        <v>81</v>
      </c>
      <c r="BK727" s="178">
        <f>ROUND(I727*H727,2)</f>
        <v>0</v>
      </c>
      <c r="BL727" s="17" t="s">
        <v>149</v>
      </c>
      <c r="BM727" s="177" t="s">
        <v>953</v>
      </c>
    </row>
    <row r="728" spans="1:47" s="2" customFormat="1" ht="19.5">
      <c r="A728" s="32"/>
      <c r="B728" s="33"/>
      <c r="C728" s="32"/>
      <c r="D728" s="179" t="s">
        <v>151</v>
      </c>
      <c r="E728" s="32"/>
      <c r="F728" s="180" t="s">
        <v>954</v>
      </c>
      <c r="G728" s="32"/>
      <c r="H728" s="32"/>
      <c r="I728" s="101"/>
      <c r="J728" s="32"/>
      <c r="K728" s="32"/>
      <c r="L728" s="33"/>
      <c r="M728" s="181"/>
      <c r="N728" s="182"/>
      <c r="O728" s="58"/>
      <c r="P728" s="58"/>
      <c r="Q728" s="58"/>
      <c r="R728" s="58"/>
      <c r="S728" s="58"/>
      <c r="T728" s="59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T728" s="17" t="s">
        <v>151</v>
      </c>
      <c r="AU728" s="17" t="s">
        <v>83</v>
      </c>
    </row>
    <row r="729" spans="2:51" s="14" customFormat="1" ht="11.25">
      <c r="B729" s="190"/>
      <c r="D729" s="179" t="s">
        <v>153</v>
      </c>
      <c r="E729" s="191" t="s">
        <v>1</v>
      </c>
      <c r="F729" s="192" t="s">
        <v>955</v>
      </c>
      <c r="H729" s="193">
        <v>18.05</v>
      </c>
      <c r="I729" s="194"/>
      <c r="L729" s="190"/>
      <c r="M729" s="195"/>
      <c r="N729" s="196"/>
      <c r="O729" s="196"/>
      <c r="P729" s="196"/>
      <c r="Q729" s="196"/>
      <c r="R729" s="196"/>
      <c r="S729" s="196"/>
      <c r="T729" s="197"/>
      <c r="AT729" s="191" t="s">
        <v>153</v>
      </c>
      <c r="AU729" s="191" t="s">
        <v>83</v>
      </c>
      <c r="AV729" s="14" t="s">
        <v>83</v>
      </c>
      <c r="AW729" s="14" t="s">
        <v>32</v>
      </c>
      <c r="AX729" s="14" t="s">
        <v>75</v>
      </c>
      <c r="AY729" s="191" t="s">
        <v>142</v>
      </c>
    </row>
    <row r="730" spans="2:51" s="14" customFormat="1" ht="11.25">
      <c r="B730" s="190"/>
      <c r="D730" s="179" t="s">
        <v>153</v>
      </c>
      <c r="E730" s="191" t="s">
        <v>1</v>
      </c>
      <c r="F730" s="192" t="s">
        <v>956</v>
      </c>
      <c r="H730" s="193">
        <v>66</v>
      </c>
      <c r="I730" s="194"/>
      <c r="L730" s="190"/>
      <c r="M730" s="195"/>
      <c r="N730" s="196"/>
      <c r="O730" s="196"/>
      <c r="P730" s="196"/>
      <c r="Q730" s="196"/>
      <c r="R730" s="196"/>
      <c r="S730" s="196"/>
      <c r="T730" s="197"/>
      <c r="AT730" s="191" t="s">
        <v>153</v>
      </c>
      <c r="AU730" s="191" t="s">
        <v>83</v>
      </c>
      <c r="AV730" s="14" t="s">
        <v>83</v>
      </c>
      <c r="AW730" s="14" t="s">
        <v>32</v>
      </c>
      <c r="AX730" s="14" t="s">
        <v>75</v>
      </c>
      <c r="AY730" s="191" t="s">
        <v>142</v>
      </c>
    </row>
    <row r="731" spans="2:51" s="15" customFormat="1" ht="11.25">
      <c r="B731" s="199"/>
      <c r="D731" s="179" t="s">
        <v>153</v>
      </c>
      <c r="E731" s="200" t="s">
        <v>1</v>
      </c>
      <c r="F731" s="201" t="s">
        <v>180</v>
      </c>
      <c r="H731" s="202">
        <v>84.05</v>
      </c>
      <c r="I731" s="203"/>
      <c r="L731" s="199"/>
      <c r="M731" s="204"/>
      <c r="N731" s="205"/>
      <c r="O731" s="205"/>
      <c r="P731" s="205"/>
      <c r="Q731" s="205"/>
      <c r="R731" s="205"/>
      <c r="S731" s="205"/>
      <c r="T731" s="206"/>
      <c r="AT731" s="200" t="s">
        <v>153</v>
      </c>
      <c r="AU731" s="200" t="s">
        <v>83</v>
      </c>
      <c r="AV731" s="15" t="s">
        <v>149</v>
      </c>
      <c r="AW731" s="15" t="s">
        <v>32</v>
      </c>
      <c r="AX731" s="15" t="s">
        <v>81</v>
      </c>
      <c r="AY731" s="200" t="s">
        <v>142</v>
      </c>
    </row>
    <row r="732" spans="2:63" s="12" customFormat="1" ht="22.9" customHeight="1">
      <c r="B732" s="152"/>
      <c r="D732" s="153" t="s">
        <v>74</v>
      </c>
      <c r="E732" s="163" t="s">
        <v>957</v>
      </c>
      <c r="F732" s="163" t="s">
        <v>958</v>
      </c>
      <c r="I732" s="155"/>
      <c r="J732" s="164">
        <f>BK732</f>
        <v>0</v>
      </c>
      <c r="L732" s="152"/>
      <c r="M732" s="157"/>
      <c r="N732" s="158"/>
      <c r="O732" s="158"/>
      <c r="P732" s="159">
        <f>SUM(P733:P734)</f>
        <v>0</v>
      </c>
      <c r="Q732" s="158"/>
      <c r="R732" s="159">
        <f>SUM(R733:R734)</f>
        <v>0</v>
      </c>
      <c r="S732" s="158"/>
      <c r="T732" s="160">
        <f>SUM(T733:T734)</f>
        <v>0</v>
      </c>
      <c r="AR732" s="153" t="s">
        <v>81</v>
      </c>
      <c r="AT732" s="161" t="s">
        <v>74</v>
      </c>
      <c r="AU732" s="161" t="s">
        <v>81</v>
      </c>
      <c r="AY732" s="153" t="s">
        <v>142</v>
      </c>
      <c r="BK732" s="162">
        <f>SUM(BK733:BK734)</f>
        <v>0</v>
      </c>
    </row>
    <row r="733" spans="1:65" s="2" customFormat="1" ht="16.5" customHeight="1">
      <c r="A733" s="32"/>
      <c r="B733" s="165"/>
      <c r="C733" s="166" t="s">
        <v>959</v>
      </c>
      <c r="D733" s="166" t="s">
        <v>144</v>
      </c>
      <c r="E733" s="167" t="s">
        <v>960</v>
      </c>
      <c r="F733" s="168" t="s">
        <v>961</v>
      </c>
      <c r="G733" s="169" t="s">
        <v>304</v>
      </c>
      <c r="H733" s="170">
        <v>517.061</v>
      </c>
      <c r="I733" s="171"/>
      <c r="J733" s="172">
        <f>ROUND(I733*H733,2)</f>
        <v>0</v>
      </c>
      <c r="K733" s="168" t="s">
        <v>148</v>
      </c>
      <c r="L733" s="33"/>
      <c r="M733" s="173" t="s">
        <v>1</v>
      </c>
      <c r="N733" s="174" t="s">
        <v>40</v>
      </c>
      <c r="O733" s="58"/>
      <c r="P733" s="175">
        <f>O733*H733</f>
        <v>0</v>
      </c>
      <c r="Q733" s="175">
        <v>0</v>
      </c>
      <c r="R733" s="175">
        <f>Q733*H733</f>
        <v>0</v>
      </c>
      <c r="S733" s="175">
        <v>0</v>
      </c>
      <c r="T733" s="176">
        <f>S733*H733</f>
        <v>0</v>
      </c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R733" s="177" t="s">
        <v>149</v>
      </c>
      <c r="AT733" s="177" t="s">
        <v>144</v>
      </c>
      <c r="AU733" s="177" t="s">
        <v>83</v>
      </c>
      <c r="AY733" s="17" t="s">
        <v>142</v>
      </c>
      <c r="BE733" s="178">
        <f>IF(N733="základní",J733,0)</f>
        <v>0</v>
      </c>
      <c r="BF733" s="178">
        <f>IF(N733="snížená",J733,0)</f>
        <v>0</v>
      </c>
      <c r="BG733" s="178">
        <f>IF(N733="zákl. přenesená",J733,0)</f>
        <v>0</v>
      </c>
      <c r="BH733" s="178">
        <f>IF(N733="sníž. přenesená",J733,0)</f>
        <v>0</v>
      </c>
      <c r="BI733" s="178">
        <f>IF(N733="nulová",J733,0)</f>
        <v>0</v>
      </c>
      <c r="BJ733" s="17" t="s">
        <v>81</v>
      </c>
      <c r="BK733" s="178">
        <f>ROUND(I733*H733,2)</f>
        <v>0</v>
      </c>
      <c r="BL733" s="17" t="s">
        <v>149</v>
      </c>
      <c r="BM733" s="177" t="s">
        <v>962</v>
      </c>
    </row>
    <row r="734" spans="1:47" s="2" customFormat="1" ht="19.5">
      <c r="A734" s="32"/>
      <c r="B734" s="33"/>
      <c r="C734" s="32"/>
      <c r="D734" s="179" t="s">
        <v>151</v>
      </c>
      <c r="E734" s="32"/>
      <c r="F734" s="180" t="s">
        <v>963</v>
      </c>
      <c r="G734" s="32"/>
      <c r="H734" s="32"/>
      <c r="I734" s="101"/>
      <c r="J734" s="32"/>
      <c r="K734" s="32"/>
      <c r="L734" s="33"/>
      <c r="M734" s="181"/>
      <c r="N734" s="182"/>
      <c r="O734" s="58"/>
      <c r="P734" s="58"/>
      <c r="Q734" s="58"/>
      <c r="R734" s="58"/>
      <c r="S734" s="58"/>
      <c r="T734" s="59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T734" s="17" t="s">
        <v>151</v>
      </c>
      <c r="AU734" s="17" t="s">
        <v>83</v>
      </c>
    </row>
    <row r="735" spans="2:63" s="12" customFormat="1" ht="25.9" customHeight="1">
      <c r="B735" s="152"/>
      <c r="D735" s="153" t="s">
        <v>74</v>
      </c>
      <c r="E735" s="154" t="s">
        <v>964</v>
      </c>
      <c r="F735" s="154" t="s">
        <v>965</v>
      </c>
      <c r="I735" s="155"/>
      <c r="J735" s="156">
        <f>BK735</f>
        <v>0</v>
      </c>
      <c r="L735" s="152"/>
      <c r="M735" s="157"/>
      <c r="N735" s="158"/>
      <c r="O735" s="158"/>
      <c r="P735" s="159">
        <f>P736+P747</f>
        <v>0</v>
      </c>
      <c r="Q735" s="158"/>
      <c r="R735" s="159">
        <f>R736+R747</f>
        <v>0.0008704000000000001</v>
      </c>
      <c r="S735" s="158"/>
      <c r="T735" s="160">
        <f>T736+T747</f>
        <v>0</v>
      </c>
      <c r="AR735" s="153" t="s">
        <v>83</v>
      </c>
      <c r="AT735" s="161" t="s">
        <v>74</v>
      </c>
      <c r="AU735" s="161" t="s">
        <v>75</v>
      </c>
      <c r="AY735" s="153" t="s">
        <v>142</v>
      </c>
      <c r="BK735" s="162">
        <f>BK736+BK747</f>
        <v>0</v>
      </c>
    </row>
    <row r="736" spans="2:63" s="12" customFormat="1" ht="22.9" customHeight="1">
      <c r="B736" s="152"/>
      <c r="D736" s="153" t="s">
        <v>74</v>
      </c>
      <c r="E736" s="163" t="s">
        <v>966</v>
      </c>
      <c r="F736" s="163" t="s">
        <v>967</v>
      </c>
      <c r="I736" s="155"/>
      <c r="J736" s="164">
        <f>BK736</f>
        <v>0</v>
      </c>
      <c r="L736" s="152"/>
      <c r="M736" s="157"/>
      <c r="N736" s="158"/>
      <c r="O736" s="158"/>
      <c r="P736" s="159">
        <f>SUM(P737:P746)</f>
        <v>0</v>
      </c>
      <c r="Q736" s="158"/>
      <c r="R736" s="159">
        <f>SUM(R737:R746)</f>
        <v>0.0008704000000000001</v>
      </c>
      <c r="S736" s="158"/>
      <c r="T736" s="160">
        <f>SUM(T737:T746)</f>
        <v>0</v>
      </c>
      <c r="AR736" s="153" t="s">
        <v>83</v>
      </c>
      <c r="AT736" s="161" t="s">
        <v>74</v>
      </c>
      <c r="AU736" s="161" t="s">
        <v>81</v>
      </c>
      <c r="AY736" s="153" t="s">
        <v>142</v>
      </c>
      <c r="BK736" s="162">
        <f>SUM(BK737:BK746)</f>
        <v>0</v>
      </c>
    </row>
    <row r="737" spans="1:65" s="2" customFormat="1" ht="21.75" customHeight="1">
      <c r="A737" s="32"/>
      <c r="B737" s="165"/>
      <c r="C737" s="166" t="s">
        <v>968</v>
      </c>
      <c r="D737" s="166" t="s">
        <v>144</v>
      </c>
      <c r="E737" s="167" t="s">
        <v>969</v>
      </c>
      <c r="F737" s="168" t="s">
        <v>970</v>
      </c>
      <c r="G737" s="169" t="s">
        <v>336</v>
      </c>
      <c r="H737" s="170">
        <v>1.28</v>
      </c>
      <c r="I737" s="171"/>
      <c r="J737" s="172">
        <f>ROUND(I737*H737,2)</f>
        <v>0</v>
      </c>
      <c r="K737" s="168" t="s">
        <v>148</v>
      </c>
      <c r="L737" s="33"/>
      <c r="M737" s="173" t="s">
        <v>1</v>
      </c>
      <c r="N737" s="174" t="s">
        <v>40</v>
      </c>
      <c r="O737" s="58"/>
      <c r="P737" s="175">
        <f>O737*H737</f>
        <v>0</v>
      </c>
      <c r="Q737" s="175">
        <v>0.00068</v>
      </c>
      <c r="R737" s="175">
        <f>Q737*H737</f>
        <v>0.0008704000000000001</v>
      </c>
      <c r="S737" s="175">
        <v>0</v>
      </c>
      <c r="T737" s="176">
        <f>S737*H737</f>
        <v>0</v>
      </c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R737" s="177" t="s">
        <v>254</v>
      </c>
      <c r="AT737" s="177" t="s">
        <v>144</v>
      </c>
      <c r="AU737" s="177" t="s">
        <v>83</v>
      </c>
      <c r="AY737" s="17" t="s">
        <v>142</v>
      </c>
      <c r="BE737" s="178">
        <f>IF(N737="základní",J737,0)</f>
        <v>0</v>
      </c>
      <c r="BF737" s="178">
        <f>IF(N737="snížená",J737,0)</f>
        <v>0</v>
      </c>
      <c r="BG737" s="178">
        <f>IF(N737="zákl. přenesená",J737,0)</f>
        <v>0</v>
      </c>
      <c r="BH737" s="178">
        <f>IF(N737="sníž. přenesená",J737,0)</f>
        <v>0</v>
      </c>
      <c r="BI737" s="178">
        <f>IF(N737="nulová",J737,0)</f>
        <v>0</v>
      </c>
      <c r="BJ737" s="17" t="s">
        <v>81</v>
      </c>
      <c r="BK737" s="178">
        <f>ROUND(I737*H737,2)</f>
        <v>0</v>
      </c>
      <c r="BL737" s="17" t="s">
        <v>254</v>
      </c>
      <c r="BM737" s="177" t="s">
        <v>971</v>
      </c>
    </row>
    <row r="738" spans="1:47" s="2" customFormat="1" ht="29.25">
      <c r="A738" s="32"/>
      <c r="B738" s="33"/>
      <c r="C738" s="32"/>
      <c r="D738" s="179" t="s">
        <v>151</v>
      </c>
      <c r="E738" s="32"/>
      <c r="F738" s="180" t="s">
        <v>972</v>
      </c>
      <c r="G738" s="32"/>
      <c r="H738" s="32"/>
      <c r="I738" s="101"/>
      <c r="J738" s="32"/>
      <c r="K738" s="32"/>
      <c r="L738" s="33"/>
      <c r="M738" s="181"/>
      <c r="N738" s="182"/>
      <c r="O738" s="58"/>
      <c r="P738" s="58"/>
      <c r="Q738" s="58"/>
      <c r="R738" s="58"/>
      <c r="S738" s="58"/>
      <c r="T738" s="59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T738" s="17" t="s">
        <v>151</v>
      </c>
      <c r="AU738" s="17" t="s">
        <v>83</v>
      </c>
    </row>
    <row r="739" spans="1:47" s="2" customFormat="1" ht="19.5">
      <c r="A739" s="32"/>
      <c r="B739" s="33"/>
      <c r="C739" s="32"/>
      <c r="D739" s="179" t="s">
        <v>167</v>
      </c>
      <c r="E739" s="32"/>
      <c r="F739" s="198" t="s">
        <v>168</v>
      </c>
      <c r="G739" s="32"/>
      <c r="H739" s="32"/>
      <c r="I739" s="101"/>
      <c r="J739" s="32"/>
      <c r="K739" s="32"/>
      <c r="L739" s="33"/>
      <c r="M739" s="181"/>
      <c r="N739" s="182"/>
      <c r="O739" s="58"/>
      <c r="P739" s="58"/>
      <c r="Q739" s="58"/>
      <c r="R739" s="58"/>
      <c r="S739" s="58"/>
      <c r="T739" s="59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T739" s="17" t="s">
        <v>167</v>
      </c>
      <c r="AU739" s="17" t="s">
        <v>83</v>
      </c>
    </row>
    <row r="740" spans="2:51" s="13" customFormat="1" ht="11.25">
      <c r="B740" s="183"/>
      <c r="D740" s="179" t="s">
        <v>153</v>
      </c>
      <c r="E740" s="184" t="s">
        <v>1</v>
      </c>
      <c r="F740" s="185" t="s">
        <v>689</v>
      </c>
      <c r="H740" s="184" t="s">
        <v>1</v>
      </c>
      <c r="I740" s="186"/>
      <c r="L740" s="183"/>
      <c r="M740" s="187"/>
      <c r="N740" s="188"/>
      <c r="O740" s="188"/>
      <c r="P740" s="188"/>
      <c r="Q740" s="188"/>
      <c r="R740" s="188"/>
      <c r="S740" s="188"/>
      <c r="T740" s="189"/>
      <c r="AT740" s="184" t="s">
        <v>153</v>
      </c>
      <c r="AU740" s="184" t="s">
        <v>83</v>
      </c>
      <c r="AV740" s="13" t="s">
        <v>81</v>
      </c>
      <c r="AW740" s="13" t="s">
        <v>32</v>
      </c>
      <c r="AX740" s="13" t="s">
        <v>75</v>
      </c>
      <c r="AY740" s="184" t="s">
        <v>142</v>
      </c>
    </row>
    <row r="741" spans="2:51" s="14" customFormat="1" ht="11.25">
      <c r="B741" s="190"/>
      <c r="D741" s="179" t="s">
        <v>153</v>
      </c>
      <c r="E741" s="191" t="s">
        <v>1</v>
      </c>
      <c r="F741" s="192" t="s">
        <v>973</v>
      </c>
      <c r="H741" s="193">
        <v>0.64</v>
      </c>
      <c r="I741" s="194"/>
      <c r="L741" s="190"/>
      <c r="M741" s="195"/>
      <c r="N741" s="196"/>
      <c r="O741" s="196"/>
      <c r="P741" s="196"/>
      <c r="Q741" s="196"/>
      <c r="R741" s="196"/>
      <c r="S741" s="196"/>
      <c r="T741" s="197"/>
      <c r="AT741" s="191" t="s">
        <v>153</v>
      </c>
      <c r="AU741" s="191" t="s">
        <v>83</v>
      </c>
      <c r="AV741" s="14" t="s">
        <v>83</v>
      </c>
      <c r="AW741" s="14" t="s">
        <v>32</v>
      </c>
      <c r="AX741" s="14" t="s">
        <v>75</v>
      </c>
      <c r="AY741" s="191" t="s">
        <v>142</v>
      </c>
    </row>
    <row r="742" spans="2:51" s="13" customFormat="1" ht="11.25">
      <c r="B742" s="183"/>
      <c r="D742" s="179" t="s">
        <v>153</v>
      </c>
      <c r="E742" s="184" t="s">
        <v>1</v>
      </c>
      <c r="F742" s="185" t="s">
        <v>200</v>
      </c>
      <c r="H742" s="184" t="s">
        <v>1</v>
      </c>
      <c r="I742" s="186"/>
      <c r="L742" s="183"/>
      <c r="M742" s="187"/>
      <c r="N742" s="188"/>
      <c r="O742" s="188"/>
      <c r="P742" s="188"/>
      <c r="Q742" s="188"/>
      <c r="R742" s="188"/>
      <c r="S742" s="188"/>
      <c r="T742" s="189"/>
      <c r="AT742" s="184" t="s">
        <v>153</v>
      </c>
      <c r="AU742" s="184" t="s">
        <v>83</v>
      </c>
      <c r="AV742" s="13" t="s">
        <v>81</v>
      </c>
      <c r="AW742" s="13" t="s">
        <v>32</v>
      </c>
      <c r="AX742" s="13" t="s">
        <v>75</v>
      </c>
      <c r="AY742" s="184" t="s">
        <v>142</v>
      </c>
    </row>
    <row r="743" spans="2:51" s="14" customFormat="1" ht="11.25">
      <c r="B743" s="190"/>
      <c r="D743" s="179" t="s">
        <v>153</v>
      </c>
      <c r="E743" s="191" t="s">
        <v>1</v>
      </c>
      <c r="F743" s="192" t="s">
        <v>973</v>
      </c>
      <c r="H743" s="193">
        <v>0.64</v>
      </c>
      <c r="I743" s="194"/>
      <c r="L743" s="190"/>
      <c r="M743" s="195"/>
      <c r="N743" s="196"/>
      <c r="O743" s="196"/>
      <c r="P743" s="196"/>
      <c r="Q743" s="196"/>
      <c r="R743" s="196"/>
      <c r="S743" s="196"/>
      <c r="T743" s="197"/>
      <c r="AT743" s="191" t="s">
        <v>153</v>
      </c>
      <c r="AU743" s="191" t="s">
        <v>83</v>
      </c>
      <c r="AV743" s="14" t="s">
        <v>83</v>
      </c>
      <c r="AW743" s="14" t="s">
        <v>32</v>
      </c>
      <c r="AX743" s="14" t="s">
        <v>75</v>
      </c>
      <c r="AY743" s="191" t="s">
        <v>142</v>
      </c>
    </row>
    <row r="744" spans="2:51" s="15" customFormat="1" ht="11.25">
      <c r="B744" s="199"/>
      <c r="D744" s="179" t="s">
        <v>153</v>
      </c>
      <c r="E744" s="200" t="s">
        <v>1</v>
      </c>
      <c r="F744" s="201" t="s">
        <v>180</v>
      </c>
      <c r="H744" s="202">
        <v>1.28</v>
      </c>
      <c r="I744" s="203"/>
      <c r="L744" s="199"/>
      <c r="M744" s="204"/>
      <c r="N744" s="205"/>
      <c r="O744" s="205"/>
      <c r="P744" s="205"/>
      <c r="Q744" s="205"/>
      <c r="R744" s="205"/>
      <c r="S744" s="205"/>
      <c r="T744" s="206"/>
      <c r="AT744" s="200" t="s">
        <v>153</v>
      </c>
      <c r="AU744" s="200" t="s">
        <v>83</v>
      </c>
      <c r="AV744" s="15" t="s">
        <v>149</v>
      </c>
      <c r="AW744" s="15" t="s">
        <v>32</v>
      </c>
      <c r="AX744" s="15" t="s">
        <v>81</v>
      </c>
      <c r="AY744" s="200" t="s">
        <v>142</v>
      </c>
    </row>
    <row r="745" spans="1:65" s="2" customFormat="1" ht="21.75" customHeight="1">
      <c r="A745" s="32"/>
      <c r="B745" s="165"/>
      <c r="C745" s="166" t="s">
        <v>974</v>
      </c>
      <c r="D745" s="166" t="s">
        <v>144</v>
      </c>
      <c r="E745" s="167" t="s">
        <v>975</v>
      </c>
      <c r="F745" s="168" t="s">
        <v>976</v>
      </c>
      <c r="G745" s="169" t="s">
        <v>977</v>
      </c>
      <c r="H745" s="217"/>
      <c r="I745" s="171"/>
      <c r="J745" s="172">
        <f>ROUND(I745*H745,2)</f>
        <v>0</v>
      </c>
      <c r="K745" s="168" t="s">
        <v>148</v>
      </c>
      <c r="L745" s="33"/>
      <c r="M745" s="173" t="s">
        <v>1</v>
      </c>
      <c r="N745" s="174" t="s">
        <v>40</v>
      </c>
      <c r="O745" s="58"/>
      <c r="P745" s="175">
        <f>O745*H745</f>
        <v>0</v>
      </c>
      <c r="Q745" s="175">
        <v>0</v>
      </c>
      <c r="R745" s="175">
        <f>Q745*H745</f>
        <v>0</v>
      </c>
      <c r="S745" s="175">
        <v>0</v>
      </c>
      <c r="T745" s="176">
        <f>S745*H745</f>
        <v>0</v>
      </c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R745" s="177" t="s">
        <v>254</v>
      </c>
      <c r="AT745" s="177" t="s">
        <v>144</v>
      </c>
      <c r="AU745" s="177" t="s">
        <v>83</v>
      </c>
      <c r="AY745" s="17" t="s">
        <v>142</v>
      </c>
      <c r="BE745" s="178">
        <f>IF(N745="základní",J745,0)</f>
        <v>0</v>
      </c>
      <c r="BF745" s="178">
        <f>IF(N745="snížená",J745,0)</f>
        <v>0</v>
      </c>
      <c r="BG745" s="178">
        <f>IF(N745="zákl. přenesená",J745,0)</f>
        <v>0</v>
      </c>
      <c r="BH745" s="178">
        <f>IF(N745="sníž. přenesená",J745,0)</f>
        <v>0</v>
      </c>
      <c r="BI745" s="178">
        <f>IF(N745="nulová",J745,0)</f>
        <v>0</v>
      </c>
      <c r="BJ745" s="17" t="s">
        <v>81</v>
      </c>
      <c r="BK745" s="178">
        <f>ROUND(I745*H745,2)</f>
        <v>0</v>
      </c>
      <c r="BL745" s="17" t="s">
        <v>254</v>
      </c>
      <c r="BM745" s="177" t="s">
        <v>978</v>
      </c>
    </row>
    <row r="746" spans="1:47" s="2" customFormat="1" ht="29.25">
      <c r="A746" s="32"/>
      <c r="B746" s="33"/>
      <c r="C746" s="32"/>
      <c r="D746" s="179" t="s">
        <v>151</v>
      </c>
      <c r="E746" s="32"/>
      <c r="F746" s="180" t="s">
        <v>979</v>
      </c>
      <c r="G746" s="32"/>
      <c r="H746" s="32"/>
      <c r="I746" s="101"/>
      <c r="J746" s="32"/>
      <c r="K746" s="32"/>
      <c r="L746" s="33"/>
      <c r="M746" s="181"/>
      <c r="N746" s="182"/>
      <c r="O746" s="58"/>
      <c r="P746" s="58"/>
      <c r="Q746" s="58"/>
      <c r="R746" s="58"/>
      <c r="S746" s="58"/>
      <c r="T746" s="59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T746" s="17" t="s">
        <v>151</v>
      </c>
      <c r="AU746" s="17" t="s">
        <v>83</v>
      </c>
    </row>
    <row r="747" spans="2:63" s="12" customFormat="1" ht="22.9" customHeight="1">
      <c r="B747" s="152"/>
      <c r="D747" s="153" t="s">
        <v>74</v>
      </c>
      <c r="E747" s="163" t="s">
        <v>980</v>
      </c>
      <c r="F747" s="163" t="s">
        <v>981</v>
      </c>
      <c r="I747" s="155"/>
      <c r="J747" s="164">
        <f>BK747</f>
        <v>0</v>
      </c>
      <c r="L747" s="152"/>
      <c r="M747" s="157"/>
      <c r="N747" s="158"/>
      <c r="O747" s="158"/>
      <c r="P747" s="159">
        <f>SUM(P748:P767)</f>
        <v>0</v>
      </c>
      <c r="Q747" s="158"/>
      <c r="R747" s="159">
        <f>SUM(R748:R767)</f>
        <v>0</v>
      </c>
      <c r="S747" s="158"/>
      <c r="T747" s="160">
        <f>SUM(T748:T767)</f>
        <v>0</v>
      </c>
      <c r="AR747" s="153" t="s">
        <v>83</v>
      </c>
      <c r="AT747" s="161" t="s">
        <v>74</v>
      </c>
      <c r="AU747" s="161" t="s">
        <v>81</v>
      </c>
      <c r="AY747" s="153" t="s">
        <v>142</v>
      </c>
      <c r="BK747" s="162">
        <f>SUM(BK748:BK767)</f>
        <v>0</v>
      </c>
    </row>
    <row r="748" spans="1:65" s="2" customFormat="1" ht="21.75" customHeight="1">
      <c r="A748" s="32"/>
      <c r="B748" s="165"/>
      <c r="C748" s="166" t="s">
        <v>982</v>
      </c>
      <c r="D748" s="166" t="s">
        <v>144</v>
      </c>
      <c r="E748" s="167" t="s">
        <v>983</v>
      </c>
      <c r="F748" s="168" t="s">
        <v>984</v>
      </c>
      <c r="G748" s="169" t="s">
        <v>985</v>
      </c>
      <c r="H748" s="170">
        <v>230.8</v>
      </c>
      <c r="I748" s="171"/>
      <c r="J748" s="172">
        <f>ROUND(I748*H748,2)</f>
        <v>0</v>
      </c>
      <c r="K748" s="168" t="s">
        <v>1</v>
      </c>
      <c r="L748" s="33"/>
      <c r="M748" s="173" t="s">
        <v>1</v>
      </c>
      <c r="N748" s="174" t="s">
        <v>40</v>
      </c>
      <c r="O748" s="58"/>
      <c r="P748" s="175">
        <f>O748*H748</f>
        <v>0</v>
      </c>
      <c r="Q748" s="175">
        <v>0</v>
      </c>
      <c r="R748" s="175">
        <f>Q748*H748</f>
        <v>0</v>
      </c>
      <c r="S748" s="175">
        <v>0</v>
      </c>
      <c r="T748" s="176">
        <f>S748*H748</f>
        <v>0</v>
      </c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R748" s="177" t="s">
        <v>254</v>
      </c>
      <c r="AT748" s="177" t="s">
        <v>144</v>
      </c>
      <c r="AU748" s="177" t="s">
        <v>83</v>
      </c>
      <c r="AY748" s="17" t="s">
        <v>142</v>
      </c>
      <c r="BE748" s="178">
        <f>IF(N748="základní",J748,0)</f>
        <v>0</v>
      </c>
      <c r="BF748" s="178">
        <f>IF(N748="snížená",J748,0)</f>
        <v>0</v>
      </c>
      <c r="BG748" s="178">
        <f>IF(N748="zákl. přenesená",J748,0)</f>
        <v>0</v>
      </c>
      <c r="BH748" s="178">
        <f>IF(N748="sníž. přenesená",J748,0)</f>
        <v>0</v>
      </c>
      <c r="BI748" s="178">
        <f>IF(N748="nulová",J748,0)</f>
        <v>0</v>
      </c>
      <c r="BJ748" s="17" t="s">
        <v>81</v>
      </c>
      <c r="BK748" s="178">
        <f>ROUND(I748*H748,2)</f>
        <v>0</v>
      </c>
      <c r="BL748" s="17" t="s">
        <v>254</v>
      </c>
      <c r="BM748" s="177" t="s">
        <v>986</v>
      </c>
    </row>
    <row r="749" spans="1:47" s="2" customFormat="1" ht="19.5">
      <c r="A749" s="32"/>
      <c r="B749" s="33"/>
      <c r="C749" s="32"/>
      <c r="D749" s="179" t="s">
        <v>151</v>
      </c>
      <c r="E749" s="32"/>
      <c r="F749" s="180" t="s">
        <v>984</v>
      </c>
      <c r="G749" s="32"/>
      <c r="H749" s="32"/>
      <c r="I749" s="101"/>
      <c r="J749" s="32"/>
      <c r="K749" s="32"/>
      <c r="L749" s="33"/>
      <c r="M749" s="181"/>
      <c r="N749" s="182"/>
      <c r="O749" s="58"/>
      <c r="P749" s="58"/>
      <c r="Q749" s="58"/>
      <c r="R749" s="58"/>
      <c r="S749" s="58"/>
      <c r="T749" s="59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T749" s="17" t="s">
        <v>151</v>
      </c>
      <c r="AU749" s="17" t="s">
        <v>83</v>
      </c>
    </row>
    <row r="750" spans="1:47" s="2" customFormat="1" ht="19.5">
      <c r="A750" s="32"/>
      <c r="B750" s="33"/>
      <c r="C750" s="32"/>
      <c r="D750" s="179" t="s">
        <v>167</v>
      </c>
      <c r="E750" s="32"/>
      <c r="F750" s="198" t="s">
        <v>168</v>
      </c>
      <c r="G750" s="32"/>
      <c r="H750" s="32"/>
      <c r="I750" s="101"/>
      <c r="J750" s="32"/>
      <c r="K750" s="32"/>
      <c r="L750" s="33"/>
      <c r="M750" s="181"/>
      <c r="N750" s="182"/>
      <c r="O750" s="58"/>
      <c r="P750" s="58"/>
      <c r="Q750" s="58"/>
      <c r="R750" s="58"/>
      <c r="S750" s="58"/>
      <c r="T750" s="59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T750" s="17" t="s">
        <v>167</v>
      </c>
      <c r="AU750" s="17" t="s">
        <v>83</v>
      </c>
    </row>
    <row r="751" spans="2:51" s="13" customFormat="1" ht="11.25">
      <c r="B751" s="183"/>
      <c r="D751" s="179" t="s">
        <v>153</v>
      </c>
      <c r="E751" s="184" t="s">
        <v>1</v>
      </c>
      <c r="F751" s="185" t="s">
        <v>689</v>
      </c>
      <c r="H751" s="184" t="s">
        <v>1</v>
      </c>
      <c r="I751" s="186"/>
      <c r="L751" s="183"/>
      <c r="M751" s="187"/>
      <c r="N751" s="188"/>
      <c r="O751" s="188"/>
      <c r="P751" s="188"/>
      <c r="Q751" s="188"/>
      <c r="R751" s="188"/>
      <c r="S751" s="188"/>
      <c r="T751" s="189"/>
      <c r="AT751" s="184" t="s">
        <v>153</v>
      </c>
      <c r="AU751" s="184" t="s">
        <v>83</v>
      </c>
      <c r="AV751" s="13" t="s">
        <v>81</v>
      </c>
      <c r="AW751" s="13" t="s">
        <v>32</v>
      </c>
      <c r="AX751" s="13" t="s">
        <v>75</v>
      </c>
      <c r="AY751" s="184" t="s">
        <v>142</v>
      </c>
    </row>
    <row r="752" spans="2:51" s="14" customFormat="1" ht="11.25">
      <c r="B752" s="190"/>
      <c r="D752" s="179" t="s">
        <v>153</v>
      </c>
      <c r="E752" s="191" t="s">
        <v>1</v>
      </c>
      <c r="F752" s="192" t="s">
        <v>987</v>
      </c>
      <c r="H752" s="193">
        <v>98.4</v>
      </c>
      <c r="I752" s="194"/>
      <c r="L752" s="190"/>
      <c r="M752" s="195"/>
      <c r="N752" s="196"/>
      <c r="O752" s="196"/>
      <c r="P752" s="196"/>
      <c r="Q752" s="196"/>
      <c r="R752" s="196"/>
      <c r="S752" s="196"/>
      <c r="T752" s="197"/>
      <c r="AT752" s="191" t="s">
        <v>153</v>
      </c>
      <c r="AU752" s="191" t="s">
        <v>83</v>
      </c>
      <c r="AV752" s="14" t="s">
        <v>83</v>
      </c>
      <c r="AW752" s="14" t="s">
        <v>32</v>
      </c>
      <c r="AX752" s="14" t="s">
        <v>75</v>
      </c>
      <c r="AY752" s="191" t="s">
        <v>142</v>
      </c>
    </row>
    <row r="753" spans="2:51" s="13" customFormat="1" ht="11.25">
      <c r="B753" s="183"/>
      <c r="D753" s="179" t="s">
        <v>153</v>
      </c>
      <c r="E753" s="184" t="s">
        <v>1</v>
      </c>
      <c r="F753" s="185" t="s">
        <v>200</v>
      </c>
      <c r="H753" s="184" t="s">
        <v>1</v>
      </c>
      <c r="I753" s="186"/>
      <c r="L753" s="183"/>
      <c r="M753" s="187"/>
      <c r="N753" s="188"/>
      <c r="O753" s="188"/>
      <c r="P753" s="188"/>
      <c r="Q753" s="188"/>
      <c r="R753" s="188"/>
      <c r="S753" s="188"/>
      <c r="T753" s="189"/>
      <c r="AT753" s="184" t="s">
        <v>153</v>
      </c>
      <c r="AU753" s="184" t="s">
        <v>83</v>
      </c>
      <c r="AV753" s="13" t="s">
        <v>81</v>
      </c>
      <c r="AW753" s="13" t="s">
        <v>32</v>
      </c>
      <c r="AX753" s="13" t="s">
        <v>75</v>
      </c>
      <c r="AY753" s="184" t="s">
        <v>142</v>
      </c>
    </row>
    <row r="754" spans="2:51" s="14" customFormat="1" ht="11.25">
      <c r="B754" s="190"/>
      <c r="D754" s="179" t="s">
        <v>153</v>
      </c>
      <c r="E754" s="191" t="s">
        <v>1</v>
      </c>
      <c r="F754" s="192" t="s">
        <v>988</v>
      </c>
      <c r="H754" s="193">
        <v>105.2</v>
      </c>
      <c r="I754" s="194"/>
      <c r="L754" s="190"/>
      <c r="M754" s="195"/>
      <c r="N754" s="196"/>
      <c r="O754" s="196"/>
      <c r="P754" s="196"/>
      <c r="Q754" s="196"/>
      <c r="R754" s="196"/>
      <c r="S754" s="196"/>
      <c r="T754" s="197"/>
      <c r="AT754" s="191" t="s">
        <v>153</v>
      </c>
      <c r="AU754" s="191" t="s">
        <v>83</v>
      </c>
      <c r="AV754" s="14" t="s">
        <v>83</v>
      </c>
      <c r="AW754" s="14" t="s">
        <v>32</v>
      </c>
      <c r="AX754" s="14" t="s">
        <v>75</v>
      </c>
      <c r="AY754" s="191" t="s">
        <v>142</v>
      </c>
    </row>
    <row r="755" spans="2:51" s="13" customFormat="1" ht="11.25">
      <c r="B755" s="183"/>
      <c r="D755" s="179" t="s">
        <v>153</v>
      </c>
      <c r="E755" s="184" t="s">
        <v>1</v>
      </c>
      <c r="F755" s="185" t="s">
        <v>202</v>
      </c>
      <c r="H755" s="184" t="s">
        <v>1</v>
      </c>
      <c r="I755" s="186"/>
      <c r="L755" s="183"/>
      <c r="M755" s="187"/>
      <c r="N755" s="188"/>
      <c r="O755" s="188"/>
      <c r="P755" s="188"/>
      <c r="Q755" s="188"/>
      <c r="R755" s="188"/>
      <c r="S755" s="188"/>
      <c r="T755" s="189"/>
      <c r="AT755" s="184" t="s">
        <v>153</v>
      </c>
      <c r="AU755" s="184" t="s">
        <v>83</v>
      </c>
      <c r="AV755" s="13" t="s">
        <v>81</v>
      </c>
      <c r="AW755" s="13" t="s">
        <v>32</v>
      </c>
      <c r="AX755" s="13" t="s">
        <v>75</v>
      </c>
      <c r="AY755" s="184" t="s">
        <v>142</v>
      </c>
    </row>
    <row r="756" spans="2:51" s="14" customFormat="1" ht="11.25">
      <c r="B756" s="190"/>
      <c r="D756" s="179" t="s">
        <v>153</v>
      </c>
      <c r="E756" s="191" t="s">
        <v>1</v>
      </c>
      <c r="F756" s="192" t="s">
        <v>989</v>
      </c>
      <c r="H756" s="193">
        <v>27.2</v>
      </c>
      <c r="I756" s="194"/>
      <c r="L756" s="190"/>
      <c r="M756" s="195"/>
      <c r="N756" s="196"/>
      <c r="O756" s="196"/>
      <c r="P756" s="196"/>
      <c r="Q756" s="196"/>
      <c r="R756" s="196"/>
      <c r="S756" s="196"/>
      <c r="T756" s="197"/>
      <c r="AT756" s="191" t="s">
        <v>153</v>
      </c>
      <c r="AU756" s="191" t="s">
        <v>83</v>
      </c>
      <c r="AV756" s="14" t="s">
        <v>83</v>
      </c>
      <c r="AW756" s="14" t="s">
        <v>32</v>
      </c>
      <c r="AX756" s="14" t="s">
        <v>75</v>
      </c>
      <c r="AY756" s="191" t="s">
        <v>142</v>
      </c>
    </row>
    <row r="757" spans="2:51" s="15" customFormat="1" ht="11.25">
      <c r="B757" s="199"/>
      <c r="D757" s="179" t="s">
        <v>153</v>
      </c>
      <c r="E757" s="200" t="s">
        <v>1</v>
      </c>
      <c r="F757" s="201" t="s">
        <v>180</v>
      </c>
      <c r="H757" s="202">
        <v>230.8</v>
      </c>
      <c r="I757" s="203"/>
      <c r="L757" s="199"/>
      <c r="M757" s="204"/>
      <c r="N757" s="205"/>
      <c r="O757" s="205"/>
      <c r="P757" s="205"/>
      <c r="Q757" s="205"/>
      <c r="R757" s="205"/>
      <c r="S757" s="205"/>
      <c r="T757" s="206"/>
      <c r="AT757" s="200" t="s">
        <v>153</v>
      </c>
      <c r="AU757" s="200" t="s">
        <v>83</v>
      </c>
      <c r="AV757" s="15" t="s">
        <v>149</v>
      </c>
      <c r="AW757" s="15" t="s">
        <v>32</v>
      </c>
      <c r="AX757" s="15" t="s">
        <v>81</v>
      </c>
      <c r="AY757" s="200" t="s">
        <v>142</v>
      </c>
    </row>
    <row r="758" spans="1:65" s="2" customFormat="1" ht="16.5" customHeight="1">
      <c r="A758" s="32"/>
      <c r="B758" s="165"/>
      <c r="C758" s="166" t="s">
        <v>990</v>
      </c>
      <c r="D758" s="166" t="s">
        <v>144</v>
      </c>
      <c r="E758" s="167" t="s">
        <v>991</v>
      </c>
      <c r="F758" s="168" t="s">
        <v>992</v>
      </c>
      <c r="G758" s="169" t="s">
        <v>464</v>
      </c>
      <c r="H758" s="170">
        <v>3</v>
      </c>
      <c r="I758" s="171"/>
      <c r="J758" s="172">
        <f>ROUND(I758*H758,2)</f>
        <v>0</v>
      </c>
      <c r="K758" s="168" t="s">
        <v>1</v>
      </c>
      <c r="L758" s="33"/>
      <c r="M758" s="173" t="s">
        <v>1</v>
      </c>
      <c r="N758" s="174" t="s">
        <v>40</v>
      </c>
      <c r="O758" s="58"/>
      <c r="P758" s="175">
        <f>O758*H758</f>
        <v>0</v>
      </c>
      <c r="Q758" s="175">
        <v>0</v>
      </c>
      <c r="R758" s="175">
        <f>Q758*H758</f>
        <v>0</v>
      </c>
      <c r="S758" s="175">
        <v>0</v>
      </c>
      <c r="T758" s="176">
        <f>S758*H758</f>
        <v>0</v>
      </c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R758" s="177" t="s">
        <v>254</v>
      </c>
      <c r="AT758" s="177" t="s">
        <v>144</v>
      </c>
      <c r="AU758" s="177" t="s">
        <v>83</v>
      </c>
      <c r="AY758" s="17" t="s">
        <v>142</v>
      </c>
      <c r="BE758" s="178">
        <f>IF(N758="základní",J758,0)</f>
        <v>0</v>
      </c>
      <c r="BF758" s="178">
        <f>IF(N758="snížená",J758,0)</f>
        <v>0</v>
      </c>
      <c r="BG758" s="178">
        <f>IF(N758="zákl. přenesená",J758,0)</f>
        <v>0</v>
      </c>
      <c r="BH758" s="178">
        <f>IF(N758="sníž. přenesená",J758,0)</f>
        <v>0</v>
      </c>
      <c r="BI758" s="178">
        <f>IF(N758="nulová",J758,0)</f>
        <v>0</v>
      </c>
      <c r="BJ758" s="17" t="s">
        <v>81</v>
      </c>
      <c r="BK758" s="178">
        <f>ROUND(I758*H758,2)</f>
        <v>0</v>
      </c>
      <c r="BL758" s="17" t="s">
        <v>254</v>
      </c>
      <c r="BM758" s="177" t="s">
        <v>993</v>
      </c>
    </row>
    <row r="759" spans="1:47" s="2" customFormat="1" ht="11.25">
      <c r="A759" s="32"/>
      <c r="B759" s="33"/>
      <c r="C759" s="32"/>
      <c r="D759" s="179" t="s">
        <v>151</v>
      </c>
      <c r="E759" s="32"/>
      <c r="F759" s="180" t="s">
        <v>992</v>
      </c>
      <c r="G759" s="32"/>
      <c r="H759" s="32"/>
      <c r="I759" s="101"/>
      <c r="J759" s="32"/>
      <c r="K759" s="32"/>
      <c r="L759" s="33"/>
      <c r="M759" s="181"/>
      <c r="N759" s="182"/>
      <c r="O759" s="58"/>
      <c r="P759" s="58"/>
      <c r="Q759" s="58"/>
      <c r="R759" s="58"/>
      <c r="S759" s="58"/>
      <c r="T759" s="59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T759" s="17" t="s">
        <v>151</v>
      </c>
      <c r="AU759" s="17" t="s">
        <v>83</v>
      </c>
    </row>
    <row r="760" spans="1:47" s="2" customFormat="1" ht="19.5">
      <c r="A760" s="32"/>
      <c r="B760" s="33"/>
      <c r="C760" s="32"/>
      <c r="D760" s="179" t="s">
        <v>167</v>
      </c>
      <c r="E760" s="32"/>
      <c r="F760" s="198" t="s">
        <v>168</v>
      </c>
      <c r="G760" s="32"/>
      <c r="H760" s="32"/>
      <c r="I760" s="101"/>
      <c r="J760" s="32"/>
      <c r="K760" s="32"/>
      <c r="L760" s="33"/>
      <c r="M760" s="181"/>
      <c r="N760" s="182"/>
      <c r="O760" s="58"/>
      <c r="P760" s="58"/>
      <c r="Q760" s="58"/>
      <c r="R760" s="58"/>
      <c r="S760" s="58"/>
      <c r="T760" s="59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T760" s="17" t="s">
        <v>167</v>
      </c>
      <c r="AU760" s="17" t="s">
        <v>83</v>
      </c>
    </row>
    <row r="761" spans="2:51" s="13" customFormat="1" ht="11.25">
      <c r="B761" s="183"/>
      <c r="D761" s="179" t="s">
        <v>153</v>
      </c>
      <c r="E761" s="184" t="s">
        <v>1</v>
      </c>
      <c r="F761" s="185" t="s">
        <v>689</v>
      </c>
      <c r="H761" s="184" t="s">
        <v>1</v>
      </c>
      <c r="I761" s="186"/>
      <c r="L761" s="183"/>
      <c r="M761" s="187"/>
      <c r="N761" s="188"/>
      <c r="O761" s="188"/>
      <c r="P761" s="188"/>
      <c r="Q761" s="188"/>
      <c r="R761" s="188"/>
      <c r="S761" s="188"/>
      <c r="T761" s="189"/>
      <c r="AT761" s="184" t="s">
        <v>153</v>
      </c>
      <c r="AU761" s="184" t="s">
        <v>83</v>
      </c>
      <c r="AV761" s="13" t="s">
        <v>81</v>
      </c>
      <c r="AW761" s="13" t="s">
        <v>32</v>
      </c>
      <c r="AX761" s="13" t="s">
        <v>75</v>
      </c>
      <c r="AY761" s="184" t="s">
        <v>142</v>
      </c>
    </row>
    <row r="762" spans="2:51" s="14" customFormat="1" ht="11.25">
      <c r="B762" s="190"/>
      <c r="D762" s="179" t="s">
        <v>153</v>
      </c>
      <c r="E762" s="191" t="s">
        <v>1</v>
      </c>
      <c r="F762" s="192" t="s">
        <v>81</v>
      </c>
      <c r="H762" s="193">
        <v>1</v>
      </c>
      <c r="I762" s="194"/>
      <c r="L762" s="190"/>
      <c r="M762" s="195"/>
      <c r="N762" s="196"/>
      <c r="O762" s="196"/>
      <c r="P762" s="196"/>
      <c r="Q762" s="196"/>
      <c r="R762" s="196"/>
      <c r="S762" s="196"/>
      <c r="T762" s="197"/>
      <c r="AT762" s="191" t="s">
        <v>153</v>
      </c>
      <c r="AU762" s="191" t="s">
        <v>83</v>
      </c>
      <c r="AV762" s="14" t="s">
        <v>83</v>
      </c>
      <c r="AW762" s="14" t="s">
        <v>32</v>
      </c>
      <c r="AX762" s="14" t="s">
        <v>75</v>
      </c>
      <c r="AY762" s="191" t="s">
        <v>142</v>
      </c>
    </row>
    <row r="763" spans="2:51" s="13" customFormat="1" ht="11.25">
      <c r="B763" s="183"/>
      <c r="D763" s="179" t="s">
        <v>153</v>
      </c>
      <c r="E763" s="184" t="s">
        <v>1</v>
      </c>
      <c r="F763" s="185" t="s">
        <v>200</v>
      </c>
      <c r="H763" s="184" t="s">
        <v>1</v>
      </c>
      <c r="I763" s="186"/>
      <c r="L763" s="183"/>
      <c r="M763" s="187"/>
      <c r="N763" s="188"/>
      <c r="O763" s="188"/>
      <c r="P763" s="188"/>
      <c r="Q763" s="188"/>
      <c r="R763" s="188"/>
      <c r="S763" s="188"/>
      <c r="T763" s="189"/>
      <c r="AT763" s="184" t="s">
        <v>153</v>
      </c>
      <c r="AU763" s="184" t="s">
        <v>83</v>
      </c>
      <c r="AV763" s="13" t="s">
        <v>81</v>
      </c>
      <c r="AW763" s="13" t="s">
        <v>32</v>
      </c>
      <c r="AX763" s="13" t="s">
        <v>75</v>
      </c>
      <c r="AY763" s="184" t="s">
        <v>142</v>
      </c>
    </row>
    <row r="764" spans="2:51" s="14" customFormat="1" ht="11.25">
      <c r="B764" s="190"/>
      <c r="D764" s="179" t="s">
        <v>153</v>
      </c>
      <c r="E764" s="191" t="s">
        <v>1</v>
      </c>
      <c r="F764" s="192" t="s">
        <v>81</v>
      </c>
      <c r="H764" s="193">
        <v>1</v>
      </c>
      <c r="I764" s="194"/>
      <c r="L764" s="190"/>
      <c r="M764" s="195"/>
      <c r="N764" s="196"/>
      <c r="O764" s="196"/>
      <c r="P764" s="196"/>
      <c r="Q764" s="196"/>
      <c r="R764" s="196"/>
      <c r="S764" s="196"/>
      <c r="T764" s="197"/>
      <c r="AT764" s="191" t="s">
        <v>153</v>
      </c>
      <c r="AU764" s="191" t="s">
        <v>83</v>
      </c>
      <c r="AV764" s="14" t="s">
        <v>83</v>
      </c>
      <c r="AW764" s="14" t="s">
        <v>32</v>
      </c>
      <c r="AX764" s="14" t="s">
        <v>75</v>
      </c>
      <c r="AY764" s="191" t="s">
        <v>142</v>
      </c>
    </row>
    <row r="765" spans="2:51" s="13" customFormat="1" ht="11.25">
      <c r="B765" s="183"/>
      <c r="D765" s="179" t="s">
        <v>153</v>
      </c>
      <c r="E765" s="184" t="s">
        <v>1</v>
      </c>
      <c r="F765" s="185" t="s">
        <v>202</v>
      </c>
      <c r="H765" s="184" t="s">
        <v>1</v>
      </c>
      <c r="I765" s="186"/>
      <c r="L765" s="183"/>
      <c r="M765" s="187"/>
      <c r="N765" s="188"/>
      <c r="O765" s="188"/>
      <c r="P765" s="188"/>
      <c r="Q765" s="188"/>
      <c r="R765" s="188"/>
      <c r="S765" s="188"/>
      <c r="T765" s="189"/>
      <c r="AT765" s="184" t="s">
        <v>153</v>
      </c>
      <c r="AU765" s="184" t="s">
        <v>83</v>
      </c>
      <c r="AV765" s="13" t="s">
        <v>81</v>
      </c>
      <c r="AW765" s="13" t="s">
        <v>32</v>
      </c>
      <c r="AX765" s="13" t="s">
        <v>75</v>
      </c>
      <c r="AY765" s="184" t="s">
        <v>142</v>
      </c>
    </row>
    <row r="766" spans="2:51" s="14" customFormat="1" ht="11.25">
      <c r="B766" s="190"/>
      <c r="D766" s="179" t="s">
        <v>153</v>
      </c>
      <c r="E766" s="191" t="s">
        <v>1</v>
      </c>
      <c r="F766" s="192" t="s">
        <v>81</v>
      </c>
      <c r="H766" s="193">
        <v>1</v>
      </c>
      <c r="I766" s="194"/>
      <c r="L766" s="190"/>
      <c r="M766" s="195"/>
      <c r="N766" s="196"/>
      <c r="O766" s="196"/>
      <c r="P766" s="196"/>
      <c r="Q766" s="196"/>
      <c r="R766" s="196"/>
      <c r="S766" s="196"/>
      <c r="T766" s="197"/>
      <c r="AT766" s="191" t="s">
        <v>153</v>
      </c>
      <c r="AU766" s="191" t="s">
        <v>83</v>
      </c>
      <c r="AV766" s="14" t="s">
        <v>83</v>
      </c>
      <c r="AW766" s="14" t="s">
        <v>32</v>
      </c>
      <c r="AX766" s="14" t="s">
        <v>75</v>
      </c>
      <c r="AY766" s="191" t="s">
        <v>142</v>
      </c>
    </row>
    <row r="767" spans="2:51" s="15" customFormat="1" ht="11.25">
      <c r="B767" s="199"/>
      <c r="D767" s="179" t="s">
        <v>153</v>
      </c>
      <c r="E767" s="200" t="s">
        <v>1</v>
      </c>
      <c r="F767" s="201" t="s">
        <v>180</v>
      </c>
      <c r="H767" s="202">
        <v>3</v>
      </c>
      <c r="I767" s="203"/>
      <c r="L767" s="199"/>
      <c r="M767" s="218"/>
      <c r="N767" s="219"/>
      <c r="O767" s="219"/>
      <c r="P767" s="219"/>
      <c r="Q767" s="219"/>
      <c r="R767" s="219"/>
      <c r="S767" s="219"/>
      <c r="T767" s="220"/>
      <c r="AT767" s="200" t="s">
        <v>153</v>
      </c>
      <c r="AU767" s="200" t="s">
        <v>83</v>
      </c>
      <c r="AV767" s="15" t="s">
        <v>149</v>
      </c>
      <c r="AW767" s="15" t="s">
        <v>32</v>
      </c>
      <c r="AX767" s="15" t="s">
        <v>81</v>
      </c>
      <c r="AY767" s="200" t="s">
        <v>142</v>
      </c>
    </row>
    <row r="768" spans="1:31" s="2" customFormat="1" ht="6.95" customHeight="1">
      <c r="A768" s="32"/>
      <c r="B768" s="47"/>
      <c r="C768" s="48"/>
      <c r="D768" s="48"/>
      <c r="E768" s="48"/>
      <c r="F768" s="48"/>
      <c r="G768" s="48"/>
      <c r="H768" s="48"/>
      <c r="I768" s="125"/>
      <c r="J768" s="48"/>
      <c r="K768" s="48"/>
      <c r="L768" s="33"/>
      <c r="M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</row>
  </sheetData>
  <autoFilter ref="C132:K767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994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ROUND((SUM(BE126:BE198)),2)</f>
        <v>0</v>
      </c>
      <c r="G35" s="32"/>
      <c r="H35" s="32"/>
      <c r="I35" s="112">
        <v>0.21</v>
      </c>
      <c r="J35" s="111">
        <f>ROUND(((SUM(BE126:BE198))*I35),2)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ROUND((SUM(BF126:BF198)),2)</f>
        <v>0</v>
      </c>
      <c r="G36" s="32"/>
      <c r="H36" s="32"/>
      <c r="I36" s="112">
        <v>0.15</v>
      </c>
      <c r="J36" s="111">
        <f>ROUND(((SUM(BF126:BF198))*I36),2)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ROUND((SUM(BG126:BG198)),2)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ROUND((SUM(BH126:BH198)),2)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ROUND((SUM(BI126:BI198)),2)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002 - SO 02 Zpevněné plochy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J127</f>
        <v>0</v>
      </c>
      <c r="L99" s="131"/>
    </row>
    <row r="100" spans="2:12" s="10" customFormat="1" ht="19.9" customHeight="1">
      <c r="B100" s="136"/>
      <c r="D100" s="137" t="s">
        <v>115</v>
      </c>
      <c r="E100" s="138"/>
      <c r="F100" s="138"/>
      <c r="G100" s="138"/>
      <c r="H100" s="138"/>
      <c r="I100" s="139"/>
      <c r="J100" s="140">
        <f>J128</f>
        <v>0</v>
      </c>
      <c r="L100" s="136"/>
    </row>
    <row r="101" spans="2:12" s="10" customFormat="1" ht="19.9" customHeight="1">
      <c r="B101" s="136"/>
      <c r="D101" s="137" t="s">
        <v>117</v>
      </c>
      <c r="E101" s="138"/>
      <c r="F101" s="138"/>
      <c r="G101" s="138"/>
      <c r="H101" s="138"/>
      <c r="I101" s="139"/>
      <c r="J101" s="140">
        <f>J143</f>
        <v>0</v>
      </c>
      <c r="L101" s="136"/>
    </row>
    <row r="102" spans="2:12" s="10" customFormat="1" ht="19.9" customHeight="1">
      <c r="B102" s="136"/>
      <c r="D102" s="137" t="s">
        <v>995</v>
      </c>
      <c r="E102" s="138"/>
      <c r="F102" s="138"/>
      <c r="G102" s="138"/>
      <c r="H102" s="138"/>
      <c r="I102" s="139"/>
      <c r="J102" s="140">
        <f>J152</f>
        <v>0</v>
      </c>
      <c r="L102" s="136"/>
    </row>
    <row r="103" spans="2:12" s="10" customFormat="1" ht="19.9" customHeight="1">
      <c r="B103" s="136"/>
      <c r="D103" s="137" t="s">
        <v>121</v>
      </c>
      <c r="E103" s="138"/>
      <c r="F103" s="138"/>
      <c r="G103" s="138"/>
      <c r="H103" s="138"/>
      <c r="I103" s="139"/>
      <c r="J103" s="140">
        <f>J171</f>
        <v>0</v>
      </c>
      <c r="L103" s="136"/>
    </row>
    <row r="104" spans="2:12" s="10" customFormat="1" ht="19.9" customHeight="1">
      <c r="B104" s="136"/>
      <c r="D104" s="137" t="s">
        <v>123</v>
      </c>
      <c r="E104" s="138"/>
      <c r="F104" s="138"/>
      <c r="G104" s="138"/>
      <c r="H104" s="138"/>
      <c r="I104" s="139"/>
      <c r="J104" s="140">
        <f>J196</f>
        <v>0</v>
      </c>
      <c r="L104" s="136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5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6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127</v>
      </c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68" t="str">
        <f>E7</f>
        <v>Revitalizace rybníků ve Výškovicích</v>
      </c>
      <c r="F114" s="269"/>
      <c r="G114" s="269"/>
      <c r="H114" s="269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105</v>
      </c>
      <c r="I115" s="98"/>
      <c r="L115" s="20"/>
    </row>
    <row r="116" spans="1:31" s="2" customFormat="1" ht="16.5" customHeight="1">
      <c r="A116" s="32"/>
      <c r="B116" s="33"/>
      <c r="C116" s="32"/>
      <c r="D116" s="32"/>
      <c r="E116" s="268" t="s">
        <v>106</v>
      </c>
      <c r="F116" s="270"/>
      <c r="G116" s="270"/>
      <c r="H116" s="270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107</v>
      </c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5" t="str">
        <f>E11</f>
        <v>002 - SO 02 Zpevněné plochy</v>
      </c>
      <c r="F118" s="270"/>
      <c r="G118" s="270"/>
      <c r="H118" s="270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 xml:space="preserve"> </v>
      </c>
      <c r="G120" s="32"/>
      <c r="H120" s="32"/>
      <c r="I120" s="102" t="s">
        <v>22</v>
      </c>
      <c r="J120" s="55" t="str">
        <f>IF(J14="","",J14)</f>
        <v>17. 4. 2019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15" customHeight="1">
      <c r="A122" s="32"/>
      <c r="B122" s="33"/>
      <c r="C122" s="27" t="s">
        <v>24</v>
      </c>
      <c r="D122" s="32"/>
      <c r="E122" s="32"/>
      <c r="F122" s="25" t="str">
        <f>E17</f>
        <v>Statutární město Ostrava, MO Ostrava-Jih</v>
      </c>
      <c r="G122" s="32"/>
      <c r="H122" s="32"/>
      <c r="I122" s="102" t="s">
        <v>30</v>
      </c>
      <c r="J122" s="30" t="str">
        <f>E23</f>
        <v>Sweco Hydroprojekt a.s., divize Morava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102" t="s">
        <v>33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101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41"/>
      <c r="B125" s="142"/>
      <c r="C125" s="143" t="s">
        <v>128</v>
      </c>
      <c r="D125" s="144" t="s">
        <v>60</v>
      </c>
      <c r="E125" s="144" t="s">
        <v>56</v>
      </c>
      <c r="F125" s="144" t="s">
        <v>57</v>
      </c>
      <c r="G125" s="144" t="s">
        <v>129</v>
      </c>
      <c r="H125" s="144" t="s">
        <v>130</v>
      </c>
      <c r="I125" s="145" t="s">
        <v>131</v>
      </c>
      <c r="J125" s="144" t="s">
        <v>111</v>
      </c>
      <c r="K125" s="146" t="s">
        <v>132</v>
      </c>
      <c r="L125" s="147"/>
      <c r="M125" s="62" t="s">
        <v>1</v>
      </c>
      <c r="N125" s="63" t="s">
        <v>39</v>
      </c>
      <c r="O125" s="63" t="s">
        <v>133</v>
      </c>
      <c r="P125" s="63" t="s">
        <v>134</v>
      </c>
      <c r="Q125" s="63" t="s">
        <v>135</v>
      </c>
      <c r="R125" s="63" t="s">
        <v>136</v>
      </c>
      <c r="S125" s="63" t="s">
        <v>137</v>
      </c>
      <c r="T125" s="64" t="s">
        <v>138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63" s="2" customFormat="1" ht="22.9" customHeight="1">
      <c r="A126" s="32"/>
      <c r="B126" s="33"/>
      <c r="C126" s="69" t="s">
        <v>139</v>
      </c>
      <c r="D126" s="32"/>
      <c r="E126" s="32"/>
      <c r="F126" s="32"/>
      <c r="G126" s="32"/>
      <c r="H126" s="32"/>
      <c r="I126" s="101"/>
      <c r="J126" s="148">
        <f>BK126</f>
        <v>0</v>
      </c>
      <c r="K126" s="32"/>
      <c r="L126" s="33"/>
      <c r="M126" s="65"/>
      <c r="N126" s="56"/>
      <c r="O126" s="66"/>
      <c r="P126" s="149">
        <f>P127</f>
        <v>0</v>
      </c>
      <c r="Q126" s="66"/>
      <c r="R126" s="149">
        <f>R127</f>
        <v>131.67900500000002</v>
      </c>
      <c r="S126" s="66"/>
      <c r="T126" s="150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113</v>
      </c>
      <c r="BK126" s="151">
        <f>BK127</f>
        <v>0</v>
      </c>
    </row>
    <row r="127" spans="2:63" s="12" customFormat="1" ht="25.9" customHeight="1">
      <c r="B127" s="152"/>
      <c r="D127" s="153" t="s">
        <v>74</v>
      </c>
      <c r="E127" s="154" t="s">
        <v>140</v>
      </c>
      <c r="F127" s="154" t="s">
        <v>141</v>
      </c>
      <c r="I127" s="155"/>
      <c r="J127" s="156">
        <f>BK127</f>
        <v>0</v>
      </c>
      <c r="L127" s="152"/>
      <c r="M127" s="157"/>
      <c r="N127" s="158"/>
      <c r="O127" s="158"/>
      <c r="P127" s="159">
        <f>P128+P143+P152+P171+P196</f>
        <v>0</v>
      </c>
      <c r="Q127" s="158"/>
      <c r="R127" s="159">
        <f>R128+R143+R152+R171+R196</f>
        <v>131.67900500000002</v>
      </c>
      <c r="S127" s="158"/>
      <c r="T127" s="160">
        <f>T128+T143+T152+T171+T196</f>
        <v>0</v>
      </c>
      <c r="AR127" s="153" t="s">
        <v>81</v>
      </c>
      <c r="AT127" s="161" t="s">
        <v>74</v>
      </c>
      <c r="AU127" s="161" t="s">
        <v>75</v>
      </c>
      <c r="AY127" s="153" t="s">
        <v>142</v>
      </c>
      <c r="BK127" s="162">
        <f>BK128+BK143+BK152+BK171+BK196</f>
        <v>0</v>
      </c>
    </row>
    <row r="128" spans="2:63" s="12" customFormat="1" ht="22.9" customHeight="1">
      <c r="B128" s="152"/>
      <c r="D128" s="153" t="s">
        <v>74</v>
      </c>
      <c r="E128" s="163" t="s">
        <v>81</v>
      </c>
      <c r="F128" s="163" t="s">
        <v>143</v>
      </c>
      <c r="I128" s="155"/>
      <c r="J128" s="164">
        <f>BK128</f>
        <v>0</v>
      </c>
      <c r="L128" s="152"/>
      <c r="M128" s="157"/>
      <c r="N128" s="158"/>
      <c r="O128" s="158"/>
      <c r="P128" s="159">
        <f>SUM(P129:P142)</f>
        <v>0</v>
      </c>
      <c r="Q128" s="158"/>
      <c r="R128" s="159">
        <f>SUM(R129:R142)</f>
        <v>0</v>
      </c>
      <c r="S128" s="158"/>
      <c r="T128" s="160">
        <f>SUM(T129:T142)</f>
        <v>0</v>
      </c>
      <c r="AR128" s="153" t="s">
        <v>81</v>
      </c>
      <c r="AT128" s="161" t="s">
        <v>74</v>
      </c>
      <c r="AU128" s="161" t="s">
        <v>81</v>
      </c>
      <c r="AY128" s="153" t="s">
        <v>142</v>
      </c>
      <c r="BK128" s="162">
        <f>SUM(BK129:BK142)</f>
        <v>0</v>
      </c>
    </row>
    <row r="129" spans="1:65" s="2" customFormat="1" ht="21.75" customHeight="1">
      <c r="A129" s="32"/>
      <c r="B129" s="165"/>
      <c r="C129" s="166" t="s">
        <v>81</v>
      </c>
      <c r="D129" s="166" t="s">
        <v>144</v>
      </c>
      <c r="E129" s="167" t="s">
        <v>996</v>
      </c>
      <c r="F129" s="168" t="s">
        <v>997</v>
      </c>
      <c r="G129" s="169" t="s">
        <v>164</v>
      </c>
      <c r="H129" s="170">
        <v>54</v>
      </c>
      <c r="I129" s="171"/>
      <c r="J129" s="172">
        <f>ROUND(I129*H129,2)</f>
        <v>0</v>
      </c>
      <c r="K129" s="168" t="s">
        <v>148</v>
      </c>
      <c r="L129" s="33"/>
      <c r="M129" s="173" t="s">
        <v>1</v>
      </c>
      <c r="N129" s="174" t="s">
        <v>40</v>
      </c>
      <c r="O129" s="58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149</v>
      </c>
      <c r="AT129" s="177" t="s">
        <v>144</v>
      </c>
      <c r="AU129" s="177" t="s">
        <v>83</v>
      </c>
      <c r="AY129" s="17" t="s">
        <v>142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7" t="s">
        <v>81</v>
      </c>
      <c r="BK129" s="178">
        <f>ROUND(I129*H129,2)</f>
        <v>0</v>
      </c>
      <c r="BL129" s="17" t="s">
        <v>149</v>
      </c>
      <c r="BM129" s="177" t="s">
        <v>998</v>
      </c>
    </row>
    <row r="130" spans="1:47" s="2" customFormat="1" ht="39">
      <c r="A130" s="32"/>
      <c r="B130" s="33"/>
      <c r="C130" s="32"/>
      <c r="D130" s="179" t="s">
        <v>151</v>
      </c>
      <c r="E130" s="32"/>
      <c r="F130" s="180" t="s">
        <v>999</v>
      </c>
      <c r="G130" s="32"/>
      <c r="H130" s="32"/>
      <c r="I130" s="101"/>
      <c r="J130" s="32"/>
      <c r="K130" s="32"/>
      <c r="L130" s="33"/>
      <c r="M130" s="181"/>
      <c r="N130" s="182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151</v>
      </c>
      <c r="AU130" s="17" t="s">
        <v>83</v>
      </c>
    </row>
    <row r="131" spans="1:47" s="2" customFormat="1" ht="19.5">
      <c r="A131" s="32"/>
      <c r="B131" s="33"/>
      <c r="C131" s="32"/>
      <c r="D131" s="179" t="s">
        <v>167</v>
      </c>
      <c r="E131" s="32"/>
      <c r="F131" s="198" t="s">
        <v>1000</v>
      </c>
      <c r="G131" s="32"/>
      <c r="H131" s="32"/>
      <c r="I131" s="101"/>
      <c r="J131" s="32"/>
      <c r="K131" s="32"/>
      <c r="L131" s="33"/>
      <c r="M131" s="181"/>
      <c r="N131" s="182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167</v>
      </c>
      <c r="AU131" s="17" t="s">
        <v>83</v>
      </c>
    </row>
    <row r="132" spans="2:51" s="14" customFormat="1" ht="11.25">
      <c r="B132" s="190"/>
      <c r="D132" s="179" t="s">
        <v>153</v>
      </c>
      <c r="E132" s="191" t="s">
        <v>1</v>
      </c>
      <c r="F132" s="192" t="s">
        <v>461</v>
      </c>
      <c r="H132" s="193">
        <v>54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153</v>
      </c>
      <c r="AU132" s="191" t="s">
        <v>83</v>
      </c>
      <c r="AV132" s="14" t="s">
        <v>83</v>
      </c>
      <c r="AW132" s="14" t="s">
        <v>32</v>
      </c>
      <c r="AX132" s="14" t="s">
        <v>81</v>
      </c>
      <c r="AY132" s="191" t="s">
        <v>142</v>
      </c>
    </row>
    <row r="133" spans="1:65" s="2" customFormat="1" ht="21.75" customHeight="1">
      <c r="A133" s="32"/>
      <c r="B133" s="165"/>
      <c r="C133" s="166" t="s">
        <v>83</v>
      </c>
      <c r="D133" s="166" t="s">
        <v>144</v>
      </c>
      <c r="E133" s="167" t="s">
        <v>1001</v>
      </c>
      <c r="F133" s="168" t="s">
        <v>1002</v>
      </c>
      <c r="G133" s="169" t="s">
        <v>164</v>
      </c>
      <c r="H133" s="170">
        <v>27</v>
      </c>
      <c r="I133" s="171"/>
      <c r="J133" s="172">
        <f>ROUND(I133*H133,2)</f>
        <v>0</v>
      </c>
      <c r="K133" s="168" t="s">
        <v>148</v>
      </c>
      <c r="L133" s="33"/>
      <c r="M133" s="173" t="s">
        <v>1</v>
      </c>
      <c r="N133" s="174" t="s">
        <v>40</v>
      </c>
      <c r="O133" s="58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149</v>
      </c>
      <c r="AT133" s="177" t="s">
        <v>144</v>
      </c>
      <c r="AU133" s="177" t="s">
        <v>83</v>
      </c>
      <c r="AY133" s="17" t="s">
        <v>142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7" t="s">
        <v>81</v>
      </c>
      <c r="BK133" s="178">
        <f>ROUND(I133*H133,2)</f>
        <v>0</v>
      </c>
      <c r="BL133" s="17" t="s">
        <v>149</v>
      </c>
      <c r="BM133" s="177" t="s">
        <v>1003</v>
      </c>
    </row>
    <row r="134" spans="1:47" s="2" customFormat="1" ht="39">
      <c r="A134" s="32"/>
      <c r="B134" s="33"/>
      <c r="C134" s="32"/>
      <c r="D134" s="179" t="s">
        <v>151</v>
      </c>
      <c r="E134" s="32"/>
      <c r="F134" s="180" t="s">
        <v>1004</v>
      </c>
      <c r="G134" s="32"/>
      <c r="H134" s="32"/>
      <c r="I134" s="101"/>
      <c r="J134" s="32"/>
      <c r="K134" s="32"/>
      <c r="L134" s="33"/>
      <c r="M134" s="181"/>
      <c r="N134" s="182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151</v>
      </c>
      <c r="AU134" s="17" t="s">
        <v>83</v>
      </c>
    </row>
    <row r="135" spans="2:51" s="14" customFormat="1" ht="11.25">
      <c r="B135" s="190"/>
      <c r="D135" s="179" t="s">
        <v>153</v>
      </c>
      <c r="E135" s="191" t="s">
        <v>1</v>
      </c>
      <c r="F135" s="192" t="s">
        <v>1005</v>
      </c>
      <c r="H135" s="193">
        <v>27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1" t="s">
        <v>153</v>
      </c>
      <c r="AU135" s="191" t="s">
        <v>83</v>
      </c>
      <c r="AV135" s="14" t="s">
        <v>83</v>
      </c>
      <c r="AW135" s="14" t="s">
        <v>32</v>
      </c>
      <c r="AX135" s="14" t="s">
        <v>81</v>
      </c>
      <c r="AY135" s="191" t="s">
        <v>142</v>
      </c>
    </row>
    <row r="136" spans="1:65" s="2" customFormat="1" ht="21.75" customHeight="1">
      <c r="A136" s="32"/>
      <c r="B136" s="165"/>
      <c r="C136" s="166" t="s">
        <v>161</v>
      </c>
      <c r="D136" s="166" t="s">
        <v>144</v>
      </c>
      <c r="E136" s="167" t="s">
        <v>255</v>
      </c>
      <c r="F136" s="168" t="s">
        <v>256</v>
      </c>
      <c r="G136" s="169" t="s">
        <v>164</v>
      </c>
      <c r="H136" s="170">
        <v>54</v>
      </c>
      <c r="I136" s="171"/>
      <c r="J136" s="172">
        <f>ROUND(I136*H136,2)</f>
        <v>0</v>
      </c>
      <c r="K136" s="168" t="s">
        <v>148</v>
      </c>
      <c r="L136" s="33"/>
      <c r="M136" s="173" t="s">
        <v>1</v>
      </c>
      <c r="N136" s="174" t="s">
        <v>40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149</v>
      </c>
      <c r="AT136" s="177" t="s">
        <v>144</v>
      </c>
      <c r="AU136" s="177" t="s">
        <v>83</v>
      </c>
      <c r="AY136" s="17" t="s">
        <v>142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81</v>
      </c>
      <c r="BK136" s="178">
        <f>ROUND(I136*H136,2)</f>
        <v>0</v>
      </c>
      <c r="BL136" s="17" t="s">
        <v>149</v>
      </c>
      <c r="BM136" s="177" t="s">
        <v>1006</v>
      </c>
    </row>
    <row r="137" spans="1:47" s="2" customFormat="1" ht="39">
      <c r="A137" s="32"/>
      <c r="B137" s="33"/>
      <c r="C137" s="32"/>
      <c r="D137" s="179" t="s">
        <v>151</v>
      </c>
      <c r="E137" s="32"/>
      <c r="F137" s="180" t="s">
        <v>258</v>
      </c>
      <c r="G137" s="32"/>
      <c r="H137" s="32"/>
      <c r="I137" s="101"/>
      <c r="J137" s="32"/>
      <c r="K137" s="32"/>
      <c r="L137" s="33"/>
      <c r="M137" s="181"/>
      <c r="N137" s="182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151</v>
      </c>
      <c r="AU137" s="17" t="s">
        <v>83</v>
      </c>
    </row>
    <row r="138" spans="1:65" s="2" customFormat="1" ht="16.5" customHeight="1">
      <c r="A138" s="32"/>
      <c r="B138" s="165"/>
      <c r="C138" s="166" t="s">
        <v>149</v>
      </c>
      <c r="D138" s="166" t="s">
        <v>144</v>
      </c>
      <c r="E138" s="167" t="s">
        <v>297</v>
      </c>
      <c r="F138" s="168" t="s">
        <v>298</v>
      </c>
      <c r="G138" s="169" t="s">
        <v>164</v>
      </c>
      <c r="H138" s="170">
        <v>54</v>
      </c>
      <c r="I138" s="171"/>
      <c r="J138" s="172">
        <f>ROUND(I138*H138,2)</f>
        <v>0</v>
      </c>
      <c r="K138" s="168" t="s">
        <v>148</v>
      </c>
      <c r="L138" s="33"/>
      <c r="M138" s="173" t="s">
        <v>1</v>
      </c>
      <c r="N138" s="174" t="s">
        <v>40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149</v>
      </c>
      <c r="AT138" s="177" t="s">
        <v>144</v>
      </c>
      <c r="AU138" s="177" t="s">
        <v>83</v>
      </c>
      <c r="AY138" s="17" t="s">
        <v>142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81</v>
      </c>
      <c r="BK138" s="178">
        <f>ROUND(I138*H138,2)</f>
        <v>0</v>
      </c>
      <c r="BL138" s="17" t="s">
        <v>149</v>
      </c>
      <c r="BM138" s="177" t="s">
        <v>1007</v>
      </c>
    </row>
    <row r="139" spans="1:47" s="2" customFormat="1" ht="11.25">
      <c r="A139" s="32"/>
      <c r="B139" s="33"/>
      <c r="C139" s="32"/>
      <c r="D139" s="179" t="s">
        <v>151</v>
      </c>
      <c r="E139" s="32"/>
      <c r="F139" s="180" t="s">
        <v>300</v>
      </c>
      <c r="G139" s="32"/>
      <c r="H139" s="32"/>
      <c r="I139" s="101"/>
      <c r="J139" s="32"/>
      <c r="K139" s="32"/>
      <c r="L139" s="33"/>
      <c r="M139" s="181"/>
      <c r="N139" s="182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151</v>
      </c>
      <c r="AU139" s="17" t="s">
        <v>83</v>
      </c>
    </row>
    <row r="140" spans="1:65" s="2" customFormat="1" ht="21.75" customHeight="1">
      <c r="A140" s="32"/>
      <c r="B140" s="165"/>
      <c r="C140" s="166" t="s">
        <v>181</v>
      </c>
      <c r="D140" s="166" t="s">
        <v>144</v>
      </c>
      <c r="E140" s="167" t="s">
        <v>302</v>
      </c>
      <c r="F140" s="168" t="s">
        <v>303</v>
      </c>
      <c r="G140" s="169" t="s">
        <v>304</v>
      </c>
      <c r="H140" s="170">
        <v>97.2</v>
      </c>
      <c r="I140" s="171"/>
      <c r="J140" s="172">
        <f>ROUND(I140*H140,2)</f>
        <v>0</v>
      </c>
      <c r="K140" s="168" t="s">
        <v>148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149</v>
      </c>
      <c r="AT140" s="177" t="s">
        <v>144</v>
      </c>
      <c r="AU140" s="177" t="s">
        <v>83</v>
      </c>
      <c r="AY140" s="17" t="s">
        <v>142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149</v>
      </c>
      <c r="BM140" s="177" t="s">
        <v>1008</v>
      </c>
    </row>
    <row r="141" spans="1:47" s="2" customFormat="1" ht="29.25">
      <c r="A141" s="32"/>
      <c r="B141" s="33"/>
      <c r="C141" s="32"/>
      <c r="D141" s="179" t="s">
        <v>151</v>
      </c>
      <c r="E141" s="32"/>
      <c r="F141" s="180" t="s">
        <v>306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151</v>
      </c>
      <c r="AU141" s="17" t="s">
        <v>83</v>
      </c>
    </row>
    <row r="142" spans="2:51" s="14" customFormat="1" ht="11.25">
      <c r="B142" s="190"/>
      <c r="D142" s="179" t="s">
        <v>153</v>
      </c>
      <c r="F142" s="192" t="s">
        <v>1009</v>
      </c>
      <c r="H142" s="193">
        <v>97.2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1" t="s">
        <v>153</v>
      </c>
      <c r="AU142" s="191" t="s">
        <v>83</v>
      </c>
      <c r="AV142" s="14" t="s">
        <v>83</v>
      </c>
      <c r="AW142" s="14" t="s">
        <v>3</v>
      </c>
      <c r="AX142" s="14" t="s">
        <v>81</v>
      </c>
      <c r="AY142" s="191" t="s">
        <v>142</v>
      </c>
    </row>
    <row r="143" spans="2:63" s="12" customFormat="1" ht="22.9" customHeight="1">
      <c r="B143" s="152"/>
      <c r="D143" s="153" t="s">
        <v>74</v>
      </c>
      <c r="E143" s="163" t="s">
        <v>83</v>
      </c>
      <c r="F143" s="163" t="s">
        <v>683</v>
      </c>
      <c r="I143" s="155"/>
      <c r="J143" s="164">
        <f>BK143</f>
        <v>0</v>
      </c>
      <c r="L143" s="152"/>
      <c r="M143" s="157"/>
      <c r="N143" s="158"/>
      <c r="O143" s="158"/>
      <c r="P143" s="159">
        <f>SUM(P144:P151)</f>
        <v>0</v>
      </c>
      <c r="Q143" s="158"/>
      <c r="R143" s="159">
        <f>SUM(R144:R151)</f>
        <v>0</v>
      </c>
      <c r="S143" s="158"/>
      <c r="T143" s="160">
        <f>SUM(T144:T151)</f>
        <v>0</v>
      </c>
      <c r="AR143" s="153" t="s">
        <v>81</v>
      </c>
      <c r="AT143" s="161" t="s">
        <v>74</v>
      </c>
      <c r="AU143" s="161" t="s">
        <v>81</v>
      </c>
      <c r="AY143" s="153" t="s">
        <v>142</v>
      </c>
      <c r="BK143" s="162">
        <f>SUM(BK144:BK151)</f>
        <v>0</v>
      </c>
    </row>
    <row r="144" spans="1:65" s="2" customFormat="1" ht="21.75" customHeight="1">
      <c r="A144" s="32"/>
      <c r="B144" s="165"/>
      <c r="C144" s="166" t="s">
        <v>187</v>
      </c>
      <c r="D144" s="166" t="s">
        <v>144</v>
      </c>
      <c r="E144" s="167" t="s">
        <v>685</v>
      </c>
      <c r="F144" s="168" t="s">
        <v>686</v>
      </c>
      <c r="G144" s="169" t="s">
        <v>336</v>
      </c>
      <c r="H144" s="170">
        <v>675</v>
      </c>
      <c r="I144" s="171"/>
      <c r="J144" s="172">
        <f>ROUND(I144*H144,2)</f>
        <v>0</v>
      </c>
      <c r="K144" s="168" t="s">
        <v>148</v>
      </c>
      <c r="L144" s="33"/>
      <c r="M144" s="173" t="s">
        <v>1</v>
      </c>
      <c r="N144" s="174" t="s">
        <v>40</v>
      </c>
      <c r="O144" s="58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149</v>
      </c>
      <c r="AT144" s="177" t="s">
        <v>144</v>
      </c>
      <c r="AU144" s="177" t="s">
        <v>83</v>
      </c>
      <c r="AY144" s="17" t="s">
        <v>142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7" t="s">
        <v>81</v>
      </c>
      <c r="BK144" s="178">
        <f>ROUND(I144*H144,2)</f>
        <v>0</v>
      </c>
      <c r="BL144" s="17" t="s">
        <v>149</v>
      </c>
      <c r="BM144" s="177" t="s">
        <v>1010</v>
      </c>
    </row>
    <row r="145" spans="1:47" s="2" customFormat="1" ht="29.25">
      <c r="A145" s="32"/>
      <c r="B145" s="33"/>
      <c r="C145" s="32"/>
      <c r="D145" s="179" t="s">
        <v>151</v>
      </c>
      <c r="E145" s="32"/>
      <c r="F145" s="180" t="s">
        <v>688</v>
      </c>
      <c r="G145" s="32"/>
      <c r="H145" s="32"/>
      <c r="I145" s="101"/>
      <c r="J145" s="32"/>
      <c r="K145" s="32"/>
      <c r="L145" s="33"/>
      <c r="M145" s="181"/>
      <c r="N145" s="182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151</v>
      </c>
      <c r="AU145" s="17" t="s">
        <v>83</v>
      </c>
    </row>
    <row r="146" spans="1:47" s="2" customFormat="1" ht="19.5">
      <c r="A146" s="32"/>
      <c r="B146" s="33"/>
      <c r="C146" s="32"/>
      <c r="D146" s="179" t="s">
        <v>167</v>
      </c>
      <c r="E146" s="32"/>
      <c r="F146" s="198" t="s">
        <v>1000</v>
      </c>
      <c r="G146" s="32"/>
      <c r="H146" s="32"/>
      <c r="I146" s="101"/>
      <c r="J146" s="32"/>
      <c r="K146" s="32"/>
      <c r="L146" s="33"/>
      <c r="M146" s="181"/>
      <c r="N146" s="182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167</v>
      </c>
      <c r="AU146" s="17" t="s">
        <v>83</v>
      </c>
    </row>
    <row r="147" spans="2:51" s="13" customFormat="1" ht="11.25">
      <c r="B147" s="183"/>
      <c r="D147" s="179" t="s">
        <v>153</v>
      </c>
      <c r="E147" s="184" t="s">
        <v>1</v>
      </c>
      <c r="F147" s="185" t="s">
        <v>1011</v>
      </c>
      <c r="H147" s="184" t="s">
        <v>1</v>
      </c>
      <c r="I147" s="186"/>
      <c r="L147" s="183"/>
      <c r="M147" s="187"/>
      <c r="N147" s="188"/>
      <c r="O147" s="188"/>
      <c r="P147" s="188"/>
      <c r="Q147" s="188"/>
      <c r="R147" s="188"/>
      <c r="S147" s="188"/>
      <c r="T147" s="189"/>
      <c r="AT147" s="184" t="s">
        <v>153</v>
      </c>
      <c r="AU147" s="184" t="s">
        <v>83</v>
      </c>
      <c r="AV147" s="13" t="s">
        <v>81</v>
      </c>
      <c r="AW147" s="13" t="s">
        <v>32</v>
      </c>
      <c r="AX147" s="13" t="s">
        <v>75</v>
      </c>
      <c r="AY147" s="184" t="s">
        <v>142</v>
      </c>
    </row>
    <row r="148" spans="2:51" s="14" customFormat="1" ht="11.25">
      <c r="B148" s="190"/>
      <c r="D148" s="179" t="s">
        <v>153</v>
      </c>
      <c r="E148" s="191" t="s">
        <v>1</v>
      </c>
      <c r="F148" s="192" t="s">
        <v>1012</v>
      </c>
      <c r="H148" s="193">
        <v>450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1" t="s">
        <v>153</v>
      </c>
      <c r="AU148" s="191" t="s">
        <v>83</v>
      </c>
      <c r="AV148" s="14" t="s">
        <v>83</v>
      </c>
      <c r="AW148" s="14" t="s">
        <v>32</v>
      </c>
      <c r="AX148" s="14" t="s">
        <v>75</v>
      </c>
      <c r="AY148" s="191" t="s">
        <v>142</v>
      </c>
    </row>
    <row r="149" spans="2:51" s="13" customFormat="1" ht="11.25">
      <c r="B149" s="183"/>
      <c r="D149" s="179" t="s">
        <v>153</v>
      </c>
      <c r="E149" s="184" t="s">
        <v>1</v>
      </c>
      <c r="F149" s="185" t="s">
        <v>1013</v>
      </c>
      <c r="H149" s="184" t="s">
        <v>1</v>
      </c>
      <c r="I149" s="186"/>
      <c r="L149" s="183"/>
      <c r="M149" s="187"/>
      <c r="N149" s="188"/>
      <c r="O149" s="188"/>
      <c r="P149" s="188"/>
      <c r="Q149" s="188"/>
      <c r="R149" s="188"/>
      <c r="S149" s="188"/>
      <c r="T149" s="189"/>
      <c r="AT149" s="184" t="s">
        <v>153</v>
      </c>
      <c r="AU149" s="184" t="s">
        <v>83</v>
      </c>
      <c r="AV149" s="13" t="s">
        <v>81</v>
      </c>
      <c r="AW149" s="13" t="s">
        <v>32</v>
      </c>
      <c r="AX149" s="13" t="s">
        <v>75</v>
      </c>
      <c r="AY149" s="184" t="s">
        <v>142</v>
      </c>
    </row>
    <row r="150" spans="2:51" s="14" customFormat="1" ht="11.25">
      <c r="B150" s="190"/>
      <c r="D150" s="179" t="s">
        <v>153</v>
      </c>
      <c r="E150" s="191" t="s">
        <v>1</v>
      </c>
      <c r="F150" s="192" t="s">
        <v>1014</v>
      </c>
      <c r="H150" s="193">
        <v>225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153</v>
      </c>
      <c r="AU150" s="191" t="s">
        <v>83</v>
      </c>
      <c r="AV150" s="14" t="s">
        <v>83</v>
      </c>
      <c r="AW150" s="14" t="s">
        <v>32</v>
      </c>
      <c r="AX150" s="14" t="s">
        <v>75</v>
      </c>
      <c r="AY150" s="191" t="s">
        <v>142</v>
      </c>
    </row>
    <row r="151" spans="2:51" s="15" customFormat="1" ht="11.25">
      <c r="B151" s="199"/>
      <c r="D151" s="179" t="s">
        <v>153</v>
      </c>
      <c r="E151" s="200" t="s">
        <v>1</v>
      </c>
      <c r="F151" s="201" t="s">
        <v>180</v>
      </c>
      <c r="H151" s="202">
        <v>675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153</v>
      </c>
      <c r="AU151" s="200" t="s">
        <v>83</v>
      </c>
      <c r="AV151" s="15" t="s">
        <v>149</v>
      </c>
      <c r="AW151" s="15" t="s">
        <v>32</v>
      </c>
      <c r="AX151" s="15" t="s">
        <v>81</v>
      </c>
      <c r="AY151" s="200" t="s">
        <v>142</v>
      </c>
    </row>
    <row r="152" spans="2:63" s="12" customFormat="1" ht="22.9" customHeight="1">
      <c r="B152" s="152"/>
      <c r="D152" s="153" t="s">
        <v>74</v>
      </c>
      <c r="E152" s="163" t="s">
        <v>181</v>
      </c>
      <c r="F152" s="163" t="s">
        <v>1015</v>
      </c>
      <c r="I152" s="155"/>
      <c r="J152" s="164">
        <f>BK152</f>
        <v>0</v>
      </c>
      <c r="L152" s="152"/>
      <c r="M152" s="157"/>
      <c r="N152" s="158"/>
      <c r="O152" s="158"/>
      <c r="P152" s="159">
        <f>SUM(P153:P170)</f>
        <v>0</v>
      </c>
      <c r="Q152" s="158"/>
      <c r="R152" s="159">
        <f>SUM(R153:R170)</f>
        <v>0</v>
      </c>
      <c r="S152" s="158"/>
      <c r="T152" s="160">
        <f>SUM(T153:T170)</f>
        <v>0</v>
      </c>
      <c r="AR152" s="153" t="s">
        <v>81</v>
      </c>
      <c r="AT152" s="161" t="s">
        <v>74</v>
      </c>
      <c r="AU152" s="161" t="s">
        <v>81</v>
      </c>
      <c r="AY152" s="153" t="s">
        <v>142</v>
      </c>
      <c r="BK152" s="162">
        <f>SUM(BK153:BK170)</f>
        <v>0</v>
      </c>
    </row>
    <row r="153" spans="1:65" s="2" customFormat="1" ht="21.75" customHeight="1">
      <c r="A153" s="32"/>
      <c r="B153" s="165"/>
      <c r="C153" s="166" t="s">
        <v>193</v>
      </c>
      <c r="D153" s="166" t="s">
        <v>144</v>
      </c>
      <c r="E153" s="167" t="s">
        <v>1016</v>
      </c>
      <c r="F153" s="168" t="s">
        <v>1017</v>
      </c>
      <c r="G153" s="169" t="s">
        <v>336</v>
      </c>
      <c r="H153" s="170">
        <v>225</v>
      </c>
      <c r="I153" s="171"/>
      <c r="J153" s="172">
        <f>ROUND(I153*H153,2)</f>
        <v>0</v>
      </c>
      <c r="K153" s="168" t="s">
        <v>148</v>
      </c>
      <c r="L153" s="33"/>
      <c r="M153" s="173" t="s">
        <v>1</v>
      </c>
      <c r="N153" s="174" t="s">
        <v>40</v>
      </c>
      <c r="O153" s="58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149</v>
      </c>
      <c r="AT153" s="177" t="s">
        <v>144</v>
      </c>
      <c r="AU153" s="177" t="s">
        <v>83</v>
      </c>
      <c r="AY153" s="17" t="s">
        <v>142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7" t="s">
        <v>81</v>
      </c>
      <c r="BK153" s="178">
        <f>ROUND(I153*H153,2)</f>
        <v>0</v>
      </c>
      <c r="BL153" s="17" t="s">
        <v>149</v>
      </c>
      <c r="BM153" s="177" t="s">
        <v>1018</v>
      </c>
    </row>
    <row r="154" spans="1:47" s="2" customFormat="1" ht="19.5">
      <c r="A154" s="32"/>
      <c r="B154" s="33"/>
      <c r="C154" s="32"/>
      <c r="D154" s="179" t="s">
        <v>151</v>
      </c>
      <c r="E154" s="32"/>
      <c r="F154" s="180" t="s">
        <v>1019</v>
      </c>
      <c r="G154" s="32"/>
      <c r="H154" s="32"/>
      <c r="I154" s="101"/>
      <c r="J154" s="32"/>
      <c r="K154" s="32"/>
      <c r="L154" s="33"/>
      <c r="M154" s="181"/>
      <c r="N154" s="182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151</v>
      </c>
      <c r="AU154" s="17" t="s">
        <v>83</v>
      </c>
    </row>
    <row r="155" spans="1:47" s="2" customFormat="1" ht="19.5">
      <c r="A155" s="32"/>
      <c r="B155" s="33"/>
      <c r="C155" s="32"/>
      <c r="D155" s="179" t="s">
        <v>167</v>
      </c>
      <c r="E155" s="32"/>
      <c r="F155" s="198" t="s">
        <v>1000</v>
      </c>
      <c r="G155" s="32"/>
      <c r="H155" s="32"/>
      <c r="I155" s="101"/>
      <c r="J155" s="32"/>
      <c r="K155" s="32"/>
      <c r="L155" s="33"/>
      <c r="M155" s="181"/>
      <c r="N155" s="182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167</v>
      </c>
      <c r="AU155" s="17" t="s">
        <v>83</v>
      </c>
    </row>
    <row r="156" spans="2:51" s="13" customFormat="1" ht="11.25">
      <c r="B156" s="183"/>
      <c r="D156" s="179" t="s">
        <v>153</v>
      </c>
      <c r="E156" s="184" t="s">
        <v>1</v>
      </c>
      <c r="F156" s="185" t="s">
        <v>1013</v>
      </c>
      <c r="H156" s="184" t="s">
        <v>1</v>
      </c>
      <c r="I156" s="186"/>
      <c r="L156" s="183"/>
      <c r="M156" s="187"/>
      <c r="N156" s="188"/>
      <c r="O156" s="188"/>
      <c r="P156" s="188"/>
      <c r="Q156" s="188"/>
      <c r="R156" s="188"/>
      <c r="S156" s="188"/>
      <c r="T156" s="189"/>
      <c r="AT156" s="184" t="s">
        <v>153</v>
      </c>
      <c r="AU156" s="184" t="s">
        <v>83</v>
      </c>
      <c r="AV156" s="13" t="s">
        <v>81</v>
      </c>
      <c r="AW156" s="13" t="s">
        <v>32</v>
      </c>
      <c r="AX156" s="13" t="s">
        <v>75</v>
      </c>
      <c r="AY156" s="184" t="s">
        <v>142</v>
      </c>
    </row>
    <row r="157" spans="2:51" s="14" customFormat="1" ht="11.25">
      <c r="B157" s="190"/>
      <c r="D157" s="179" t="s">
        <v>153</v>
      </c>
      <c r="E157" s="191" t="s">
        <v>1</v>
      </c>
      <c r="F157" s="192" t="s">
        <v>1014</v>
      </c>
      <c r="H157" s="193">
        <v>225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153</v>
      </c>
      <c r="AU157" s="191" t="s">
        <v>83</v>
      </c>
      <c r="AV157" s="14" t="s">
        <v>83</v>
      </c>
      <c r="AW157" s="14" t="s">
        <v>32</v>
      </c>
      <c r="AX157" s="14" t="s">
        <v>81</v>
      </c>
      <c r="AY157" s="191" t="s">
        <v>142</v>
      </c>
    </row>
    <row r="158" spans="1:65" s="2" customFormat="1" ht="16.5" customHeight="1">
      <c r="A158" s="32"/>
      <c r="B158" s="165"/>
      <c r="C158" s="166" t="s">
        <v>204</v>
      </c>
      <c r="D158" s="166" t="s">
        <v>144</v>
      </c>
      <c r="E158" s="167" t="s">
        <v>1020</v>
      </c>
      <c r="F158" s="168" t="s">
        <v>1021</v>
      </c>
      <c r="G158" s="169" t="s">
        <v>336</v>
      </c>
      <c r="H158" s="170">
        <v>225</v>
      </c>
      <c r="I158" s="171"/>
      <c r="J158" s="172">
        <f>ROUND(I158*H158,2)</f>
        <v>0</v>
      </c>
      <c r="K158" s="168" t="s">
        <v>1</v>
      </c>
      <c r="L158" s="33"/>
      <c r="M158" s="173" t="s">
        <v>1</v>
      </c>
      <c r="N158" s="174" t="s">
        <v>40</v>
      </c>
      <c r="O158" s="58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7" t="s">
        <v>149</v>
      </c>
      <c r="AT158" s="177" t="s">
        <v>144</v>
      </c>
      <c r="AU158" s="177" t="s">
        <v>83</v>
      </c>
      <c r="AY158" s="17" t="s">
        <v>142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7" t="s">
        <v>81</v>
      </c>
      <c r="BK158" s="178">
        <f>ROUND(I158*H158,2)</f>
        <v>0</v>
      </c>
      <c r="BL158" s="17" t="s">
        <v>149</v>
      </c>
      <c r="BM158" s="177" t="s">
        <v>1022</v>
      </c>
    </row>
    <row r="159" spans="1:47" s="2" customFormat="1" ht="29.25">
      <c r="A159" s="32"/>
      <c r="B159" s="33"/>
      <c r="C159" s="32"/>
      <c r="D159" s="179" t="s">
        <v>151</v>
      </c>
      <c r="E159" s="32"/>
      <c r="F159" s="180" t="s">
        <v>1023</v>
      </c>
      <c r="G159" s="32"/>
      <c r="H159" s="32"/>
      <c r="I159" s="101"/>
      <c r="J159" s="32"/>
      <c r="K159" s="32"/>
      <c r="L159" s="33"/>
      <c r="M159" s="181"/>
      <c r="N159" s="182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151</v>
      </c>
      <c r="AU159" s="17" t="s">
        <v>83</v>
      </c>
    </row>
    <row r="160" spans="1:65" s="2" customFormat="1" ht="16.5" customHeight="1">
      <c r="A160" s="32"/>
      <c r="B160" s="165"/>
      <c r="C160" s="166" t="s">
        <v>210</v>
      </c>
      <c r="D160" s="166" t="s">
        <v>144</v>
      </c>
      <c r="E160" s="167" t="s">
        <v>1024</v>
      </c>
      <c r="F160" s="168" t="s">
        <v>1025</v>
      </c>
      <c r="G160" s="169" t="s">
        <v>336</v>
      </c>
      <c r="H160" s="170">
        <v>225</v>
      </c>
      <c r="I160" s="171"/>
      <c r="J160" s="172">
        <f>ROUND(I160*H160,2)</f>
        <v>0</v>
      </c>
      <c r="K160" s="168" t="s">
        <v>148</v>
      </c>
      <c r="L160" s="33"/>
      <c r="M160" s="173" t="s">
        <v>1</v>
      </c>
      <c r="N160" s="174" t="s">
        <v>40</v>
      </c>
      <c r="O160" s="58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149</v>
      </c>
      <c r="AT160" s="177" t="s">
        <v>144</v>
      </c>
      <c r="AU160" s="177" t="s">
        <v>83</v>
      </c>
      <c r="AY160" s="17" t="s">
        <v>142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81</v>
      </c>
      <c r="BK160" s="178">
        <f>ROUND(I160*H160,2)</f>
        <v>0</v>
      </c>
      <c r="BL160" s="17" t="s">
        <v>149</v>
      </c>
      <c r="BM160" s="177" t="s">
        <v>1026</v>
      </c>
    </row>
    <row r="161" spans="1:47" s="2" customFormat="1" ht="19.5">
      <c r="A161" s="32"/>
      <c r="B161" s="33"/>
      <c r="C161" s="32"/>
      <c r="D161" s="179" t="s">
        <v>151</v>
      </c>
      <c r="E161" s="32"/>
      <c r="F161" s="180" t="s">
        <v>1027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151</v>
      </c>
      <c r="AU161" s="17" t="s">
        <v>83</v>
      </c>
    </row>
    <row r="162" spans="1:65" s="2" customFormat="1" ht="21.75" customHeight="1">
      <c r="A162" s="32"/>
      <c r="B162" s="165"/>
      <c r="C162" s="166" t="s">
        <v>222</v>
      </c>
      <c r="D162" s="166" t="s">
        <v>144</v>
      </c>
      <c r="E162" s="167" t="s">
        <v>1028</v>
      </c>
      <c r="F162" s="168" t="s">
        <v>1029</v>
      </c>
      <c r="G162" s="169" t="s">
        <v>336</v>
      </c>
      <c r="H162" s="170">
        <v>450</v>
      </c>
      <c r="I162" s="171"/>
      <c r="J162" s="172">
        <f>ROUND(I162*H162,2)</f>
        <v>0</v>
      </c>
      <c r="K162" s="168" t="s">
        <v>1</v>
      </c>
      <c r="L162" s="33"/>
      <c r="M162" s="173" t="s">
        <v>1</v>
      </c>
      <c r="N162" s="174" t="s">
        <v>40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149</v>
      </c>
      <c r="AT162" s="177" t="s">
        <v>144</v>
      </c>
      <c r="AU162" s="177" t="s">
        <v>83</v>
      </c>
      <c r="AY162" s="17" t="s">
        <v>142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81</v>
      </c>
      <c r="BK162" s="178">
        <f>ROUND(I162*H162,2)</f>
        <v>0</v>
      </c>
      <c r="BL162" s="17" t="s">
        <v>149</v>
      </c>
      <c r="BM162" s="177" t="s">
        <v>1030</v>
      </c>
    </row>
    <row r="163" spans="1:47" s="2" customFormat="1" ht="19.5">
      <c r="A163" s="32"/>
      <c r="B163" s="33"/>
      <c r="C163" s="32"/>
      <c r="D163" s="179" t="s">
        <v>151</v>
      </c>
      <c r="E163" s="32"/>
      <c r="F163" s="180" t="s">
        <v>1029</v>
      </c>
      <c r="G163" s="32"/>
      <c r="H163" s="32"/>
      <c r="I163" s="101"/>
      <c r="J163" s="32"/>
      <c r="K163" s="32"/>
      <c r="L163" s="33"/>
      <c r="M163" s="181"/>
      <c r="N163" s="182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151</v>
      </c>
      <c r="AU163" s="17" t="s">
        <v>83</v>
      </c>
    </row>
    <row r="164" spans="1:65" s="2" customFormat="1" ht="21.75" customHeight="1">
      <c r="A164" s="32"/>
      <c r="B164" s="165"/>
      <c r="C164" s="166" t="s">
        <v>228</v>
      </c>
      <c r="D164" s="166" t="s">
        <v>144</v>
      </c>
      <c r="E164" s="167" t="s">
        <v>1031</v>
      </c>
      <c r="F164" s="168" t="s">
        <v>1032</v>
      </c>
      <c r="G164" s="169" t="s">
        <v>336</v>
      </c>
      <c r="H164" s="170">
        <v>450</v>
      </c>
      <c r="I164" s="171"/>
      <c r="J164" s="172">
        <f>ROUND(I164*H164,2)</f>
        <v>0</v>
      </c>
      <c r="K164" s="168" t="s">
        <v>148</v>
      </c>
      <c r="L164" s="33"/>
      <c r="M164" s="173" t="s">
        <v>1</v>
      </c>
      <c r="N164" s="174" t="s">
        <v>40</v>
      </c>
      <c r="O164" s="58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7" t="s">
        <v>149</v>
      </c>
      <c r="AT164" s="177" t="s">
        <v>144</v>
      </c>
      <c r="AU164" s="177" t="s">
        <v>83</v>
      </c>
      <c r="AY164" s="17" t="s">
        <v>142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7" t="s">
        <v>81</v>
      </c>
      <c r="BK164" s="178">
        <f>ROUND(I164*H164,2)</f>
        <v>0</v>
      </c>
      <c r="BL164" s="17" t="s">
        <v>149</v>
      </c>
      <c r="BM164" s="177" t="s">
        <v>1033</v>
      </c>
    </row>
    <row r="165" spans="1:47" s="2" customFormat="1" ht="19.5">
      <c r="A165" s="32"/>
      <c r="B165" s="33"/>
      <c r="C165" s="32"/>
      <c r="D165" s="179" t="s">
        <v>151</v>
      </c>
      <c r="E165" s="32"/>
      <c r="F165" s="180" t="s">
        <v>1034</v>
      </c>
      <c r="G165" s="32"/>
      <c r="H165" s="32"/>
      <c r="I165" s="101"/>
      <c r="J165" s="32"/>
      <c r="K165" s="32"/>
      <c r="L165" s="33"/>
      <c r="M165" s="181"/>
      <c r="N165" s="182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151</v>
      </c>
      <c r="AU165" s="17" t="s">
        <v>83</v>
      </c>
    </row>
    <row r="166" spans="1:65" s="2" customFormat="1" ht="16.5" customHeight="1">
      <c r="A166" s="32"/>
      <c r="B166" s="165"/>
      <c r="C166" s="166" t="s">
        <v>234</v>
      </c>
      <c r="D166" s="166" t="s">
        <v>144</v>
      </c>
      <c r="E166" s="167" t="s">
        <v>1035</v>
      </c>
      <c r="F166" s="168" t="s">
        <v>1036</v>
      </c>
      <c r="G166" s="169" t="s">
        <v>336</v>
      </c>
      <c r="H166" s="170">
        <v>450</v>
      </c>
      <c r="I166" s="171"/>
      <c r="J166" s="172">
        <f>ROUND(I166*H166,2)</f>
        <v>0</v>
      </c>
      <c r="K166" s="168" t="s">
        <v>148</v>
      </c>
      <c r="L166" s="33"/>
      <c r="M166" s="173" t="s">
        <v>1</v>
      </c>
      <c r="N166" s="174" t="s">
        <v>40</v>
      </c>
      <c r="O166" s="58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149</v>
      </c>
      <c r="AT166" s="177" t="s">
        <v>144</v>
      </c>
      <c r="AU166" s="177" t="s">
        <v>83</v>
      </c>
      <c r="AY166" s="17" t="s">
        <v>142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7" t="s">
        <v>81</v>
      </c>
      <c r="BK166" s="178">
        <f>ROUND(I166*H166,2)</f>
        <v>0</v>
      </c>
      <c r="BL166" s="17" t="s">
        <v>149</v>
      </c>
      <c r="BM166" s="177" t="s">
        <v>1037</v>
      </c>
    </row>
    <row r="167" spans="1:47" s="2" customFormat="1" ht="19.5">
      <c r="A167" s="32"/>
      <c r="B167" s="33"/>
      <c r="C167" s="32"/>
      <c r="D167" s="179" t="s">
        <v>151</v>
      </c>
      <c r="E167" s="32"/>
      <c r="F167" s="180" t="s">
        <v>1038</v>
      </c>
      <c r="G167" s="32"/>
      <c r="H167" s="32"/>
      <c r="I167" s="101"/>
      <c r="J167" s="32"/>
      <c r="K167" s="32"/>
      <c r="L167" s="33"/>
      <c r="M167" s="181"/>
      <c r="N167" s="182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151</v>
      </c>
      <c r="AU167" s="17" t="s">
        <v>83</v>
      </c>
    </row>
    <row r="168" spans="1:47" s="2" customFormat="1" ht="19.5">
      <c r="A168" s="32"/>
      <c r="B168" s="33"/>
      <c r="C168" s="32"/>
      <c r="D168" s="179" t="s">
        <v>167</v>
      </c>
      <c r="E168" s="32"/>
      <c r="F168" s="198" t="s">
        <v>1000</v>
      </c>
      <c r="G168" s="32"/>
      <c r="H168" s="32"/>
      <c r="I168" s="101"/>
      <c r="J168" s="32"/>
      <c r="K168" s="32"/>
      <c r="L168" s="33"/>
      <c r="M168" s="181"/>
      <c r="N168" s="182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167</v>
      </c>
      <c r="AU168" s="17" t="s">
        <v>83</v>
      </c>
    </row>
    <row r="169" spans="2:51" s="13" customFormat="1" ht="11.25">
      <c r="B169" s="183"/>
      <c r="D169" s="179" t="s">
        <v>153</v>
      </c>
      <c r="E169" s="184" t="s">
        <v>1</v>
      </c>
      <c r="F169" s="185" t="s">
        <v>1039</v>
      </c>
      <c r="H169" s="184" t="s">
        <v>1</v>
      </c>
      <c r="I169" s="186"/>
      <c r="L169" s="183"/>
      <c r="M169" s="187"/>
      <c r="N169" s="188"/>
      <c r="O169" s="188"/>
      <c r="P169" s="188"/>
      <c r="Q169" s="188"/>
      <c r="R169" s="188"/>
      <c r="S169" s="188"/>
      <c r="T169" s="189"/>
      <c r="AT169" s="184" t="s">
        <v>153</v>
      </c>
      <c r="AU169" s="184" t="s">
        <v>83</v>
      </c>
      <c r="AV169" s="13" t="s">
        <v>81</v>
      </c>
      <c r="AW169" s="13" t="s">
        <v>32</v>
      </c>
      <c r="AX169" s="13" t="s">
        <v>75</v>
      </c>
      <c r="AY169" s="184" t="s">
        <v>142</v>
      </c>
    </row>
    <row r="170" spans="2:51" s="14" customFormat="1" ht="11.25">
      <c r="B170" s="190"/>
      <c r="D170" s="179" t="s">
        <v>153</v>
      </c>
      <c r="E170" s="191" t="s">
        <v>1</v>
      </c>
      <c r="F170" s="192" t="s">
        <v>1012</v>
      </c>
      <c r="H170" s="193">
        <v>450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1" t="s">
        <v>153</v>
      </c>
      <c r="AU170" s="191" t="s">
        <v>83</v>
      </c>
      <c r="AV170" s="14" t="s">
        <v>83</v>
      </c>
      <c r="AW170" s="14" t="s">
        <v>32</v>
      </c>
      <c r="AX170" s="14" t="s">
        <v>81</v>
      </c>
      <c r="AY170" s="191" t="s">
        <v>142</v>
      </c>
    </row>
    <row r="171" spans="2:63" s="12" customFormat="1" ht="22.9" customHeight="1">
      <c r="B171" s="152"/>
      <c r="D171" s="153" t="s">
        <v>74</v>
      </c>
      <c r="E171" s="163" t="s">
        <v>210</v>
      </c>
      <c r="F171" s="163" t="s">
        <v>886</v>
      </c>
      <c r="I171" s="155"/>
      <c r="J171" s="164">
        <f>BK171</f>
        <v>0</v>
      </c>
      <c r="L171" s="152"/>
      <c r="M171" s="157"/>
      <c r="N171" s="158"/>
      <c r="O171" s="158"/>
      <c r="P171" s="159">
        <f>SUM(P172:P195)</f>
        <v>0</v>
      </c>
      <c r="Q171" s="158"/>
      <c r="R171" s="159">
        <f>SUM(R172:R195)</f>
        <v>131.67900500000002</v>
      </c>
      <c r="S171" s="158"/>
      <c r="T171" s="160">
        <f>SUM(T172:T195)</f>
        <v>0</v>
      </c>
      <c r="AR171" s="153" t="s">
        <v>81</v>
      </c>
      <c r="AT171" s="161" t="s">
        <v>74</v>
      </c>
      <c r="AU171" s="161" t="s">
        <v>81</v>
      </c>
      <c r="AY171" s="153" t="s">
        <v>142</v>
      </c>
      <c r="BK171" s="162">
        <f>SUM(BK172:BK195)</f>
        <v>0</v>
      </c>
    </row>
    <row r="172" spans="1:65" s="2" customFormat="1" ht="21.75" customHeight="1">
      <c r="A172" s="32"/>
      <c r="B172" s="165"/>
      <c r="C172" s="166" t="s">
        <v>239</v>
      </c>
      <c r="D172" s="166" t="s">
        <v>144</v>
      </c>
      <c r="E172" s="167" t="s">
        <v>1040</v>
      </c>
      <c r="F172" s="168" t="s">
        <v>1041</v>
      </c>
      <c r="G172" s="169" t="s">
        <v>331</v>
      </c>
      <c r="H172" s="170">
        <v>137</v>
      </c>
      <c r="I172" s="171"/>
      <c r="J172" s="172">
        <f>ROUND(I172*H172,2)</f>
        <v>0</v>
      </c>
      <c r="K172" s="168" t="s">
        <v>148</v>
      </c>
      <c r="L172" s="33"/>
      <c r="M172" s="173" t="s">
        <v>1</v>
      </c>
      <c r="N172" s="174" t="s">
        <v>40</v>
      </c>
      <c r="O172" s="58"/>
      <c r="P172" s="175">
        <f>O172*H172</f>
        <v>0</v>
      </c>
      <c r="Q172" s="175">
        <v>0.1554</v>
      </c>
      <c r="R172" s="175">
        <f>Q172*H172</f>
        <v>21.289800000000003</v>
      </c>
      <c r="S172" s="175">
        <v>0</v>
      </c>
      <c r="T172" s="17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7" t="s">
        <v>149</v>
      </c>
      <c r="AT172" s="177" t="s">
        <v>144</v>
      </c>
      <c r="AU172" s="177" t="s">
        <v>83</v>
      </c>
      <c r="AY172" s="17" t="s">
        <v>142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7" t="s">
        <v>81</v>
      </c>
      <c r="BK172" s="178">
        <f>ROUND(I172*H172,2)</f>
        <v>0</v>
      </c>
      <c r="BL172" s="17" t="s">
        <v>149</v>
      </c>
      <c r="BM172" s="177" t="s">
        <v>1042</v>
      </c>
    </row>
    <row r="173" spans="1:47" s="2" customFormat="1" ht="29.25">
      <c r="A173" s="32"/>
      <c r="B173" s="33"/>
      <c r="C173" s="32"/>
      <c r="D173" s="179" t="s">
        <v>151</v>
      </c>
      <c r="E173" s="32"/>
      <c r="F173" s="180" t="s">
        <v>1043</v>
      </c>
      <c r="G173" s="32"/>
      <c r="H173" s="32"/>
      <c r="I173" s="101"/>
      <c r="J173" s="32"/>
      <c r="K173" s="32"/>
      <c r="L173" s="33"/>
      <c r="M173" s="181"/>
      <c r="N173" s="182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151</v>
      </c>
      <c r="AU173" s="17" t="s">
        <v>83</v>
      </c>
    </row>
    <row r="174" spans="1:47" s="2" customFormat="1" ht="19.5">
      <c r="A174" s="32"/>
      <c r="B174" s="33"/>
      <c r="C174" s="32"/>
      <c r="D174" s="179" t="s">
        <v>167</v>
      </c>
      <c r="E174" s="32"/>
      <c r="F174" s="198" t="s">
        <v>1000</v>
      </c>
      <c r="G174" s="32"/>
      <c r="H174" s="32"/>
      <c r="I174" s="101"/>
      <c r="J174" s="32"/>
      <c r="K174" s="32"/>
      <c r="L174" s="33"/>
      <c r="M174" s="181"/>
      <c r="N174" s="182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167</v>
      </c>
      <c r="AU174" s="17" t="s">
        <v>83</v>
      </c>
    </row>
    <row r="175" spans="2:51" s="13" customFormat="1" ht="11.25">
      <c r="B175" s="183"/>
      <c r="D175" s="179" t="s">
        <v>153</v>
      </c>
      <c r="E175" s="184" t="s">
        <v>1</v>
      </c>
      <c r="F175" s="185" t="s">
        <v>1044</v>
      </c>
      <c r="H175" s="184" t="s">
        <v>1</v>
      </c>
      <c r="I175" s="186"/>
      <c r="L175" s="183"/>
      <c r="M175" s="187"/>
      <c r="N175" s="188"/>
      <c r="O175" s="188"/>
      <c r="P175" s="188"/>
      <c r="Q175" s="188"/>
      <c r="R175" s="188"/>
      <c r="S175" s="188"/>
      <c r="T175" s="189"/>
      <c r="AT175" s="184" t="s">
        <v>153</v>
      </c>
      <c r="AU175" s="184" t="s">
        <v>83</v>
      </c>
      <c r="AV175" s="13" t="s">
        <v>81</v>
      </c>
      <c r="AW175" s="13" t="s">
        <v>32</v>
      </c>
      <c r="AX175" s="13" t="s">
        <v>75</v>
      </c>
      <c r="AY175" s="184" t="s">
        <v>142</v>
      </c>
    </row>
    <row r="176" spans="2:51" s="14" customFormat="1" ht="11.25">
      <c r="B176" s="190"/>
      <c r="D176" s="179" t="s">
        <v>153</v>
      </c>
      <c r="E176" s="191" t="s">
        <v>1</v>
      </c>
      <c r="F176" s="192" t="s">
        <v>1045</v>
      </c>
      <c r="H176" s="193">
        <v>137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1" t="s">
        <v>153</v>
      </c>
      <c r="AU176" s="191" t="s">
        <v>83</v>
      </c>
      <c r="AV176" s="14" t="s">
        <v>83</v>
      </c>
      <c r="AW176" s="14" t="s">
        <v>32</v>
      </c>
      <c r="AX176" s="14" t="s">
        <v>81</v>
      </c>
      <c r="AY176" s="191" t="s">
        <v>142</v>
      </c>
    </row>
    <row r="177" spans="1:65" s="2" customFormat="1" ht="16.5" customHeight="1">
      <c r="A177" s="32"/>
      <c r="B177" s="165"/>
      <c r="C177" s="207" t="s">
        <v>243</v>
      </c>
      <c r="D177" s="207" t="s">
        <v>323</v>
      </c>
      <c r="E177" s="208" t="s">
        <v>1046</v>
      </c>
      <c r="F177" s="209" t="s">
        <v>1047</v>
      </c>
      <c r="G177" s="210" t="s">
        <v>331</v>
      </c>
      <c r="H177" s="211">
        <v>143.85</v>
      </c>
      <c r="I177" s="212"/>
      <c r="J177" s="213">
        <f>ROUND(I177*H177,2)</f>
        <v>0</v>
      </c>
      <c r="K177" s="209" t="s">
        <v>148</v>
      </c>
      <c r="L177" s="214"/>
      <c r="M177" s="215" t="s">
        <v>1</v>
      </c>
      <c r="N177" s="216" t="s">
        <v>40</v>
      </c>
      <c r="O177" s="58"/>
      <c r="P177" s="175">
        <f>O177*H177</f>
        <v>0</v>
      </c>
      <c r="Q177" s="175">
        <v>0.0483</v>
      </c>
      <c r="R177" s="175">
        <f>Q177*H177</f>
        <v>6.947955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204</v>
      </c>
      <c r="AT177" s="177" t="s">
        <v>323</v>
      </c>
      <c r="AU177" s="177" t="s">
        <v>83</v>
      </c>
      <c r="AY177" s="17" t="s">
        <v>142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81</v>
      </c>
      <c r="BK177" s="178">
        <f>ROUND(I177*H177,2)</f>
        <v>0</v>
      </c>
      <c r="BL177" s="17" t="s">
        <v>149</v>
      </c>
      <c r="BM177" s="177" t="s">
        <v>1048</v>
      </c>
    </row>
    <row r="178" spans="1:47" s="2" customFormat="1" ht="11.25">
      <c r="A178" s="32"/>
      <c r="B178" s="33"/>
      <c r="C178" s="32"/>
      <c r="D178" s="179" t="s">
        <v>151</v>
      </c>
      <c r="E178" s="32"/>
      <c r="F178" s="180" t="s">
        <v>1047</v>
      </c>
      <c r="G178" s="32"/>
      <c r="H178" s="32"/>
      <c r="I178" s="101"/>
      <c r="J178" s="32"/>
      <c r="K178" s="32"/>
      <c r="L178" s="33"/>
      <c r="M178" s="181"/>
      <c r="N178" s="182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151</v>
      </c>
      <c r="AU178" s="17" t="s">
        <v>83</v>
      </c>
    </row>
    <row r="179" spans="2:51" s="14" customFormat="1" ht="11.25">
      <c r="B179" s="190"/>
      <c r="D179" s="179" t="s">
        <v>153</v>
      </c>
      <c r="F179" s="192" t="s">
        <v>1049</v>
      </c>
      <c r="H179" s="193">
        <v>143.85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153</v>
      </c>
      <c r="AU179" s="191" t="s">
        <v>83</v>
      </c>
      <c r="AV179" s="14" t="s">
        <v>83</v>
      </c>
      <c r="AW179" s="14" t="s">
        <v>3</v>
      </c>
      <c r="AX179" s="14" t="s">
        <v>81</v>
      </c>
      <c r="AY179" s="191" t="s">
        <v>142</v>
      </c>
    </row>
    <row r="180" spans="1:65" s="2" customFormat="1" ht="21.75" customHeight="1">
      <c r="A180" s="32"/>
      <c r="B180" s="165"/>
      <c r="C180" s="166" t="s">
        <v>8</v>
      </c>
      <c r="D180" s="166" t="s">
        <v>144</v>
      </c>
      <c r="E180" s="167" t="s">
        <v>1050</v>
      </c>
      <c r="F180" s="168" t="s">
        <v>1051</v>
      </c>
      <c r="G180" s="169" t="s">
        <v>331</v>
      </c>
      <c r="H180" s="170">
        <v>580</v>
      </c>
      <c r="I180" s="171"/>
      <c r="J180" s="172">
        <f>ROUND(I180*H180,2)</f>
        <v>0</v>
      </c>
      <c r="K180" s="168" t="s">
        <v>148</v>
      </c>
      <c r="L180" s="33"/>
      <c r="M180" s="173" t="s">
        <v>1</v>
      </c>
      <c r="N180" s="174" t="s">
        <v>40</v>
      </c>
      <c r="O180" s="58"/>
      <c r="P180" s="175">
        <f>O180*H180</f>
        <v>0</v>
      </c>
      <c r="Q180" s="175">
        <v>0.1295</v>
      </c>
      <c r="R180" s="175">
        <f>Q180*H180</f>
        <v>75.11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149</v>
      </c>
      <c r="AT180" s="177" t="s">
        <v>144</v>
      </c>
      <c r="AU180" s="177" t="s">
        <v>83</v>
      </c>
      <c r="AY180" s="17" t="s">
        <v>142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7" t="s">
        <v>81</v>
      </c>
      <c r="BK180" s="178">
        <f>ROUND(I180*H180,2)</f>
        <v>0</v>
      </c>
      <c r="BL180" s="17" t="s">
        <v>149</v>
      </c>
      <c r="BM180" s="177" t="s">
        <v>1052</v>
      </c>
    </row>
    <row r="181" spans="1:47" s="2" customFormat="1" ht="29.25">
      <c r="A181" s="32"/>
      <c r="B181" s="33"/>
      <c r="C181" s="32"/>
      <c r="D181" s="179" t="s">
        <v>151</v>
      </c>
      <c r="E181" s="32"/>
      <c r="F181" s="180" t="s">
        <v>1053</v>
      </c>
      <c r="G181" s="32"/>
      <c r="H181" s="32"/>
      <c r="I181" s="101"/>
      <c r="J181" s="32"/>
      <c r="K181" s="32"/>
      <c r="L181" s="33"/>
      <c r="M181" s="181"/>
      <c r="N181" s="182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151</v>
      </c>
      <c r="AU181" s="17" t="s">
        <v>83</v>
      </c>
    </row>
    <row r="182" spans="1:47" s="2" customFormat="1" ht="19.5">
      <c r="A182" s="32"/>
      <c r="B182" s="33"/>
      <c r="C182" s="32"/>
      <c r="D182" s="179" t="s">
        <v>167</v>
      </c>
      <c r="E182" s="32"/>
      <c r="F182" s="198" t="s">
        <v>1000</v>
      </c>
      <c r="G182" s="32"/>
      <c r="H182" s="32"/>
      <c r="I182" s="101"/>
      <c r="J182" s="32"/>
      <c r="K182" s="32"/>
      <c r="L182" s="33"/>
      <c r="M182" s="181"/>
      <c r="N182" s="182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167</v>
      </c>
      <c r="AU182" s="17" t="s">
        <v>83</v>
      </c>
    </row>
    <row r="183" spans="2:51" s="13" customFormat="1" ht="11.25">
      <c r="B183" s="183"/>
      <c r="D183" s="179" t="s">
        <v>153</v>
      </c>
      <c r="E183" s="184" t="s">
        <v>1</v>
      </c>
      <c r="F183" s="185" t="s">
        <v>1039</v>
      </c>
      <c r="H183" s="184" t="s">
        <v>1</v>
      </c>
      <c r="I183" s="186"/>
      <c r="L183" s="183"/>
      <c r="M183" s="187"/>
      <c r="N183" s="188"/>
      <c r="O183" s="188"/>
      <c r="P183" s="188"/>
      <c r="Q183" s="188"/>
      <c r="R183" s="188"/>
      <c r="S183" s="188"/>
      <c r="T183" s="189"/>
      <c r="AT183" s="184" t="s">
        <v>153</v>
      </c>
      <c r="AU183" s="184" t="s">
        <v>83</v>
      </c>
      <c r="AV183" s="13" t="s">
        <v>81</v>
      </c>
      <c r="AW183" s="13" t="s">
        <v>32</v>
      </c>
      <c r="AX183" s="13" t="s">
        <v>75</v>
      </c>
      <c r="AY183" s="184" t="s">
        <v>142</v>
      </c>
    </row>
    <row r="184" spans="2:51" s="14" customFormat="1" ht="11.25">
      <c r="B184" s="190"/>
      <c r="D184" s="179" t="s">
        <v>153</v>
      </c>
      <c r="E184" s="191" t="s">
        <v>1</v>
      </c>
      <c r="F184" s="192" t="s">
        <v>1054</v>
      </c>
      <c r="H184" s="193">
        <v>580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1" t="s">
        <v>153</v>
      </c>
      <c r="AU184" s="191" t="s">
        <v>83</v>
      </c>
      <c r="AV184" s="14" t="s">
        <v>83</v>
      </c>
      <c r="AW184" s="14" t="s">
        <v>32</v>
      </c>
      <c r="AX184" s="14" t="s">
        <v>81</v>
      </c>
      <c r="AY184" s="191" t="s">
        <v>142</v>
      </c>
    </row>
    <row r="185" spans="1:65" s="2" customFormat="1" ht="16.5" customHeight="1">
      <c r="A185" s="32"/>
      <c r="B185" s="165"/>
      <c r="C185" s="207" t="s">
        <v>254</v>
      </c>
      <c r="D185" s="207" t="s">
        <v>323</v>
      </c>
      <c r="E185" s="208" t="s">
        <v>1055</v>
      </c>
      <c r="F185" s="209" t="s">
        <v>1056</v>
      </c>
      <c r="G185" s="210" t="s">
        <v>331</v>
      </c>
      <c r="H185" s="211">
        <v>609</v>
      </c>
      <c r="I185" s="212"/>
      <c r="J185" s="213">
        <f>ROUND(I185*H185,2)</f>
        <v>0</v>
      </c>
      <c r="K185" s="209" t="s">
        <v>148</v>
      </c>
      <c r="L185" s="214"/>
      <c r="M185" s="215" t="s">
        <v>1</v>
      </c>
      <c r="N185" s="216" t="s">
        <v>40</v>
      </c>
      <c r="O185" s="58"/>
      <c r="P185" s="175">
        <f>O185*H185</f>
        <v>0</v>
      </c>
      <c r="Q185" s="175">
        <v>0.046</v>
      </c>
      <c r="R185" s="175">
        <f>Q185*H185</f>
        <v>28.014</v>
      </c>
      <c r="S185" s="175">
        <v>0</v>
      </c>
      <c r="T185" s="17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204</v>
      </c>
      <c r="AT185" s="177" t="s">
        <v>323</v>
      </c>
      <c r="AU185" s="177" t="s">
        <v>83</v>
      </c>
      <c r="AY185" s="17" t="s">
        <v>142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7" t="s">
        <v>81</v>
      </c>
      <c r="BK185" s="178">
        <f>ROUND(I185*H185,2)</f>
        <v>0</v>
      </c>
      <c r="BL185" s="17" t="s">
        <v>149</v>
      </c>
      <c r="BM185" s="177" t="s">
        <v>1057</v>
      </c>
    </row>
    <row r="186" spans="1:47" s="2" customFormat="1" ht="11.25">
      <c r="A186" s="32"/>
      <c r="B186" s="33"/>
      <c r="C186" s="32"/>
      <c r="D186" s="179" t="s">
        <v>151</v>
      </c>
      <c r="E186" s="32"/>
      <c r="F186" s="180" t="s">
        <v>1056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151</v>
      </c>
      <c r="AU186" s="17" t="s">
        <v>83</v>
      </c>
    </row>
    <row r="187" spans="2:51" s="14" customFormat="1" ht="11.25">
      <c r="B187" s="190"/>
      <c r="D187" s="179" t="s">
        <v>153</v>
      </c>
      <c r="F187" s="192" t="s">
        <v>1058</v>
      </c>
      <c r="H187" s="193">
        <v>609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1" t="s">
        <v>153</v>
      </c>
      <c r="AU187" s="191" t="s">
        <v>83</v>
      </c>
      <c r="AV187" s="14" t="s">
        <v>83</v>
      </c>
      <c r="AW187" s="14" t="s">
        <v>3</v>
      </c>
      <c r="AX187" s="14" t="s">
        <v>81</v>
      </c>
      <c r="AY187" s="191" t="s">
        <v>142</v>
      </c>
    </row>
    <row r="188" spans="1:65" s="2" customFormat="1" ht="21.75" customHeight="1">
      <c r="A188" s="32"/>
      <c r="B188" s="165"/>
      <c r="C188" s="166" t="s">
        <v>264</v>
      </c>
      <c r="D188" s="166" t="s">
        <v>144</v>
      </c>
      <c r="E188" s="167" t="s">
        <v>906</v>
      </c>
      <c r="F188" s="168" t="s">
        <v>907</v>
      </c>
      <c r="G188" s="169" t="s">
        <v>336</v>
      </c>
      <c r="H188" s="170">
        <v>675</v>
      </c>
      <c r="I188" s="171"/>
      <c r="J188" s="172">
        <f>ROUND(I188*H188,2)</f>
        <v>0</v>
      </c>
      <c r="K188" s="168" t="s">
        <v>148</v>
      </c>
      <c r="L188" s="33"/>
      <c r="M188" s="173" t="s">
        <v>1</v>
      </c>
      <c r="N188" s="174" t="s">
        <v>40</v>
      </c>
      <c r="O188" s="58"/>
      <c r="P188" s="175">
        <f>O188*H188</f>
        <v>0</v>
      </c>
      <c r="Q188" s="175">
        <v>0.00047</v>
      </c>
      <c r="R188" s="175">
        <f>Q188*H188</f>
        <v>0.31725</v>
      </c>
      <c r="S188" s="175">
        <v>0</v>
      </c>
      <c r="T188" s="17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149</v>
      </c>
      <c r="AT188" s="177" t="s">
        <v>144</v>
      </c>
      <c r="AU188" s="177" t="s">
        <v>83</v>
      </c>
      <c r="AY188" s="17" t="s">
        <v>142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7" t="s">
        <v>81</v>
      </c>
      <c r="BK188" s="178">
        <f>ROUND(I188*H188,2)</f>
        <v>0</v>
      </c>
      <c r="BL188" s="17" t="s">
        <v>149</v>
      </c>
      <c r="BM188" s="177" t="s">
        <v>1059</v>
      </c>
    </row>
    <row r="189" spans="1:47" s="2" customFormat="1" ht="19.5">
      <c r="A189" s="32"/>
      <c r="B189" s="33"/>
      <c r="C189" s="32"/>
      <c r="D189" s="179" t="s">
        <v>151</v>
      </c>
      <c r="E189" s="32"/>
      <c r="F189" s="180" t="s">
        <v>909</v>
      </c>
      <c r="G189" s="32"/>
      <c r="H189" s="32"/>
      <c r="I189" s="101"/>
      <c r="J189" s="32"/>
      <c r="K189" s="32"/>
      <c r="L189" s="33"/>
      <c r="M189" s="181"/>
      <c r="N189" s="182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151</v>
      </c>
      <c r="AU189" s="17" t="s">
        <v>83</v>
      </c>
    </row>
    <row r="190" spans="1:47" s="2" customFormat="1" ht="19.5">
      <c r="A190" s="32"/>
      <c r="B190" s="33"/>
      <c r="C190" s="32"/>
      <c r="D190" s="179" t="s">
        <v>167</v>
      </c>
      <c r="E190" s="32"/>
      <c r="F190" s="198" t="s">
        <v>1000</v>
      </c>
      <c r="G190" s="32"/>
      <c r="H190" s="32"/>
      <c r="I190" s="101"/>
      <c r="J190" s="32"/>
      <c r="K190" s="32"/>
      <c r="L190" s="33"/>
      <c r="M190" s="181"/>
      <c r="N190" s="182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167</v>
      </c>
      <c r="AU190" s="17" t="s">
        <v>83</v>
      </c>
    </row>
    <row r="191" spans="2:51" s="13" customFormat="1" ht="11.25">
      <c r="B191" s="183"/>
      <c r="D191" s="179" t="s">
        <v>153</v>
      </c>
      <c r="E191" s="184" t="s">
        <v>1</v>
      </c>
      <c r="F191" s="185" t="s">
        <v>1011</v>
      </c>
      <c r="H191" s="184" t="s">
        <v>1</v>
      </c>
      <c r="I191" s="186"/>
      <c r="L191" s="183"/>
      <c r="M191" s="187"/>
      <c r="N191" s="188"/>
      <c r="O191" s="188"/>
      <c r="P191" s="188"/>
      <c r="Q191" s="188"/>
      <c r="R191" s="188"/>
      <c r="S191" s="188"/>
      <c r="T191" s="189"/>
      <c r="AT191" s="184" t="s">
        <v>153</v>
      </c>
      <c r="AU191" s="184" t="s">
        <v>83</v>
      </c>
      <c r="AV191" s="13" t="s">
        <v>81</v>
      </c>
      <c r="AW191" s="13" t="s">
        <v>32</v>
      </c>
      <c r="AX191" s="13" t="s">
        <v>75</v>
      </c>
      <c r="AY191" s="184" t="s">
        <v>142</v>
      </c>
    </row>
    <row r="192" spans="2:51" s="14" customFormat="1" ht="11.25">
      <c r="B192" s="190"/>
      <c r="D192" s="179" t="s">
        <v>153</v>
      </c>
      <c r="E192" s="191" t="s">
        <v>1</v>
      </c>
      <c r="F192" s="192" t="s">
        <v>1012</v>
      </c>
      <c r="H192" s="193">
        <v>450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1" t="s">
        <v>153</v>
      </c>
      <c r="AU192" s="191" t="s">
        <v>83</v>
      </c>
      <c r="AV192" s="14" t="s">
        <v>83</v>
      </c>
      <c r="AW192" s="14" t="s">
        <v>32</v>
      </c>
      <c r="AX192" s="14" t="s">
        <v>75</v>
      </c>
      <c r="AY192" s="191" t="s">
        <v>142</v>
      </c>
    </row>
    <row r="193" spans="2:51" s="13" customFormat="1" ht="11.25">
      <c r="B193" s="183"/>
      <c r="D193" s="179" t="s">
        <v>153</v>
      </c>
      <c r="E193" s="184" t="s">
        <v>1</v>
      </c>
      <c r="F193" s="185" t="s">
        <v>1013</v>
      </c>
      <c r="H193" s="184" t="s">
        <v>1</v>
      </c>
      <c r="I193" s="186"/>
      <c r="L193" s="183"/>
      <c r="M193" s="187"/>
      <c r="N193" s="188"/>
      <c r="O193" s="188"/>
      <c r="P193" s="188"/>
      <c r="Q193" s="188"/>
      <c r="R193" s="188"/>
      <c r="S193" s="188"/>
      <c r="T193" s="189"/>
      <c r="AT193" s="184" t="s">
        <v>153</v>
      </c>
      <c r="AU193" s="184" t="s">
        <v>83</v>
      </c>
      <c r="AV193" s="13" t="s">
        <v>81</v>
      </c>
      <c r="AW193" s="13" t="s">
        <v>32</v>
      </c>
      <c r="AX193" s="13" t="s">
        <v>75</v>
      </c>
      <c r="AY193" s="184" t="s">
        <v>142</v>
      </c>
    </row>
    <row r="194" spans="2:51" s="14" customFormat="1" ht="11.25">
      <c r="B194" s="190"/>
      <c r="D194" s="179" t="s">
        <v>153</v>
      </c>
      <c r="E194" s="191" t="s">
        <v>1</v>
      </c>
      <c r="F194" s="192" t="s">
        <v>1014</v>
      </c>
      <c r="H194" s="193">
        <v>225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153</v>
      </c>
      <c r="AU194" s="191" t="s">
        <v>83</v>
      </c>
      <c r="AV194" s="14" t="s">
        <v>83</v>
      </c>
      <c r="AW194" s="14" t="s">
        <v>32</v>
      </c>
      <c r="AX194" s="14" t="s">
        <v>75</v>
      </c>
      <c r="AY194" s="191" t="s">
        <v>142</v>
      </c>
    </row>
    <row r="195" spans="2:51" s="15" customFormat="1" ht="11.25">
      <c r="B195" s="199"/>
      <c r="D195" s="179" t="s">
        <v>153</v>
      </c>
      <c r="E195" s="200" t="s">
        <v>1</v>
      </c>
      <c r="F195" s="201" t="s">
        <v>180</v>
      </c>
      <c r="H195" s="202">
        <v>675</v>
      </c>
      <c r="I195" s="203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0" t="s">
        <v>153</v>
      </c>
      <c r="AU195" s="200" t="s">
        <v>83</v>
      </c>
      <c r="AV195" s="15" t="s">
        <v>149</v>
      </c>
      <c r="AW195" s="15" t="s">
        <v>32</v>
      </c>
      <c r="AX195" s="15" t="s">
        <v>81</v>
      </c>
      <c r="AY195" s="200" t="s">
        <v>142</v>
      </c>
    </row>
    <row r="196" spans="2:63" s="12" customFormat="1" ht="22.9" customHeight="1">
      <c r="B196" s="152"/>
      <c r="D196" s="153" t="s">
        <v>74</v>
      </c>
      <c r="E196" s="163" t="s">
        <v>957</v>
      </c>
      <c r="F196" s="163" t="s">
        <v>958</v>
      </c>
      <c r="I196" s="155"/>
      <c r="J196" s="164">
        <f>BK196</f>
        <v>0</v>
      </c>
      <c r="L196" s="152"/>
      <c r="M196" s="157"/>
      <c r="N196" s="158"/>
      <c r="O196" s="158"/>
      <c r="P196" s="159">
        <f>SUM(P197:P198)</f>
        <v>0</v>
      </c>
      <c r="Q196" s="158"/>
      <c r="R196" s="159">
        <f>SUM(R197:R198)</f>
        <v>0</v>
      </c>
      <c r="S196" s="158"/>
      <c r="T196" s="160">
        <f>SUM(T197:T198)</f>
        <v>0</v>
      </c>
      <c r="AR196" s="153" t="s">
        <v>81</v>
      </c>
      <c r="AT196" s="161" t="s">
        <v>74</v>
      </c>
      <c r="AU196" s="161" t="s">
        <v>81</v>
      </c>
      <c r="AY196" s="153" t="s">
        <v>142</v>
      </c>
      <c r="BK196" s="162">
        <f>SUM(BK197:BK198)</f>
        <v>0</v>
      </c>
    </row>
    <row r="197" spans="1:65" s="2" customFormat="1" ht="21.75" customHeight="1">
      <c r="A197" s="32"/>
      <c r="B197" s="165"/>
      <c r="C197" s="166" t="s">
        <v>269</v>
      </c>
      <c r="D197" s="166" t="s">
        <v>144</v>
      </c>
      <c r="E197" s="167" t="s">
        <v>1060</v>
      </c>
      <c r="F197" s="168" t="s">
        <v>1061</v>
      </c>
      <c r="G197" s="169" t="s">
        <v>304</v>
      </c>
      <c r="H197" s="170">
        <v>131.679</v>
      </c>
      <c r="I197" s="171"/>
      <c r="J197" s="172">
        <f>ROUND(I197*H197,2)</f>
        <v>0</v>
      </c>
      <c r="K197" s="168" t="s">
        <v>148</v>
      </c>
      <c r="L197" s="33"/>
      <c r="M197" s="173" t="s">
        <v>1</v>
      </c>
      <c r="N197" s="174" t="s">
        <v>40</v>
      </c>
      <c r="O197" s="58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149</v>
      </c>
      <c r="AT197" s="177" t="s">
        <v>144</v>
      </c>
      <c r="AU197" s="177" t="s">
        <v>83</v>
      </c>
      <c r="AY197" s="17" t="s">
        <v>142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7" t="s">
        <v>81</v>
      </c>
      <c r="BK197" s="178">
        <f>ROUND(I197*H197,2)</f>
        <v>0</v>
      </c>
      <c r="BL197" s="17" t="s">
        <v>149</v>
      </c>
      <c r="BM197" s="177" t="s">
        <v>1062</v>
      </c>
    </row>
    <row r="198" spans="1:47" s="2" customFormat="1" ht="29.25">
      <c r="A198" s="32"/>
      <c r="B198" s="33"/>
      <c r="C198" s="32"/>
      <c r="D198" s="179" t="s">
        <v>151</v>
      </c>
      <c r="E198" s="32"/>
      <c r="F198" s="180" t="s">
        <v>1063</v>
      </c>
      <c r="G198" s="32"/>
      <c r="H198" s="32"/>
      <c r="I198" s="101"/>
      <c r="J198" s="32"/>
      <c r="K198" s="32"/>
      <c r="L198" s="33"/>
      <c r="M198" s="221"/>
      <c r="N198" s="222"/>
      <c r="O198" s="223"/>
      <c r="P198" s="223"/>
      <c r="Q198" s="223"/>
      <c r="R198" s="223"/>
      <c r="S198" s="223"/>
      <c r="T198" s="224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151</v>
      </c>
      <c r="AU198" s="17" t="s">
        <v>83</v>
      </c>
    </row>
    <row r="199" spans="1:31" s="2" customFormat="1" ht="6.95" customHeight="1">
      <c r="A199" s="32"/>
      <c r="B199" s="47"/>
      <c r="C199" s="48"/>
      <c r="D199" s="48"/>
      <c r="E199" s="48"/>
      <c r="F199" s="48"/>
      <c r="G199" s="48"/>
      <c r="H199" s="48"/>
      <c r="I199" s="125"/>
      <c r="J199" s="48"/>
      <c r="K199" s="48"/>
      <c r="L199" s="33"/>
      <c r="M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</sheetData>
  <autoFilter ref="C125:K19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1064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ROUND((SUM(BE126:BE240)),2)</f>
        <v>0</v>
      </c>
      <c r="G35" s="32"/>
      <c r="H35" s="32"/>
      <c r="I35" s="112">
        <v>0.21</v>
      </c>
      <c r="J35" s="111">
        <f>ROUND(((SUM(BE126:BE240))*I35),2)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ROUND((SUM(BF126:BF240)),2)</f>
        <v>0</v>
      </c>
      <c r="G36" s="32"/>
      <c r="H36" s="32"/>
      <c r="I36" s="112">
        <v>0.15</v>
      </c>
      <c r="J36" s="111">
        <f>ROUND(((SUM(BF126:BF240))*I36),2)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ROUND((SUM(BG126:BG240)),2)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ROUND((SUM(BH126:BH240)),2)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ROUND((SUM(BI126:BI240)),2)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003 - SO 03 Mobiliář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J127</f>
        <v>0</v>
      </c>
      <c r="L99" s="131"/>
    </row>
    <row r="100" spans="2:12" s="10" customFormat="1" ht="19.9" customHeight="1">
      <c r="B100" s="136"/>
      <c r="D100" s="137" t="s">
        <v>115</v>
      </c>
      <c r="E100" s="138"/>
      <c r="F100" s="138"/>
      <c r="G100" s="138"/>
      <c r="H100" s="138"/>
      <c r="I100" s="139"/>
      <c r="J100" s="140">
        <f>J128</f>
        <v>0</v>
      </c>
      <c r="L100" s="136"/>
    </row>
    <row r="101" spans="2:12" s="10" customFormat="1" ht="19.9" customHeight="1">
      <c r="B101" s="136"/>
      <c r="D101" s="137" t="s">
        <v>118</v>
      </c>
      <c r="E101" s="138"/>
      <c r="F101" s="138"/>
      <c r="G101" s="138"/>
      <c r="H101" s="138"/>
      <c r="I101" s="139"/>
      <c r="J101" s="140">
        <f>J159</f>
        <v>0</v>
      </c>
      <c r="L101" s="136"/>
    </row>
    <row r="102" spans="2:12" s="10" customFormat="1" ht="19.9" customHeight="1">
      <c r="B102" s="136"/>
      <c r="D102" s="137" t="s">
        <v>995</v>
      </c>
      <c r="E102" s="138"/>
      <c r="F102" s="138"/>
      <c r="G102" s="138"/>
      <c r="H102" s="138"/>
      <c r="I102" s="139"/>
      <c r="J102" s="140">
        <f>J172</f>
        <v>0</v>
      </c>
      <c r="L102" s="136"/>
    </row>
    <row r="103" spans="2:12" s="10" customFormat="1" ht="19.9" customHeight="1">
      <c r="B103" s="136"/>
      <c r="D103" s="137" t="s">
        <v>1065</v>
      </c>
      <c r="E103" s="138"/>
      <c r="F103" s="138"/>
      <c r="G103" s="138"/>
      <c r="H103" s="138"/>
      <c r="I103" s="139"/>
      <c r="J103" s="140">
        <f>J178</f>
        <v>0</v>
      </c>
      <c r="L103" s="136"/>
    </row>
    <row r="104" spans="2:12" s="10" customFormat="1" ht="19.9" customHeight="1">
      <c r="B104" s="136"/>
      <c r="D104" s="137" t="s">
        <v>121</v>
      </c>
      <c r="E104" s="138"/>
      <c r="F104" s="138"/>
      <c r="G104" s="138"/>
      <c r="H104" s="138"/>
      <c r="I104" s="139"/>
      <c r="J104" s="140">
        <f>J184</f>
        <v>0</v>
      </c>
      <c r="L104" s="136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5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6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127</v>
      </c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68" t="str">
        <f>E7</f>
        <v>Revitalizace rybníků ve Výškovicích</v>
      </c>
      <c r="F114" s="269"/>
      <c r="G114" s="269"/>
      <c r="H114" s="269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105</v>
      </c>
      <c r="I115" s="98"/>
      <c r="L115" s="20"/>
    </row>
    <row r="116" spans="1:31" s="2" customFormat="1" ht="16.5" customHeight="1">
      <c r="A116" s="32"/>
      <c r="B116" s="33"/>
      <c r="C116" s="32"/>
      <c r="D116" s="32"/>
      <c r="E116" s="268" t="s">
        <v>106</v>
      </c>
      <c r="F116" s="270"/>
      <c r="G116" s="270"/>
      <c r="H116" s="270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107</v>
      </c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5" t="str">
        <f>E11</f>
        <v>003 - SO 03 Mobiliář</v>
      </c>
      <c r="F118" s="270"/>
      <c r="G118" s="270"/>
      <c r="H118" s="270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 xml:space="preserve"> </v>
      </c>
      <c r="G120" s="32"/>
      <c r="H120" s="32"/>
      <c r="I120" s="102" t="s">
        <v>22</v>
      </c>
      <c r="J120" s="55" t="str">
        <f>IF(J14="","",J14)</f>
        <v>17. 4. 2019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15" customHeight="1">
      <c r="A122" s="32"/>
      <c r="B122" s="33"/>
      <c r="C122" s="27" t="s">
        <v>24</v>
      </c>
      <c r="D122" s="32"/>
      <c r="E122" s="32"/>
      <c r="F122" s="25" t="str">
        <f>E17</f>
        <v>Statutární město Ostrava, MO Ostrava-Jih</v>
      </c>
      <c r="G122" s="32"/>
      <c r="H122" s="32"/>
      <c r="I122" s="102" t="s">
        <v>30</v>
      </c>
      <c r="J122" s="30" t="str">
        <f>E23</f>
        <v>Sweco Hydroprojekt a.s., divize Morava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102" t="s">
        <v>33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101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41"/>
      <c r="B125" s="142"/>
      <c r="C125" s="143" t="s">
        <v>128</v>
      </c>
      <c r="D125" s="144" t="s">
        <v>60</v>
      </c>
      <c r="E125" s="144" t="s">
        <v>56</v>
      </c>
      <c r="F125" s="144" t="s">
        <v>57</v>
      </c>
      <c r="G125" s="144" t="s">
        <v>129</v>
      </c>
      <c r="H125" s="144" t="s">
        <v>130</v>
      </c>
      <c r="I125" s="145" t="s">
        <v>131</v>
      </c>
      <c r="J125" s="144" t="s">
        <v>111</v>
      </c>
      <c r="K125" s="146" t="s">
        <v>132</v>
      </c>
      <c r="L125" s="147"/>
      <c r="M125" s="62" t="s">
        <v>1</v>
      </c>
      <c r="N125" s="63" t="s">
        <v>39</v>
      </c>
      <c r="O125" s="63" t="s">
        <v>133</v>
      </c>
      <c r="P125" s="63" t="s">
        <v>134</v>
      </c>
      <c r="Q125" s="63" t="s">
        <v>135</v>
      </c>
      <c r="R125" s="63" t="s">
        <v>136</v>
      </c>
      <c r="S125" s="63" t="s">
        <v>137</v>
      </c>
      <c r="T125" s="64" t="s">
        <v>138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63" s="2" customFormat="1" ht="22.9" customHeight="1">
      <c r="A126" s="32"/>
      <c r="B126" s="33"/>
      <c r="C126" s="69" t="s">
        <v>139</v>
      </c>
      <c r="D126" s="32"/>
      <c r="E126" s="32"/>
      <c r="F126" s="32"/>
      <c r="G126" s="32"/>
      <c r="H126" s="32"/>
      <c r="I126" s="101"/>
      <c r="J126" s="148">
        <f>BK126</f>
        <v>0</v>
      </c>
      <c r="K126" s="32"/>
      <c r="L126" s="33"/>
      <c r="M126" s="65"/>
      <c r="N126" s="56"/>
      <c r="O126" s="66"/>
      <c r="P126" s="149">
        <f>P127</f>
        <v>0</v>
      </c>
      <c r="Q126" s="66"/>
      <c r="R126" s="149">
        <f>R127</f>
        <v>119.249527</v>
      </c>
      <c r="S126" s="66"/>
      <c r="T126" s="150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113</v>
      </c>
      <c r="BK126" s="151">
        <f>BK127</f>
        <v>0</v>
      </c>
    </row>
    <row r="127" spans="2:63" s="12" customFormat="1" ht="25.9" customHeight="1">
      <c r="B127" s="152"/>
      <c r="D127" s="153" t="s">
        <v>74</v>
      </c>
      <c r="E127" s="154" t="s">
        <v>140</v>
      </c>
      <c r="F127" s="154" t="s">
        <v>141</v>
      </c>
      <c r="I127" s="155"/>
      <c r="J127" s="156">
        <f>BK127</f>
        <v>0</v>
      </c>
      <c r="L127" s="152"/>
      <c r="M127" s="157"/>
      <c r="N127" s="158"/>
      <c r="O127" s="158"/>
      <c r="P127" s="159">
        <f>P128+P159+P172+P178+P184</f>
        <v>0</v>
      </c>
      <c r="Q127" s="158"/>
      <c r="R127" s="159">
        <f>R128+R159+R172+R178+R184</f>
        <v>119.249527</v>
      </c>
      <c r="S127" s="158"/>
      <c r="T127" s="160">
        <f>T128+T159+T172+T178+T184</f>
        <v>0</v>
      </c>
      <c r="AR127" s="153" t="s">
        <v>81</v>
      </c>
      <c r="AT127" s="161" t="s">
        <v>74</v>
      </c>
      <c r="AU127" s="161" t="s">
        <v>75</v>
      </c>
      <c r="AY127" s="153" t="s">
        <v>142</v>
      </c>
      <c r="BK127" s="162">
        <f>BK128+BK159+BK172+BK178+BK184</f>
        <v>0</v>
      </c>
    </row>
    <row r="128" spans="2:63" s="12" customFormat="1" ht="22.9" customHeight="1">
      <c r="B128" s="152"/>
      <c r="D128" s="153" t="s">
        <v>74</v>
      </c>
      <c r="E128" s="163" t="s">
        <v>81</v>
      </c>
      <c r="F128" s="163" t="s">
        <v>143</v>
      </c>
      <c r="I128" s="155"/>
      <c r="J128" s="164">
        <f>BK128</f>
        <v>0</v>
      </c>
      <c r="L128" s="152"/>
      <c r="M128" s="157"/>
      <c r="N128" s="158"/>
      <c r="O128" s="158"/>
      <c r="P128" s="159">
        <f>SUM(P129:P158)</f>
        <v>0</v>
      </c>
      <c r="Q128" s="158"/>
      <c r="R128" s="159">
        <f>SUM(R129:R158)</f>
        <v>17</v>
      </c>
      <c r="S128" s="158"/>
      <c r="T128" s="160">
        <f>SUM(T129:T158)</f>
        <v>0</v>
      </c>
      <c r="AR128" s="153" t="s">
        <v>81</v>
      </c>
      <c r="AT128" s="161" t="s">
        <v>74</v>
      </c>
      <c r="AU128" s="161" t="s">
        <v>81</v>
      </c>
      <c r="AY128" s="153" t="s">
        <v>142</v>
      </c>
      <c r="BK128" s="162">
        <f>SUM(BK129:BK158)</f>
        <v>0</v>
      </c>
    </row>
    <row r="129" spans="1:65" s="2" customFormat="1" ht="21.75" customHeight="1">
      <c r="A129" s="32"/>
      <c r="B129" s="165"/>
      <c r="C129" s="166" t="s">
        <v>81</v>
      </c>
      <c r="D129" s="166" t="s">
        <v>144</v>
      </c>
      <c r="E129" s="167" t="s">
        <v>1066</v>
      </c>
      <c r="F129" s="168" t="s">
        <v>1067</v>
      </c>
      <c r="G129" s="169" t="s">
        <v>164</v>
      </c>
      <c r="H129" s="170">
        <v>52.73</v>
      </c>
      <c r="I129" s="171"/>
      <c r="J129" s="172">
        <f>ROUND(I129*H129,2)</f>
        <v>0</v>
      </c>
      <c r="K129" s="168" t="s">
        <v>148</v>
      </c>
      <c r="L129" s="33"/>
      <c r="M129" s="173" t="s">
        <v>1</v>
      </c>
      <c r="N129" s="174" t="s">
        <v>40</v>
      </c>
      <c r="O129" s="58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149</v>
      </c>
      <c r="AT129" s="177" t="s">
        <v>144</v>
      </c>
      <c r="AU129" s="177" t="s">
        <v>83</v>
      </c>
      <c r="AY129" s="17" t="s">
        <v>142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7" t="s">
        <v>81</v>
      </c>
      <c r="BK129" s="178">
        <f>ROUND(I129*H129,2)</f>
        <v>0</v>
      </c>
      <c r="BL129" s="17" t="s">
        <v>149</v>
      </c>
      <c r="BM129" s="177" t="s">
        <v>1068</v>
      </c>
    </row>
    <row r="130" spans="1:47" s="2" customFormat="1" ht="29.25">
      <c r="A130" s="32"/>
      <c r="B130" s="33"/>
      <c r="C130" s="32"/>
      <c r="D130" s="179" t="s">
        <v>151</v>
      </c>
      <c r="E130" s="32"/>
      <c r="F130" s="180" t="s">
        <v>1069</v>
      </c>
      <c r="G130" s="32"/>
      <c r="H130" s="32"/>
      <c r="I130" s="101"/>
      <c r="J130" s="32"/>
      <c r="K130" s="32"/>
      <c r="L130" s="33"/>
      <c r="M130" s="181"/>
      <c r="N130" s="182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151</v>
      </c>
      <c r="AU130" s="17" t="s">
        <v>83</v>
      </c>
    </row>
    <row r="131" spans="1:47" s="2" customFormat="1" ht="19.5">
      <c r="A131" s="32"/>
      <c r="B131" s="33"/>
      <c r="C131" s="32"/>
      <c r="D131" s="179" t="s">
        <v>167</v>
      </c>
      <c r="E131" s="32"/>
      <c r="F131" s="198" t="s">
        <v>1070</v>
      </c>
      <c r="G131" s="32"/>
      <c r="H131" s="32"/>
      <c r="I131" s="101"/>
      <c r="J131" s="32"/>
      <c r="K131" s="32"/>
      <c r="L131" s="33"/>
      <c r="M131" s="181"/>
      <c r="N131" s="182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167</v>
      </c>
      <c r="AU131" s="17" t="s">
        <v>83</v>
      </c>
    </row>
    <row r="132" spans="2:51" s="13" customFormat="1" ht="11.25">
      <c r="B132" s="183"/>
      <c r="D132" s="179" t="s">
        <v>153</v>
      </c>
      <c r="E132" s="184" t="s">
        <v>1</v>
      </c>
      <c r="F132" s="185" t="s">
        <v>1071</v>
      </c>
      <c r="H132" s="184" t="s">
        <v>1</v>
      </c>
      <c r="I132" s="186"/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153</v>
      </c>
      <c r="AU132" s="184" t="s">
        <v>83</v>
      </c>
      <c r="AV132" s="13" t="s">
        <v>81</v>
      </c>
      <c r="AW132" s="13" t="s">
        <v>32</v>
      </c>
      <c r="AX132" s="13" t="s">
        <v>75</v>
      </c>
      <c r="AY132" s="184" t="s">
        <v>142</v>
      </c>
    </row>
    <row r="133" spans="2:51" s="14" customFormat="1" ht="11.25">
      <c r="B133" s="190"/>
      <c r="D133" s="179" t="s">
        <v>153</v>
      </c>
      <c r="E133" s="191" t="s">
        <v>1</v>
      </c>
      <c r="F133" s="192" t="s">
        <v>1072</v>
      </c>
      <c r="H133" s="193">
        <v>48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153</v>
      </c>
      <c r="AU133" s="191" t="s">
        <v>83</v>
      </c>
      <c r="AV133" s="14" t="s">
        <v>83</v>
      </c>
      <c r="AW133" s="14" t="s">
        <v>32</v>
      </c>
      <c r="AX133" s="14" t="s">
        <v>75</v>
      </c>
      <c r="AY133" s="191" t="s">
        <v>142</v>
      </c>
    </row>
    <row r="134" spans="2:51" s="13" customFormat="1" ht="11.25">
      <c r="B134" s="183"/>
      <c r="D134" s="179" t="s">
        <v>153</v>
      </c>
      <c r="E134" s="184" t="s">
        <v>1</v>
      </c>
      <c r="F134" s="185" t="s">
        <v>1073</v>
      </c>
      <c r="H134" s="184" t="s">
        <v>1</v>
      </c>
      <c r="I134" s="186"/>
      <c r="L134" s="183"/>
      <c r="M134" s="187"/>
      <c r="N134" s="188"/>
      <c r="O134" s="188"/>
      <c r="P134" s="188"/>
      <c r="Q134" s="188"/>
      <c r="R134" s="188"/>
      <c r="S134" s="188"/>
      <c r="T134" s="189"/>
      <c r="AT134" s="184" t="s">
        <v>153</v>
      </c>
      <c r="AU134" s="184" t="s">
        <v>83</v>
      </c>
      <c r="AV134" s="13" t="s">
        <v>81</v>
      </c>
      <c r="AW134" s="13" t="s">
        <v>32</v>
      </c>
      <c r="AX134" s="13" t="s">
        <v>75</v>
      </c>
      <c r="AY134" s="184" t="s">
        <v>142</v>
      </c>
    </row>
    <row r="135" spans="2:51" s="14" customFormat="1" ht="11.25">
      <c r="B135" s="190"/>
      <c r="D135" s="179" t="s">
        <v>153</v>
      </c>
      <c r="E135" s="191" t="s">
        <v>1</v>
      </c>
      <c r="F135" s="192" t="s">
        <v>1074</v>
      </c>
      <c r="H135" s="193">
        <v>4.73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1" t="s">
        <v>153</v>
      </c>
      <c r="AU135" s="191" t="s">
        <v>83</v>
      </c>
      <c r="AV135" s="14" t="s">
        <v>83</v>
      </c>
      <c r="AW135" s="14" t="s">
        <v>32</v>
      </c>
      <c r="AX135" s="14" t="s">
        <v>75</v>
      </c>
      <c r="AY135" s="191" t="s">
        <v>142</v>
      </c>
    </row>
    <row r="136" spans="2:51" s="15" customFormat="1" ht="11.25">
      <c r="B136" s="199"/>
      <c r="D136" s="179" t="s">
        <v>153</v>
      </c>
      <c r="E136" s="200" t="s">
        <v>1</v>
      </c>
      <c r="F136" s="201" t="s">
        <v>180</v>
      </c>
      <c r="H136" s="202">
        <v>52.730000000000004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153</v>
      </c>
      <c r="AU136" s="200" t="s">
        <v>83</v>
      </c>
      <c r="AV136" s="15" t="s">
        <v>149</v>
      </c>
      <c r="AW136" s="15" t="s">
        <v>32</v>
      </c>
      <c r="AX136" s="15" t="s">
        <v>81</v>
      </c>
      <c r="AY136" s="200" t="s">
        <v>142</v>
      </c>
    </row>
    <row r="137" spans="1:65" s="2" customFormat="1" ht="16.5" customHeight="1">
      <c r="A137" s="32"/>
      <c r="B137" s="165"/>
      <c r="C137" s="166" t="s">
        <v>83</v>
      </c>
      <c r="D137" s="166" t="s">
        <v>144</v>
      </c>
      <c r="E137" s="167" t="s">
        <v>1075</v>
      </c>
      <c r="F137" s="168" t="s">
        <v>1076</v>
      </c>
      <c r="G137" s="169" t="s">
        <v>164</v>
      </c>
      <c r="H137" s="170">
        <v>26.365</v>
      </c>
      <c r="I137" s="171"/>
      <c r="J137" s="172">
        <f>ROUND(I137*H137,2)</f>
        <v>0</v>
      </c>
      <c r="K137" s="168" t="s">
        <v>148</v>
      </c>
      <c r="L137" s="33"/>
      <c r="M137" s="173" t="s">
        <v>1</v>
      </c>
      <c r="N137" s="174" t="s">
        <v>40</v>
      </c>
      <c r="O137" s="58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7" t="s">
        <v>149</v>
      </c>
      <c r="AT137" s="177" t="s">
        <v>144</v>
      </c>
      <c r="AU137" s="177" t="s">
        <v>83</v>
      </c>
      <c r="AY137" s="17" t="s">
        <v>142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7" t="s">
        <v>81</v>
      </c>
      <c r="BK137" s="178">
        <f>ROUND(I137*H137,2)</f>
        <v>0</v>
      </c>
      <c r="BL137" s="17" t="s">
        <v>149</v>
      </c>
      <c r="BM137" s="177" t="s">
        <v>1077</v>
      </c>
    </row>
    <row r="138" spans="1:47" s="2" customFormat="1" ht="29.25">
      <c r="A138" s="32"/>
      <c r="B138" s="33"/>
      <c r="C138" s="32"/>
      <c r="D138" s="179" t="s">
        <v>151</v>
      </c>
      <c r="E138" s="32"/>
      <c r="F138" s="180" t="s">
        <v>1078</v>
      </c>
      <c r="G138" s="32"/>
      <c r="H138" s="32"/>
      <c r="I138" s="101"/>
      <c r="J138" s="32"/>
      <c r="K138" s="32"/>
      <c r="L138" s="33"/>
      <c r="M138" s="181"/>
      <c r="N138" s="182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151</v>
      </c>
      <c r="AU138" s="17" t="s">
        <v>83</v>
      </c>
    </row>
    <row r="139" spans="2:51" s="14" customFormat="1" ht="11.25">
      <c r="B139" s="190"/>
      <c r="D139" s="179" t="s">
        <v>153</v>
      </c>
      <c r="E139" s="191" t="s">
        <v>1</v>
      </c>
      <c r="F139" s="192" t="s">
        <v>1079</v>
      </c>
      <c r="H139" s="193">
        <v>26.365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153</v>
      </c>
      <c r="AU139" s="191" t="s">
        <v>83</v>
      </c>
      <c r="AV139" s="14" t="s">
        <v>83</v>
      </c>
      <c r="AW139" s="14" t="s">
        <v>32</v>
      </c>
      <c r="AX139" s="14" t="s">
        <v>81</v>
      </c>
      <c r="AY139" s="191" t="s">
        <v>142</v>
      </c>
    </row>
    <row r="140" spans="1:65" s="2" customFormat="1" ht="21.75" customHeight="1">
      <c r="A140" s="32"/>
      <c r="B140" s="165"/>
      <c r="C140" s="166" t="s">
        <v>161</v>
      </c>
      <c r="D140" s="166" t="s">
        <v>144</v>
      </c>
      <c r="E140" s="167" t="s">
        <v>255</v>
      </c>
      <c r="F140" s="168" t="s">
        <v>256</v>
      </c>
      <c r="G140" s="169" t="s">
        <v>164</v>
      </c>
      <c r="H140" s="170">
        <v>52.73</v>
      </c>
      <c r="I140" s="171"/>
      <c r="J140" s="172">
        <f>ROUND(I140*H140,2)</f>
        <v>0</v>
      </c>
      <c r="K140" s="168" t="s">
        <v>148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149</v>
      </c>
      <c r="AT140" s="177" t="s">
        <v>144</v>
      </c>
      <c r="AU140" s="177" t="s">
        <v>83</v>
      </c>
      <c r="AY140" s="17" t="s">
        <v>142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149</v>
      </c>
      <c r="BM140" s="177" t="s">
        <v>1080</v>
      </c>
    </row>
    <row r="141" spans="1:47" s="2" customFormat="1" ht="39">
      <c r="A141" s="32"/>
      <c r="B141" s="33"/>
      <c r="C141" s="32"/>
      <c r="D141" s="179" t="s">
        <v>151</v>
      </c>
      <c r="E141" s="32"/>
      <c r="F141" s="180" t="s">
        <v>258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151</v>
      </c>
      <c r="AU141" s="17" t="s">
        <v>83</v>
      </c>
    </row>
    <row r="142" spans="1:65" s="2" customFormat="1" ht="16.5" customHeight="1">
      <c r="A142" s="32"/>
      <c r="B142" s="165"/>
      <c r="C142" s="166" t="s">
        <v>149</v>
      </c>
      <c r="D142" s="166" t="s">
        <v>144</v>
      </c>
      <c r="E142" s="167" t="s">
        <v>297</v>
      </c>
      <c r="F142" s="168" t="s">
        <v>298</v>
      </c>
      <c r="G142" s="169" t="s">
        <v>164</v>
      </c>
      <c r="H142" s="170">
        <v>52.73</v>
      </c>
      <c r="I142" s="171"/>
      <c r="J142" s="172">
        <f>ROUND(I142*H142,2)</f>
        <v>0</v>
      </c>
      <c r="K142" s="168" t="s">
        <v>148</v>
      </c>
      <c r="L142" s="33"/>
      <c r="M142" s="173" t="s">
        <v>1</v>
      </c>
      <c r="N142" s="174" t="s">
        <v>40</v>
      </c>
      <c r="O142" s="58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149</v>
      </c>
      <c r="AT142" s="177" t="s">
        <v>144</v>
      </c>
      <c r="AU142" s="177" t="s">
        <v>83</v>
      </c>
      <c r="AY142" s="17" t="s">
        <v>142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7" t="s">
        <v>81</v>
      </c>
      <c r="BK142" s="178">
        <f>ROUND(I142*H142,2)</f>
        <v>0</v>
      </c>
      <c r="BL142" s="17" t="s">
        <v>149</v>
      </c>
      <c r="BM142" s="177" t="s">
        <v>1081</v>
      </c>
    </row>
    <row r="143" spans="1:47" s="2" customFormat="1" ht="11.25">
      <c r="A143" s="32"/>
      <c r="B143" s="33"/>
      <c r="C143" s="32"/>
      <c r="D143" s="179" t="s">
        <v>151</v>
      </c>
      <c r="E143" s="32"/>
      <c r="F143" s="180" t="s">
        <v>300</v>
      </c>
      <c r="G143" s="32"/>
      <c r="H143" s="32"/>
      <c r="I143" s="101"/>
      <c r="J143" s="32"/>
      <c r="K143" s="32"/>
      <c r="L143" s="33"/>
      <c r="M143" s="181"/>
      <c r="N143" s="182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151</v>
      </c>
      <c r="AU143" s="17" t="s">
        <v>83</v>
      </c>
    </row>
    <row r="144" spans="1:65" s="2" customFormat="1" ht="21.75" customHeight="1">
      <c r="A144" s="32"/>
      <c r="B144" s="165"/>
      <c r="C144" s="166" t="s">
        <v>181</v>
      </c>
      <c r="D144" s="166" t="s">
        <v>144</v>
      </c>
      <c r="E144" s="167" t="s">
        <v>302</v>
      </c>
      <c r="F144" s="168" t="s">
        <v>303</v>
      </c>
      <c r="G144" s="169" t="s">
        <v>304</v>
      </c>
      <c r="H144" s="170">
        <v>52.73</v>
      </c>
      <c r="I144" s="171"/>
      <c r="J144" s="172">
        <f>ROUND(I144*H144,2)</f>
        <v>0</v>
      </c>
      <c r="K144" s="168" t="s">
        <v>148</v>
      </c>
      <c r="L144" s="33"/>
      <c r="M144" s="173" t="s">
        <v>1</v>
      </c>
      <c r="N144" s="174" t="s">
        <v>40</v>
      </c>
      <c r="O144" s="58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149</v>
      </c>
      <c r="AT144" s="177" t="s">
        <v>144</v>
      </c>
      <c r="AU144" s="177" t="s">
        <v>83</v>
      </c>
      <c r="AY144" s="17" t="s">
        <v>142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7" t="s">
        <v>81</v>
      </c>
      <c r="BK144" s="178">
        <f>ROUND(I144*H144,2)</f>
        <v>0</v>
      </c>
      <c r="BL144" s="17" t="s">
        <v>149</v>
      </c>
      <c r="BM144" s="177" t="s">
        <v>1082</v>
      </c>
    </row>
    <row r="145" spans="1:47" s="2" customFormat="1" ht="29.25">
      <c r="A145" s="32"/>
      <c r="B145" s="33"/>
      <c r="C145" s="32"/>
      <c r="D145" s="179" t="s">
        <v>151</v>
      </c>
      <c r="E145" s="32"/>
      <c r="F145" s="180" t="s">
        <v>306</v>
      </c>
      <c r="G145" s="32"/>
      <c r="H145" s="32"/>
      <c r="I145" s="101"/>
      <c r="J145" s="32"/>
      <c r="K145" s="32"/>
      <c r="L145" s="33"/>
      <c r="M145" s="181"/>
      <c r="N145" s="182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151</v>
      </c>
      <c r="AU145" s="17" t="s">
        <v>83</v>
      </c>
    </row>
    <row r="146" spans="1:65" s="2" customFormat="1" ht="21.75" customHeight="1">
      <c r="A146" s="32"/>
      <c r="B146" s="165"/>
      <c r="C146" s="166" t="s">
        <v>187</v>
      </c>
      <c r="D146" s="166" t="s">
        <v>144</v>
      </c>
      <c r="E146" s="167" t="s">
        <v>352</v>
      </c>
      <c r="F146" s="168" t="s">
        <v>1083</v>
      </c>
      <c r="G146" s="169" t="s">
        <v>336</v>
      </c>
      <c r="H146" s="170">
        <v>100</v>
      </c>
      <c r="I146" s="171"/>
      <c r="J146" s="172">
        <f>ROUND(I146*H146,2)</f>
        <v>0</v>
      </c>
      <c r="K146" s="168" t="s">
        <v>1</v>
      </c>
      <c r="L146" s="33"/>
      <c r="M146" s="173" t="s">
        <v>1</v>
      </c>
      <c r="N146" s="174" t="s">
        <v>40</v>
      </c>
      <c r="O146" s="58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149</v>
      </c>
      <c r="AT146" s="177" t="s">
        <v>144</v>
      </c>
      <c r="AU146" s="177" t="s">
        <v>83</v>
      </c>
      <c r="AY146" s="17" t="s">
        <v>142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81</v>
      </c>
      <c r="BK146" s="178">
        <f>ROUND(I146*H146,2)</f>
        <v>0</v>
      </c>
      <c r="BL146" s="17" t="s">
        <v>149</v>
      </c>
      <c r="BM146" s="177" t="s">
        <v>1084</v>
      </c>
    </row>
    <row r="147" spans="1:47" s="2" customFormat="1" ht="11.25">
      <c r="A147" s="32"/>
      <c r="B147" s="33"/>
      <c r="C147" s="32"/>
      <c r="D147" s="179" t="s">
        <v>151</v>
      </c>
      <c r="E147" s="32"/>
      <c r="F147" s="180" t="s">
        <v>1083</v>
      </c>
      <c r="G147" s="32"/>
      <c r="H147" s="32"/>
      <c r="I147" s="101"/>
      <c r="J147" s="32"/>
      <c r="K147" s="32"/>
      <c r="L147" s="33"/>
      <c r="M147" s="181"/>
      <c r="N147" s="182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151</v>
      </c>
      <c r="AU147" s="17" t="s">
        <v>83</v>
      </c>
    </row>
    <row r="148" spans="1:65" s="2" customFormat="1" ht="21.75" customHeight="1">
      <c r="A148" s="32"/>
      <c r="B148" s="165"/>
      <c r="C148" s="166" t="s">
        <v>193</v>
      </c>
      <c r="D148" s="166" t="s">
        <v>144</v>
      </c>
      <c r="E148" s="167" t="s">
        <v>334</v>
      </c>
      <c r="F148" s="168" t="s">
        <v>335</v>
      </c>
      <c r="G148" s="169" t="s">
        <v>336</v>
      </c>
      <c r="H148" s="170">
        <v>100</v>
      </c>
      <c r="I148" s="171"/>
      <c r="J148" s="172">
        <f>ROUND(I148*H148,2)</f>
        <v>0</v>
      </c>
      <c r="K148" s="168" t="s">
        <v>148</v>
      </c>
      <c r="L148" s="33"/>
      <c r="M148" s="173" t="s">
        <v>1</v>
      </c>
      <c r="N148" s="174" t="s">
        <v>40</v>
      </c>
      <c r="O148" s="58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149</v>
      </c>
      <c r="AT148" s="177" t="s">
        <v>144</v>
      </c>
      <c r="AU148" s="177" t="s">
        <v>83</v>
      </c>
      <c r="AY148" s="17" t="s">
        <v>142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7" t="s">
        <v>81</v>
      </c>
      <c r="BK148" s="178">
        <f>ROUND(I148*H148,2)</f>
        <v>0</v>
      </c>
      <c r="BL148" s="17" t="s">
        <v>149</v>
      </c>
      <c r="BM148" s="177" t="s">
        <v>1085</v>
      </c>
    </row>
    <row r="149" spans="1:47" s="2" customFormat="1" ht="29.25">
      <c r="A149" s="32"/>
      <c r="B149" s="33"/>
      <c r="C149" s="32"/>
      <c r="D149" s="179" t="s">
        <v>151</v>
      </c>
      <c r="E149" s="32"/>
      <c r="F149" s="180" t="s">
        <v>338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151</v>
      </c>
      <c r="AU149" s="17" t="s">
        <v>83</v>
      </c>
    </row>
    <row r="150" spans="1:65" s="2" customFormat="1" ht="21.75" customHeight="1">
      <c r="A150" s="32"/>
      <c r="B150" s="165"/>
      <c r="C150" s="166" t="s">
        <v>204</v>
      </c>
      <c r="D150" s="166" t="s">
        <v>144</v>
      </c>
      <c r="E150" s="167" t="s">
        <v>1086</v>
      </c>
      <c r="F150" s="168" t="s">
        <v>1087</v>
      </c>
      <c r="G150" s="169" t="s">
        <v>336</v>
      </c>
      <c r="H150" s="170">
        <v>100</v>
      </c>
      <c r="I150" s="171"/>
      <c r="J150" s="172">
        <f>ROUND(I150*H150,2)</f>
        <v>0</v>
      </c>
      <c r="K150" s="168" t="s">
        <v>148</v>
      </c>
      <c r="L150" s="33"/>
      <c r="M150" s="173" t="s">
        <v>1</v>
      </c>
      <c r="N150" s="174" t="s">
        <v>40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149</v>
      </c>
      <c r="AT150" s="177" t="s">
        <v>144</v>
      </c>
      <c r="AU150" s="177" t="s">
        <v>83</v>
      </c>
      <c r="AY150" s="17" t="s">
        <v>142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81</v>
      </c>
      <c r="BK150" s="178">
        <f>ROUND(I150*H150,2)</f>
        <v>0</v>
      </c>
      <c r="BL150" s="17" t="s">
        <v>149</v>
      </c>
      <c r="BM150" s="177" t="s">
        <v>1088</v>
      </c>
    </row>
    <row r="151" spans="1:47" s="2" customFormat="1" ht="19.5">
      <c r="A151" s="32"/>
      <c r="B151" s="33"/>
      <c r="C151" s="32"/>
      <c r="D151" s="179" t="s">
        <v>151</v>
      </c>
      <c r="E151" s="32"/>
      <c r="F151" s="180" t="s">
        <v>1089</v>
      </c>
      <c r="G151" s="32"/>
      <c r="H151" s="32"/>
      <c r="I151" s="101"/>
      <c r="J151" s="32"/>
      <c r="K151" s="32"/>
      <c r="L151" s="33"/>
      <c r="M151" s="181"/>
      <c r="N151" s="182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151</v>
      </c>
      <c r="AU151" s="17" t="s">
        <v>83</v>
      </c>
    </row>
    <row r="152" spans="1:47" s="2" customFormat="1" ht="19.5">
      <c r="A152" s="32"/>
      <c r="B152" s="33"/>
      <c r="C152" s="32"/>
      <c r="D152" s="179" t="s">
        <v>167</v>
      </c>
      <c r="E152" s="32"/>
      <c r="F152" s="198" t="s">
        <v>1070</v>
      </c>
      <c r="G152" s="32"/>
      <c r="H152" s="32"/>
      <c r="I152" s="101"/>
      <c r="J152" s="32"/>
      <c r="K152" s="32"/>
      <c r="L152" s="33"/>
      <c r="M152" s="181"/>
      <c r="N152" s="182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167</v>
      </c>
      <c r="AU152" s="17" t="s">
        <v>83</v>
      </c>
    </row>
    <row r="153" spans="2:51" s="13" customFormat="1" ht="11.25">
      <c r="B153" s="183"/>
      <c r="D153" s="179" t="s">
        <v>153</v>
      </c>
      <c r="E153" s="184" t="s">
        <v>1</v>
      </c>
      <c r="F153" s="185" t="s">
        <v>1090</v>
      </c>
      <c r="H153" s="184" t="s">
        <v>1</v>
      </c>
      <c r="I153" s="186"/>
      <c r="L153" s="183"/>
      <c r="M153" s="187"/>
      <c r="N153" s="188"/>
      <c r="O153" s="188"/>
      <c r="P153" s="188"/>
      <c r="Q153" s="188"/>
      <c r="R153" s="188"/>
      <c r="S153" s="188"/>
      <c r="T153" s="189"/>
      <c r="AT153" s="184" t="s">
        <v>153</v>
      </c>
      <c r="AU153" s="184" t="s">
        <v>83</v>
      </c>
      <c r="AV153" s="13" t="s">
        <v>81</v>
      </c>
      <c r="AW153" s="13" t="s">
        <v>32</v>
      </c>
      <c r="AX153" s="13" t="s">
        <v>75</v>
      </c>
      <c r="AY153" s="184" t="s">
        <v>142</v>
      </c>
    </row>
    <row r="154" spans="2:51" s="14" customFormat="1" ht="11.25">
      <c r="B154" s="190"/>
      <c r="D154" s="179" t="s">
        <v>153</v>
      </c>
      <c r="E154" s="191" t="s">
        <v>1</v>
      </c>
      <c r="F154" s="192" t="s">
        <v>716</v>
      </c>
      <c r="H154" s="193">
        <v>100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1" t="s">
        <v>153</v>
      </c>
      <c r="AU154" s="191" t="s">
        <v>83</v>
      </c>
      <c r="AV154" s="14" t="s">
        <v>83</v>
      </c>
      <c r="AW154" s="14" t="s">
        <v>32</v>
      </c>
      <c r="AX154" s="14" t="s">
        <v>81</v>
      </c>
      <c r="AY154" s="191" t="s">
        <v>142</v>
      </c>
    </row>
    <row r="155" spans="1:65" s="2" customFormat="1" ht="16.5" customHeight="1">
      <c r="A155" s="32"/>
      <c r="B155" s="165"/>
      <c r="C155" s="207" t="s">
        <v>210</v>
      </c>
      <c r="D155" s="207" t="s">
        <v>323</v>
      </c>
      <c r="E155" s="208" t="s">
        <v>373</v>
      </c>
      <c r="F155" s="209" t="s">
        <v>374</v>
      </c>
      <c r="G155" s="210" t="s">
        <v>304</v>
      </c>
      <c r="H155" s="211">
        <v>17</v>
      </c>
      <c r="I155" s="212"/>
      <c r="J155" s="213">
        <f>ROUND(I155*H155,2)</f>
        <v>0</v>
      </c>
      <c r="K155" s="209" t="s">
        <v>148</v>
      </c>
      <c r="L155" s="214"/>
      <c r="M155" s="215" t="s">
        <v>1</v>
      </c>
      <c r="N155" s="216" t="s">
        <v>40</v>
      </c>
      <c r="O155" s="58"/>
      <c r="P155" s="175">
        <f>O155*H155</f>
        <v>0</v>
      </c>
      <c r="Q155" s="175">
        <v>1</v>
      </c>
      <c r="R155" s="175">
        <f>Q155*H155</f>
        <v>17</v>
      </c>
      <c r="S155" s="175">
        <v>0</v>
      </c>
      <c r="T155" s="17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7" t="s">
        <v>204</v>
      </c>
      <c r="AT155" s="177" t="s">
        <v>323</v>
      </c>
      <c r="AU155" s="177" t="s">
        <v>83</v>
      </c>
      <c r="AY155" s="17" t="s">
        <v>142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7" t="s">
        <v>81</v>
      </c>
      <c r="BK155" s="178">
        <f>ROUND(I155*H155,2)</f>
        <v>0</v>
      </c>
      <c r="BL155" s="17" t="s">
        <v>149</v>
      </c>
      <c r="BM155" s="177" t="s">
        <v>1091</v>
      </c>
    </row>
    <row r="156" spans="1:47" s="2" customFormat="1" ht="11.25">
      <c r="A156" s="32"/>
      <c r="B156" s="33"/>
      <c r="C156" s="32"/>
      <c r="D156" s="179" t="s">
        <v>151</v>
      </c>
      <c r="E156" s="32"/>
      <c r="F156" s="180" t="s">
        <v>374</v>
      </c>
      <c r="G156" s="32"/>
      <c r="H156" s="32"/>
      <c r="I156" s="101"/>
      <c r="J156" s="32"/>
      <c r="K156" s="32"/>
      <c r="L156" s="33"/>
      <c r="M156" s="181"/>
      <c r="N156" s="182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151</v>
      </c>
      <c r="AU156" s="17" t="s">
        <v>83</v>
      </c>
    </row>
    <row r="157" spans="2:51" s="14" customFormat="1" ht="11.25">
      <c r="B157" s="190"/>
      <c r="D157" s="179" t="s">
        <v>153</v>
      </c>
      <c r="E157" s="191" t="s">
        <v>1</v>
      </c>
      <c r="F157" s="192" t="s">
        <v>1092</v>
      </c>
      <c r="H157" s="193">
        <v>10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153</v>
      </c>
      <c r="AU157" s="191" t="s">
        <v>83</v>
      </c>
      <c r="AV157" s="14" t="s">
        <v>83</v>
      </c>
      <c r="AW157" s="14" t="s">
        <v>32</v>
      </c>
      <c r="AX157" s="14" t="s">
        <v>81</v>
      </c>
      <c r="AY157" s="191" t="s">
        <v>142</v>
      </c>
    </row>
    <row r="158" spans="2:51" s="14" customFormat="1" ht="11.25">
      <c r="B158" s="190"/>
      <c r="D158" s="179" t="s">
        <v>153</v>
      </c>
      <c r="F158" s="192" t="s">
        <v>1093</v>
      </c>
      <c r="H158" s="193">
        <v>17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153</v>
      </c>
      <c r="AU158" s="191" t="s">
        <v>83</v>
      </c>
      <c r="AV158" s="14" t="s">
        <v>83</v>
      </c>
      <c r="AW158" s="14" t="s">
        <v>3</v>
      </c>
      <c r="AX158" s="14" t="s">
        <v>81</v>
      </c>
      <c r="AY158" s="191" t="s">
        <v>142</v>
      </c>
    </row>
    <row r="159" spans="2:63" s="12" customFormat="1" ht="22.9" customHeight="1">
      <c r="B159" s="152"/>
      <c r="D159" s="153" t="s">
        <v>74</v>
      </c>
      <c r="E159" s="163" t="s">
        <v>161</v>
      </c>
      <c r="F159" s="163" t="s">
        <v>711</v>
      </c>
      <c r="I159" s="155"/>
      <c r="J159" s="164">
        <f>BK159</f>
        <v>0</v>
      </c>
      <c r="L159" s="152"/>
      <c r="M159" s="157"/>
      <c r="N159" s="158"/>
      <c r="O159" s="158"/>
      <c r="P159" s="159">
        <f>SUM(P160:P171)</f>
        <v>0</v>
      </c>
      <c r="Q159" s="158"/>
      <c r="R159" s="159">
        <f>SUM(R160:R171)</f>
        <v>0</v>
      </c>
      <c r="S159" s="158"/>
      <c r="T159" s="160">
        <f>SUM(T160:T171)</f>
        <v>0</v>
      </c>
      <c r="AR159" s="153" t="s">
        <v>81</v>
      </c>
      <c r="AT159" s="161" t="s">
        <v>74</v>
      </c>
      <c r="AU159" s="161" t="s">
        <v>81</v>
      </c>
      <c r="AY159" s="153" t="s">
        <v>142</v>
      </c>
      <c r="BK159" s="162">
        <f>SUM(BK160:BK171)</f>
        <v>0</v>
      </c>
    </row>
    <row r="160" spans="1:65" s="2" customFormat="1" ht="21.75" customHeight="1">
      <c r="A160" s="32"/>
      <c r="B160" s="165"/>
      <c r="C160" s="166" t="s">
        <v>222</v>
      </c>
      <c r="D160" s="166" t="s">
        <v>144</v>
      </c>
      <c r="E160" s="167" t="s">
        <v>713</v>
      </c>
      <c r="F160" s="168" t="s">
        <v>1094</v>
      </c>
      <c r="G160" s="169" t="s">
        <v>464</v>
      </c>
      <c r="H160" s="170">
        <v>34</v>
      </c>
      <c r="I160" s="171"/>
      <c r="J160" s="172">
        <f>ROUND(I160*H160,2)</f>
        <v>0</v>
      </c>
      <c r="K160" s="168" t="s">
        <v>1</v>
      </c>
      <c r="L160" s="33"/>
      <c r="M160" s="173" t="s">
        <v>1</v>
      </c>
      <c r="N160" s="174" t="s">
        <v>40</v>
      </c>
      <c r="O160" s="58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149</v>
      </c>
      <c r="AT160" s="177" t="s">
        <v>144</v>
      </c>
      <c r="AU160" s="177" t="s">
        <v>83</v>
      </c>
      <c r="AY160" s="17" t="s">
        <v>142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81</v>
      </c>
      <c r="BK160" s="178">
        <f>ROUND(I160*H160,2)</f>
        <v>0</v>
      </c>
      <c r="BL160" s="17" t="s">
        <v>149</v>
      </c>
      <c r="BM160" s="177" t="s">
        <v>1095</v>
      </c>
    </row>
    <row r="161" spans="1:47" s="2" customFormat="1" ht="11.25">
      <c r="A161" s="32"/>
      <c r="B161" s="33"/>
      <c r="C161" s="32"/>
      <c r="D161" s="179" t="s">
        <v>151</v>
      </c>
      <c r="E161" s="32"/>
      <c r="F161" s="180" t="s">
        <v>1094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151</v>
      </c>
      <c r="AU161" s="17" t="s">
        <v>83</v>
      </c>
    </row>
    <row r="162" spans="1:47" s="2" customFormat="1" ht="19.5">
      <c r="A162" s="32"/>
      <c r="B162" s="33"/>
      <c r="C162" s="32"/>
      <c r="D162" s="179" t="s">
        <v>167</v>
      </c>
      <c r="E162" s="32"/>
      <c r="F162" s="198" t="s">
        <v>1070</v>
      </c>
      <c r="G162" s="32"/>
      <c r="H162" s="32"/>
      <c r="I162" s="101"/>
      <c r="J162" s="32"/>
      <c r="K162" s="32"/>
      <c r="L162" s="33"/>
      <c r="M162" s="181"/>
      <c r="N162" s="182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167</v>
      </c>
      <c r="AU162" s="17" t="s">
        <v>83</v>
      </c>
    </row>
    <row r="163" spans="2:51" s="14" customFormat="1" ht="11.25">
      <c r="B163" s="190"/>
      <c r="D163" s="179" t="s">
        <v>153</v>
      </c>
      <c r="E163" s="191" t="s">
        <v>1</v>
      </c>
      <c r="F163" s="192" t="s">
        <v>369</v>
      </c>
      <c r="H163" s="193">
        <v>34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1" t="s">
        <v>153</v>
      </c>
      <c r="AU163" s="191" t="s">
        <v>83</v>
      </c>
      <c r="AV163" s="14" t="s">
        <v>83</v>
      </c>
      <c r="AW163" s="14" t="s">
        <v>32</v>
      </c>
      <c r="AX163" s="14" t="s">
        <v>81</v>
      </c>
      <c r="AY163" s="191" t="s">
        <v>142</v>
      </c>
    </row>
    <row r="164" spans="1:65" s="2" customFormat="1" ht="44.25" customHeight="1">
      <c r="A164" s="32"/>
      <c r="B164" s="165"/>
      <c r="C164" s="166" t="s">
        <v>228</v>
      </c>
      <c r="D164" s="166" t="s">
        <v>144</v>
      </c>
      <c r="E164" s="167" t="s">
        <v>1096</v>
      </c>
      <c r="F164" s="168" t="s">
        <v>1097</v>
      </c>
      <c r="G164" s="169" t="s">
        <v>331</v>
      </c>
      <c r="H164" s="170">
        <v>46.2</v>
      </c>
      <c r="I164" s="171"/>
      <c r="J164" s="172">
        <f>ROUND(I164*H164,2)</f>
        <v>0</v>
      </c>
      <c r="K164" s="168" t="s">
        <v>1</v>
      </c>
      <c r="L164" s="33"/>
      <c r="M164" s="173" t="s">
        <v>1</v>
      </c>
      <c r="N164" s="174" t="s">
        <v>40</v>
      </c>
      <c r="O164" s="58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7" t="s">
        <v>149</v>
      </c>
      <c r="AT164" s="177" t="s">
        <v>144</v>
      </c>
      <c r="AU164" s="177" t="s">
        <v>83</v>
      </c>
      <c r="AY164" s="17" t="s">
        <v>142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7" t="s">
        <v>81</v>
      </c>
      <c r="BK164" s="178">
        <f>ROUND(I164*H164,2)</f>
        <v>0</v>
      </c>
      <c r="BL164" s="17" t="s">
        <v>149</v>
      </c>
      <c r="BM164" s="177" t="s">
        <v>1098</v>
      </c>
    </row>
    <row r="165" spans="1:47" s="2" customFormat="1" ht="29.25">
      <c r="A165" s="32"/>
      <c r="B165" s="33"/>
      <c r="C165" s="32"/>
      <c r="D165" s="179" t="s">
        <v>151</v>
      </c>
      <c r="E165" s="32"/>
      <c r="F165" s="180" t="s">
        <v>1099</v>
      </c>
      <c r="G165" s="32"/>
      <c r="H165" s="32"/>
      <c r="I165" s="101"/>
      <c r="J165" s="32"/>
      <c r="K165" s="32"/>
      <c r="L165" s="33"/>
      <c r="M165" s="181"/>
      <c r="N165" s="182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151</v>
      </c>
      <c r="AU165" s="17" t="s">
        <v>83</v>
      </c>
    </row>
    <row r="166" spans="1:47" s="2" customFormat="1" ht="29.25">
      <c r="A166" s="32"/>
      <c r="B166" s="33"/>
      <c r="C166" s="32"/>
      <c r="D166" s="179" t="s">
        <v>167</v>
      </c>
      <c r="E166" s="32"/>
      <c r="F166" s="198" t="s">
        <v>1100</v>
      </c>
      <c r="G166" s="32"/>
      <c r="H166" s="32"/>
      <c r="I166" s="101"/>
      <c r="J166" s="32"/>
      <c r="K166" s="32"/>
      <c r="L166" s="33"/>
      <c r="M166" s="181"/>
      <c r="N166" s="182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167</v>
      </c>
      <c r="AU166" s="17" t="s">
        <v>83</v>
      </c>
    </row>
    <row r="167" spans="2:51" s="14" customFormat="1" ht="11.25">
      <c r="B167" s="190"/>
      <c r="D167" s="179" t="s">
        <v>153</v>
      </c>
      <c r="E167" s="191" t="s">
        <v>1</v>
      </c>
      <c r="F167" s="192" t="s">
        <v>1101</v>
      </c>
      <c r="H167" s="193">
        <v>46.2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153</v>
      </c>
      <c r="AU167" s="191" t="s">
        <v>83</v>
      </c>
      <c r="AV167" s="14" t="s">
        <v>83</v>
      </c>
      <c r="AW167" s="14" t="s">
        <v>32</v>
      </c>
      <c r="AX167" s="14" t="s">
        <v>81</v>
      </c>
      <c r="AY167" s="191" t="s">
        <v>142</v>
      </c>
    </row>
    <row r="168" spans="1:65" s="2" customFormat="1" ht="21.75" customHeight="1">
      <c r="A168" s="32"/>
      <c r="B168" s="165"/>
      <c r="C168" s="166" t="s">
        <v>234</v>
      </c>
      <c r="D168" s="166" t="s">
        <v>144</v>
      </c>
      <c r="E168" s="167" t="s">
        <v>1102</v>
      </c>
      <c r="F168" s="168" t="s">
        <v>1103</v>
      </c>
      <c r="G168" s="169" t="s">
        <v>464</v>
      </c>
      <c r="H168" s="170">
        <v>1</v>
      </c>
      <c r="I168" s="171"/>
      <c r="J168" s="172">
        <f>ROUND(I168*H168,2)</f>
        <v>0</v>
      </c>
      <c r="K168" s="168" t="s">
        <v>1</v>
      </c>
      <c r="L168" s="33"/>
      <c r="M168" s="173" t="s">
        <v>1</v>
      </c>
      <c r="N168" s="174" t="s">
        <v>40</v>
      </c>
      <c r="O168" s="58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149</v>
      </c>
      <c r="AT168" s="177" t="s">
        <v>144</v>
      </c>
      <c r="AU168" s="177" t="s">
        <v>83</v>
      </c>
      <c r="AY168" s="17" t="s">
        <v>142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7" t="s">
        <v>81</v>
      </c>
      <c r="BK168" s="178">
        <f>ROUND(I168*H168,2)</f>
        <v>0</v>
      </c>
      <c r="BL168" s="17" t="s">
        <v>149</v>
      </c>
      <c r="BM168" s="177" t="s">
        <v>1104</v>
      </c>
    </row>
    <row r="169" spans="1:47" s="2" customFormat="1" ht="11.25">
      <c r="A169" s="32"/>
      <c r="B169" s="33"/>
      <c r="C169" s="32"/>
      <c r="D169" s="179" t="s">
        <v>151</v>
      </c>
      <c r="E169" s="32"/>
      <c r="F169" s="180" t="s">
        <v>1103</v>
      </c>
      <c r="G169" s="32"/>
      <c r="H169" s="32"/>
      <c r="I169" s="101"/>
      <c r="J169" s="32"/>
      <c r="K169" s="32"/>
      <c r="L169" s="33"/>
      <c r="M169" s="181"/>
      <c r="N169" s="182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151</v>
      </c>
      <c r="AU169" s="17" t="s">
        <v>83</v>
      </c>
    </row>
    <row r="170" spans="1:47" s="2" customFormat="1" ht="29.25">
      <c r="A170" s="32"/>
      <c r="B170" s="33"/>
      <c r="C170" s="32"/>
      <c r="D170" s="179" t="s">
        <v>167</v>
      </c>
      <c r="E170" s="32"/>
      <c r="F170" s="198" t="s">
        <v>1100</v>
      </c>
      <c r="G170" s="32"/>
      <c r="H170" s="32"/>
      <c r="I170" s="101"/>
      <c r="J170" s="32"/>
      <c r="K170" s="32"/>
      <c r="L170" s="33"/>
      <c r="M170" s="181"/>
      <c r="N170" s="182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167</v>
      </c>
      <c r="AU170" s="17" t="s">
        <v>83</v>
      </c>
    </row>
    <row r="171" spans="2:51" s="14" customFormat="1" ht="11.25">
      <c r="B171" s="190"/>
      <c r="D171" s="179" t="s">
        <v>153</v>
      </c>
      <c r="E171" s="191" t="s">
        <v>1</v>
      </c>
      <c r="F171" s="192" t="s">
        <v>81</v>
      </c>
      <c r="H171" s="193">
        <v>1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1" t="s">
        <v>153</v>
      </c>
      <c r="AU171" s="191" t="s">
        <v>83</v>
      </c>
      <c r="AV171" s="14" t="s">
        <v>83</v>
      </c>
      <c r="AW171" s="14" t="s">
        <v>32</v>
      </c>
      <c r="AX171" s="14" t="s">
        <v>81</v>
      </c>
      <c r="AY171" s="191" t="s">
        <v>142</v>
      </c>
    </row>
    <row r="172" spans="2:63" s="12" customFormat="1" ht="22.9" customHeight="1">
      <c r="B172" s="152"/>
      <c r="D172" s="153" t="s">
        <v>74</v>
      </c>
      <c r="E172" s="163" t="s">
        <v>181</v>
      </c>
      <c r="F172" s="163" t="s">
        <v>1015</v>
      </c>
      <c r="I172" s="155"/>
      <c r="J172" s="164">
        <f>BK172</f>
        <v>0</v>
      </c>
      <c r="L172" s="152"/>
      <c r="M172" s="157"/>
      <c r="N172" s="158"/>
      <c r="O172" s="158"/>
      <c r="P172" s="159">
        <f>SUM(P173:P177)</f>
        <v>0</v>
      </c>
      <c r="Q172" s="158"/>
      <c r="R172" s="159">
        <f>SUM(R173:R177)</f>
        <v>97.92</v>
      </c>
      <c r="S172" s="158"/>
      <c r="T172" s="160">
        <f>SUM(T173:T177)</f>
        <v>0</v>
      </c>
      <c r="AR172" s="153" t="s">
        <v>81</v>
      </c>
      <c r="AT172" s="161" t="s">
        <v>74</v>
      </c>
      <c r="AU172" s="161" t="s">
        <v>81</v>
      </c>
      <c r="AY172" s="153" t="s">
        <v>142</v>
      </c>
      <c r="BK172" s="162">
        <f>SUM(BK173:BK177)</f>
        <v>0</v>
      </c>
    </row>
    <row r="173" spans="1:65" s="2" customFormat="1" ht="21.75" customHeight="1">
      <c r="A173" s="32"/>
      <c r="B173" s="165"/>
      <c r="C173" s="166" t="s">
        <v>239</v>
      </c>
      <c r="D173" s="166" t="s">
        <v>144</v>
      </c>
      <c r="E173" s="167" t="s">
        <v>1105</v>
      </c>
      <c r="F173" s="168" t="s">
        <v>1106</v>
      </c>
      <c r="G173" s="169" t="s">
        <v>336</v>
      </c>
      <c r="H173" s="170">
        <v>160</v>
      </c>
      <c r="I173" s="171"/>
      <c r="J173" s="172">
        <f>ROUND(I173*H173,2)</f>
        <v>0</v>
      </c>
      <c r="K173" s="168" t="s">
        <v>148</v>
      </c>
      <c r="L173" s="33"/>
      <c r="M173" s="173" t="s">
        <v>1</v>
      </c>
      <c r="N173" s="174" t="s">
        <v>40</v>
      </c>
      <c r="O173" s="58"/>
      <c r="P173" s="175">
        <f>O173*H173</f>
        <v>0</v>
      </c>
      <c r="Q173" s="175">
        <v>0.612</v>
      </c>
      <c r="R173" s="175">
        <f>Q173*H173</f>
        <v>97.92</v>
      </c>
      <c r="S173" s="175">
        <v>0</v>
      </c>
      <c r="T173" s="17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7" t="s">
        <v>149</v>
      </c>
      <c r="AT173" s="177" t="s">
        <v>144</v>
      </c>
      <c r="AU173" s="177" t="s">
        <v>83</v>
      </c>
      <c r="AY173" s="17" t="s">
        <v>142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7" t="s">
        <v>81</v>
      </c>
      <c r="BK173" s="178">
        <f>ROUND(I173*H173,2)</f>
        <v>0</v>
      </c>
      <c r="BL173" s="17" t="s">
        <v>149</v>
      </c>
      <c r="BM173" s="177" t="s">
        <v>1107</v>
      </c>
    </row>
    <row r="174" spans="1:47" s="2" customFormat="1" ht="19.5">
      <c r="A174" s="32"/>
      <c r="B174" s="33"/>
      <c r="C174" s="32"/>
      <c r="D174" s="179" t="s">
        <v>151</v>
      </c>
      <c r="E174" s="32"/>
      <c r="F174" s="180" t="s">
        <v>1106</v>
      </c>
      <c r="G174" s="32"/>
      <c r="H174" s="32"/>
      <c r="I174" s="101"/>
      <c r="J174" s="32"/>
      <c r="K174" s="32"/>
      <c r="L174" s="33"/>
      <c r="M174" s="181"/>
      <c r="N174" s="182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151</v>
      </c>
      <c r="AU174" s="17" t="s">
        <v>83</v>
      </c>
    </row>
    <row r="175" spans="1:47" s="2" customFormat="1" ht="19.5">
      <c r="A175" s="32"/>
      <c r="B175" s="33"/>
      <c r="C175" s="32"/>
      <c r="D175" s="179" t="s">
        <v>167</v>
      </c>
      <c r="E175" s="32"/>
      <c r="F175" s="198" t="s">
        <v>1070</v>
      </c>
      <c r="G175" s="32"/>
      <c r="H175" s="32"/>
      <c r="I175" s="101"/>
      <c r="J175" s="32"/>
      <c r="K175" s="32"/>
      <c r="L175" s="33"/>
      <c r="M175" s="181"/>
      <c r="N175" s="182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167</v>
      </c>
      <c r="AU175" s="17" t="s">
        <v>83</v>
      </c>
    </row>
    <row r="176" spans="2:51" s="13" customFormat="1" ht="11.25">
      <c r="B176" s="183"/>
      <c r="D176" s="179" t="s">
        <v>153</v>
      </c>
      <c r="E176" s="184" t="s">
        <v>1</v>
      </c>
      <c r="F176" s="185" t="s">
        <v>1108</v>
      </c>
      <c r="H176" s="184" t="s">
        <v>1</v>
      </c>
      <c r="I176" s="186"/>
      <c r="L176" s="183"/>
      <c r="M176" s="187"/>
      <c r="N176" s="188"/>
      <c r="O176" s="188"/>
      <c r="P176" s="188"/>
      <c r="Q176" s="188"/>
      <c r="R176" s="188"/>
      <c r="S176" s="188"/>
      <c r="T176" s="189"/>
      <c r="AT176" s="184" t="s">
        <v>153</v>
      </c>
      <c r="AU176" s="184" t="s">
        <v>83</v>
      </c>
      <c r="AV176" s="13" t="s">
        <v>81</v>
      </c>
      <c r="AW176" s="13" t="s">
        <v>32</v>
      </c>
      <c r="AX176" s="13" t="s">
        <v>75</v>
      </c>
      <c r="AY176" s="184" t="s">
        <v>142</v>
      </c>
    </row>
    <row r="177" spans="2:51" s="14" customFormat="1" ht="11.25">
      <c r="B177" s="190"/>
      <c r="D177" s="179" t="s">
        <v>153</v>
      </c>
      <c r="E177" s="191" t="s">
        <v>1</v>
      </c>
      <c r="F177" s="192" t="s">
        <v>1109</v>
      </c>
      <c r="H177" s="193">
        <v>160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153</v>
      </c>
      <c r="AU177" s="191" t="s">
        <v>83</v>
      </c>
      <c r="AV177" s="14" t="s">
        <v>83</v>
      </c>
      <c r="AW177" s="14" t="s">
        <v>32</v>
      </c>
      <c r="AX177" s="14" t="s">
        <v>81</v>
      </c>
      <c r="AY177" s="191" t="s">
        <v>142</v>
      </c>
    </row>
    <row r="178" spans="2:63" s="12" customFormat="1" ht="22.9" customHeight="1">
      <c r="B178" s="152"/>
      <c r="D178" s="153" t="s">
        <v>74</v>
      </c>
      <c r="E178" s="163" t="s">
        <v>187</v>
      </c>
      <c r="F178" s="163" t="s">
        <v>1110</v>
      </c>
      <c r="I178" s="155"/>
      <c r="J178" s="164">
        <f>BK178</f>
        <v>0</v>
      </c>
      <c r="L178" s="152"/>
      <c r="M178" s="157"/>
      <c r="N178" s="158"/>
      <c r="O178" s="158"/>
      <c r="P178" s="159">
        <f>SUM(P179:P183)</f>
        <v>0</v>
      </c>
      <c r="Q178" s="158"/>
      <c r="R178" s="159">
        <f>SUM(R179:R183)</f>
        <v>4.24347</v>
      </c>
      <c r="S178" s="158"/>
      <c r="T178" s="160">
        <f>SUM(T179:T183)</f>
        <v>0</v>
      </c>
      <c r="AR178" s="153" t="s">
        <v>81</v>
      </c>
      <c r="AT178" s="161" t="s">
        <v>74</v>
      </c>
      <c r="AU178" s="161" t="s">
        <v>81</v>
      </c>
      <c r="AY178" s="153" t="s">
        <v>142</v>
      </c>
      <c r="BK178" s="162">
        <f>SUM(BK179:BK183)</f>
        <v>0</v>
      </c>
    </row>
    <row r="179" spans="1:65" s="2" customFormat="1" ht="21.75" customHeight="1">
      <c r="A179" s="32"/>
      <c r="B179" s="165"/>
      <c r="C179" s="166" t="s">
        <v>243</v>
      </c>
      <c r="D179" s="166" t="s">
        <v>144</v>
      </c>
      <c r="E179" s="167" t="s">
        <v>1111</v>
      </c>
      <c r="F179" s="168" t="s">
        <v>1112</v>
      </c>
      <c r="G179" s="169" t="s">
        <v>336</v>
      </c>
      <c r="H179" s="170">
        <v>23.1</v>
      </c>
      <c r="I179" s="171"/>
      <c r="J179" s="172">
        <f>ROUND(I179*H179,2)</f>
        <v>0</v>
      </c>
      <c r="K179" s="168" t="s">
        <v>148</v>
      </c>
      <c r="L179" s="33"/>
      <c r="M179" s="173" t="s">
        <v>1</v>
      </c>
      <c r="N179" s="174" t="s">
        <v>40</v>
      </c>
      <c r="O179" s="58"/>
      <c r="P179" s="175">
        <f>O179*H179</f>
        <v>0</v>
      </c>
      <c r="Q179" s="175">
        <v>0.1837</v>
      </c>
      <c r="R179" s="175">
        <f>Q179*H179</f>
        <v>4.24347</v>
      </c>
      <c r="S179" s="175">
        <v>0</v>
      </c>
      <c r="T179" s="17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7" t="s">
        <v>149</v>
      </c>
      <c r="AT179" s="177" t="s">
        <v>144</v>
      </c>
      <c r="AU179" s="177" t="s">
        <v>83</v>
      </c>
      <c r="AY179" s="17" t="s">
        <v>142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7" t="s">
        <v>81</v>
      </c>
      <c r="BK179" s="178">
        <f>ROUND(I179*H179,2)</f>
        <v>0</v>
      </c>
      <c r="BL179" s="17" t="s">
        <v>149</v>
      </c>
      <c r="BM179" s="177" t="s">
        <v>1113</v>
      </c>
    </row>
    <row r="180" spans="1:47" s="2" customFormat="1" ht="19.5">
      <c r="A180" s="32"/>
      <c r="B180" s="33"/>
      <c r="C180" s="32"/>
      <c r="D180" s="179" t="s">
        <v>151</v>
      </c>
      <c r="E180" s="32"/>
      <c r="F180" s="180" t="s">
        <v>1114</v>
      </c>
      <c r="G180" s="32"/>
      <c r="H180" s="32"/>
      <c r="I180" s="101"/>
      <c r="J180" s="32"/>
      <c r="K180" s="32"/>
      <c r="L180" s="33"/>
      <c r="M180" s="181"/>
      <c r="N180" s="182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151</v>
      </c>
      <c r="AU180" s="17" t="s">
        <v>83</v>
      </c>
    </row>
    <row r="181" spans="1:47" s="2" customFormat="1" ht="19.5">
      <c r="A181" s="32"/>
      <c r="B181" s="33"/>
      <c r="C181" s="32"/>
      <c r="D181" s="179" t="s">
        <v>167</v>
      </c>
      <c r="E181" s="32"/>
      <c r="F181" s="198" t="s">
        <v>1070</v>
      </c>
      <c r="G181" s="32"/>
      <c r="H181" s="32"/>
      <c r="I181" s="101"/>
      <c r="J181" s="32"/>
      <c r="K181" s="32"/>
      <c r="L181" s="33"/>
      <c r="M181" s="181"/>
      <c r="N181" s="182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167</v>
      </c>
      <c r="AU181" s="17" t="s">
        <v>83</v>
      </c>
    </row>
    <row r="182" spans="2:51" s="13" customFormat="1" ht="11.25">
      <c r="B182" s="183"/>
      <c r="D182" s="179" t="s">
        <v>153</v>
      </c>
      <c r="E182" s="184" t="s">
        <v>1</v>
      </c>
      <c r="F182" s="185" t="s">
        <v>1115</v>
      </c>
      <c r="H182" s="184" t="s">
        <v>1</v>
      </c>
      <c r="I182" s="186"/>
      <c r="L182" s="183"/>
      <c r="M182" s="187"/>
      <c r="N182" s="188"/>
      <c r="O182" s="188"/>
      <c r="P182" s="188"/>
      <c r="Q182" s="188"/>
      <c r="R182" s="188"/>
      <c r="S182" s="188"/>
      <c r="T182" s="189"/>
      <c r="AT182" s="184" t="s">
        <v>153</v>
      </c>
      <c r="AU182" s="184" t="s">
        <v>83</v>
      </c>
      <c r="AV182" s="13" t="s">
        <v>81</v>
      </c>
      <c r="AW182" s="13" t="s">
        <v>32</v>
      </c>
      <c r="AX182" s="13" t="s">
        <v>75</v>
      </c>
      <c r="AY182" s="184" t="s">
        <v>142</v>
      </c>
    </row>
    <row r="183" spans="2:51" s="14" customFormat="1" ht="11.25">
      <c r="B183" s="190"/>
      <c r="D183" s="179" t="s">
        <v>153</v>
      </c>
      <c r="E183" s="191" t="s">
        <v>1</v>
      </c>
      <c r="F183" s="192" t="s">
        <v>1116</v>
      </c>
      <c r="H183" s="193">
        <v>23.1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153</v>
      </c>
      <c r="AU183" s="191" t="s">
        <v>83</v>
      </c>
      <c r="AV183" s="14" t="s">
        <v>83</v>
      </c>
      <c r="AW183" s="14" t="s">
        <v>32</v>
      </c>
      <c r="AX183" s="14" t="s">
        <v>81</v>
      </c>
      <c r="AY183" s="191" t="s">
        <v>142</v>
      </c>
    </row>
    <row r="184" spans="2:63" s="12" customFormat="1" ht="22.9" customHeight="1">
      <c r="B184" s="152"/>
      <c r="D184" s="153" t="s">
        <v>74</v>
      </c>
      <c r="E184" s="163" t="s">
        <v>210</v>
      </c>
      <c r="F184" s="163" t="s">
        <v>886</v>
      </c>
      <c r="I184" s="155"/>
      <c r="J184" s="164">
        <f>BK184</f>
        <v>0</v>
      </c>
      <c r="L184" s="152"/>
      <c r="M184" s="157"/>
      <c r="N184" s="158"/>
      <c r="O184" s="158"/>
      <c r="P184" s="159">
        <f>SUM(P185:P240)</f>
        <v>0</v>
      </c>
      <c r="Q184" s="158"/>
      <c r="R184" s="159">
        <f>SUM(R185:R240)</f>
        <v>0.086057</v>
      </c>
      <c r="S184" s="158"/>
      <c r="T184" s="160">
        <f>SUM(T185:T240)</f>
        <v>0</v>
      </c>
      <c r="AR184" s="153" t="s">
        <v>81</v>
      </c>
      <c r="AT184" s="161" t="s">
        <v>74</v>
      </c>
      <c r="AU184" s="161" t="s">
        <v>81</v>
      </c>
      <c r="AY184" s="153" t="s">
        <v>142</v>
      </c>
      <c r="BK184" s="162">
        <f>SUM(BK185:BK240)</f>
        <v>0</v>
      </c>
    </row>
    <row r="185" spans="1:65" s="2" customFormat="1" ht="21.75" customHeight="1">
      <c r="A185" s="32"/>
      <c r="B185" s="165"/>
      <c r="C185" s="166" t="s">
        <v>8</v>
      </c>
      <c r="D185" s="166" t="s">
        <v>144</v>
      </c>
      <c r="E185" s="167" t="s">
        <v>906</v>
      </c>
      <c r="F185" s="168" t="s">
        <v>907</v>
      </c>
      <c r="G185" s="169" t="s">
        <v>336</v>
      </c>
      <c r="H185" s="170">
        <v>183.1</v>
      </c>
      <c r="I185" s="171"/>
      <c r="J185" s="172">
        <f>ROUND(I185*H185,2)</f>
        <v>0</v>
      </c>
      <c r="K185" s="168" t="s">
        <v>148</v>
      </c>
      <c r="L185" s="33"/>
      <c r="M185" s="173" t="s">
        <v>1</v>
      </c>
      <c r="N185" s="174" t="s">
        <v>40</v>
      </c>
      <c r="O185" s="58"/>
      <c r="P185" s="175">
        <f>O185*H185</f>
        <v>0</v>
      </c>
      <c r="Q185" s="175">
        <v>0.00047</v>
      </c>
      <c r="R185" s="175">
        <f>Q185*H185</f>
        <v>0.086057</v>
      </c>
      <c r="S185" s="175">
        <v>0</v>
      </c>
      <c r="T185" s="17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149</v>
      </c>
      <c r="AT185" s="177" t="s">
        <v>144</v>
      </c>
      <c r="AU185" s="177" t="s">
        <v>83</v>
      </c>
      <c r="AY185" s="17" t="s">
        <v>142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7" t="s">
        <v>81</v>
      </c>
      <c r="BK185" s="178">
        <f>ROUND(I185*H185,2)</f>
        <v>0</v>
      </c>
      <c r="BL185" s="17" t="s">
        <v>149</v>
      </c>
      <c r="BM185" s="177" t="s">
        <v>1117</v>
      </c>
    </row>
    <row r="186" spans="1:47" s="2" customFormat="1" ht="19.5">
      <c r="A186" s="32"/>
      <c r="B186" s="33"/>
      <c r="C186" s="32"/>
      <c r="D186" s="179" t="s">
        <v>151</v>
      </c>
      <c r="E186" s="32"/>
      <c r="F186" s="180" t="s">
        <v>909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151</v>
      </c>
      <c r="AU186" s="17" t="s">
        <v>83</v>
      </c>
    </row>
    <row r="187" spans="1:47" s="2" customFormat="1" ht="19.5">
      <c r="A187" s="32"/>
      <c r="B187" s="33"/>
      <c r="C187" s="32"/>
      <c r="D187" s="179" t="s">
        <v>167</v>
      </c>
      <c r="E187" s="32"/>
      <c r="F187" s="198" t="s">
        <v>1070</v>
      </c>
      <c r="G187" s="32"/>
      <c r="H187" s="32"/>
      <c r="I187" s="101"/>
      <c r="J187" s="32"/>
      <c r="K187" s="32"/>
      <c r="L187" s="33"/>
      <c r="M187" s="181"/>
      <c r="N187" s="182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167</v>
      </c>
      <c r="AU187" s="17" t="s">
        <v>83</v>
      </c>
    </row>
    <row r="188" spans="2:51" s="13" customFormat="1" ht="11.25">
      <c r="B188" s="183"/>
      <c r="D188" s="179" t="s">
        <v>153</v>
      </c>
      <c r="E188" s="184" t="s">
        <v>1</v>
      </c>
      <c r="F188" s="185" t="s">
        <v>1115</v>
      </c>
      <c r="H188" s="184" t="s">
        <v>1</v>
      </c>
      <c r="I188" s="186"/>
      <c r="L188" s="183"/>
      <c r="M188" s="187"/>
      <c r="N188" s="188"/>
      <c r="O188" s="188"/>
      <c r="P188" s="188"/>
      <c r="Q188" s="188"/>
      <c r="R188" s="188"/>
      <c r="S188" s="188"/>
      <c r="T188" s="189"/>
      <c r="AT188" s="184" t="s">
        <v>153</v>
      </c>
      <c r="AU188" s="184" t="s">
        <v>83</v>
      </c>
      <c r="AV188" s="13" t="s">
        <v>81</v>
      </c>
      <c r="AW188" s="13" t="s">
        <v>32</v>
      </c>
      <c r="AX188" s="13" t="s">
        <v>75</v>
      </c>
      <c r="AY188" s="184" t="s">
        <v>142</v>
      </c>
    </row>
    <row r="189" spans="2:51" s="14" customFormat="1" ht="11.25">
      <c r="B189" s="190"/>
      <c r="D189" s="179" t="s">
        <v>153</v>
      </c>
      <c r="E189" s="191" t="s">
        <v>1</v>
      </c>
      <c r="F189" s="192" t="s">
        <v>1116</v>
      </c>
      <c r="H189" s="193">
        <v>23.1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1" t="s">
        <v>153</v>
      </c>
      <c r="AU189" s="191" t="s">
        <v>83</v>
      </c>
      <c r="AV189" s="14" t="s">
        <v>83</v>
      </c>
      <c r="AW189" s="14" t="s">
        <v>32</v>
      </c>
      <c r="AX189" s="14" t="s">
        <v>75</v>
      </c>
      <c r="AY189" s="191" t="s">
        <v>142</v>
      </c>
    </row>
    <row r="190" spans="2:51" s="13" customFormat="1" ht="11.25">
      <c r="B190" s="183"/>
      <c r="D190" s="179" t="s">
        <v>153</v>
      </c>
      <c r="E190" s="184" t="s">
        <v>1</v>
      </c>
      <c r="F190" s="185" t="s">
        <v>1118</v>
      </c>
      <c r="H190" s="184" t="s">
        <v>1</v>
      </c>
      <c r="I190" s="186"/>
      <c r="L190" s="183"/>
      <c r="M190" s="187"/>
      <c r="N190" s="188"/>
      <c r="O190" s="188"/>
      <c r="P190" s="188"/>
      <c r="Q190" s="188"/>
      <c r="R190" s="188"/>
      <c r="S190" s="188"/>
      <c r="T190" s="189"/>
      <c r="AT190" s="184" t="s">
        <v>153</v>
      </c>
      <c r="AU190" s="184" t="s">
        <v>83</v>
      </c>
      <c r="AV190" s="13" t="s">
        <v>81</v>
      </c>
      <c r="AW190" s="13" t="s">
        <v>32</v>
      </c>
      <c r="AX190" s="13" t="s">
        <v>75</v>
      </c>
      <c r="AY190" s="184" t="s">
        <v>142</v>
      </c>
    </row>
    <row r="191" spans="2:51" s="14" customFormat="1" ht="11.25">
      <c r="B191" s="190"/>
      <c r="D191" s="179" t="s">
        <v>153</v>
      </c>
      <c r="E191" s="191" t="s">
        <v>1</v>
      </c>
      <c r="F191" s="192" t="s">
        <v>1109</v>
      </c>
      <c r="H191" s="193">
        <v>160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153</v>
      </c>
      <c r="AU191" s="191" t="s">
        <v>83</v>
      </c>
      <c r="AV191" s="14" t="s">
        <v>83</v>
      </c>
      <c r="AW191" s="14" t="s">
        <v>32</v>
      </c>
      <c r="AX191" s="14" t="s">
        <v>75</v>
      </c>
      <c r="AY191" s="191" t="s">
        <v>142</v>
      </c>
    </row>
    <row r="192" spans="2:51" s="15" customFormat="1" ht="11.25">
      <c r="B192" s="199"/>
      <c r="D192" s="179" t="s">
        <v>153</v>
      </c>
      <c r="E192" s="200" t="s">
        <v>1</v>
      </c>
      <c r="F192" s="201" t="s">
        <v>180</v>
      </c>
      <c r="H192" s="202">
        <v>183.1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153</v>
      </c>
      <c r="AU192" s="200" t="s">
        <v>83</v>
      </c>
      <c r="AV192" s="15" t="s">
        <v>149</v>
      </c>
      <c r="AW192" s="15" t="s">
        <v>32</v>
      </c>
      <c r="AX192" s="15" t="s">
        <v>81</v>
      </c>
      <c r="AY192" s="200" t="s">
        <v>142</v>
      </c>
    </row>
    <row r="193" spans="1:65" s="2" customFormat="1" ht="21.75" customHeight="1">
      <c r="A193" s="32"/>
      <c r="B193" s="165"/>
      <c r="C193" s="166" t="s">
        <v>254</v>
      </c>
      <c r="D193" s="166" t="s">
        <v>144</v>
      </c>
      <c r="E193" s="167" t="s">
        <v>1119</v>
      </c>
      <c r="F193" s="168" t="s">
        <v>1120</v>
      </c>
      <c r="G193" s="169" t="s">
        <v>464</v>
      </c>
      <c r="H193" s="170">
        <v>1</v>
      </c>
      <c r="I193" s="171"/>
      <c r="J193" s="172">
        <f>ROUND(I193*H193,2)</f>
        <v>0</v>
      </c>
      <c r="K193" s="168" t="s">
        <v>1</v>
      </c>
      <c r="L193" s="33"/>
      <c r="M193" s="173" t="s">
        <v>1</v>
      </c>
      <c r="N193" s="174" t="s">
        <v>40</v>
      </c>
      <c r="O193" s="58"/>
      <c r="P193" s="175">
        <f>O193*H193</f>
        <v>0</v>
      </c>
      <c r="Q193" s="175">
        <v>0</v>
      </c>
      <c r="R193" s="175">
        <f>Q193*H193</f>
        <v>0</v>
      </c>
      <c r="S193" s="175">
        <v>0</v>
      </c>
      <c r="T193" s="17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7" t="s">
        <v>149</v>
      </c>
      <c r="AT193" s="177" t="s">
        <v>144</v>
      </c>
      <c r="AU193" s="177" t="s">
        <v>83</v>
      </c>
      <c r="AY193" s="17" t="s">
        <v>142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7" t="s">
        <v>81</v>
      </c>
      <c r="BK193" s="178">
        <f>ROUND(I193*H193,2)</f>
        <v>0</v>
      </c>
      <c r="BL193" s="17" t="s">
        <v>149</v>
      </c>
      <c r="BM193" s="177" t="s">
        <v>1121</v>
      </c>
    </row>
    <row r="194" spans="1:47" s="2" customFormat="1" ht="19.5">
      <c r="A194" s="32"/>
      <c r="B194" s="33"/>
      <c r="C194" s="32"/>
      <c r="D194" s="179" t="s">
        <v>151</v>
      </c>
      <c r="E194" s="32"/>
      <c r="F194" s="180" t="s">
        <v>1120</v>
      </c>
      <c r="G194" s="32"/>
      <c r="H194" s="32"/>
      <c r="I194" s="101"/>
      <c r="J194" s="32"/>
      <c r="K194" s="32"/>
      <c r="L194" s="33"/>
      <c r="M194" s="181"/>
      <c r="N194" s="182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151</v>
      </c>
      <c r="AU194" s="17" t="s">
        <v>83</v>
      </c>
    </row>
    <row r="195" spans="1:47" s="2" customFormat="1" ht="19.5">
      <c r="A195" s="32"/>
      <c r="B195" s="33"/>
      <c r="C195" s="32"/>
      <c r="D195" s="179" t="s">
        <v>167</v>
      </c>
      <c r="E195" s="32"/>
      <c r="F195" s="198" t="s">
        <v>1070</v>
      </c>
      <c r="G195" s="32"/>
      <c r="H195" s="32"/>
      <c r="I195" s="101"/>
      <c r="J195" s="32"/>
      <c r="K195" s="32"/>
      <c r="L195" s="33"/>
      <c r="M195" s="181"/>
      <c r="N195" s="182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167</v>
      </c>
      <c r="AU195" s="17" t="s">
        <v>83</v>
      </c>
    </row>
    <row r="196" spans="2:51" s="14" customFormat="1" ht="11.25">
      <c r="B196" s="190"/>
      <c r="D196" s="179" t="s">
        <v>153</v>
      </c>
      <c r="E196" s="191" t="s">
        <v>1</v>
      </c>
      <c r="F196" s="192" t="s">
        <v>81</v>
      </c>
      <c r="H196" s="193">
        <v>1</v>
      </c>
      <c r="I196" s="194"/>
      <c r="L196" s="190"/>
      <c r="M196" s="195"/>
      <c r="N196" s="196"/>
      <c r="O196" s="196"/>
      <c r="P196" s="196"/>
      <c r="Q196" s="196"/>
      <c r="R196" s="196"/>
      <c r="S196" s="196"/>
      <c r="T196" s="197"/>
      <c r="AT196" s="191" t="s">
        <v>153</v>
      </c>
      <c r="AU196" s="191" t="s">
        <v>83</v>
      </c>
      <c r="AV196" s="14" t="s">
        <v>83</v>
      </c>
      <c r="AW196" s="14" t="s">
        <v>32</v>
      </c>
      <c r="AX196" s="14" t="s">
        <v>81</v>
      </c>
      <c r="AY196" s="191" t="s">
        <v>142</v>
      </c>
    </row>
    <row r="197" spans="1:65" s="2" customFormat="1" ht="21.75" customHeight="1">
      <c r="A197" s="32"/>
      <c r="B197" s="165"/>
      <c r="C197" s="166" t="s">
        <v>264</v>
      </c>
      <c r="D197" s="166" t="s">
        <v>144</v>
      </c>
      <c r="E197" s="167" t="s">
        <v>1122</v>
      </c>
      <c r="F197" s="168" t="s">
        <v>1123</v>
      </c>
      <c r="G197" s="169" t="s">
        <v>464</v>
      </c>
      <c r="H197" s="170">
        <v>1</v>
      </c>
      <c r="I197" s="171"/>
      <c r="J197" s="172">
        <f>ROUND(I197*H197,2)</f>
        <v>0</v>
      </c>
      <c r="K197" s="168" t="s">
        <v>1</v>
      </c>
      <c r="L197" s="33"/>
      <c r="M197" s="173" t="s">
        <v>1</v>
      </c>
      <c r="N197" s="174" t="s">
        <v>40</v>
      </c>
      <c r="O197" s="58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149</v>
      </c>
      <c r="AT197" s="177" t="s">
        <v>144</v>
      </c>
      <c r="AU197" s="177" t="s">
        <v>83</v>
      </c>
      <c r="AY197" s="17" t="s">
        <v>142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7" t="s">
        <v>81</v>
      </c>
      <c r="BK197" s="178">
        <f>ROUND(I197*H197,2)</f>
        <v>0</v>
      </c>
      <c r="BL197" s="17" t="s">
        <v>149</v>
      </c>
      <c r="BM197" s="177" t="s">
        <v>1124</v>
      </c>
    </row>
    <row r="198" spans="1:47" s="2" customFormat="1" ht="19.5">
      <c r="A198" s="32"/>
      <c r="B198" s="33"/>
      <c r="C198" s="32"/>
      <c r="D198" s="179" t="s">
        <v>151</v>
      </c>
      <c r="E198" s="32"/>
      <c r="F198" s="180" t="s">
        <v>1123</v>
      </c>
      <c r="G198" s="32"/>
      <c r="H198" s="32"/>
      <c r="I198" s="101"/>
      <c r="J198" s="32"/>
      <c r="K198" s="32"/>
      <c r="L198" s="33"/>
      <c r="M198" s="181"/>
      <c r="N198" s="182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151</v>
      </c>
      <c r="AU198" s="17" t="s">
        <v>83</v>
      </c>
    </row>
    <row r="199" spans="1:47" s="2" customFormat="1" ht="19.5">
      <c r="A199" s="32"/>
      <c r="B199" s="33"/>
      <c r="C199" s="32"/>
      <c r="D199" s="179" t="s">
        <v>167</v>
      </c>
      <c r="E199" s="32"/>
      <c r="F199" s="198" t="s">
        <v>1070</v>
      </c>
      <c r="G199" s="32"/>
      <c r="H199" s="32"/>
      <c r="I199" s="101"/>
      <c r="J199" s="32"/>
      <c r="K199" s="32"/>
      <c r="L199" s="33"/>
      <c r="M199" s="181"/>
      <c r="N199" s="182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167</v>
      </c>
      <c r="AU199" s="17" t="s">
        <v>83</v>
      </c>
    </row>
    <row r="200" spans="2:51" s="14" customFormat="1" ht="11.25">
      <c r="B200" s="190"/>
      <c r="D200" s="179" t="s">
        <v>153</v>
      </c>
      <c r="E200" s="191" t="s">
        <v>1</v>
      </c>
      <c r="F200" s="192" t="s">
        <v>81</v>
      </c>
      <c r="H200" s="193">
        <v>1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153</v>
      </c>
      <c r="AU200" s="191" t="s">
        <v>83</v>
      </c>
      <c r="AV200" s="14" t="s">
        <v>83</v>
      </c>
      <c r="AW200" s="14" t="s">
        <v>32</v>
      </c>
      <c r="AX200" s="14" t="s">
        <v>81</v>
      </c>
      <c r="AY200" s="191" t="s">
        <v>142</v>
      </c>
    </row>
    <row r="201" spans="1:65" s="2" customFormat="1" ht="21.75" customHeight="1">
      <c r="A201" s="32"/>
      <c r="B201" s="165"/>
      <c r="C201" s="166" t="s">
        <v>269</v>
      </c>
      <c r="D201" s="166" t="s">
        <v>144</v>
      </c>
      <c r="E201" s="167" t="s">
        <v>1125</v>
      </c>
      <c r="F201" s="168" t="s">
        <v>1126</v>
      </c>
      <c r="G201" s="169" t="s">
        <v>464</v>
      </c>
      <c r="H201" s="170">
        <v>1</v>
      </c>
      <c r="I201" s="171"/>
      <c r="J201" s="172">
        <f>ROUND(I201*H201,2)</f>
        <v>0</v>
      </c>
      <c r="K201" s="168" t="s">
        <v>1</v>
      </c>
      <c r="L201" s="33"/>
      <c r="M201" s="173" t="s">
        <v>1</v>
      </c>
      <c r="N201" s="174" t="s">
        <v>40</v>
      </c>
      <c r="O201" s="58"/>
      <c r="P201" s="175">
        <f>O201*H201</f>
        <v>0</v>
      </c>
      <c r="Q201" s="175">
        <v>0</v>
      </c>
      <c r="R201" s="175">
        <f>Q201*H201</f>
        <v>0</v>
      </c>
      <c r="S201" s="175">
        <v>0</v>
      </c>
      <c r="T201" s="17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7" t="s">
        <v>149</v>
      </c>
      <c r="AT201" s="177" t="s">
        <v>144</v>
      </c>
      <c r="AU201" s="177" t="s">
        <v>83</v>
      </c>
      <c r="AY201" s="17" t="s">
        <v>142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7" t="s">
        <v>81</v>
      </c>
      <c r="BK201" s="178">
        <f>ROUND(I201*H201,2)</f>
        <v>0</v>
      </c>
      <c r="BL201" s="17" t="s">
        <v>149</v>
      </c>
      <c r="BM201" s="177" t="s">
        <v>1127</v>
      </c>
    </row>
    <row r="202" spans="1:47" s="2" customFormat="1" ht="11.25">
      <c r="A202" s="32"/>
      <c r="B202" s="33"/>
      <c r="C202" s="32"/>
      <c r="D202" s="179" t="s">
        <v>151</v>
      </c>
      <c r="E202" s="32"/>
      <c r="F202" s="180" t="s">
        <v>1126</v>
      </c>
      <c r="G202" s="32"/>
      <c r="H202" s="32"/>
      <c r="I202" s="101"/>
      <c r="J202" s="32"/>
      <c r="K202" s="32"/>
      <c r="L202" s="33"/>
      <c r="M202" s="181"/>
      <c r="N202" s="182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151</v>
      </c>
      <c r="AU202" s="17" t="s">
        <v>83</v>
      </c>
    </row>
    <row r="203" spans="1:47" s="2" customFormat="1" ht="19.5">
      <c r="A203" s="32"/>
      <c r="B203" s="33"/>
      <c r="C203" s="32"/>
      <c r="D203" s="179" t="s">
        <v>167</v>
      </c>
      <c r="E203" s="32"/>
      <c r="F203" s="198" t="s">
        <v>1070</v>
      </c>
      <c r="G203" s="32"/>
      <c r="H203" s="32"/>
      <c r="I203" s="101"/>
      <c r="J203" s="32"/>
      <c r="K203" s="32"/>
      <c r="L203" s="33"/>
      <c r="M203" s="181"/>
      <c r="N203" s="182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167</v>
      </c>
      <c r="AU203" s="17" t="s">
        <v>83</v>
      </c>
    </row>
    <row r="204" spans="2:51" s="14" customFormat="1" ht="11.25">
      <c r="B204" s="190"/>
      <c r="D204" s="179" t="s">
        <v>153</v>
      </c>
      <c r="E204" s="191" t="s">
        <v>1</v>
      </c>
      <c r="F204" s="192" t="s">
        <v>81</v>
      </c>
      <c r="H204" s="193">
        <v>1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1" t="s">
        <v>153</v>
      </c>
      <c r="AU204" s="191" t="s">
        <v>83</v>
      </c>
      <c r="AV204" s="14" t="s">
        <v>83</v>
      </c>
      <c r="AW204" s="14" t="s">
        <v>32</v>
      </c>
      <c r="AX204" s="14" t="s">
        <v>81</v>
      </c>
      <c r="AY204" s="191" t="s">
        <v>142</v>
      </c>
    </row>
    <row r="205" spans="1:65" s="2" customFormat="1" ht="16.5" customHeight="1">
      <c r="A205" s="32"/>
      <c r="B205" s="165"/>
      <c r="C205" s="166" t="s">
        <v>277</v>
      </c>
      <c r="D205" s="166" t="s">
        <v>144</v>
      </c>
      <c r="E205" s="167" t="s">
        <v>1128</v>
      </c>
      <c r="F205" s="168" t="s">
        <v>1129</v>
      </c>
      <c r="G205" s="169" t="s">
        <v>464</v>
      </c>
      <c r="H205" s="170">
        <v>1</v>
      </c>
      <c r="I205" s="171"/>
      <c r="J205" s="172">
        <f>ROUND(I205*H205,2)</f>
        <v>0</v>
      </c>
      <c r="K205" s="168" t="s">
        <v>1</v>
      </c>
      <c r="L205" s="33"/>
      <c r="M205" s="173" t="s">
        <v>1</v>
      </c>
      <c r="N205" s="174" t="s">
        <v>40</v>
      </c>
      <c r="O205" s="58"/>
      <c r="P205" s="175">
        <f>O205*H205</f>
        <v>0</v>
      </c>
      <c r="Q205" s="175">
        <v>0</v>
      </c>
      <c r="R205" s="175">
        <f>Q205*H205</f>
        <v>0</v>
      </c>
      <c r="S205" s="175">
        <v>0</v>
      </c>
      <c r="T205" s="17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7" t="s">
        <v>149</v>
      </c>
      <c r="AT205" s="177" t="s">
        <v>144</v>
      </c>
      <c r="AU205" s="177" t="s">
        <v>83</v>
      </c>
      <c r="AY205" s="17" t="s">
        <v>142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7" t="s">
        <v>81</v>
      </c>
      <c r="BK205" s="178">
        <f>ROUND(I205*H205,2)</f>
        <v>0</v>
      </c>
      <c r="BL205" s="17" t="s">
        <v>149</v>
      </c>
      <c r="BM205" s="177" t="s">
        <v>1130</v>
      </c>
    </row>
    <row r="206" spans="1:47" s="2" customFormat="1" ht="11.25">
      <c r="A206" s="32"/>
      <c r="B206" s="33"/>
      <c r="C206" s="32"/>
      <c r="D206" s="179" t="s">
        <v>151</v>
      </c>
      <c r="E206" s="32"/>
      <c r="F206" s="180" t="s">
        <v>1129</v>
      </c>
      <c r="G206" s="32"/>
      <c r="H206" s="32"/>
      <c r="I206" s="101"/>
      <c r="J206" s="32"/>
      <c r="K206" s="32"/>
      <c r="L206" s="33"/>
      <c r="M206" s="181"/>
      <c r="N206" s="182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151</v>
      </c>
      <c r="AU206" s="17" t="s">
        <v>83</v>
      </c>
    </row>
    <row r="207" spans="1:47" s="2" customFormat="1" ht="19.5">
      <c r="A207" s="32"/>
      <c r="B207" s="33"/>
      <c r="C207" s="32"/>
      <c r="D207" s="179" t="s">
        <v>167</v>
      </c>
      <c r="E207" s="32"/>
      <c r="F207" s="198" t="s">
        <v>1070</v>
      </c>
      <c r="G207" s="32"/>
      <c r="H207" s="32"/>
      <c r="I207" s="101"/>
      <c r="J207" s="32"/>
      <c r="K207" s="32"/>
      <c r="L207" s="33"/>
      <c r="M207" s="181"/>
      <c r="N207" s="182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167</v>
      </c>
      <c r="AU207" s="17" t="s">
        <v>83</v>
      </c>
    </row>
    <row r="208" spans="2:51" s="14" customFormat="1" ht="11.25">
      <c r="B208" s="190"/>
      <c r="D208" s="179" t="s">
        <v>153</v>
      </c>
      <c r="E208" s="191" t="s">
        <v>1</v>
      </c>
      <c r="F208" s="192" t="s">
        <v>81</v>
      </c>
      <c r="H208" s="193">
        <v>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1" t="s">
        <v>153</v>
      </c>
      <c r="AU208" s="191" t="s">
        <v>83</v>
      </c>
      <c r="AV208" s="14" t="s">
        <v>83</v>
      </c>
      <c r="AW208" s="14" t="s">
        <v>32</v>
      </c>
      <c r="AX208" s="14" t="s">
        <v>81</v>
      </c>
      <c r="AY208" s="191" t="s">
        <v>142</v>
      </c>
    </row>
    <row r="209" spans="1:65" s="2" customFormat="1" ht="16.5" customHeight="1">
      <c r="A209" s="32"/>
      <c r="B209" s="165"/>
      <c r="C209" s="166" t="s">
        <v>285</v>
      </c>
      <c r="D209" s="166" t="s">
        <v>144</v>
      </c>
      <c r="E209" s="167" t="s">
        <v>1131</v>
      </c>
      <c r="F209" s="168" t="s">
        <v>1132</v>
      </c>
      <c r="G209" s="169" t="s">
        <v>464</v>
      </c>
      <c r="H209" s="170">
        <v>1</v>
      </c>
      <c r="I209" s="171"/>
      <c r="J209" s="172">
        <f>ROUND(I209*H209,2)</f>
        <v>0</v>
      </c>
      <c r="K209" s="168" t="s">
        <v>1</v>
      </c>
      <c r="L209" s="33"/>
      <c r="M209" s="173" t="s">
        <v>1</v>
      </c>
      <c r="N209" s="174" t="s">
        <v>40</v>
      </c>
      <c r="O209" s="58"/>
      <c r="P209" s="175">
        <f>O209*H209</f>
        <v>0</v>
      </c>
      <c r="Q209" s="175">
        <v>0</v>
      </c>
      <c r="R209" s="175">
        <f>Q209*H209</f>
        <v>0</v>
      </c>
      <c r="S209" s="175">
        <v>0</v>
      </c>
      <c r="T209" s="17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7" t="s">
        <v>149</v>
      </c>
      <c r="AT209" s="177" t="s">
        <v>144</v>
      </c>
      <c r="AU209" s="177" t="s">
        <v>83</v>
      </c>
      <c r="AY209" s="17" t="s">
        <v>142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17" t="s">
        <v>81</v>
      </c>
      <c r="BK209" s="178">
        <f>ROUND(I209*H209,2)</f>
        <v>0</v>
      </c>
      <c r="BL209" s="17" t="s">
        <v>149</v>
      </c>
      <c r="BM209" s="177" t="s">
        <v>1133</v>
      </c>
    </row>
    <row r="210" spans="1:47" s="2" customFormat="1" ht="11.25">
      <c r="A210" s="32"/>
      <c r="B210" s="33"/>
      <c r="C210" s="32"/>
      <c r="D210" s="179" t="s">
        <v>151</v>
      </c>
      <c r="E210" s="32"/>
      <c r="F210" s="180" t="s">
        <v>1132</v>
      </c>
      <c r="G210" s="32"/>
      <c r="H210" s="32"/>
      <c r="I210" s="101"/>
      <c r="J210" s="32"/>
      <c r="K210" s="32"/>
      <c r="L210" s="33"/>
      <c r="M210" s="181"/>
      <c r="N210" s="182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151</v>
      </c>
      <c r="AU210" s="17" t="s">
        <v>83</v>
      </c>
    </row>
    <row r="211" spans="1:47" s="2" customFormat="1" ht="19.5">
      <c r="A211" s="32"/>
      <c r="B211" s="33"/>
      <c r="C211" s="32"/>
      <c r="D211" s="179" t="s">
        <v>167</v>
      </c>
      <c r="E211" s="32"/>
      <c r="F211" s="198" t="s">
        <v>1070</v>
      </c>
      <c r="G211" s="32"/>
      <c r="H211" s="32"/>
      <c r="I211" s="101"/>
      <c r="J211" s="32"/>
      <c r="K211" s="32"/>
      <c r="L211" s="33"/>
      <c r="M211" s="181"/>
      <c r="N211" s="182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167</v>
      </c>
      <c r="AU211" s="17" t="s">
        <v>83</v>
      </c>
    </row>
    <row r="212" spans="2:51" s="14" customFormat="1" ht="11.25">
      <c r="B212" s="190"/>
      <c r="D212" s="179" t="s">
        <v>153</v>
      </c>
      <c r="E212" s="191" t="s">
        <v>1</v>
      </c>
      <c r="F212" s="192" t="s">
        <v>81</v>
      </c>
      <c r="H212" s="193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153</v>
      </c>
      <c r="AU212" s="191" t="s">
        <v>83</v>
      </c>
      <c r="AV212" s="14" t="s">
        <v>83</v>
      </c>
      <c r="AW212" s="14" t="s">
        <v>32</v>
      </c>
      <c r="AX212" s="14" t="s">
        <v>81</v>
      </c>
      <c r="AY212" s="191" t="s">
        <v>142</v>
      </c>
    </row>
    <row r="213" spans="1:65" s="2" customFormat="1" ht="16.5" customHeight="1">
      <c r="A213" s="32"/>
      <c r="B213" s="165"/>
      <c r="C213" s="166" t="s">
        <v>7</v>
      </c>
      <c r="D213" s="166" t="s">
        <v>144</v>
      </c>
      <c r="E213" s="167" t="s">
        <v>1134</v>
      </c>
      <c r="F213" s="168" t="s">
        <v>1135</v>
      </c>
      <c r="G213" s="169" t="s">
        <v>464</v>
      </c>
      <c r="H213" s="170">
        <v>1</v>
      </c>
      <c r="I213" s="171"/>
      <c r="J213" s="172">
        <f>ROUND(I213*H213,2)</f>
        <v>0</v>
      </c>
      <c r="K213" s="168" t="s">
        <v>1</v>
      </c>
      <c r="L213" s="33"/>
      <c r="M213" s="173" t="s">
        <v>1</v>
      </c>
      <c r="N213" s="174" t="s">
        <v>40</v>
      </c>
      <c r="O213" s="58"/>
      <c r="P213" s="175">
        <f>O213*H213</f>
        <v>0</v>
      </c>
      <c r="Q213" s="175">
        <v>0</v>
      </c>
      <c r="R213" s="175">
        <f>Q213*H213</f>
        <v>0</v>
      </c>
      <c r="S213" s="175">
        <v>0</v>
      </c>
      <c r="T213" s="17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7" t="s">
        <v>149</v>
      </c>
      <c r="AT213" s="177" t="s">
        <v>144</v>
      </c>
      <c r="AU213" s="177" t="s">
        <v>83</v>
      </c>
      <c r="AY213" s="17" t="s">
        <v>142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17" t="s">
        <v>81</v>
      </c>
      <c r="BK213" s="178">
        <f>ROUND(I213*H213,2)</f>
        <v>0</v>
      </c>
      <c r="BL213" s="17" t="s">
        <v>149</v>
      </c>
      <c r="BM213" s="177" t="s">
        <v>1136</v>
      </c>
    </row>
    <row r="214" spans="1:47" s="2" customFormat="1" ht="11.25">
      <c r="A214" s="32"/>
      <c r="B214" s="33"/>
      <c r="C214" s="32"/>
      <c r="D214" s="179" t="s">
        <v>151</v>
      </c>
      <c r="E214" s="32"/>
      <c r="F214" s="180" t="s">
        <v>1135</v>
      </c>
      <c r="G214" s="32"/>
      <c r="H214" s="32"/>
      <c r="I214" s="101"/>
      <c r="J214" s="32"/>
      <c r="K214" s="32"/>
      <c r="L214" s="33"/>
      <c r="M214" s="181"/>
      <c r="N214" s="182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151</v>
      </c>
      <c r="AU214" s="17" t="s">
        <v>83</v>
      </c>
    </row>
    <row r="215" spans="1:47" s="2" customFormat="1" ht="19.5">
      <c r="A215" s="32"/>
      <c r="B215" s="33"/>
      <c r="C215" s="32"/>
      <c r="D215" s="179" t="s">
        <v>167</v>
      </c>
      <c r="E215" s="32"/>
      <c r="F215" s="198" t="s">
        <v>1070</v>
      </c>
      <c r="G215" s="32"/>
      <c r="H215" s="32"/>
      <c r="I215" s="101"/>
      <c r="J215" s="32"/>
      <c r="K215" s="32"/>
      <c r="L215" s="33"/>
      <c r="M215" s="181"/>
      <c r="N215" s="182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167</v>
      </c>
      <c r="AU215" s="17" t="s">
        <v>83</v>
      </c>
    </row>
    <row r="216" spans="2:51" s="14" customFormat="1" ht="11.25">
      <c r="B216" s="190"/>
      <c r="D216" s="179" t="s">
        <v>153</v>
      </c>
      <c r="E216" s="191" t="s">
        <v>1</v>
      </c>
      <c r="F216" s="192" t="s">
        <v>81</v>
      </c>
      <c r="H216" s="193">
        <v>1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1" t="s">
        <v>153</v>
      </c>
      <c r="AU216" s="191" t="s">
        <v>83</v>
      </c>
      <c r="AV216" s="14" t="s">
        <v>83</v>
      </c>
      <c r="AW216" s="14" t="s">
        <v>32</v>
      </c>
      <c r="AX216" s="14" t="s">
        <v>81</v>
      </c>
      <c r="AY216" s="191" t="s">
        <v>142</v>
      </c>
    </row>
    <row r="217" spans="1:65" s="2" customFormat="1" ht="16.5" customHeight="1">
      <c r="A217" s="32"/>
      <c r="B217" s="165"/>
      <c r="C217" s="166" t="s">
        <v>296</v>
      </c>
      <c r="D217" s="166" t="s">
        <v>144</v>
      </c>
      <c r="E217" s="167" t="s">
        <v>1137</v>
      </c>
      <c r="F217" s="168" t="s">
        <v>1138</v>
      </c>
      <c r="G217" s="169" t="s">
        <v>464</v>
      </c>
      <c r="H217" s="170">
        <v>1</v>
      </c>
      <c r="I217" s="171"/>
      <c r="J217" s="172">
        <f>ROUND(I217*H217,2)</f>
        <v>0</v>
      </c>
      <c r="K217" s="168" t="s">
        <v>1</v>
      </c>
      <c r="L217" s="33"/>
      <c r="M217" s="173" t="s">
        <v>1</v>
      </c>
      <c r="N217" s="174" t="s">
        <v>40</v>
      </c>
      <c r="O217" s="58"/>
      <c r="P217" s="175">
        <f>O217*H217</f>
        <v>0</v>
      </c>
      <c r="Q217" s="175">
        <v>0</v>
      </c>
      <c r="R217" s="175">
        <f>Q217*H217</f>
        <v>0</v>
      </c>
      <c r="S217" s="175">
        <v>0</v>
      </c>
      <c r="T217" s="17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7" t="s">
        <v>149</v>
      </c>
      <c r="AT217" s="177" t="s">
        <v>144</v>
      </c>
      <c r="AU217" s="177" t="s">
        <v>83</v>
      </c>
      <c r="AY217" s="17" t="s">
        <v>142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7" t="s">
        <v>81</v>
      </c>
      <c r="BK217" s="178">
        <f>ROUND(I217*H217,2)</f>
        <v>0</v>
      </c>
      <c r="BL217" s="17" t="s">
        <v>149</v>
      </c>
      <c r="BM217" s="177" t="s">
        <v>1139</v>
      </c>
    </row>
    <row r="218" spans="1:47" s="2" customFormat="1" ht="11.25">
      <c r="A218" s="32"/>
      <c r="B218" s="33"/>
      <c r="C218" s="32"/>
      <c r="D218" s="179" t="s">
        <v>151</v>
      </c>
      <c r="E218" s="32"/>
      <c r="F218" s="180" t="s">
        <v>1138</v>
      </c>
      <c r="G218" s="32"/>
      <c r="H218" s="32"/>
      <c r="I218" s="101"/>
      <c r="J218" s="32"/>
      <c r="K218" s="32"/>
      <c r="L218" s="33"/>
      <c r="M218" s="181"/>
      <c r="N218" s="182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151</v>
      </c>
      <c r="AU218" s="17" t="s">
        <v>83</v>
      </c>
    </row>
    <row r="219" spans="1:47" s="2" customFormat="1" ht="19.5">
      <c r="A219" s="32"/>
      <c r="B219" s="33"/>
      <c r="C219" s="32"/>
      <c r="D219" s="179" t="s">
        <v>167</v>
      </c>
      <c r="E219" s="32"/>
      <c r="F219" s="198" t="s">
        <v>1070</v>
      </c>
      <c r="G219" s="32"/>
      <c r="H219" s="32"/>
      <c r="I219" s="101"/>
      <c r="J219" s="32"/>
      <c r="K219" s="32"/>
      <c r="L219" s="33"/>
      <c r="M219" s="181"/>
      <c r="N219" s="182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167</v>
      </c>
      <c r="AU219" s="17" t="s">
        <v>83</v>
      </c>
    </row>
    <row r="220" spans="2:51" s="14" customFormat="1" ht="11.25">
      <c r="B220" s="190"/>
      <c r="D220" s="179" t="s">
        <v>153</v>
      </c>
      <c r="E220" s="191" t="s">
        <v>1</v>
      </c>
      <c r="F220" s="192" t="s">
        <v>81</v>
      </c>
      <c r="H220" s="193">
        <v>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1" t="s">
        <v>153</v>
      </c>
      <c r="AU220" s="191" t="s">
        <v>83</v>
      </c>
      <c r="AV220" s="14" t="s">
        <v>83</v>
      </c>
      <c r="AW220" s="14" t="s">
        <v>32</v>
      </c>
      <c r="AX220" s="14" t="s">
        <v>81</v>
      </c>
      <c r="AY220" s="191" t="s">
        <v>142</v>
      </c>
    </row>
    <row r="221" spans="1:65" s="2" customFormat="1" ht="16.5" customHeight="1">
      <c r="A221" s="32"/>
      <c r="B221" s="165"/>
      <c r="C221" s="166" t="s">
        <v>301</v>
      </c>
      <c r="D221" s="166" t="s">
        <v>144</v>
      </c>
      <c r="E221" s="167" t="s">
        <v>1140</v>
      </c>
      <c r="F221" s="168" t="s">
        <v>1141</v>
      </c>
      <c r="G221" s="169" t="s">
        <v>464</v>
      </c>
      <c r="H221" s="170">
        <v>1</v>
      </c>
      <c r="I221" s="171"/>
      <c r="J221" s="172">
        <f>ROUND(I221*H221,2)</f>
        <v>0</v>
      </c>
      <c r="K221" s="168" t="s">
        <v>1</v>
      </c>
      <c r="L221" s="33"/>
      <c r="M221" s="173" t="s">
        <v>1</v>
      </c>
      <c r="N221" s="174" t="s">
        <v>40</v>
      </c>
      <c r="O221" s="58"/>
      <c r="P221" s="175">
        <f>O221*H221</f>
        <v>0</v>
      </c>
      <c r="Q221" s="175">
        <v>0</v>
      </c>
      <c r="R221" s="175">
        <f>Q221*H221</f>
        <v>0</v>
      </c>
      <c r="S221" s="175">
        <v>0</v>
      </c>
      <c r="T221" s="17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7" t="s">
        <v>149</v>
      </c>
      <c r="AT221" s="177" t="s">
        <v>144</v>
      </c>
      <c r="AU221" s="177" t="s">
        <v>83</v>
      </c>
      <c r="AY221" s="17" t="s">
        <v>142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7" t="s">
        <v>81</v>
      </c>
      <c r="BK221" s="178">
        <f>ROUND(I221*H221,2)</f>
        <v>0</v>
      </c>
      <c r="BL221" s="17" t="s">
        <v>149</v>
      </c>
      <c r="BM221" s="177" t="s">
        <v>1142</v>
      </c>
    </row>
    <row r="222" spans="1:47" s="2" customFormat="1" ht="11.25">
      <c r="A222" s="32"/>
      <c r="B222" s="33"/>
      <c r="C222" s="32"/>
      <c r="D222" s="179" t="s">
        <v>151</v>
      </c>
      <c r="E222" s="32"/>
      <c r="F222" s="180" t="s">
        <v>1141</v>
      </c>
      <c r="G222" s="32"/>
      <c r="H222" s="32"/>
      <c r="I222" s="101"/>
      <c r="J222" s="32"/>
      <c r="K222" s="32"/>
      <c r="L222" s="33"/>
      <c r="M222" s="181"/>
      <c r="N222" s="182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151</v>
      </c>
      <c r="AU222" s="17" t="s">
        <v>83</v>
      </c>
    </row>
    <row r="223" spans="1:47" s="2" customFormat="1" ht="19.5">
      <c r="A223" s="32"/>
      <c r="B223" s="33"/>
      <c r="C223" s="32"/>
      <c r="D223" s="179" t="s">
        <v>167</v>
      </c>
      <c r="E223" s="32"/>
      <c r="F223" s="198" t="s">
        <v>1070</v>
      </c>
      <c r="G223" s="32"/>
      <c r="H223" s="32"/>
      <c r="I223" s="101"/>
      <c r="J223" s="32"/>
      <c r="K223" s="32"/>
      <c r="L223" s="33"/>
      <c r="M223" s="181"/>
      <c r="N223" s="182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167</v>
      </c>
      <c r="AU223" s="17" t="s">
        <v>83</v>
      </c>
    </row>
    <row r="224" spans="2:51" s="14" customFormat="1" ht="11.25">
      <c r="B224" s="190"/>
      <c r="D224" s="179" t="s">
        <v>153</v>
      </c>
      <c r="E224" s="191" t="s">
        <v>1</v>
      </c>
      <c r="F224" s="192" t="s">
        <v>81</v>
      </c>
      <c r="H224" s="193">
        <v>1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153</v>
      </c>
      <c r="AU224" s="191" t="s">
        <v>83</v>
      </c>
      <c r="AV224" s="14" t="s">
        <v>83</v>
      </c>
      <c r="AW224" s="14" t="s">
        <v>32</v>
      </c>
      <c r="AX224" s="14" t="s">
        <v>81</v>
      </c>
      <c r="AY224" s="191" t="s">
        <v>142</v>
      </c>
    </row>
    <row r="225" spans="1:65" s="2" customFormat="1" ht="16.5" customHeight="1">
      <c r="A225" s="32"/>
      <c r="B225" s="165"/>
      <c r="C225" s="166" t="s">
        <v>308</v>
      </c>
      <c r="D225" s="166" t="s">
        <v>144</v>
      </c>
      <c r="E225" s="167" t="s">
        <v>1143</v>
      </c>
      <c r="F225" s="168" t="s">
        <v>1144</v>
      </c>
      <c r="G225" s="169" t="s">
        <v>464</v>
      </c>
      <c r="H225" s="170">
        <v>10</v>
      </c>
      <c r="I225" s="171"/>
      <c r="J225" s="172">
        <f>ROUND(I225*H225,2)</f>
        <v>0</v>
      </c>
      <c r="K225" s="168" t="s">
        <v>1</v>
      </c>
      <c r="L225" s="33"/>
      <c r="M225" s="173" t="s">
        <v>1</v>
      </c>
      <c r="N225" s="174" t="s">
        <v>40</v>
      </c>
      <c r="O225" s="58"/>
      <c r="P225" s="175">
        <f>O225*H225</f>
        <v>0</v>
      </c>
      <c r="Q225" s="175">
        <v>0</v>
      </c>
      <c r="R225" s="175">
        <f>Q225*H225</f>
        <v>0</v>
      </c>
      <c r="S225" s="175">
        <v>0</v>
      </c>
      <c r="T225" s="17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7" t="s">
        <v>149</v>
      </c>
      <c r="AT225" s="177" t="s">
        <v>144</v>
      </c>
      <c r="AU225" s="177" t="s">
        <v>83</v>
      </c>
      <c r="AY225" s="17" t="s">
        <v>142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7" t="s">
        <v>81</v>
      </c>
      <c r="BK225" s="178">
        <f>ROUND(I225*H225,2)</f>
        <v>0</v>
      </c>
      <c r="BL225" s="17" t="s">
        <v>149</v>
      </c>
      <c r="BM225" s="177" t="s">
        <v>1145</v>
      </c>
    </row>
    <row r="226" spans="1:47" s="2" customFormat="1" ht="11.25">
      <c r="A226" s="32"/>
      <c r="B226" s="33"/>
      <c r="C226" s="32"/>
      <c r="D226" s="179" t="s">
        <v>151</v>
      </c>
      <c r="E226" s="32"/>
      <c r="F226" s="180" t="s">
        <v>1144</v>
      </c>
      <c r="G226" s="32"/>
      <c r="H226" s="32"/>
      <c r="I226" s="101"/>
      <c r="J226" s="32"/>
      <c r="K226" s="32"/>
      <c r="L226" s="33"/>
      <c r="M226" s="181"/>
      <c r="N226" s="182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151</v>
      </c>
      <c r="AU226" s="17" t="s">
        <v>83</v>
      </c>
    </row>
    <row r="227" spans="1:47" s="2" customFormat="1" ht="19.5">
      <c r="A227" s="32"/>
      <c r="B227" s="33"/>
      <c r="C227" s="32"/>
      <c r="D227" s="179" t="s">
        <v>167</v>
      </c>
      <c r="E227" s="32"/>
      <c r="F227" s="198" t="s">
        <v>1070</v>
      </c>
      <c r="G227" s="32"/>
      <c r="H227" s="32"/>
      <c r="I227" s="101"/>
      <c r="J227" s="32"/>
      <c r="K227" s="32"/>
      <c r="L227" s="33"/>
      <c r="M227" s="181"/>
      <c r="N227" s="182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167</v>
      </c>
      <c r="AU227" s="17" t="s">
        <v>83</v>
      </c>
    </row>
    <row r="228" spans="2:51" s="14" customFormat="1" ht="11.25">
      <c r="B228" s="190"/>
      <c r="D228" s="179" t="s">
        <v>153</v>
      </c>
      <c r="E228" s="191" t="s">
        <v>1</v>
      </c>
      <c r="F228" s="192" t="s">
        <v>1146</v>
      </c>
      <c r="H228" s="193">
        <v>10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153</v>
      </c>
      <c r="AU228" s="191" t="s">
        <v>83</v>
      </c>
      <c r="AV228" s="14" t="s">
        <v>83</v>
      </c>
      <c r="AW228" s="14" t="s">
        <v>32</v>
      </c>
      <c r="AX228" s="14" t="s">
        <v>81</v>
      </c>
      <c r="AY228" s="191" t="s">
        <v>142</v>
      </c>
    </row>
    <row r="229" spans="1:65" s="2" customFormat="1" ht="16.5" customHeight="1">
      <c r="A229" s="32"/>
      <c r="B229" s="165"/>
      <c r="C229" s="166" t="s">
        <v>316</v>
      </c>
      <c r="D229" s="166" t="s">
        <v>144</v>
      </c>
      <c r="E229" s="167" t="s">
        <v>1147</v>
      </c>
      <c r="F229" s="168" t="s">
        <v>1148</v>
      </c>
      <c r="G229" s="169" t="s">
        <v>464</v>
      </c>
      <c r="H229" s="170">
        <v>1</v>
      </c>
      <c r="I229" s="171"/>
      <c r="J229" s="172">
        <f>ROUND(I229*H229,2)</f>
        <v>0</v>
      </c>
      <c r="K229" s="168" t="s">
        <v>1</v>
      </c>
      <c r="L229" s="33"/>
      <c r="M229" s="173" t="s">
        <v>1</v>
      </c>
      <c r="N229" s="174" t="s">
        <v>40</v>
      </c>
      <c r="O229" s="58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7" t="s">
        <v>149</v>
      </c>
      <c r="AT229" s="177" t="s">
        <v>144</v>
      </c>
      <c r="AU229" s="177" t="s">
        <v>83</v>
      </c>
      <c r="AY229" s="17" t="s">
        <v>142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7" t="s">
        <v>81</v>
      </c>
      <c r="BK229" s="178">
        <f>ROUND(I229*H229,2)</f>
        <v>0</v>
      </c>
      <c r="BL229" s="17" t="s">
        <v>149</v>
      </c>
      <c r="BM229" s="177" t="s">
        <v>1149</v>
      </c>
    </row>
    <row r="230" spans="1:47" s="2" customFormat="1" ht="11.25">
      <c r="A230" s="32"/>
      <c r="B230" s="33"/>
      <c r="C230" s="32"/>
      <c r="D230" s="179" t="s">
        <v>151</v>
      </c>
      <c r="E230" s="32"/>
      <c r="F230" s="180" t="s">
        <v>1148</v>
      </c>
      <c r="G230" s="32"/>
      <c r="H230" s="32"/>
      <c r="I230" s="101"/>
      <c r="J230" s="32"/>
      <c r="K230" s="32"/>
      <c r="L230" s="33"/>
      <c r="M230" s="181"/>
      <c r="N230" s="182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151</v>
      </c>
      <c r="AU230" s="17" t="s">
        <v>83</v>
      </c>
    </row>
    <row r="231" spans="1:47" s="2" customFormat="1" ht="19.5">
      <c r="A231" s="32"/>
      <c r="B231" s="33"/>
      <c r="C231" s="32"/>
      <c r="D231" s="179" t="s">
        <v>167</v>
      </c>
      <c r="E231" s="32"/>
      <c r="F231" s="198" t="s">
        <v>1070</v>
      </c>
      <c r="G231" s="32"/>
      <c r="H231" s="32"/>
      <c r="I231" s="101"/>
      <c r="J231" s="32"/>
      <c r="K231" s="32"/>
      <c r="L231" s="33"/>
      <c r="M231" s="181"/>
      <c r="N231" s="182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167</v>
      </c>
      <c r="AU231" s="17" t="s">
        <v>83</v>
      </c>
    </row>
    <row r="232" spans="2:51" s="14" customFormat="1" ht="11.25">
      <c r="B232" s="190"/>
      <c r="D232" s="179" t="s">
        <v>153</v>
      </c>
      <c r="E232" s="191" t="s">
        <v>1</v>
      </c>
      <c r="F232" s="192" t="s">
        <v>81</v>
      </c>
      <c r="H232" s="193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1" t="s">
        <v>153</v>
      </c>
      <c r="AU232" s="191" t="s">
        <v>83</v>
      </c>
      <c r="AV232" s="14" t="s">
        <v>83</v>
      </c>
      <c r="AW232" s="14" t="s">
        <v>32</v>
      </c>
      <c r="AX232" s="14" t="s">
        <v>81</v>
      </c>
      <c r="AY232" s="191" t="s">
        <v>142</v>
      </c>
    </row>
    <row r="233" spans="1:65" s="2" customFormat="1" ht="16.5" customHeight="1">
      <c r="A233" s="32"/>
      <c r="B233" s="165"/>
      <c r="C233" s="166" t="s">
        <v>322</v>
      </c>
      <c r="D233" s="166" t="s">
        <v>144</v>
      </c>
      <c r="E233" s="167" t="s">
        <v>1150</v>
      </c>
      <c r="F233" s="168" t="s">
        <v>1151</v>
      </c>
      <c r="G233" s="169" t="s">
        <v>464</v>
      </c>
      <c r="H233" s="170">
        <v>6</v>
      </c>
      <c r="I233" s="171"/>
      <c r="J233" s="172">
        <f>ROUND(I233*H233,2)</f>
        <v>0</v>
      </c>
      <c r="K233" s="168" t="s">
        <v>1</v>
      </c>
      <c r="L233" s="33"/>
      <c r="M233" s="173" t="s">
        <v>1</v>
      </c>
      <c r="N233" s="174" t="s">
        <v>40</v>
      </c>
      <c r="O233" s="58"/>
      <c r="P233" s="175">
        <f>O233*H233</f>
        <v>0</v>
      </c>
      <c r="Q233" s="175">
        <v>0</v>
      </c>
      <c r="R233" s="175">
        <f>Q233*H233</f>
        <v>0</v>
      </c>
      <c r="S233" s="175">
        <v>0</v>
      </c>
      <c r="T233" s="17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7" t="s">
        <v>149</v>
      </c>
      <c r="AT233" s="177" t="s">
        <v>144</v>
      </c>
      <c r="AU233" s="177" t="s">
        <v>83</v>
      </c>
      <c r="AY233" s="17" t="s">
        <v>142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7" t="s">
        <v>81</v>
      </c>
      <c r="BK233" s="178">
        <f>ROUND(I233*H233,2)</f>
        <v>0</v>
      </c>
      <c r="BL233" s="17" t="s">
        <v>149</v>
      </c>
      <c r="BM233" s="177" t="s">
        <v>1152</v>
      </c>
    </row>
    <row r="234" spans="1:47" s="2" customFormat="1" ht="11.25">
      <c r="A234" s="32"/>
      <c r="B234" s="33"/>
      <c r="C234" s="32"/>
      <c r="D234" s="179" t="s">
        <v>151</v>
      </c>
      <c r="E234" s="32"/>
      <c r="F234" s="180" t="s">
        <v>1148</v>
      </c>
      <c r="G234" s="32"/>
      <c r="H234" s="32"/>
      <c r="I234" s="101"/>
      <c r="J234" s="32"/>
      <c r="K234" s="32"/>
      <c r="L234" s="33"/>
      <c r="M234" s="181"/>
      <c r="N234" s="182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151</v>
      </c>
      <c r="AU234" s="17" t="s">
        <v>83</v>
      </c>
    </row>
    <row r="235" spans="1:47" s="2" customFormat="1" ht="19.5">
      <c r="A235" s="32"/>
      <c r="B235" s="33"/>
      <c r="C235" s="32"/>
      <c r="D235" s="179" t="s">
        <v>167</v>
      </c>
      <c r="E235" s="32"/>
      <c r="F235" s="198" t="s">
        <v>1070</v>
      </c>
      <c r="G235" s="32"/>
      <c r="H235" s="32"/>
      <c r="I235" s="101"/>
      <c r="J235" s="32"/>
      <c r="K235" s="32"/>
      <c r="L235" s="33"/>
      <c r="M235" s="181"/>
      <c r="N235" s="182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167</v>
      </c>
      <c r="AU235" s="17" t="s">
        <v>83</v>
      </c>
    </row>
    <row r="236" spans="2:51" s="14" customFormat="1" ht="11.25">
      <c r="B236" s="190"/>
      <c r="D236" s="179" t="s">
        <v>153</v>
      </c>
      <c r="E236" s="191" t="s">
        <v>1</v>
      </c>
      <c r="F236" s="192" t="s">
        <v>1153</v>
      </c>
      <c r="H236" s="193">
        <v>6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1" t="s">
        <v>153</v>
      </c>
      <c r="AU236" s="191" t="s">
        <v>83</v>
      </c>
      <c r="AV236" s="14" t="s">
        <v>83</v>
      </c>
      <c r="AW236" s="14" t="s">
        <v>32</v>
      </c>
      <c r="AX236" s="14" t="s">
        <v>81</v>
      </c>
      <c r="AY236" s="191" t="s">
        <v>142</v>
      </c>
    </row>
    <row r="237" spans="1:65" s="2" customFormat="1" ht="21.75" customHeight="1">
      <c r="A237" s="32"/>
      <c r="B237" s="165"/>
      <c r="C237" s="166" t="s">
        <v>328</v>
      </c>
      <c r="D237" s="166" t="s">
        <v>144</v>
      </c>
      <c r="E237" s="167" t="s">
        <v>1154</v>
      </c>
      <c r="F237" s="168" t="s">
        <v>1155</v>
      </c>
      <c r="G237" s="169" t="s">
        <v>464</v>
      </c>
      <c r="H237" s="170">
        <v>1</v>
      </c>
      <c r="I237" s="171"/>
      <c r="J237" s="172">
        <f>ROUND(I237*H237,2)</f>
        <v>0</v>
      </c>
      <c r="K237" s="168" t="s">
        <v>1</v>
      </c>
      <c r="L237" s="33"/>
      <c r="M237" s="173" t="s">
        <v>1</v>
      </c>
      <c r="N237" s="174" t="s">
        <v>40</v>
      </c>
      <c r="O237" s="58"/>
      <c r="P237" s="175">
        <f>O237*H237</f>
        <v>0</v>
      </c>
      <c r="Q237" s="175">
        <v>0</v>
      </c>
      <c r="R237" s="175">
        <f>Q237*H237</f>
        <v>0</v>
      </c>
      <c r="S237" s="175">
        <v>0</v>
      </c>
      <c r="T237" s="17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7" t="s">
        <v>149</v>
      </c>
      <c r="AT237" s="177" t="s">
        <v>144</v>
      </c>
      <c r="AU237" s="177" t="s">
        <v>83</v>
      </c>
      <c r="AY237" s="17" t="s">
        <v>142</v>
      </c>
      <c r="BE237" s="178">
        <f>IF(N237="základní",J237,0)</f>
        <v>0</v>
      </c>
      <c r="BF237" s="178">
        <f>IF(N237="snížená",J237,0)</f>
        <v>0</v>
      </c>
      <c r="BG237" s="178">
        <f>IF(N237="zákl. přenesená",J237,0)</f>
        <v>0</v>
      </c>
      <c r="BH237" s="178">
        <f>IF(N237="sníž. přenesená",J237,0)</f>
        <v>0</v>
      </c>
      <c r="BI237" s="178">
        <f>IF(N237="nulová",J237,0)</f>
        <v>0</v>
      </c>
      <c r="BJ237" s="17" t="s">
        <v>81</v>
      </c>
      <c r="BK237" s="178">
        <f>ROUND(I237*H237,2)</f>
        <v>0</v>
      </c>
      <c r="BL237" s="17" t="s">
        <v>149</v>
      </c>
      <c r="BM237" s="177" t="s">
        <v>1156</v>
      </c>
    </row>
    <row r="238" spans="1:47" s="2" customFormat="1" ht="11.25">
      <c r="A238" s="32"/>
      <c r="B238" s="33"/>
      <c r="C238" s="32"/>
      <c r="D238" s="179" t="s">
        <v>151</v>
      </c>
      <c r="E238" s="32"/>
      <c r="F238" s="180" t="s">
        <v>1155</v>
      </c>
      <c r="G238" s="32"/>
      <c r="H238" s="32"/>
      <c r="I238" s="101"/>
      <c r="J238" s="32"/>
      <c r="K238" s="32"/>
      <c r="L238" s="33"/>
      <c r="M238" s="181"/>
      <c r="N238" s="182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151</v>
      </c>
      <c r="AU238" s="17" t="s">
        <v>83</v>
      </c>
    </row>
    <row r="239" spans="1:65" s="2" customFormat="1" ht="16.5" customHeight="1">
      <c r="A239" s="32"/>
      <c r="B239" s="165"/>
      <c r="C239" s="166" t="s">
        <v>333</v>
      </c>
      <c r="D239" s="166" t="s">
        <v>144</v>
      </c>
      <c r="E239" s="167" t="s">
        <v>1157</v>
      </c>
      <c r="F239" s="168" t="s">
        <v>1158</v>
      </c>
      <c r="G239" s="169" t="s">
        <v>464</v>
      </c>
      <c r="H239" s="170">
        <v>1</v>
      </c>
      <c r="I239" s="171"/>
      <c r="J239" s="172">
        <f>ROUND(I239*H239,2)</f>
        <v>0</v>
      </c>
      <c r="K239" s="168" t="s">
        <v>1</v>
      </c>
      <c r="L239" s="33"/>
      <c r="M239" s="173" t="s">
        <v>1</v>
      </c>
      <c r="N239" s="174" t="s">
        <v>40</v>
      </c>
      <c r="O239" s="58"/>
      <c r="P239" s="175">
        <f>O239*H239</f>
        <v>0</v>
      </c>
      <c r="Q239" s="175">
        <v>0</v>
      </c>
      <c r="R239" s="175">
        <f>Q239*H239</f>
        <v>0</v>
      </c>
      <c r="S239" s="175">
        <v>0</v>
      </c>
      <c r="T239" s="17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7" t="s">
        <v>149</v>
      </c>
      <c r="AT239" s="177" t="s">
        <v>144</v>
      </c>
      <c r="AU239" s="177" t="s">
        <v>83</v>
      </c>
      <c r="AY239" s="17" t="s">
        <v>142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7" t="s">
        <v>81</v>
      </c>
      <c r="BK239" s="178">
        <f>ROUND(I239*H239,2)</f>
        <v>0</v>
      </c>
      <c r="BL239" s="17" t="s">
        <v>149</v>
      </c>
      <c r="BM239" s="177" t="s">
        <v>1159</v>
      </c>
    </row>
    <row r="240" spans="1:47" s="2" customFormat="1" ht="11.25">
      <c r="A240" s="32"/>
      <c r="B240" s="33"/>
      <c r="C240" s="32"/>
      <c r="D240" s="179" t="s">
        <v>151</v>
      </c>
      <c r="E240" s="32"/>
      <c r="F240" s="180" t="s">
        <v>1158</v>
      </c>
      <c r="G240" s="32"/>
      <c r="H240" s="32"/>
      <c r="I240" s="101"/>
      <c r="J240" s="32"/>
      <c r="K240" s="32"/>
      <c r="L240" s="33"/>
      <c r="M240" s="221"/>
      <c r="N240" s="222"/>
      <c r="O240" s="223"/>
      <c r="P240" s="223"/>
      <c r="Q240" s="223"/>
      <c r="R240" s="223"/>
      <c r="S240" s="223"/>
      <c r="T240" s="22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151</v>
      </c>
      <c r="AU240" s="17" t="s">
        <v>83</v>
      </c>
    </row>
    <row r="241" spans="1:31" s="2" customFormat="1" ht="6.95" customHeight="1">
      <c r="A241" s="32"/>
      <c r="B241" s="47"/>
      <c r="C241" s="48"/>
      <c r="D241" s="48"/>
      <c r="E241" s="48"/>
      <c r="F241" s="48"/>
      <c r="G241" s="48"/>
      <c r="H241" s="48"/>
      <c r="I241" s="125"/>
      <c r="J241" s="48"/>
      <c r="K241" s="48"/>
      <c r="L241" s="33"/>
      <c r="M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</row>
  </sheetData>
  <autoFilter ref="C125:K24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1160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ROUND((SUM(BE127:BE212)),2)</f>
        <v>0</v>
      </c>
      <c r="G35" s="32"/>
      <c r="H35" s="32"/>
      <c r="I35" s="112">
        <v>0.21</v>
      </c>
      <c r="J35" s="111">
        <f>ROUND(((SUM(BE127:BE212))*I35),2)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ROUND((SUM(BF127:BF212)),2)</f>
        <v>0</v>
      </c>
      <c r="G36" s="32"/>
      <c r="H36" s="32"/>
      <c r="I36" s="112">
        <v>0.15</v>
      </c>
      <c r="J36" s="111">
        <f>ROUND(((SUM(BF127:BF212))*I36),2)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ROUND((SUM(BG127:BG212)),2)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ROUND((SUM(BH127:BH212)),2)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ROUND((SUM(BI127:BI212)),2)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004 - SO 04 Pochůzí lávka s vyhlídkovou terasou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9.9" customHeight="1">
      <c r="B100" s="136"/>
      <c r="D100" s="137" t="s">
        <v>115</v>
      </c>
      <c r="E100" s="138"/>
      <c r="F100" s="138"/>
      <c r="G100" s="138"/>
      <c r="H100" s="138"/>
      <c r="I100" s="139"/>
      <c r="J100" s="140">
        <f>J129</f>
        <v>0</v>
      </c>
      <c r="L100" s="136"/>
    </row>
    <row r="101" spans="2:12" s="10" customFormat="1" ht="19.9" customHeight="1">
      <c r="B101" s="136"/>
      <c r="D101" s="137" t="s">
        <v>117</v>
      </c>
      <c r="E101" s="138"/>
      <c r="F101" s="138"/>
      <c r="G101" s="138"/>
      <c r="H101" s="138"/>
      <c r="I101" s="139"/>
      <c r="J101" s="140">
        <f>J139</f>
        <v>0</v>
      </c>
      <c r="L101" s="136"/>
    </row>
    <row r="102" spans="2:12" s="10" customFormat="1" ht="19.9" customHeight="1">
      <c r="B102" s="136"/>
      <c r="D102" s="137" t="s">
        <v>121</v>
      </c>
      <c r="E102" s="138"/>
      <c r="F102" s="138"/>
      <c r="G102" s="138"/>
      <c r="H102" s="138"/>
      <c r="I102" s="139"/>
      <c r="J102" s="140">
        <f>J159</f>
        <v>0</v>
      </c>
      <c r="L102" s="136"/>
    </row>
    <row r="103" spans="2:12" s="10" customFormat="1" ht="19.9" customHeight="1">
      <c r="B103" s="136"/>
      <c r="D103" s="137" t="s">
        <v>123</v>
      </c>
      <c r="E103" s="138"/>
      <c r="F103" s="138"/>
      <c r="G103" s="138"/>
      <c r="H103" s="138"/>
      <c r="I103" s="139"/>
      <c r="J103" s="140">
        <f>J164</f>
        <v>0</v>
      </c>
      <c r="L103" s="136"/>
    </row>
    <row r="104" spans="2:12" s="9" customFormat="1" ht="24.95" customHeight="1">
      <c r="B104" s="131"/>
      <c r="D104" s="132" t="s">
        <v>124</v>
      </c>
      <c r="E104" s="133"/>
      <c r="F104" s="133"/>
      <c r="G104" s="133"/>
      <c r="H104" s="133"/>
      <c r="I104" s="134"/>
      <c r="J104" s="135">
        <f>J167</f>
        <v>0</v>
      </c>
      <c r="L104" s="131"/>
    </row>
    <row r="105" spans="2:12" s="10" customFormat="1" ht="19.9" customHeight="1">
      <c r="B105" s="136"/>
      <c r="D105" s="137" t="s">
        <v>1161</v>
      </c>
      <c r="E105" s="138"/>
      <c r="F105" s="138"/>
      <c r="G105" s="138"/>
      <c r="H105" s="138"/>
      <c r="I105" s="139"/>
      <c r="J105" s="140">
        <f>J168</f>
        <v>0</v>
      </c>
      <c r="L105" s="13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5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6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127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68" t="str">
        <f>E7</f>
        <v>Revitalizace rybníků ve Výškovicích</v>
      </c>
      <c r="F115" s="269"/>
      <c r="G115" s="269"/>
      <c r="H115" s="269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105</v>
      </c>
      <c r="I116" s="98"/>
      <c r="L116" s="20"/>
    </row>
    <row r="117" spans="1:31" s="2" customFormat="1" ht="16.5" customHeight="1">
      <c r="A117" s="32"/>
      <c r="B117" s="33"/>
      <c r="C117" s="32"/>
      <c r="D117" s="32"/>
      <c r="E117" s="268" t="s">
        <v>106</v>
      </c>
      <c r="F117" s="270"/>
      <c r="G117" s="270"/>
      <c r="H117" s="270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107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25" t="str">
        <f>E11</f>
        <v>004 - SO 04 Pochůzí lávka s vyhlídkovou terasou</v>
      </c>
      <c r="F119" s="270"/>
      <c r="G119" s="270"/>
      <c r="H119" s="270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 xml:space="preserve"> </v>
      </c>
      <c r="G121" s="32"/>
      <c r="H121" s="32"/>
      <c r="I121" s="102" t="s">
        <v>22</v>
      </c>
      <c r="J121" s="55" t="str">
        <f>IF(J14="","",J14)</f>
        <v>17. 4. 2019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0.15" customHeight="1">
      <c r="A123" s="32"/>
      <c r="B123" s="33"/>
      <c r="C123" s="27" t="s">
        <v>24</v>
      </c>
      <c r="D123" s="32"/>
      <c r="E123" s="32"/>
      <c r="F123" s="25" t="str">
        <f>E17</f>
        <v>Statutární město Ostrava, MO Ostrava-Jih</v>
      </c>
      <c r="G123" s="32"/>
      <c r="H123" s="32"/>
      <c r="I123" s="102" t="s">
        <v>30</v>
      </c>
      <c r="J123" s="30" t="str">
        <f>E23</f>
        <v>Sweco Hydroprojekt a.s., divize Morava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2"/>
      <c r="E124" s="32"/>
      <c r="F124" s="25" t="str">
        <f>IF(E20="","",E20)</f>
        <v>Vyplň údaj</v>
      </c>
      <c r="G124" s="32"/>
      <c r="H124" s="32"/>
      <c r="I124" s="102" t="s">
        <v>33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41"/>
      <c r="B126" s="142"/>
      <c r="C126" s="143" t="s">
        <v>128</v>
      </c>
      <c r="D126" s="144" t="s">
        <v>60</v>
      </c>
      <c r="E126" s="144" t="s">
        <v>56</v>
      </c>
      <c r="F126" s="144" t="s">
        <v>57</v>
      </c>
      <c r="G126" s="144" t="s">
        <v>129</v>
      </c>
      <c r="H126" s="144" t="s">
        <v>130</v>
      </c>
      <c r="I126" s="145" t="s">
        <v>131</v>
      </c>
      <c r="J126" s="144" t="s">
        <v>111</v>
      </c>
      <c r="K126" s="146" t="s">
        <v>132</v>
      </c>
      <c r="L126" s="147"/>
      <c r="M126" s="62" t="s">
        <v>1</v>
      </c>
      <c r="N126" s="63" t="s">
        <v>39</v>
      </c>
      <c r="O126" s="63" t="s">
        <v>133</v>
      </c>
      <c r="P126" s="63" t="s">
        <v>134</v>
      </c>
      <c r="Q126" s="63" t="s">
        <v>135</v>
      </c>
      <c r="R126" s="63" t="s">
        <v>136</v>
      </c>
      <c r="S126" s="63" t="s">
        <v>137</v>
      </c>
      <c r="T126" s="64" t="s">
        <v>138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63" s="2" customFormat="1" ht="22.9" customHeight="1">
      <c r="A127" s="32"/>
      <c r="B127" s="33"/>
      <c r="C127" s="69" t="s">
        <v>139</v>
      </c>
      <c r="D127" s="32"/>
      <c r="E127" s="32"/>
      <c r="F127" s="32"/>
      <c r="G127" s="32"/>
      <c r="H127" s="32"/>
      <c r="I127" s="101"/>
      <c r="J127" s="148">
        <f>BK127</f>
        <v>0</v>
      </c>
      <c r="K127" s="32"/>
      <c r="L127" s="33"/>
      <c r="M127" s="65"/>
      <c r="N127" s="56"/>
      <c r="O127" s="66"/>
      <c r="P127" s="149">
        <f>P128+P167</f>
        <v>0</v>
      </c>
      <c r="Q127" s="66"/>
      <c r="R127" s="149">
        <f>R128+R167</f>
        <v>17.2984196</v>
      </c>
      <c r="S127" s="66"/>
      <c r="T127" s="150">
        <f>T128+T167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74</v>
      </c>
      <c r="AU127" s="17" t="s">
        <v>113</v>
      </c>
      <c r="BK127" s="151">
        <f>BK128+BK167</f>
        <v>0</v>
      </c>
    </row>
    <row r="128" spans="2:63" s="12" customFormat="1" ht="25.9" customHeight="1">
      <c r="B128" s="152"/>
      <c r="D128" s="153" t="s">
        <v>74</v>
      </c>
      <c r="E128" s="154" t="s">
        <v>140</v>
      </c>
      <c r="F128" s="154" t="s">
        <v>141</v>
      </c>
      <c r="I128" s="155"/>
      <c r="J128" s="156">
        <f>BK128</f>
        <v>0</v>
      </c>
      <c r="L128" s="152"/>
      <c r="M128" s="157"/>
      <c r="N128" s="158"/>
      <c r="O128" s="158"/>
      <c r="P128" s="159">
        <f>P129+P139+P159+P164</f>
        <v>0</v>
      </c>
      <c r="Q128" s="158"/>
      <c r="R128" s="159">
        <f>R129+R139+R159+R164</f>
        <v>12.936660479999999</v>
      </c>
      <c r="S128" s="158"/>
      <c r="T128" s="160">
        <f>T129+T139+T159+T164</f>
        <v>0</v>
      </c>
      <c r="AR128" s="153" t="s">
        <v>81</v>
      </c>
      <c r="AT128" s="161" t="s">
        <v>74</v>
      </c>
      <c r="AU128" s="161" t="s">
        <v>75</v>
      </c>
      <c r="AY128" s="153" t="s">
        <v>142</v>
      </c>
      <c r="BK128" s="162">
        <f>BK129+BK139+BK159+BK164</f>
        <v>0</v>
      </c>
    </row>
    <row r="129" spans="2:63" s="12" customFormat="1" ht="22.9" customHeight="1">
      <c r="B129" s="152"/>
      <c r="D129" s="153" t="s">
        <v>74</v>
      </c>
      <c r="E129" s="163" t="s">
        <v>81</v>
      </c>
      <c r="F129" s="163" t="s">
        <v>143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SUM(P130:P138)</f>
        <v>0</v>
      </c>
      <c r="Q129" s="158"/>
      <c r="R129" s="159">
        <f>SUM(R130:R138)</f>
        <v>0</v>
      </c>
      <c r="S129" s="158"/>
      <c r="T129" s="160">
        <f>SUM(T130:T138)</f>
        <v>0</v>
      </c>
      <c r="AR129" s="153" t="s">
        <v>81</v>
      </c>
      <c r="AT129" s="161" t="s">
        <v>74</v>
      </c>
      <c r="AU129" s="161" t="s">
        <v>81</v>
      </c>
      <c r="AY129" s="153" t="s">
        <v>142</v>
      </c>
      <c r="BK129" s="162">
        <f>SUM(BK130:BK138)</f>
        <v>0</v>
      </c>
    </row>
    <row r="130" spans="1:65" s="2" customFormat="1" ht="21.75" customHeight="1">
      <c r="A130" s="32"/>
      <c r="B130" s="165"/>
      <c r="C130" s="166" t="s">
        <v>161</v>
      </c>
      <c r="D130" s="166" t="s">
        <v>144</v>
      </c>
      <c r="E130" s="167" t="s">
        <v>255</v>
      </c>
      <c r="F130" s="168" t="s">
        <v>256</v>
      </c>
      <c r="G130" s="169" t="s">
        <v>164</v>
      </c>
      <c r="H130" s="170">
        <v>6.029</v>
      </c>
      <c r="I130" s="171"/>
      <c r="J130" s="172">
        <f>ROUND(I130*H130,2)</f>
        <v>0</v>
      </c>
      <c r="K130" s="168" t="s">
        <v>148</v>
      </c>
      <c r="L130" s="33"/>
      <c r="M130" s="173" t="s">
        <v>1</v>
      </c>
      <c r="N130" s="174" t="s">
        <v>40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149</v>
      </c>
      <c r="AT130" s="177" t="s">
        <v>144</v>
      </c>
      <c r="AU130" s="177" t="s">
        <v>83</v>
      </c>
      <c r="AY130" s="17" t="s">
        <v>142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81</v>
      </c>
      <c r="BK130" s="178">
        <f>ROUND(I130*H130,2)</f>
        <v>0</v>
      </c>
      <c r="BL130" s="17" t="s">
        <v>149</v>
      </c>
      <c r="BM130" s="177" t="s">
        <v>1162</v>
      </c>
    </row>
    <row r="131" spans="1:47" s="2" customFormat="1" ht="39">
      <c r="A131" s="32"/>
      <c r="B131" s="33"/>
      <c r="C131" s="32"/>
      <c r="D131" s="179" t="s">
        <v>151</v>
      </c>
      <c r="E131" s="32"/>
      <c r="F131" s="180" t="s">
        <v>258</v>
      </c>
      <c r="G131" s="32"/>
      <c r="H131" s="32"/>
      <c r="I131" s="101"/>
      <c r="J131" s="32"/>
      <c r="K131" s="32"/>
      <c r="L131" s="33"/>
      <c r="M131" s="181"/>
      <c r="N131" s="182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151</v>
      </c>
      <c r="AU131" s="17" t="s">
        <v>83</v>
      </c>
    </row>
    <row r="132" spans="2:51" s="13" customFormat="1" ht="11.25">
      <c r="B132" s="183"/>
      <c r="D132" s="179" t="s">
        <v>153</v>
      </c>
      <c r="E132" s="184" t="s">
        <v>1</v>
      </c>
      <c r="F132" s="185" t="s">
        <v>1163</v>
      </c>
      <c r="H132" s="184" t="s">
        <v>1</v>
      </c>
      <c r="I132" s="186"/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153</v>
      </c>
      <c r="AU132" s="184" t="s">
        <v>83</v>
      </c>
      <c r="AV132" s="13" t="s">
        <v>81</v>
      </c>
      <c r="AW132" s="13" t="s">
        <v>32</v>
      </c>
      <c r="AX132" s="13" t="s">
        <v>75</v>
      </c>
      <c r="AY132" s="184" t="s">
        <v>142</v>
      </c>
    </row>
    <row r="133" spans="2:51" s="14" customFormat="1" ht="11.25">
      <c r="B133" s="190"/>
      <c r="D133" s="179" t="s">
        <v>153</v>
      </c>
      <c r="E133" s="191" t="s">
        <v>1</v>
      </c>
      <c r="F133" s="192" t="s">
        <v>1164</v>
      </c>
      <c r="H133" s="193">
        <v>6.029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153</v>
      </c>
      <c r="AU133" s="191" t="s">
        <v>83</v>
      </c>
      <c r="AV133" s="14" t="s">
        <v>83</v>
      </c>
      <c r="AW133" s="14" t="s">
        <v>32</v>
      </c>
      <c r="AX133" s="14" t="s">
        <v>81</v>
      </c>
      <c r="AY133" s="191" t="s">
        <v>142</v>
      </c>
    </row>
    <row r="134" spans="1:65" s="2" customFormat="1" ht="16.5" customHeight="1">
      <c r="A134" s="32"/>
      <c r="B134" s="165"/>
      <c r="C134" s="166" t="s">
        <v>149</v>
      </c>
      <c r="D134" s="166" t="s">
        <v>144</v>
      </c>
      <c r="E134" s="167" t="s">
        <v>297</v>
      </c>
      <c r="F134" s="168" t="s">
        <v>298</v>
      </c>
      <c r="G134" s="169" t="s">
        <v>164</v>
      </c>
      <c r="H134" s="170">
        <v>6.029</v>
      </c>
      <c r="I134" s="171"/>
      <c r="J134" s="172">
        <f>ROUND(I134*H134,2)</f>
        <v>0</v>
      </c>
      <c r="K134" s="168" t="s">
        <v>148</v>
      </c>
      <c r="L134" s="33"/>
      <c r="M134" s="173" t="s">
        <v>1</v>
      </c>
      <c r="N134" s="174" t="s">
        <v>40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149</v>
      </c>
      <c r="AT134" s="177" t="s">
        <v>144</v>
      </c>
      <c r="AU134" s="177" t="s">
        <v>83</v>
      </c>
      <c r="AY134" s="17" t="s">
        <v>142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81</v>
      </c>
      <c r="BK134" s="178">
        <f>ROUND(I134*H134,2)</f>
        <v>0</v>
      </c>
      <c r="BL134" s="17" t="s">
        <v>149</v>
      </c>
      <c r="BM134" s="177" t="s">
        <v>1165</v>
      </c>
    </row>
    <row r="135" spans="1:47" s="2" customFormat="1" ht="11.25">
      <c r="A135" s="32"/>
      <c r="B135" s="33"/>
      <c r="C135" s="32"/>
      <c r="D135" s="179" t="s">
        <v>151</v>
      </c>
      <c r="E135" s="32"/>
      <c r="F135" s="180" t="s">
        <v>300</v>
      </c>
      <c r="G135" s="32"/>
      <c r="H135" s="32"/>
      <c r="I135" s="101"/>
      <c r="J135" s="32"/>
      <c r="K135" s="32"/>
      <c r="L135" s="33"/>
      <c r="M135" s="181"/>
      <c r="N135" s="182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151</v>
      </c>
      <c r="AU135" s="17" t="s">
        <v>83</v>
      </c>
    </row>
    <row r="136" spans="1:65" s="2" customFormat="1" ht="21.75" customHeight="1">
      <c r="A136" s="32"/>
      <c r="B136" s="165"/>
      <c r="C136" s="166" t="s">
        <v>181</v>
      </c>
      <c r="D136" s="166" t="s">
        <v>144</v>
      </c>
      <c r="E136" s="167" t="s">
        <v>302</v>
      </c>
      <c r="F136" s="168" t="s">
        <v>303</v>
      </c>
      <c r="G136" s="169" t="s">
        <v>304</v>
      </c>
      <c r="H136" s="170">
        <v>10.852</v>
      </c>
      <c r="I136" s="171"/>
      <c r="J136" s="172">
        <f>ROUND(I136*H136,2)</f>
        <v>0</v>
      </c>
      <c r="K136" s="168" t="s">
        <v>148</v>
      </c>
      <c r="L136" s="33"/>
      <c r="M136" s="173" t="s">
        <v>1</v>
      </c>
      <c r="N136" s="174" t="s">
        <v>40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149</v>
      </c>
      <c r="AT136" s="177" t="s">
        <v>144</v>
      </c>
      <c r="AU136" s="177" t="s">
        <v>83</v>
      </c>
      <c r="AY136" s="17" t="s">
        <v>142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81</v>
      </c>
      <c r="BK136" s="178">
        <f>ROUND(I136*H136,2)</f>
        <v>0</v>
      </c>
      <c r="BL136" s="17" t="s">
        <v>149</v>
      </c>
      <c r="BM136" s="177" t="s">
        <v>1166</v>
      </c>
    </row>
    <row r="137" spans="1:47" s="2" customFormat="1" ht="29.25">
      <c r="A137" s="32"/>
      <c r="B137" s="33"/>
      <c r="C137" s="32"/>
      <c r="D137" s="179" t="s">
        <v>151</v>
      </c>
      <c r="E137" s="32"/>
      <c r="F137" s="180" t="s">
        <v>306</v>
      </c>
      <c r="G137" s="32"/>
      <c r="H137" s="32"/>
      <c r="I137" s="101"/>
      <c r="J137" s="32"/>
      <c r="K137" s="32"/>
      <c r="L137" s="33"/>
      <c r="M137" s="181"/>
      <c r="N137" s="182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151</v>
      </c>
      <c r="AU137" s="17" t="s">
        <v>83</v>
      </c>
    </row>
    <row r="138" spans="2:51" s="14" customFormat="1" ht="11.25">
      <c r="B138" s="190"/>
      <c r="D138" s="179" t="s">
        <v>153</v>
      </c>
      <c r="F138" s="192" t="s">
        <v>1167</v>
      </c>
      <c r="H138" s="193">
        <v>10.852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153</v>
      </c>
      <c r="AU138" s="191" t="s">
        <v>83</v>
      </c>
      <c r="AV138" s="14" t="s">
        <v>83</v>
      </c>
      <c r="AW138" s="14" t="s">
        <v>3</v>
      </c>
      <c r="AX138" s="14" t="s">
        <v>81</v>
      </c>
      <c r="AY138" s="191" t="s">
        <v>142</v>
      </c>
    </row>
    <row r="139" spans="2:63" s="12" customFormat="1" ht="22.9" customHeight="1">
      <c r="B139" s="152"/>
      <c r="D139" s="153" t="s">
        <v>74</v>
      </c>
      <c r="E139" s="163" t="s">
        <v>83</v>
      </c>
      <c r="F139" s="163" t="s">
        <v>683</v>
      </c>
      <c r="I139" s="155"/>
      <c r="J139" s="164">
        <f>BK139</f>
        <v>0</v>
      </c>
      <c r="L139" s="152"/>
      <c r="M139" s="157"/>
      <c r="N139" s="158"/>
      <c r="O139" s="158"/>
      <c r="P139" s="159">
        <f>SUM(P140:P158)</f>
        <v>0</v>
      </c>
      <c r="Q139" s="158"/>
      <c r="R139" s="159">
        <f>SUM(R140:R158)</f>
        <v>12.936660479999999</v>
      </c>
      <c r="S139" s="158"/>
      <c r="T139" s="160">
        <f>SUM(T140:T158)</f>
        <v>0</v>
      </c>
      <c r="AR139" s="153" t="s">
        <v>81</v>
      </c>
      <c r="AT139" s="161" t="s">
        <v>74</v>
      </c>
      <c r="AU139" s="161" t="s">
        <v>81</v>
      </c>
      <c r="AY139" s="153" t="s">
        <v>142</v>
      </c>
      <c r="BK139" s="162">
        <f>SUM(BK140:BK158)</f>
        <v>0</v>
      </c>
    </row>
    <row r="140" spans="1:65" s="2" customFormat="1" ht="21.75" customHeight="1">
      <c r="A140" s="32"/>
      <c r="B140" s="165"/>
      <c r="C140" s="166" t="s">
        <v>187</v>
      </c>
      <c r="D140" s="166" t="s">
        <v>144</v>
      </c>
      <c r="E140" s="167" t="s">
        <v>1168</v>
      </c>
      <c r="F140" s="168" t="s">
        <v>1169</v>
      </c>
      <c r="G140" s="169" t="s">
        <v>331</v>
      </c>
      <c r="H140" s="170">
        <v>48</v>
      </c>
      <c r="I140" s="171"/>
      <c r="J140" s="172">
        <f>ROUND(I140*H140,2)</f>
        <v>0</v>
      </c>
      <c r="K140" s="168" t="s">
        <v>148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3E-05</v>
      </c>
      <c r="R140" s="175">
        <f>Q140*H140</f>
        <v>0.00144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149</v>
      </c>
      <c r="AT140" s="177" t="s">
        <v>144</v>
      </c>
      <c r="AU140" s="177" t="s">
        <v>83</v>
      </c>
      <c r="AY140" s="17" t="s">
        <v>142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149</v>
      </c>
      <c r="BM140" s="177" t="s">
        <v>1170</v>
      </c>
    </row>
    <row r="141" spans="1:47" s="2" customFormat="1" ht="19.5">
      <c r="A141" s="32"/>
      <c r="B141" s="33"/>
      <c r="C141" s="32"/>
      <c r="D141" s="179" t="s">
        <v>151</v>
      </c>
      <c r="E141" s="32"/>
      <c r="F141" s="180" t="s">
        <v>1171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151</v>
      </c>
      <c r="AU141" s="17" t="s">
        <v>83</v>
      </c>
    </row>
    <row r="142" spans="1:47" s="2" customFormat="1" ht="19.5">
      <c r="A142" s="32"/>
      <c r="B142" s="33"/>
      <c r="C142" s="32"/>
      <c r="D142" s="179" t="s">
        <v>167</v>
      </c>
      <c r="E142" s="32"/>
      <c r="F142" s="198" t="s">
        <v>1172</v>
      </c>
      <c r="G142" s="32"/>
      <c r="H142" s="32"/>
      <c r="I142" s="101"/>
      <c r="J142" s="32"/>
      <c r="K142" s="32"/>
      <c r="L142" s="33"/>
      <c r="M142" s="181"/>
      <c r="N142" s="182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167</v>
      </c>
      <c r="AU142" s="17" t="s">
        <v>83</v>
      </c>
    </row>
    <row r="143" spans="2:51" s="14" customFormat="1" ht="11.25">
      <c r="B143" s="190"/>
      <c r="D143" s="179" t="s">
        <v>153</v>
      </c>
      <c r="E143" s="191" t="s">
        <v>1</v>
      </c>
      <c r="F143" s="192" t="s">
        <v>1173</v>
      </c>
      <c r="H143" s="193">
        <v>48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153</v>
      </c>
      <c r="AU143" s="191" t="s">
        <v>83</v>
      </c>
      <c r="AV143" s="14" t="s">
        <v>83</v>
      </c>
      <c r="AW143" s="14" t="s">
        <v>32</v>
      </c>
      <c r="AX143" s="14" t="s">
        <v>81</v>
      </c>
      <c r="AY143" s="191" t="s">
        <v>142</v>
      </c>
    </row>
    <row r="144" spans="1:65" s="2" customFormat="1" ht="21.75" customHeight="1">
      <c r="A144" s="32"/>
      <c r="B144" s="165"/>
      <c r="C144" s="166" t="s">
        <v>193</v>
      </c>
      <c r="D144" s="166" t="s">
        <v>144</v>
      </c>
      <c r="E144" s="167" t="s">
        <v>1174</v>
      </c>
      <c r="F144" s="168" t="s">
        <v>1175</v>
      </c>
      <c r="G144" s="169" t="s">
        <v>331</v>
      </c>
      <c r="H144" s="170">
        <v>48</v>
      </c>
      <c r="I144" s="171"/>
      <c r="J144" s="172">
        <f>ROUND(I144*H144,2)</f>
        <v>0</v>
      </c>
      <c r="K144" s="168" t="s">
        <v>148</v>
      </c>
      <c r="L144" s="33"/>
      <c r="M144" s="173" t="s">
        <v>1</v>
      </c>
      <c r="N144" s="174" t="s">
        <v>40</v>
      </c>
      <c r="O144" s="58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149</v>
      </c>
      <c r="AT144" s="177" t="s">
        <v>144</v>
      </c>
      <c r="AU144" s="177" t="s">
        <v>83</v>
      </c>
      <c r="AY144" s="17" t="s">
        <v>142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7" t="s">
        <v>81</v>
      </c>
      <c r="BK144" s="178">
        <f>ROUND(I144*H144,2)</f>
        <v>0</v>
      </c>
      <c r="BL144" s="17" t="s">
        <v>149</v>
      </c>
      <c r="BM144" s="177" t="s">
        <v>1176</v>
      </c>
    </row>
    <row r="145" spans="1:47" s="2" customFormat="1" ht="19.5">
      <c r="A145" s="32"/>
      <c r="B145" s="33"/>
      <c r="C145" s="32"/>
      <c r="D145" s="179" t="s">
        <v>151</v>
      </c>
      <c r="E145" s="32"/>
      <c r="F145" s="180" t="s">
        <v>1177</v>
      </c>
      <c r="G145" s="32"/>
      <c r="H145" s="32"/>
      <c r="I145" s="101"/>
      <c r="J145" s="32"/>
      <c r="K145" s="32"/>
      <c r="L145" s="33"/>
      <c r="M145" s="181"/>
      <c r="N145" s="182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151</v>
      </c>
      <c r="AU145" s="17" t="s">
        <v>83</v>
      </c>
    </row>
    <row r="146" spans="1:47" s="2" customFormat="1" ht="19.5">
      <c r="A146" s="32"/>
      <c r="B146" s="33"/>
      <c r="C146" s="32"/>
      <c r="D146" s="179" t="s">
        <v>167</v>
      </c>
      <c r="E146" s="32"/>
      <c r="F146" s="198" t="s">
        <v>1172</v>
      </c>
      <c r="G146" s="32"/>
      <c r="H146" s="32"/>
      <c r="I146" s="101"/>
      <c r="J146" s="32"/>
      <c r="K146" s="32"/>
      <c r="L146" s="33"/>
      <c r="M146" s="181"/>
      <c r="N146" s="182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167</v>
      </c>
      <c r="AU146" s="17" t="s">
        <v>83</v>
      </c>
    </row>
    <row r="147" spans="2:51" s="14" customFormat="1" ht="11.25">
      <c r="B147" s="190"/>
      <c r="D147" s="179" t="s">
        <v>153</v>
      </c>
      <c r="E147" s="191" t="s">
        <v>1</v>
      </c>
      <c r="F147" s="192" t="s">
        <v>1173</v>
      </c>
      <c r="H147" s="193">
        <v>48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153</v>
      </c>
      <c r="AU147" s="191" t="s">
        <v>83</v>
      </c>
      <c r="AV147" s="14" t="s">
        <v>83</v>
      </c>
      <c r="AW147" s="14" t="s">
        <v>32</v>
      </c>
      <c r="AX147" s="14" t="s">
        <v>81</v>
      </c>
      <c r="AY147" s="191" t="s">
        <v>142</v>
      </c>
    </row>
    <row r="148" spans="1:65" s="2" customFormat="1" ht="21.75" customHeight="1">
      <c r="A148" s="32"/>
      <c r="B148" s="165"/>
      <c r="C148" s="207" t="s">
        <v>204</v>
      </c>
      <c r="D148" s="207" t="s">
        <v>323</v>
      </c>
      <c r="E148" s="208" t="s">
        <v>1178</v>
      </c>
      <c r="F148" s="209" t="s">
        <v>1179</v>
      </c>
      <c r="G148" s="210" t="s">
        <v>164</v>
      </c>
      <c r="H148" s="211">
        <v>4.352</v>
      </c>
      <c r="I148" s="212"/>
      <c r="J148" s="213">
        <f>ROUND(I148*H148,2)</f>
        <v>0</v>
      </c>
      <c r="K148" s="209" t="s">
        <v>1</v>
      </c>
      <c r="L148" s="214"/>
      <c r="M148" s="215" t="s">
        <v>1</v>
      </c>
      <c r="N148" s="216" t="s">
        <v>40</v>
      </c>
      <c r="O148" s="58"/>
      <c r="P148" s="175">
        <f>O148*H148</f>
        <v>0</v>
      </c>
      <c r="Q148" s="175">
        <v>0.55</v>
      </c>
      <c r="R148" s="175">
        <f>Q148*H148</f>
        <v>2.3936</v>
      </c>
      <c r="S148" s="175">
        <v>0</v>
      </c>
      <c r="T148" s="17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204</v>
      </c>
      <c r="AT148" s="177" t="s">
        <v>323</v>
      </c>
      <c r="AU148" s="177" t="s">
        <v>83</v>
      </c>
      <c r="AY148" s="17" t="s">
        <v>142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7" t="s">
        <v>81</v>
      </c>
      <c r="BK148" s="178">
        <f>ROUND(I148*H148,2)</f>
        <v>0</v>
      </c>
      <c r="BL148" s="17" t="s">
        <v>149</v>
      </c>
      <c r="BM148" s="177" t="s">
        <v>1180</v>
      </c>
    </row>
    <row r="149" spans="1:47" s="2" customFormat="1" ht="19.5">
      <c r="A149" s="32"/>
      <c r="B149" s="33"/>
      <c r="C149" s="32"/>
      <c r="D149" s="179" t="s">
        <v>151</v>
      </c>
      <c r="E149" s="32"/>
      <c r="F149" s="180" t="s">
        <v>1179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151</v>
      </c>
      <c r="AU149" s="17" t="s">
        <v>83</v>
      </c>
    </row>
    <row r="150" spans="2:51" s="14" customFormat="1" ht="11.25">
      <c r="B150" s="190"/>
      <c r="D150" s="179" t="s">
        <v>153</v>
      </c>
      <c r="E150" s="191" t="s">
        <v>1</v>
      </c>
      <c r="F150" s="192" t="s">
        <v>1181</v>
      </c>
      <c r="H150" s="193">
        <v>3.768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153</v>
      </c>
      <c r="AU150" s="191" t="s">
        <v>83</v>
      </c>
      <c r="AV150" s="14" t="s">
        <v>83</v>
      </c>
      <c r="AW150" s="14" t="s">
        <v>32</v>
      </c>
      <c r="AX150" s="14" t="s">
        <v>75</v>
      </c>
      <c r="AY150" s="191" t="s">
        <v>142</v>
      </c>
    </row>
    <row r="151" spans="2:51" s="14" customFormat="1" ht="11.25">
      <c r="B151" s="190"/>
      <c r="D151" s="179" t="s">
        <v>153</v>
      </c>
      <c r="E151" s="191" t="s">
        <v>1</v>
      </c>
      <c r="F151" s="192" t="s">
        <v>1182</v>
      </c>
      <c r="H151" s="193">
        <v>0.188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153</v>
      </c>
      <c r="AU151" s="191" t="s">
        <v>83</v>
      </c>
      <c r="AV151" s="14" t="s">
        <v>83</v>
      </c>
      <c r="AW151" s="14" t="s">
        <v>32</v>
      </c>
      <c r="AX151" s="14" t="s">
        <v>75</v>
      </c>
      <c r="AY151" s="191" t="s">
        <v>142</v>
      </c>
    </row>
    <row r="152" spans="2:51" s="15" customFormat="1" ht="11.25">
      <c r="B152" s="199"/>
      <c r="D152" s="179" t="s">
        <v>153</v>
      </c>
      <c r="E152" s="200" t="s">
        <v>1</v>
      </c>
      <c r="F152" s="201" t="s">
        <v>180</v>
      </c>
      <c r="H152" s="202">
        <v>3.956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0" t="s">
        <v>153</v>
      </c>
      <c r="AU152" s="200" t="s">
        <v>83</v>
      </c>
      <c r="AV152" s="15" t="s">
        <v>149</v>
      </c>
      <c r="AW152" s="15" t="s">
        <v>32</v>
      </c>
      <c r="AX152" s="15" t="s">
        <v>81</v>
      </c>
      <c r="AY152" s="200" t="s">
        <v>142</v>
      </c>
    </row>
    <row r="153" spans="2:51" s="14" customFormat="1" ht="11.25">
      <c r="B153" s="190"/>
      <c r="D153" s="179" t="s">
        <v>153</v>
      </c>
      <c r="F153" s="192" t="s">
        <v>1183</v>
      </c>
      <c r="H153" s="193">
        <v>4.352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153</v>
      </c>
      <c r="AU153" s="191" t="s">
        <v>83</v>
      </c>
      <c r="AV153" s="14" t="s">
        <v>83</v>
      </c>
      <c r="AW153" s="14" t="s">
        <v>3</v>
      </c>
      <c r="AX153" s="14" t="s">
        <v>81</v>
      </c>
      <c r="AY153" s="191" t="s">
        <v>142</v>
      </c>
    </row>
    <row r="154" spans="1:65" s="2" customFormat="1" ht="16.5" customHeight="1">
      <c r="A154" s="32"/>
      <c r="B154" s="165"/>
      <c r="C154" s="166" t="s">
        <v>210</v>
      </c>
      <c r="D154" s="166" t="s">
        <v>144</v>
      </c>
      <c r="E154" s="167" t="s">
        <v>1184</v>
      </c>
      <c r="F154" s="168" t="s">
        <v>1185</v>
      </c>
      <c r="G154" s="169" t="s">
        <v>164</v>
      </c>
      <c r="H154" s="170">
        <v>4.672</v>
      </c>
      <c r="I154" s="171"/>
      <c r="J154" s="172">
        <f>ROUND(I154*H154,2)</f>
        <v>0</v>
      </c>
      <c r="K154" s="168" t="s">
        <v>148</v>
      </c>
      <c r="L154" s="33"/>
      <c r="M154" s="173" t="s">
        <v>1</v>
      </c>
      <c r="N154" s="174" t="s">
        <v>40</v>
      </c>
      <c r="O154" s="58"/>
      <c r="P154" s="175">
        <f>O154*H154</f>
        <v>0</v>
      </c>
      <c r="Q154" s="175">
        <v>2.25634</v>
      </c>
      <c r="R154" s="175">
        <f>Q154*H154</f>
        <v>10.541620479999999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149</v>
      </c>
      <c r="AT154" s="177" t="s">
        <v>144</v>
      </c>
      <c r="AU154" s="177" t="s">
        <v>83</v>
      </c>
      <c r="AY154" s="17" t="s">
        <v>142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81</v>
      </c>
      <c r="BK154" s="178">
        <f>ROUND(I154*H154,2)</f>
        <v>0</v>
      </c>
      <c r="BL154" s="17" t="s">
        <v>149</v>
      </c>
      <c r="BM154" s="177" t="s">
        <v>1186</v>
      </c>
    </row>
    <row r="155" spans="1:47" s="2" customFormat="1" ht="19.5">
      <c r="A155" s="32"/>
      <c r="B155" s="33"/>
      <c r="C155" s="32"/>
      <c r="D155" s="179" t="s">
        <v>151</v>
      </c>
      <c r="E155" s="32"/>
      <c r="F155" s="180" t="s">
        <v>1187</v>
      </c>
      <c r="G155" s="32"/>
      <c r="H155" s="32"/>
      <c r="I155" s="101"/>
      <c r="J155" s="32"/>
      <c r="K155" s="32"/>
      <c r="L155" s="33"/>
      <c r="M155" s="181"/>
      <c r="N155" s="182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151</v>
      </c>
      <c r="AU155" s="17" t="s">
        <v>83</v>
      </c>
    </row>
    <row r="156" spans="2:51" s="14" customFormat="1" ht="11.25">
      <c r="B156" s="190"/>
      <c r="D156" s="179" t="s">
        <v>153</v>
      </c>
      <c r="E156" s="191" t="s">
        <v>1</v>
      </c>
      <c r="F156" s="192" t="s">
        <v>1188</v>
      </c>
      <c r="H156" s="193">
        <v>0.603</v>
      </c>
      <c r="I156" s="194"/>
      <c r="L156" s="190"/>
      <c r="M156" s="195"/>
      <c r="N156" s="196"/>
      <c r="O156" s="196"/>
      <c r="P156" s="196"/>
      <c r="Q156" s="196"/>
      <c r="R156" s="196"/>
      <c r="S156" s="196"/>
      <c r="T156" s="197"/>
      <c r="AT156" s="191" t="s">
        <v>153</v>
      </c>
      <c r="AU156" s="191" t="s">
        <v>83</v>
      </c>
      <c r="AV156" s="14" t="s">
        <v>83</v>
      </c>
      <c r="AW156" s="14" t="s">
        <v>32</v>
      </c>
      <c r="AX156" s="14" t="s">
        <v>75</v>
      </c>
      <c r="AY156" s="191" t="s">
        <v>142</v>
      </c>
    </row>
    <row r="157" spans="2:51" s="14" customFormat="1" ht="22.5">
      <c r="B157" s="190"/>
      <c r="D157" s="179" t="s">
        <v>153</v>
      </c>
      <c r="E157" s="191" t="s">
        <v>1</v>
      </c>
      <c r="F157" s="192" t="s">
        <v>1189</v>
      </c>
      <c r="H157" s="193">
        <v>4.069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153</v>
      </c>
      <c r="AU157" s="191" t="s">
        <v>83</v>
      </c>
      <c r="AV157" s="14" t="s">
        <v>83</v>
      </c>
      <c r="AW157" s="14" t="s">
        <v>32</v>
      </c>
      <c r="AX157" s="14" t="s">
        <v>75</v>
      </c>
      <c r="AY157" s="191" t="s">
        <v>142</v>
      </c>
    </row>
    <row r="158" spans="2:51" s="15" customFormat="1" ht="11.25">
      <c r="B158" s="199"/>
      <c r="D158" s="179" t="s">
        <v>153</v>
      </c>
      <c r="E158" s="200" t="s">
        <v>1</v>
      </c>
      <c r="F158" s="201" t="s">
        <v>180</v>
      </c>
      <c r="H158" s="202">
        <v>4.672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153</v>
      </c>
      <c r="AU158" s="200" t="s">
        <v>83</v>
      </c>
      <c r="AV158" s="15" t="s">
        <v>149</v>
      </c>
      <c r="AW158" s="15" t="s">
        <v>32</v>
      </c>
      <c r="AX158" s="15" t="s">
        <v>81</v>
      </c>
      <c r="AY158" s="200" t="s">
        <v>142</v>
      </c>
    </row>
    <row r="159" spans="2:63" s="12" customFormat="1" ht="22.9" customHeight="1">
      <c r="B159" s="152"/>
      <c r="D159" s="153" t="s">
        <v>74</v>
      </c>
      <c r="E159" s="163" t="s">
        <v>210</v>
      </c>
      <c r="F159" s="163" t="s">
        <v>886</v>
      </c>
      <c r="I159" s="155"/>
      <c r="J159" s="164">
        <f>BK159</f>
        <v>0</v>
      </c>
      <c r="L159" s="152"/>
      <c r="M159" s="157"/>
      <c r="N159" s="158"/>
      <c r="O159" s="158"/>
      <c r="P159" s="159">
        <f>SUM(P160:P163)</f>
        <v>0</v>
      </c>
      <c r="Q159" s="158"/>
      <c r="R159" s="159">
        <f>SUM(R160:R163)</f>
        <v>0</v>
      </c>
      <c r="S159" s="158"/>
      <c r="T159" s="160">
        <f>SUM(T160:T163)</f>
        <v>0</v>
      </c>
      <c r="AR159" s="153" t="s">
        <v>81</v>
      </c>
      <c r="AT159" s="161" t="s">
        <v>74</v>
      </c>
      <c r="AU159" s="161" t="s">
        <v>81</v>
      </c>
      <c r="AY159" s="153" t="s">
        <v>142</v>
      </c>
      <c r="BK159" s="162">
        <f>SUM(BK160:BK163)</f>
        <v>0</v>
      </c>
    </row>
    <row r="160" spans="1:65" s="2" customFormat="1" ht="33" customHeight="1">
      <c r="A160" s="32"/>
      <c r="B160" s="165"/>
      <c r="C160" s="166" t="s">
        <v>222</v>
      </c>
      <c r="D160" s="166" t="s">
        <v>144</v>
      </c>
      <c r="E160" s="167" t="s">
        <v>1190</v>
      </c>
      <c r="F160" s="168" t="s">
        <v>1191</v>
      </c>
      <c r="G160" s="169" t="s">
        <v>331</v>
      </c>
      <c r="H160" s="170">
        <v>51.7</v>
      </c>
      <c r="I160" s="171"/>
      <c r="J160" s="172">
        <f>ROUND(I160*H160,2)</f>
        <v>0</v>
      </c>
      <c r="K160" s="168" t="s">
        <v>1</v>
      </c>
      <c r="L160" s="33"/>
      <c r="M160" s="173" t="s">
        <v>1</v>
      </c>
      <c r="N160" s="174" t="s">
        <v>40</v>
      </c>
      <c r="O160" s="58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149</v>
      </c>
      <c r="AT160" s="177" t="s">
        <v>144</v>
      </c>
      <c r="AU160" s="177" t="s">
        <v>83</v>
      </c>
      <c r="AY160" s="17" t="s">
        <v>142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81</v>
      </c>
      <c r="BK160" s="178">
        <f>ROUND(I160*H160,2)</f>
        <v>0</v>
      </c>
      <c r="BL160" s="17" t="s">
        <v>149</v>
      </c>
      <c r="BM160" s="177" t="s">
        <v>1192</v>
      </c>
    </row>
    <row r="161" spans="1:47" s="2" customFormat="1" ht="19.5">
      <c r="A161" s="32"/>
      <c r="B161" s="33"/>
      <c r="C161" s="32"/>
      <c r="D161" s="179" t="s">
        <v>151</v>
      </c>
      <c r="E161" s="32"/>
      <c r="F161" s="180" t="s">
        <v>1191</v>
      </c>
      <c r="G161" s="32"/>
      <c r="H161" s="32"/>
      <c r="I161" s="101"/>
      <c r="J161" s="32"/>
      <c r="K161" s="32"/>
      <c r="L161" s="33"/>
      <c r="M161" s="181"/>
      <c r="N161" s="182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151</v>
      </c>
      <c r="AU161" s="17" t="s">
        <v>83</v>
      </c>
    </row>
    <row r="162" spans="1:47" s="2" customFormat="1" ht="19.5">
      <c r="A162" s="32"/>
      <c r="B162" s="33"/>
      <c r="C162" s="32"/>
      <c r="D162" s="179" t="s">
        <v>167</v>
      </c>
      <c r="E162" s="32"/>
      <c r="F162" s="198" t="s">
        <v>1172</v>
      </c>
      <c r="G162" s="32"/>
      <c r="H162" s="32"/>
      <c r="I162" s="101"/>
      <c r="J162" s="32"/>
      <c r="K162" s="32"/>
      <c r="L162" s="33"/>
      <c r="M162" s="181"/>
      <c r="N162" s="182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167</v>
      </c>
      <c r="AU162" s="17" t="s">
        <v>83</v>
      </c>
    </row>
    <row r="163" spans="2:51" s="14" customFormat="1" ht="11.25">
      <c r="B163" s="190"/>
      <c r="D163" s="179" t="s">
        <v>153</v>
      </c>
      <c r="E163" s="191" t="s">
        <v>1</v>
      </c>
      <c r="F163" s="192" t="s">
        <v>1193</v>
      </c>
      <c r="H163" s="193">
        <v>51.7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1" t="s">
        <v>153</v>
      </c>
      <c r="AU163" s="191" t="s">
        <v>83</v>
      </c>
      <c r="AV163" s="14" t="s">
        <v>83</v>
      </c>
      <c r="AW163" s="14" t="s">
        <v>32</v>
      </c>
      <c r="AX163" s="14" t="s">
        <v>81</v>
      </c>
      <c r="AY163" s="191" t="s">
        <v>142</v>
      </c>
    </row>
    <row r="164" spans="2:63" s="12" customFormat="1" ht="22.9" customHeight="1">
      <c r="B164" s="152"/>
      <c r="D164" s="153" t="s">
        <v>74</v>
      </c>
      <c r="E164" s="163" t="s">
        <v>957</v>
      </c>
      <c r="F164" s="163" t="s">
        <v>958</v>
      </c>
      <c r="I164" s="155"/>
      <c r="J164" s="164">
        <f>BK164</f>
        <v>0</v>
      </c>
      <c r="L164" s="152"/>
      <c r="M164" s="157"/>
      <c r="N164" s="158"/>
      <c r="O164" s="158"/>
      <c r="P164" s="159">
        <f>SUM(P165:P166)</f>
        <v>0</v>
      </c>
      <c r="Q164" s="158"/>
      <c r="R164" s="159">
        <f>SUM(R165:R166)</f>
        <v>0</v>
      </c>
      <c r="S164" s="158"/>
      <c r="T164" s="160">
        <f>SUM(T165:T166)</f>
        <v>0</v>
      </c>
      <c r="AR164" s="153" t="s">
        <v>81</v>
      </c>
      <c r="AT164" s="161" t="s">
        <v>74</v>
      </c>
      <c r="AU164" s="161" t="s">
        <v>81</v>
      </c>
      <c r="AY164" s="153" t="s">
        <v>142</v>
      </c>
      <c r="BK164" s="162">
        <f>SUM(BK165:BK166)</f>
        <v>0</v>
      </c>
    </row>
    <row r="165" spans="1:65" s="2" customFormat="1" ht="16.5" customHeight="1">
      <c r="A165" s="32"/>
      <c r="B165" s="165"/>
      <c r="C165" s="166" t="s">
        <v>228</v>
      </c>
      <c r="D165" s="166" t="s">
        <v>144</v>
      </c>
      <c r="E165" s="167" t="s">
        <v>1194</v>
      </c>
      <c r="F165" s="168" t="s">
        <v>958</v>
      </c>
      <c r="G165" s="169" t="s">
        <v>304</v>
      </c>
      <c r="H165" s="170">
        <v>17.111</v>
      </c>
      <c r="I165" s="171"/>
      <c r="J165" s="172">
        <f>ROUND(I165*H165,2)</f>
        <v>0</v>
      </c>
      <c r="K165" s="168" t="s">
        <v>148</v>
      </c>
      <c r="L165" s="33"/>
      <c r="M165" s="173" t="s">
        <v>1</v>
      </c>
      <c r="N165" s="174" t="s">
        <v>40</v>
      </c>
      <c r="O165" s="58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7" t="s">
        <v>149</v>
      </c>
      <c r="AT165" s="177" t="s">
        <v>144</v>
      </c>
      <c r="AU165" s="177" t="s">
        <v>83</v>
      </c>
      <c r="AY165" s="17" t="s">
        <v>142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7" t="s">
        <v>81</v>
      </c>
      <c r="BK165" s="178">
        <f>ROUND(I165*H165,2)</f>
        <v>0</v>
      </c>
      <c r="BL165" s="17" t="s">
        <v>149</v>
      </c>
      <c r="BM165" s="177" t="s">
        <v>1195</v>
      </c>
    </row>
    <row r="166" spans="1:47" s="2" customFormat="1" ht="11.25">
      <c r="A166" s="32"/>
      <c r="B166" s="33"/>
      <c r="C166" s="32"/>
      <c r="D166" s="179" t="s">
        <v>151</v>
      </c>
      <c r="E166" s="32"/>
      <c r="F166" s="180" t="s">
        <v>1196</v>
      </c>
      <c r="G166" s="32"/>
      <c r="H166" s="32"/>
      <c r="I166" s="101"/>
      <c r="J166" s="32"/>
      <c r="K166" s="32"/>
      <c r="L166" s="33"/>
      <c r="M166" s="181"/>
      <c r="N166" s="182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151</v>
      </c>
      <c r="AU166" s="17" t="s">
        <v>83</v>
      </c>
    </row>
    <row r="167" spans="2:63" s="12" customFormat="1" ht="25.9" customHeight="1">
      <c r="B167" s="152"/>
      <c r="D167" s="153" t="s">
        <v>74</v>
      </c>
      <c r="E167" s="154" t="s">
        <v>964</v>
      </c>
      <c r="F167" s="154" t="s">
        <v>965</v>
      </c>
      <c r="I167" s="155"/>
      <c r="J167" s="156">
        <f>BK167</f>
        <v>0</v>
      </c>
      <c r="L167" s="152"/>
      <c r="M167" s="157"/>
      <c r="N167" s="158"/>
      <c r="O167" s="158"/>
      <c r="P167" s="159">
        <f>P168</f>
        <v>0</v>
      </c>
      <c r="Q167" s="158"/>
      <c r="R167" s="159">
        <f>R168</f>
        <v>4.36175912</v>
      </c>
      <c r="S167" s="158"/>
      <c r="T167" s="160">
        <f>T168</f>
        <v>0</v>
      </c>
      <c r="AR167" s="153" t="s">
        <v>83</v>
      </c>
      <c r="AT167" s="161" t="s">
        <v>74</v>
      </c>
      <c r="AU167" s="161" t="s">
        <v>75</v>
      </c>
      <c r="AY167" s="153" t="s">
        <v>142</v>
      </c>
      <c r="BK167" s="162">
        <f>BK168</f>
        <v>0</v>
      </c>
    </row>
    <row r="168" spans="2:63" s="12" customFormat="1" ht="22.9" customHeight="1">
      <c r="B168" s="152"/>
      <c r="D168" s="153" t="s">
        <v>74</v>
      </c>
      <c r="E168" s="163" t="s">
        <v>1197</v>
      </c>
      <c r="F168" s="163" t="s">
        <v>1198</v>
      </c>
      <c r="I168" s="155"/>
      <c r="J168" s="164">
        <f>BK168</f>
        <v>0</v>
      </c>
      <c r="L168" s="152"/>
      <c r="M168" s="157"/>
      <c r="N168" s="158"/>
      <c r="O168" s="158"/>
      <c r="P168" s="159">
        <f>SUM(P169:P212)</f>
        <v>0</v>
      </c>
      <c r="Q168" s="158"/>
      <c r="R168" s="159">
        <f>SUM(R169:R212)</f>
        <v>4.36175912</v>
      </c>
      <c r="S168" s="158"/>
      <c r="T168" s="160">
        <f>SUM(T169:T212)</f>
        <v>0</v>
      </c>
      <c r="AR168" s="153" t="s">
        <v>83</v>
      </c>
      <c r="AT168" s="161" t="s">
        <v>74</v>
      </c>
      <c r="AU168" s="161" t="s">
        <v>81</v>
      </c>
      <c r="AY168" s="153" t="s">
        <v>142</v>
      </c>
      <c r="BK168" s="162">
        <f>SUM(BK169:BK212)</f>
        <v>0</v>
      </c>
    </row>
    <row r="169" spans="1:65" s="2" customFormat="1" ht="16.5" customHeight="1">
      <c r="A169" s="32"/>
      <c r="B169" s="165"/>
      <c r="C169" s="166" t="s">
        <v>234</v>
      </c>
      <c r="D169" s="166" t="s">
        <v>144</v>
      </c>
      <c r="E169" s="167" t="s">
        <v>1199</v>
      </c>
      <c r="F169" s="168" t="s">
        <v>1200</v>
      </c>
      <c r="G169" s="169" t="s">
        <v>393</v>
      </c>
      <c r="H169" s="170">
        <v>96</v>
      </c>
      <c r="I169" s="171"/>
      <c r="J169" s="172">
        <f>ROUND(I169*H169,2)</f>
        <v>0</v>
      </c>
      <c r="K169" s="168" t="s">
        <v>1</v>
      </c>
      <c r="L169" s="33"/>
      <c r="M169" s="173" t="s">
        <v>1</v>
      </c>
      <c r="N169" s="174" t="s">
        <v>40</v>
      </c>
      <c r="O169" s="58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7" t="s">
        <v>254</v>
      </c>
      <c r="AT169" s="177" t="s">
        <v>144</v>
      </c>
      <c r="AU169" s="177" t="s">
        <v>83</v>
      </c>
      <c r="AY169" s="17" t="s">
        <v>142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7" t="s">
        <v>81</v>
      </c>
      <c r="BK169" s="178">
        <f>ROUND(I169*H169,2)</f>
        <v>0</v>
      </c>
      <c r="BL169" s="17" t="s">
        <v>254</v>
      </c>
      <c r="BM169" s="177" t="s">
        <v>1201</v>
      </c>
    </row>
    <row r="170" spans="1:47" s="2" customFormat="1" ht="29.25">
      <c r="A170" s="32"/>
      <c r="B170" s="33"/>
      <c r="C170" s="32"/>
      <c r="D170" s="179" t="s">
        <v>151</v>
      </c>
      <c r="E170" s="32"/>
      <c r="F170" s="180" t="s">
        <v>1202</v>
      </c>
      <c r="G170" s="32"/>
      <c r="H170" s="32"/>
      <c r="I170" s="101"/>
      <c r="J170" s="32"/>
      <c r="K170" s="32"/>
      <c r="L170" s="33"/>
      <c r="M170" s="181"/>
      <c r="N170" s="182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151</v>
      </c>
      <c r="AU170" s="17" t="s">
        <v>83</v>
      </c>
    </row>
    <row r="171" spans="1:47" s="2" customFormat="1" ht="19.5">
      <c r="A171" s="32"/>
      <c r="B171" s="33"/>
      <c r="C171" s="32"/>
      <c r="D171" s="179" t="s">
        <v>167</v>
      </c>
      <c r="E171" s="32"/>
      <c r="F171" s="198" t="s">
        <v>1172</v>
      </c>
      <c r="G171" s="32"/>
      <c r="H171" s="32"/>
      <c r="I171" s="101"/>
      <c r="J171" s="32"/>
      <c r="K171" s="32"/>
      <c r="L171" s="33"/>
      <c r="M171" s="181"/>
      <c r="N171" s="182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167</v>
      </c>
      <c r="AU171" s="17" t="s">
        <v>83</v>
      </c>
    </row>
    <row r="172" spans="2:51" s="14" customFormat="1" ht="11.25">
      <c r="B172" s="190"/>
      <c r="D172" s="179" t="s">
        <v>153</v>
      </c>
      <c r="E172" s="191" t="s">
        <v>1</v>
      </c>
      <c r="F172" s="192" t="s">
        <v>1203</v>
      </c>
      <c r="H172" s="193">
        <v>64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1" t="s">
        <v>153</v>
      </c>
      <c r="AU172" s="191" t="s">
        <v>83</v>
      </c>
      <c r="AV172" s="14" t="s">
        <v>83</v>
      </c>
      <c r="AW172" s="14" t="s">
        <v>32</v>
      </c>
      <c r="AX172" s="14" t="s">
        <v>75</v>
      </c>
      <c r="AY172" s="191" t="s">
        <v>142</v>
      </c>
    </row>
    <row r="173" spans="2:51" s="14" customFormat="1" ht="11.25">
      <c r="B173" s="190"/>
      <c r="D173" s="179" t="s">
        <v>153</v>
      </c>
      <c r="E173" s="191" t="s">
        <v>1</v>
      </c>
      <c r="F173" s="192" t="s">
        <v>1204</v>
      </c>
      <c r="H173" s="193">
        <v>32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1" t="s">
        <v>153</v>
      </c>
      <c r="AU173" s="191" t="s">
        <v>83</v>
      </c>
      <c r="AV173" s="14" t="s">
        <v>83</v>
      </c>
      <c r="AW173" s="14" t="s">
        <v>32</v>
      </c>
      <c r="AX173" s="14" t="s">
        <v>75</v>
      </c>
      <c r="AY173" s="191" t="s">
        <v>142</v>
      </c>
    </row>
    <row r="174" spans="2:51" s="15" customFormat="1" ht="11.25">
      <c r="B174" s="199"/>
      <c r="D174" s="179" t="s">
        <v>153</v>
      </c>
      <c r="E174" s="200" t="s">
        <v>1</v>
      </c>
      <c r="F174" s="201" t="s">
        <v>180</v>
      </c>
      <c r="H174" s="202">
        <v>96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153</v>
      </c>
      <c r="AU174" s="200" t="s">
        <v>83</v>
      </c>
      <c r="AV174" s="15" t="s">
        <v>149</v>
      </c>
      <c r="AW174" s="15" t="s">
        <v>32</v>
      </c>
      <c r="AX174" s="15" t="s">
        <v>81</v>
      </c>
      <c r="AY174" s="200" t="s">
        <v>142</v>
      </c>
    </row>
    <row r="175" spans="1:65" s="2" customFormat="1" ht="21.75" customHeight="1">
      <c r="A175" s="32"/>
      <c r="B175" s="165"/>
      <c r="C175" s="207" t="s">
        <v>239</v>
      </c>
      <c r="D175" s="207" t="s">
        <v>323</v>
      </c>
      <c r="E175" s="208" t="s">
        <v>1205</v>
      </c>
      <c r="F175" s="209" t="s">
        <v>1206</v>
      </c>
      <c r="G175" s="210" t="s">
        <v>464</v>
      </c>
      <c r="H175" s="211">
        <v>64</v>
      </c>
      <c r="I175" s="212"/>
      <c r="J175" s="213">
        <f>ROUND(I175*H175,2)</f>
        <v>0</v>
      </c>
      <c r="K175" s="209" t="s">
        <v>1</v>
      </c>
      <c r="L175" s="214"/>
      <c r="M175" s="215" t="s">
        <v>1</v>
      </c>
      <c r="N175" s="216" t="s">
        <v>40</v>
      </c>
      <c r="O175" s="58"/>
      <c r="P175" s="175">
        <f>O175*H175</f>
        <v>0</v>
      </c>
      <c r="Q175" s="175">
        <v>0.00078</v>
      </c>
      <c r="R175" s="175">
        <f>Q175*H175</f>
        <v>0.04992</v>
      </c>
      <c r="S175" s="175">
        <v>0</v>
      </c>
      <c r="T175" s="17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355</v>
      </c>
      <c r="AT175" s="177" t="s">
        <v>323</v>
      </c>
      <c r="AU175" s="177" t="s">
        <v>83</v>
      </c>
      <c r="AY175" s="17" t="s">
        <v>142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7" t="s">
        <v>81</v>
      </c>
      <c r="BK175" s="178">
        <f>ROUND(I175*H175,2)</f>
        <v>0</v>
      </c>
      <c r="BL175" s="17" t="s">
        <v>254</v>
      </c>
      <c r="BM175" s="177" t="s">
        <v>1207</v>
      </c>
    </row>
    <row r="176" spans="1:47" s="2" customFormat="1" ht="19.5">
      <c r="A176" s="32"/>
      <c r="B176" s="33"/>
      <c r="C176" s="32"/>
      <c r="D176" s="179" t="s">
        <v>151</v>
      </c>
      <c r="E176" s="32"/>
      <c r="F176" s="180" t="s">
        <v>1206</v>
      </c>
      <c r="G176" s="32"/>
      <c r="H176" s="32"/>
      <c r="I176" s="101"/>
      <c r="J176" s="32"/>
      <c r="K176" s="32"/>
      <c r="L176" s="33"/>
      <c r="M176" s="181"/>
      <c r="N176" s="182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151</v>
      </c>
      <c r="AU176" s="17" t="s">
        <v>83</v>
      </c>
    </row>
    <row r="177" spans="1:65" s="2" customFormat="1" ht="21.75" customHeight="1">
      <c r="A177" s="32"/>
      <c r="B177" s="165"/>
      <c r="C177" s="207" t="s">
        <v>243</v>
      </c>
      <c r="D177" s="207" t="s">
        <v>323</v>
      </c>
      <c r="E177" s="208" t="s">
        <v>1208</v>
      </c>
      <c r="F177" s="209" t="s">
        <v>1209</v>
      </c>
      <c r="G177" s="210" t="s">
        <v>464</v>
      </c>
      <c r="H177" s="211">
        <v>32</v>
      </c>
      <c r="I177" s="212"/>
      <c r="J177" s="213">
        <f>ROUND(I177*H177,2)</f>
        <v>0</v>
      </c>
      <c r="K177" s="209" t="s">
        <v>1</v>
      </c>
      <c r="L177" s="214"/>
      <c r="M177" s="215" t="s">
        <v>1</v>
      </c>
      <c r="N177" s="216" t="s">
        <v>40</v>
      </c>
      <c r="O177" s="58"/>
      <c r="P177" s="175">
        <f>O177*H177</f>
        <v>0</v>
      </c>
      <c r="Q177" s="175">
        <v>0.00078</v>
      </c>
      <c r="R177" s="175">
        <f>Q177*H177</f>
        <v>0.02496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355</v>
      </c>
      <c r="AT177" s="177" t="s">
        <v>323</v>
      </c>
      <c r="AU177" s="177" t="s">
        <v>83</v>
      </c>
      <c r="AY177" s="17" t="s">
        <v>142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81</v>
      </c>
      <c r="BK177" s="178">
        <f>ROUND(I177*H177,2)</f>
        <v>0</v>
      </c>
      <c r="BL177" s="17" t="s">
        <v>254</v>
      </c>
      <c r="BM177" s="177" t="s">
        <v>1210</v>
      </c>
    </row>
    <row r="178" spans="1:47" s="2" customFormat="1" ht="19.5">
      <c r="A178" s="32"/>
      <c r="B178" s="33"/>
      <c r="C178" s="32"/>
      <c r="D178" s="179" t="s">
        <v>151</v>
      </c>
      <c r="E178" s="32"/>
      <c r="F178" s="180" t="s">
        <v>1209</v>
      </c>
      <c r="G178" s="32"/>
      <c r="H178" s="32"/>
      <c r="I178" s="101"/>
      <c r="J178" s="32"/>
      <c r="K178" s="32"/>
      <c r="L178" s="33"/>
      <c r="M178" s="181"/>
      <c r="N178" s="182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151</v>
      </c>
      <c r="AU178" s="17" t="s">
        <v>83</v>
      </c>
    </row>
    <row r="179" spans="1:65" s="2" customFormat="1" ht="16.5" customHeight="1">
      <c r="A179" s="32"/>
      <c r="B179" s="165"/>
      <c r="C179" s="166" t="s">
        <v>8</v>
      </c>
      <c r="D179" s="166" t="s">
        <v>144</v>
      </c>
      <c r="E179" s="167" t="s">
        <v>1211</v>
      </c>
      <c r="F179" s="168" t="s">
        <v>1212</v>
      </c>
      <c r="G179" s="169" t="s">
        <v>336</v>
      </c>
      <c r="H179" s="170">
        <v>63.5</v>
      </c>
      <c r="I179" s="171"/>
      <c r="J179" s="172">
        <f>ROUND(I179*H179,2)</f>
        <v>0</v>
      </c>
      <c r="K179" s="168" t="s">
        <v>148</v>
      </c>
      <c r="L179" s="33"/>
      <c r="M179" s="173" t="s">
        <v>1</v>
      </c>
      <c r="N179" s="174" t="s">
        <v>40</v>
      </c>
      <c r="O179" s="58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7" t="s">
        <v>254</v>
      </c>
      <c r="AT179" s="177" t="s">
        <v>144</v>
      </c>
      <c r="AU179" s="177" t="s">
        <v>83</v>
      </c>
      <c r="AY179" s="17" t="s">
        <v>142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7" t="s">
        <v>81</v>
      </c>
      <c r="BK179" s="178">
        <f>ROUND(I179*H179,2)</f>
        <v>0</v>
      </c>
      <c r="BL179" s="17" t="s">
        <v>254</v>
      </c>
      <c r="BM179" s="177" t="s">
        <v>1213</v>
      </c>
    </row>
    <row r="180" spans="1:47" s="2" customFormat="1" ht="11.25">
      <c r="A180" s="32"/>
      <c r="B180" s="33"/>
      <c r="C180" s="32"/>
      <c r="D180" s="179" t="s">
        <v>151</v>
      </c>
      <c r="E180" s="32"/>
      <c r="F180" s="180" t="s">
        <v>1214</v>
      </c>
      <c r="G180" s="32"/>
      <c r="H180" s="32"/>
      <c r="I180" s="101"/>
      <c r="J180" s="32"/>
      <c r="K180" s="32"/>
      <c r="L180" s="33"/>
      <c r="M180" s="181"/>
      <c r="N180" s="182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151</v>
      </c>
      <c r="AU180" s="17" t="s">
        <v>83</v>
      </c>
    </row>
    <row r="181" spans="1:47" s="2" customFormat="1" ht="19.5">
      <c r="A181" s="32"/>
      <c r="B181" s="33"/>
      <c r="C181" s="32"/>
      <c r="D181" s="179" t="s">
        <v>167</v>
      </c>
      <c r="E181" s="32"/>
      <c r="F181" s="198" t="s">
        <v>1172</v>
      </c>
      <c r="G181" s="32"/>
      <c r="H181" s="32"/>
      <c r="I181" s="101"/>
      <c r="J181" s="32"/>
      <c r="K181" s="32"/>
      <c r="L181" s="33"/>
      <c r="M181" s="181"/>
      <c r="N181" s="182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167</v>
      </c>
      <c r="AU181" s="17" t="s">
        <v>83</v>
      </c>
    </row>
    <row r="182" spans="2:51" s="14" customFormat="1" ht="11.25">
      <c r="B182" s="190"/>
      <c r="D182" s="179" t="s">
        <v>153</v>
      </c>
      <c r="E182" s="191" t="s">
        <v>1</v>
      </c>
      <c r="F182" s="192" t="s">
        <v>1215</v>
      </c>
      <c r="H182" s="193">
        <v>16.5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153</v>
      </c>
      <c r="AU182" s="191" t="s">
        <v>83</v>
      </c>
      <c r="AV182" s="14" t="s">
        <v>83</v>
      </c>
      <c r="AW182" s="14" t="s">
        <v>32</v>
      </c>
      <c r="AX182" s="14" t="s">
        <v>75</v>
      </c>
      <c r="AY182" s="191" t="s">
        <v>142</v>
      </c>
    </row>
    <row r="183" spans="2:51" s="14" customFormat="1" ht="11.25">
      <c r="B183" s="190"/>
      <c r="D183" s="179" t="s">
        <v>153</v>
      </c>
      <c r="E183" s="191" t="s">
        <v>1</v>
      </c>
      <c r="F183" s="192" t="s">
        <v>1216</v>
      </c>
      <c r="H183" s="193">
        <v>47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153</v>
      </c>
      <c r="AU183" s="191" t="s">
        <v>83</v>
      </c>
      <c r="AV183" s="14" t="s">
        <v>83</v>
      </c>
      <c r="AW183" s="14" t="s">
        <v>32</v>
      </c>
      <c r="AX183" s="14" t="s">
        <v>75</v>
      </c>
      <c r="AY183" s="191" t="s">
        <v>142</v>
      </c>
    </row>
    <row r="184" spans="2:51" s="15" customFormat="1" ht="11.25">
      <c r="B184" s="199"/>
      <c r="D184" s="179" t="s">
        <v>153</v>
      </c>
      <c r="E184" s="200" t="s">
        <v>1</v>
      </c>
      <c r="F184" s="201" t="s">
        <v>180</v>
      </c>
      <c r="H184" s="202">
        <v>63.5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153</v>
      </c>
      <c r="AU184" s="200" t="s">
        <v>83</v>
      </c>
      <c r="AV184" s="15" t="s">
        <v>149</v>
      </c>
      <c r="AW184" s="15" t="s">
        <v>32</v>
      </c>
      <c r="AX184" s="15" t="s">
        <v>81</v>
      </c>
      <c r="AY184" s="200" t="s">
        <v>142</v>
      </c>
    </row>
    <row r="185" spans="1:65" s="2" customFormat="1" ht="21.75" customHeight="1">
      <c r="A185" s="32"/>
      <c r="B185" s="165"/>
      <c r="C185" s="207" t="s">
        <v>254</v>
      </c>
      <c r="D185" s="207" t="s">
        <v>323</v>
      </c>
      <c r="E185" s="208" t="s">
        <v>1217</v>
      </c>
      <c r="F185" s="209" t="s">
        <v>1218</v>
      </c>
      <c r="G185" s="210" t="s">
        <v>164</v>
      </c>
      <c r="H185" s="211">
        <v>3.493</v>
      </c>
      <c r="I185" s="212"/>
      <c r="J185" s="213">
        <f>ROUND(I185*H185,2)</f>
        <v>0</v>
      </c>
      <c r="K185" s="209" t="s">
        <v>1</v>
      </c>
      <c r="L185" s="214"/>
      <c r="M185" s="215" t="s">
        <v>1</v>
      </c>
      <c r="N185" s="216" t="s">
        <v>40</v>
      </c>
      <c r="O185" s="58"/>
      <c r="P185" s="175">
        <f>O185*H185</f>
        <v>0</v>
      </c>
      <c r="Q185" s="175">
        <v>0.55</v>
      </c>
      <c r="R185" s="175">
        <f>Q185*H185</f>
        <v>1.9211500000000001</v>
      </c>
      <c r="S185" s="175">
        <v>0</v>
      </c>
      <c r="T185" s="17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204</v>
      </c>
      <c r="AT185" s="177" t="s">
        <v>323</v>
      </c>
      <c r="AU185" s="177" t="s">
        <v>83</v>
      </c>
      <c r="AY185" s="17" t="s">
        <v>142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7" t="s">
        <v>81</v>
      </c>
      <c r="BK185" s="178">
        <f>ROUND(I185*H185,2)</f>
        <v>0</v>
      </c>
      <c r="BL185" s="17" t="s">
        <v>149</v>
      </c>
      <c r="BM185" s="177" t="s">
        <v>1219</v>
      </c>
    </row>
    <row r="186" spans="1:47" s="2" customFormat="1" ht="19.5">
      <c r="A186" s="32"/>
      <c r="B186" s="33"/>
      <c r="C186" s="32"/>
      <c r="D186" s="179" t="s">
        <v>151</v>
      </c>
      <c r="E186" s="32"/>
      <c r="F186" s="180" t="s">
        <v>1218</v>
      </c>
      <c r="G186" s="32"/>
      <c r="H186" s="32"/>
      <c r="I186" s="101"/>
      <c r="J186" s="32"/>
      <c r="K186" s="32"/>
      <c r="L186" s="33"/>
      <c r="M186" s="181"/>
      <c r="N186" s="182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151</v>
      </c>
      <c r="AU186" s="17" t="s">
        <v>83</v>
      </c>
    </row>
    <row r="187" spans="2:51" s="14" customFormat="1" ht="11.25">
      <c r="B187" s="190"/>
      <c r="D187" s="179" t="s">
        <v>153</v>
      </c>
      <c r="E187" s="191" t="s">
        <v>1</v>
      </c>
      <c r="F187" s="192" t="s">
        <v>1220</v>
      </c>
      <c r="H187" s="193">
        <v>0.825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1" t="s">
        <v>153</v>
      </c>
      <c r="AU187" s="191" t="s">
        <v>83</v>
      </c>
      <c r="AV187" s="14" t="s">
        <v>83</v>
      </c>
      <c r="AW187" s="14" t="s">
        <v>32</v>
      </c>
      <c r="AX187" s="14" t="s">
        <v>75</v>
      </c>
      <c r="AY187" s="191" t="s">
        <v>142</v>
      </c>
    </row>
    <row r="188" spans="2:51" s="14" customFormat="1" ht="11.25">
      <c r="B188" s="190"/>
      <c r="D188" s="179" t="s">
        <v>153</v>
      </c>
      <c r="E188" s="191" t="s">
        <v>1</v>
      </c>
      <c r="F188" s="192" t="s">
        <v>1221</v>
      </c>
      <c r="H188" s="193">
        <v>2.35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153</v>
      </c>
      <c r="AU188" s="191" t="s">
        <v>83</v>
      </c>
      <c r="AV188" s="14" t="s">
        <v>83</v>
      </c>
      <c r="AW188" s="14" t="s">
        <v>32</v>
      </c>
      <c r="AX188" s="14" t="s">
        <v>75</v>
      </c>
      <c r="AY188" s="191" t="s">
        <v>142</v>
      </c>
    </row>
    <row r="189" spans="2:51" s="15" customFormat="1" ht="11.25">
      <c r="B189" s="199"/>
      <c r="D189" s="179" t="s">
        <v>153</v>
      </c>
      <c r="E189" s="200" t="s">
        <v>1</v>
      </c>
      <c r="F189" s="201" t="s">
        <v>180</v>
      </c>
      <c r="H189" s="202">
        <v>3.175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153</v>
      </c>
      <c r="AU189" s="200" t="s">
        <v>83</v>
      </c>
      <c r="AV189" s="15" t="s">
        <v>149</v>
      </c>
      <c r="AW189" s="15" t="s">
        <v>32</v>
      </c>
      <c r="AX189" s="15" t="s">
        <v>81</v>
      </c>
      <c r="AY189" s="200" t="s">
        <v>142</v>
      </c>
    </row>
    <row r="190" spans="2:51" s="14" customFormat="1" ht="11.25">
      <c r="B190" s="190"/>
      <c r="D190" s="179" t="s">
        <v>153</v>
      </c>
      <c r="F190" s="192" t="s">
        <v>1222</v>
      </c>
      <c r="H190" s="193">
        <v>3.493</v>
      </c>
      <c r="I190" s="194"/>
      <c r="L190" s="190"/>
      <c r="M190" s="195"/>
      <c r="N190" s="196"/>
      <c r="O190" s="196"/>
      <c r="P190" s="196"/>
      <c r="Q190" s="196"/>
      <c r="R190" s="196"/>
      <c r="S190" s="196"/>
      <c r="T190" s="197"/>
      <c r="AT190" s="191" t="s">
        <v>153</v>
      </c>
      <c r="AU190" s="191" t="s">
        <v>83</v>
      </c>
      <c r="AV190" s="14" t="s">
        <v>83</v>
      </c>
      <c r="AW190" s="14" t="s">
        <v>3</v>
      </c>
      <c r="AX190" s="14" t="s">
        <v>81</v>
      </c>
      <c r="AY190" s="191" t="s">
        <v>142</v>
      </c>
    </row>
    <row r="191" spans="1:65" s="2" customFormat="1" ht="21.75" customHeight="1">
      <c r="A191" s="32"/>
      <c r="B191" s="165"/>
      <c r="C191" s="166" t="s">
        <v>264</v>
      </c>
      <c r="D191" s="166" t="s">
        <v>144</v>
      </c>
      <c r="E191" s="167" t="s">
        <v>1223</v>
      </c>
      <c r="F191" s="168" t="s">
        <v>1224</v>
      </c>
      <c r="G191" s="169" t="s">
        <v>336</v>
      </c>
      <c r="H191" s="170">
        <v>63.5</v>
      </c>
      <c r="I191" s="171"/>
      <c r="J191" s="172">
        <f>ROUND(I191*H191,2)</f>
        <v>0</v>
      </c>
      <c r="K191" s="168" t="s">
        <v>148</v>
      </c>
      <c r="L191" s="33"/>
      <c r="M191" s="173" t="s">
        <v>1</v>
      </c>
      <c r="N191" s="174" t="s">
        <v>40</v>
      </c>
      <c r="O191" s="58"/>
      <c r="P191" s="175">
        <f>O191*H191</f>
        <v>0</v>
      </c>
      <c r="Q191" s="175">
        <v>0.0002</v>
      </c>
      <c r="R191" s="175">
        <f>Q191*H191</f>
        <v>0.012700000000000001</v>
      </c>
      <c r="S191" s="175">
        <v>0</v>
      </c>
      <c r="T191" s="17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7" t="s">
        <v>254</v>
      </c>
      <c r="AT191" s="177" t="s">
        <v>144</v>
      </c>
      <c r="AU191" s="177" t="s">
        <v>83</v>
      </c>
      <c r="AY191" s="17" t="s">
        <v>142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7" t="s">
        <v>81</v>
      </c>
      <c r="BK191" s="178">
        <f>ROUND(I191*H191,2)</f>
        <v>0</v>
      </c>
      <c r="BL191" s="17" t="s">
        <v>254</v>
      </c>
      <c r="BM191" s="177" t="s">
        <v>1225</v>
      </c>
    </row>
    <row r="192" spans="1:47" s="2" customFormat="1" ht="19.5">
      <c r="A192" s="32"/>
      <c r="B192" s="33"/>
      <c r="C192" s="32"/>
      <c r="D192" s="179" t="s">
        <v>151</v>
      </c>
      <c r="E192" s="32"/>
      <c r="F192" s="180" t="s">
        <v>1226</v>
      </c>
      <c r="G192" s="32"/>
      <c r="H192" s="32"/>
      <c r="I192" s="101"/>
      <c r="J192" s="32"/>
      <c r="K192" s="32"/>
      <c r="L192" s="33"/>
      <c r="M192" s="181"/>
      <c r="N192" s="182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151</v>
      </c>
      <c r="AU192" s="17" t="s">
        <v>83</v>
      </c>
    </row>
    <row r="193" spans="1:65" s="2" customFormat="1" ht="21.75" customHeight="1">
      <c r="A193" s="32"/>
      <c r="B193" s="165"/>
      <c r="C193" s="166" t="s">
        <v>269</v>
      </c>
      <c r="D193" s="166" t="s">
        <v>144</v>
      </c>
      <c r="E193" s="167" t="s">
        <v>1227</v>
      </c>
      <c r="F193" s="168" t="s">
        <v>1228</v>
      </c>
      <c r="G193" s="169" t="s">
        <v>331</v>
      </c>
      <c r="H193" s="170">
        <v>192.4</v>
      </c>
      <c r="I193" s="171"/>
      <c r="J193" s="172">
        <f>ROUND(I193*H193,2)</f>
        <v>0</v>
      </c>
      <c r="K193" s="168" t="s">
        <v>148</v>
      </c>
      <c r="L193" s="33"/>
      <c r="M193" s="173" t="s">
        <v>1</v>
      </c>
      <c r="N193" s="174" t="s">
        <v>40</v>
      </c>
      <c r="O193" s="58"/>
      <c r="P193" s="175">
        <f>O193*H193</f>
        <v>0</v>
      </c>
      <c r="Q193" s="175">
        <v>0</v>
      </c>
      <c r="R193" s="175">
        <f>Q193*H193</f>
        <v>0</v>
      </c>
      <c r="S193" s="175">
        <v>0</v>
      </c>
      <c r="T193" s="17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7" t="s">
        <v>254</v>
      </c>
      <c r="AT193" s="177" t="s">
        <v>144</v>
      </c>
      <c r="AU193" s="177" t="s">
        <v>83</v>
      </c>
      <c r="AY193" s="17" t="s">
        <v>142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7" t="s">
        <v>81</v>
      </c>
      <c r="BK193" s="178">
        <f>ROUND(I193*H193,2)</f>
        <v>0</v>
      </c>
      <c r="BL193" s="17" t="s">
        <v>254</v>
      </c>
      <c r="BM193" s="177" t="s">
        <v>1229</v>
      </c>
    </row>
    <row r="194" spans="1:47" s="2" customFormat="1" ht="19.5">
      <c r="A194" s="32"/>
      <c r="B194" s="33"/>
      <c r="C194" s="32"/>
      <c r="D194" s="179" t="s">
        <v>151</v>
      </c>
      <c r="E194" s="32"/>
      <c r="F194" s="180" t="s">
        <v>1230</v>
      </c>
      <c r="G194" s="32"/>
      <c r="H194" s="32"/>
      <c r="I194" s="101"/>
      <c r="J194" s="32"/>
      <c r="K194" s="32"/>
      <c r="L194" s="33"/>
      <c r="M194" s="181"/>
      <c r="N194" s="182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151</v>
      </c>
      <c r="AU194" s="17" t="s">
        <v>83</v>
      </c>
    </row>
    <row r="195" spans="1:47" s="2" customFormat="1" ht="19.5">
      <c r="A195" s="32"/>
      <c r="B195" s="33"/>
      <c r="C195" s="32"/>
      <c r="D195" s="179" t="s">
        <v>167</v>
      </c>
      <c r="E195" s="32"/>
      <c r="F195" s="198" t="s">
        <v>1172</v>
      </c>
      <c r="G195" s="32"/>
      <c r="H195" s="32"/>
      <c r="I195" s="101"/>
      <c r="J195" s="32"/>
      <c r="K195" s="32"/>
      <c r="L195" s="33"/>
      <c r="M195" s="181"/>
      <c r="N195" s="182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167</v>
      </c>
      <c r="AU195" s="17" t="s">
        <v>83</v>
      </c>
    </row>
    <row r="196" spans="2:51" s="14" customFormat="1" ht="11.25">
      <c r="B196" s="190"/>
      <c r="D196" s="179" t="s">
        <v>153</v>
      </c>
      <c r="E196" s="191" t="s">
        <v>1</v>
      </c>
      <c r="F196" s="192" t="s">
        <v>1231</v>
      </c>
      <c r="H196" s="193">
        <v>102.4</v>
      </c>
      <c r="I196" s="194"/>
      <c r="L196" s="190"/>
      <c r="M196" s="195"/>
      <c r="N196" s="196"/>
      <c r="O196" s="196"/>
      <c r="P196" s="196"/>
      <c r="Q196" s="196"/>
      <c r="R196" s="196"/>
      <c r="S196" s="196"/>
      <c r="T196" s="197"/>
      <c r="AT196" s="191" t="s">
        <v>153</v>
      </c>
      <c r="AU196" s="191" t="s">
        <v>83</v>
      </c>
      <c r="AV196" s="14" t="s">
        <v>83</v>
      </c>
      <c r="AW196" s="14" t="s">
        <v>32</v>
      </c>
      <c r="AX196" s="14" t="s">
        <v>75</v>
      </c>
      <c r="AY196" s="191" t="s">
        <v>142</v>
      </c>
    </row>
    <row r="197" spans="2:51" s="14" customFormat="1" ht="11.25">
      <c r="B197" s="190"/>
      <c r="D197" s="179" t="s">
        <v>153</v>
      </c>
      <c r="E197" s="191" t="s">
        <v>1</v>
      </c>
      <c r="F197" s="192" t="s">
        <v>1232</v>
      </c>
      <c r="H197" s="193">
        <v>30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153</v>
      </c>
      <c r="AU197" s="191" t="s">
        <v>83</v>
      </c>
      <c r="AV197" s="14" t="s">
        <v>83</v>
      </c>
      <c r="AW197" s="14" t="s">
        <v>32</v>
      </c>
      <c r="AX197" s="14" t="s">
        <v>75</v>
      </c>
      <c r="AY197" s="191" t="s">
        <v>142</v>
      </c>
    </row>
    <row r="198" spans="2:51" s="14" customFormat="1" ht="11.25">
      <c r="B198" s="190"/>
      <c r="D198" s="179" t="s">
        <v>153</v>
      </c>
      <c r="E198" s="191" t="s">
        <v>1</v>
      </c>
      <c r="F198" s="192" t="s">
        <v>1233</v>
      </c>
      <c r="H198" s="193">
        <v>60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1" t="s">
        <v>153</v>
      </c>
      <c r="AU198" s="191" t="s">
        <v>83</v>
      </c>
      <c r="AV198" s="14" t="s">
        <v>83</v>
      </c>
      <c r="AW198" s="14" t="s">
        <v>32</v>
      </c>
      <c r="AX198" s="14" t="s">
        <v>75</v>
      </c>
      <c r="AY198" s="191" t="s">
        <v>142</v>
      </c>
    </row>
    <row r="199" spans="2:51" s="15" customFormat="1" ht="11.25">
      <c r="B199" s="199"/>
      <c r="D199" s="179" t="s">
        <v>153</v>
      </c>
      <c r="E199" s="200" t="s">
        <v>1</v>
      </c>
      <c r="F199" s="201" t="s">
        <v>180</v>
      </c>
      <c r="H199" s="202">
        <v>192.4</v>
      </c>
      <c r="I199" s="203"/>
      <c r="L199" s="199"/>
      <c r="M199" s="204"/>
      <c r="N199" s="205"/>
      <c r="O199" s="205"/>
      <c r="P199" s="205"/>
      <c r="Q199" s="205"/>
      <c r="R199" s="205"/>
      <c r="S199" s="205"/>
      <c r="T199" s="206"/>
      <c r="AT199" s="200" t="s">
        <v>153</v>
      </c>
      <c r="AU199" s="200" t="s">
        <v>83</v>
      </c>
      <c r="AV199" s="15" t="s">
        <v>149</v>
      </c>
      <c r="AW199" s="15" t="s">
        <v>32</v>
      </c>
      <c r="AX199" s="15" t="s">
        <v>81</v>
      </c>
      <c r="AY199" s="200" t="s">
        <v>142</v>
      </c>
    </row>
    <row r="200" spans="1:65" s="2" customFormat="1" ht="21.75" customHeight="1">
      <c r="A200" s="32"/>
      <c r="B200" s="165"/>
      <c r="C200" s="207" t="s">
        <v>277</v>
      </c>
      <c r="D200" s="207" t="s">
        <v>323</v>
      </c>
      <c r="E200" s="208" t="s">
        <v>1234</v>
      </c>
      <c r="F200" s="209" t="s">
        <v>1218</v>
      </c>
      <c r="G200" s="210" t="s">
        <v>164</v>
      </c>
      <c r="H200" s="211">
        <v>4.096</v>
      </c>
      <c r="I200" s="212"/>
      <c r="J200" s="213">
        <f>ROUND(I200*H200,2)</f>
        <v>0</v>
      </c>
      <c r="K200" s="209" t="s">
        <v>1</v>
      </c>
      <c r="L200" s="214"/>
      <c r="M200" s="215" t="s">
        <v>1</v>
      </c>
      <c r="N200" s="216" t="s">
        <v>40</v>
      </c>
      <c r="O200" s="58"/>
      <c r="P200" s="175">
        <f>O200*H200</f>
        <v>0</v>
      </c>
      <c r="Q200" s="175">
        <v>0.55</v>
      </c>
      <c r="R200" s="175">
        <f>Q200*H200</f>
        <v>2.2528</v>
      </c>
      <c r="S200" s="175">
        <v>0</v>
      </c>
      <c r="T200" s="17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7" t="s">
        <v>204</v>
      </c>
      <c r="AT200" s="177" t="s">
        <v>323</v>
      </c>
      <c r="AU200" s="177" t="s">
        <v>83</v>
      </c>
      <c r="AY200" s="17" t="s">
        <v>142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7" t="s">
        <v>81</v>
      </c>
      <c r="BK200" s="178">
        <f>ROUND(I200*H200,2)</f>
        <v>0</v>
      </c>
      <c r="BL200" s="17" t="s">
        <v>149</v>
      </c>
      <c r="BM200" s="177" t="s">
        <v>1235</v>
      </c>
    </row>
    <row r="201" spans="1:47" s="2" customFormat="1" ht="19.5">
      <c r="A201" s="32"/>
      <c r="B201" s="33"/>
      <c r="C201" s="32"/>
      <c r="D201" s="179" t="s">
        <v>151</v>
      </c>
      <c r="E201" s="32"/>
      <c r="F201" s="180" t="s">
        <v>1218</v>
      </c>
      <c r="G201" s="32"/>
      <c r="H201" s="32"/>
      <c r="I201" s="101"/>
      <c r="J201" s="32"/>
      <c r="K201" s="32"/>
      <c r="L201" s="33"/>
      <c r="M201" s="181"/>
      <c r="N201" s="182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151</v>
      </c>
      <c r="AU201" s="17" t="s">
        <v>83</v>
      </c>
    </row>
    <row r="202" spans="2:51" s="14" customFormat="1" ht="11.25">
      <c r="B202" s="190"/>
      <c r="D202" s="179" t="s">
        <v>153</v>
      </c>
      <c r="E202" s="191" t="s">
        <v>1</v>
      </c>
      <c r="F202" s="192" t="s">
        <v>1236</v>
      </c>
      <c r="H202" s="193">
        <v>1.576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1" t="s">
        <v>153</v>
      </c>
      <c r="AU202" s="191" t="s">
        <v>83</v>
      </c>
      <c r="AV202" s="14" t="s">
        <v>83</v>
      </c>
      <c r="AW202" s="14" t="s">
        <v>32</v>
      </c>
      <c r="AX202" s="14" t="s">
        <v>75</v>
      </c>
      <c r="AY202" s="191" t="s">
        <v>142</v>
      </c>
    </row>
    <row r="203" spans="2:51" s="14" customFormat="1" ht="11.25">
      <c r="B203" s="190"/>
      <c r="D203" s="179" t="s">
        <v>153</v>
      </c>
      <c r="E203" s="191" t="s">
        <v>1</v>
      </c>
      <c r="F203" s="192" t="s">
        <v>1237</v>
      </c>
      <c r="H203" s="193">
        <v>0.942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153</v>
      </c>
      <c r="AU203" s="191" t="s">
        <v>83</v>
      </c>
      <c r="AV203" s="14" t="s">
        <v>83</v>
      </c>
      <c r="AW203" s="14" t="s">
        <v>32</v>
      </c>
      <c r="AX203" s="14" t="s">
        <v>75</v>
      </c>
      <c r="AY203" s="191" t="s">
        <v>142</v>
      </c>
    </row>
    <row r="204" spans="2:51" s="14" customFormat="1" ht="11.25">
      <c r="B204" s="190"/>
      <c r="D204" s="179" t="s">
        <v>153</v>
      </c>
      <c r="E204" s="191" t="s">
        <v>1</v>
      </c>
      <c r="F204" s="192" t="s">
        <v>1238</v>
      </c>
      <c r="H204" s="193">
        <v>0.362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1" t="s">
        <v>153</v>
      </c>
      <c r="AU204" s="191" t="s">
        <v>83</v>
      </c>
      <c r="AV204" s="14" t="s">
        <v>83</v>
      </c>
      <c r="AW204" s="14" t="s">
        <v>32</v>
      </c>
      <c r="AX204" s="14" t="s">
        <v>75</v>
      </c>
      <c r="AY204" s="191" t="s">
        <v>142</v>
      </c>
    </row>
    <row r="205" spans="2:51" s="14" customFormat="1" ht="11.25">
      <c r="B205" s="190"/>
      <c r="D205" s="179" t="s">
        <v>153</v>
      </c>
      <c r="E205" s="191" t="s">
        <v>1</v>
      </c>
      <c r="F205" s="192" t="s">
        <v>1239</v>
      </c>
      <c r="H205" s="193">
        <v>0.531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1" t="s">
        <v>153</v>
      </c>
      <c r="AU205" s="191" t="s">
        <v>83</v>
      </c>
      <c r="AV205" s="14" t="s">
        <v>83</v>
      </c>
      <c r="AW205" s="14" t="s">
        <v>32</v>
      </c>
      <c r="AX205" s="14" t="s">
        <v>75</v>
      </c>
      <c r="AY205" s="191" t="s">
        <v>142</v>
      </c>
    </row>
    <row r="206" spans="2:51" s="14" customFormat="1" ht="11.25">
      <c r="B206" s="190"/>
      <c r="D206" s="179" t="s">
        <v>153</v>
      </c>
      <c r="E206" s="191" t="s">
        <v>1</v>
      </c>
      <c r="F206" s="192" t="s">
        <v>1240</v>
      </c>
      <c r="H206" s="193">
        <v>0.313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153</v>
      </c>
      <c r="AU206" s="191" t="s">
        <v>83</v>
      </c>
      <c r="AV206" s="14" t="s">
        <v>83</v>
      </c>
      <c r="AW206" s="14" t="s">
        <v>32</v>
      </c>
      <c r="AX206" s="14" t="s">
        <v>75</v>
      </c>
      <c r="AY206" s="191" t="s">
        <v>142</v>
      </c>
    </row>
    <row r="207" spans="2:51" s="15" customFormat="1" ht="11.25">
      <c r="B207" s="199"/>
      <c r="D207" s="179" t="s">
        <v>153</v>
      </c>
      <c r="E207" s="200" t="s">
        <v>1</v>
      </c>
      <c r="F207" s="201" t="s">
        <v>180</v>
      </c>
      <c r="H207" s="202">
        <v>3.724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153</v>
      </c>
      <c r="AU207" s="200" t="s">
        <v>83</v>
      </c>
      <c r="AV207" s="15" t="s">
        <v>149</v>
      </c>
      <c r="AW207" s="15" t="s">
        <v>32</v>
      </c>
      <c r="AX207" s="15" t="s">
        <v>81</v>
      </c>
      <c r="AY207" s="200" t="s">
        <v>142</v>
      </c>
    </row>
    <row r="208" spans="2:51" s="14" customFormat="1" ht="11.25">
      <c r="B208" s="190"/>
      <c r="D208" s="179" t="s">
        <v>153</v>
      </c>
      <c r="F208" s="192" t="s">
        <v>1241</v>
      </c>
      <c r="H208" s="193">
        <v>4.096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1" t="s">
        <v>153</v>
      </c>
      <c r="AU208" s="191" t="s">
        <v>83</v>
      </c>
      <c r="AV208" s="14" t="s">
        <v>83</v>
      </c>
      <c r="AW208" s="14" t="s">
        <v>3</v>
      </c>
      <c r="AX208" s="14" t="s">
        <v>81</v>
      </c>
      <c r="AY208" s="191" t="s">
        <v>142</v>
      </c>
    </row>
    <row r="209" spans="1:65" s="2" customFormat="1" ht="21.75" customHeight="1">
      <c r="A209" s="32"/>
      <c r="B209" s="165"/>
      <c r="C209" s="166" t="s">
        <v>285</v>
      </c>
      <c r="D209" s="166" t="s">
        <v>144</v>
      </c>
      <c r="E209" s="167" t="s">
        <v>1242</v>
      </c>
      <c r="F209" s="168" t="s">
        <v>1243</v>
      </c>
      <c r="G209" s="169" t="s">
        <v>164</v>
      </c>
      <c r="H209" s="170">
        <v>4.096</v>
      </c>
      <c r="I209" s="171"/>
      <c r="J209" s="172">
        <f>ROUND(I209*H209,2)</f>
        <v>0</v>
      </c>
      <c r="K209" s="168" t="s">
        <v>148</v>
      </c>
      <c r="L209" s="33"/>
      <c r="M209" s="173" t="s">
        <v>1</v>
      </c>
      <c r="N209" s="174" t="s">
        <v>40</v>
      </c>
      <c r="O209" s="58"/>
      <c r="P209" s="175">
        <f>O209*H209</f>
        <v>0</v>
      </c>
      <c r="Q209" s="175">
        <v>0.02447</v>
      </c>
      <c r="R209" s="175">
        <f>Q209*H209</f>
        <v>0.10022911999999999</v>
      </c>
      <c r="S209" s="175">
        <v>0</v>
      </c>
      <c r="T209" s="17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7" t="s">
        <v>254</v>
      </c>
      <c r="AT209" s="177" t="s">
        <v>144</v>
      </c>
      <c r="AU209" s="177" t="s">
        <v>83</v>
      </c>
      <c r="AY209" s="17" t="s">
        <v>142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17" t="s">
        <v>81</v>
      </c>
      <c r="BK209" s="178">
        <f>ROUND(I209*H209,2)</f>
        <v>0</v>
      </c>
      <c r="BL209" s="17" t="s">
        <v>254</v>
      </c>
      <c r="BM209" s="177" t="s">
        <v>1244</v>
      </c>
    </row>
    <row r="210" spans="1:47" s="2" customFormat="1" ht="19.5">
      <c r="A210" s="32"/>
      <c r="B210" s="33"/>
      <c r="C210" s="32"/>
      <c r="D210" s="179" t="s">
        <v>151</v>
      </c>
      <c r="E210" s="32"/>
      <c r="F210" s="180" t="s">
        <v>1245</v>
      </c>
      <c r="G210" s="32"/>
      <c r="H210" s="32"/>
      <c r="I210" s="101"/>
      <c r="J210" s="32"/>
      <c r="K210" s="32"/>
      <c r="L210" s="33"/>
      <c r="M210" s="181"/>
      <c r="N210" s="182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151</v>
      </c>
      <c r="AU210" s="17" t="s">
        <v>83</v>
      </c>
    </row>
    <row r="211" spans="1:65" s="2" customFormat="1" ht="21.75" customHeight="1">
      <c r="A211" s="32"/>
      <c r="B211" s="165"/>
      <c r="C211" s="166" t="s">
        <v>7</v>
      </c>
      <c r="D211" s="166" t="s">
        <v>144</v>
      </c>
      <c r="E211" s="167" t="s">
        <v>1246</v>
      </c>
      <c r="F211" s="168" t="s">
        <v>1247</v>
      </c>
      <c r="G211" s="169" t="s">
        <v>977</v>
      </c>
      <c r="H211" s="217"/>
      <c r="I211" s="171"/>
      <c r="J211" s="172">
        <f>ROUND(I211*H211,2)</f>
        <v>0</v>
      </c>
      <c r="K211" s="168" t="s">
        <v>148</v>
      </c>
      <c r="L211" s="33"/>
      <c r="M211" s="173" t="s">
        <v>1</v>
      </c>
      <c r="N211" s="174" t="s">
        <v>40</v>
      </c>
      <c r="O211" s="58"/>
      <c r="P211" s="175">
        <f>O211*H211</f>
        <v>0</v>
      </c>
      <c r="Q211" s="175">
        <v>0</v>
      </c>
      <c r="R211" s="175">
        <f>Q211*H211</f>
        <v>0</v>
      </c>
      <c r="S211" s="175">
        <v>0</v>
      </c>
      <c r="T211" s="17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7" t="s">
        <v>254</v>
      </c>
      <c r="AT211" s="177" t="s">
        <v>144</v>
      </c>
      <c r="AU211" s="177" t="s">
        <v>83</v>
      </c>
      <c r="AY211" s="17" t="s">
        <v>142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7" t="s">
        <v>81</v>
      </c>
      <c r="BK211" s="178">
        <f>ROUND(I211*H211,2)</f>
        <v>0</v>
      </c>
      <c r="BL211" s="17" t="s">
        <v>254</v>
      </c>
      <c r="BM211" s="177" t="s">
        <v>1248</v>
      </c>
    </row>
    <row r="212" spans="1:47" s="2" customFormat="1" ht="29.25">
      <c r="A212" s="32"/>
      <c r="B212" s="33"/>
      <c r="C212" s="32"/>
      <c r="D212" s="179" t="s">
        <v>151</v>
      </c>
      <c r="E212" s="32"/>
      <c r="F212" s="180" t="s">
        <v>1249</v>
      </c>
      <c r="G212" s="32"/>
      <c r="H212" s="32"/>
      <c r="I212" s="101"/>
      <c r="J212" s="32"/>
      <c r="K212" s="32"/>
      <c r="L212" s="33"/>
      <c r="M212" s="221"/>
      <c r="N212" s="222"/>
      <c r="O212" s="223"/>
      <c r="P212" s="223"/>
      <c r="Q212" s="223"/>
      <c r="R212" s="223"/>
      <c r="S212" s="223"/>
      <c r="T212" s="224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151</v>
      </c>
      <c r="AU212" s="17" t="s">
        <v>83</v>
      </c>
    </row>
    <row r="213" spans="1:31" s="2" customFormat="1" ht="6.95" customHeight="1">
      <c r="A213" s="32"/>
      <c r="B213" s="47"/>
      <c r="C213" s="48"/>
      <c r="D213" s="48"/>
      <c r="E213" s="48"/>
      <c r="F213" s="48"/>
      <c r="G213" s="48"/>
      <c r="H213" s="48"/>
      <c r="I213" s="125"/>
      <c r="J213" s="48"/>
      <c r="K213" s="48"/>
      <c r="L213" s="33"/>
      <c r="M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</sheetData>
  <autoFilter ref="C126:K21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100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1250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ROUND((SUM(BE127:BE211)),2)</f>
        <v>0</v>
      </c>
      <c r="G35" s="32"/>
      <c r="H35" s="32"/>
      <c r="I35" s="112">
        <v>0.21</v>
      </c>
      <c r="J35" s="111">
        <f>ROUND(((SUM(BE127:BE211))*I35),2)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ROUND((SUM(BF127:BF211)),2)</f>
        <v>0</v>
      </c>
      <c r="G36" s="32"/>
      <c r="H36" s="32"/>
      <c r="I36" s="112">
        <v>0.15</v>
      </c>
      <c r="J36" s="111">
        <f>ROUND(((SUM(BF127:BF211))*I36),2)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ROUND((SUM(BG127:BG211)),2)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ROUND((SUM(BH127:BH211)),2)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ROUND((SUM(BI127:BI211)),2)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005 - SO 05 Oprava stávajícího oplocení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9.9" customHeight="1">
      <c r="B100" s="136"/>
      <c r="D100" s="137" t="s">
        <v>115</v>
      </c>
      <c r="E100" s="138"/>
      <c r="F100" s="138"/>
      <c r="G100" s="138"/>
      <c r="H100" s="138"/>
      <c r="I100" s="139"/>
      <c r="J100" s="140">
        <f>J129</f>
        <v>0</v>
      </c>
      <c r="L100" s="136"/>
    </row>
    <row r="101" spans="2:12" s="10" customFormat="1" ht="19.9" customHeight="1">
      <c r="B101" s="136"/>
      <c r="D101" s="137" t="s">
        <v>117</v>
      </c>
      <c r="E101" s="138"/>
      <c r="F101" s="138"/>
      <c r="G101" s="138"/>
      <c r="H101" s="138"/>
      <c r="I101" s="139"/>
      <c r="J101" s="140">
        <f>J150</f>
        <v>0</v>
      </c>
      <c r="L101" s="136"/>
    </row>
    <row r="102" spans="2:12" s="10" customFormat="1" ht="19.9" customHeight="1">
      <c r="B102" s="136"/>
      <c r="D102" s="137" t="s">
        <v>118</v>
      </c>
      <c r="E102" s="138"/>
      <c r="F102" s="138"/>
      <c r="G102" s="138"/>
      <c r="H102" s="138"/>
      <c r="I102" s="139"/>
      <c r="J102" s="140">
        <f>J160</f>
        <v>0</v>
      </c>
      <c r="L102" s="136"/>
    </row>
    <row r="103" spans="2:12" s="10" customFormat="1" ht="19.9" customHeight="1">
      <c r="B103" s="136"/>
      <c r="D103" s="137" t="s">
        <v>1065</v>
      </c>
      <c r="E103" s="138"/>
      <c r="F103" s="138"/>
      <c r="G103" s="138"/>
      <c r="H103" s="138"/>
      <c r="I103" s="139"/>
      <c r="J103" s="140">
        <f>J197</f>
        <v>0</v>
      </c>
      <c r="L103" s="136"/>
    </row>
    <row r="104" spans="2:12" s="10" customFormat="1" ht="19.9" customHeight="1">
      <c r="B104" s="136"/>
      <c r="D104" s="137" t="s">
        <v>121</v>
      </c>
      <c r="E104" s="138"/>
      <c r="F104" s="138"/>
      <c r="G104" s="138"/>
      <c r="H104" s="138"/>
      <c r="I104" s="139"/>
      <c r="J104" s="140">
        <f>J202</f>
        <v>0</v>
      </c>
      <c r="L104" s="136"/>
    </row>
    <row r="105" spans="2:12" s="10" customFormat="1" ht="19.9" customHeight="1">
      <c r="B105" s="136"/>
      <c r="D105" s="137" t="s">
        <v>123</v>
      </c>
      <c r="E105" s="138"/>
      <c r="F105" s="138"/>
      <c r="G105" s="138"/>
      <c r="H105" s="138"/>
      <c r="I105" s="139"/>
      <c r="J105" s="140">
        <f>J209</f>
        <v>0</v>
      </c>
      <c r="L105" s="13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5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6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127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68" t="str">
        <f>E7</f>
        <v>Revitalizace rybníků ve Výškovicích</v>
      </c>
      <c r="F115" s="269"/>
      <c r="G115" s="269"/>
      <c r="H115" s="269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105</v>
      </c>
      <c r="I116" s="98"/>
      <c r="L116" s="20"/>
    </row>
    <row r="117" spans="1:31" s="2" customFormat="1" ht="16.5" customHeight="1">
      <c r="A117" s="32"/>
      <c r="B117" s="33"/>
      <c r="C117" s="32"/>
      <c r="D117" s="32"/>
      <c r="E117" s="268" t="s">
        <v>106</v>
      </c>
      <c r="F117" s="270"/>
      <c r="G117" s="270"/>
      <c r="H117" s="270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107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25" t="str">
        <f>E11</f>
        <v>005 - SO 05 Oprava stávajícího oplocení</v>
      </c>
      <c r="F119" s="270"/>
      <c r="G119" s="270"/>
      <c r="H119" s="270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 xml:space="preserve"> </v>
      </c>
      <c r="G121" s="32"/>
      <c r="H121" s="32"/>
      <c r="I121" s="102" t="s">
        <v>22</v>
      </c>
      <c r="J121" s="55" t="str">
        <f>IF(J14="","",J14)</f>
        <v>17. 4. 2019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0.15" customHeight="1">
      <c r="A123" s="32"/>
      <c r="B123" s="33"/>
      <c r="C123" s="27" t="s">
        <v>24</v>
      </c>
      <c r="D123" s="32"/>
      <c r="E123" s="32"/>
      <c r="F123" s="25" t="str">
        <f>E17</f>
        <v>Statutární město Ostrava, MO Ostrava-Jih</v>
      </c>
      <c r="G123" s="32"/>
      <c r="H123" s="32"/>
      <c r="I123" s="102" t="s">
        <v>30</v>
      </c>
      <c r="J123" s="30" t="str">
        <f>E23</f>
        <v>Sweco Hydroprojekt a.s., divize Morava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2"/>
      <c r="E124" s="32"/>
      <c r="F124" s="25" t="str">
        <f>IF(E20="","",E20)</f>
        <v>Vyplň údaj</v>
      </c>
      <c r="G124" s="32"/>
      <c r="H124" s="32"/>
      <c r="I124" s="102" t="s">
        <v>33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41"/>
      <c r="B126" s="142"/>
      <c r="C126" s="143" t="s">
        <v>128</v>
      </c>
      <c r="D126" s="144" t="s">
        <v>60</v>
      </c>
      <c r="E126" s="144" t="s">
        <v>56</v>
      </c>
      <c r="F126" s="144" t="s">
        <v>57</v>
      </c>
      <c r="G126" s="144" t="s">
        <v>129</v>
      </c>
      <c r="H126" s="144" t="s">
        <v>130</v>
      </c>
      <c r="I126" s="145" t="s">
        <v>131</v>
      </c>
      <c r="J126" s="144" t="s">
        <v>111</v>
      </c>
      <c r="K126" s="146" t="s">
        <v>132</v>
      </c>
      <c r="L126" s="147"/>
      <c r="M126" s="62" t="s">
        <v>1</v>
      </c>
      <c r="N126" s="63" t="s">
        <v>39</v>
      </c>
      <c r="O126" s="63" t="s">
        <v>133</v>
      </c>
      <c r="P126" s="63" t="s">
        <v>134</v>
      </c>
      <c r="Q126" s="63" t="s">
        <v>135</v>
      </c>
      <c r="R126" s="63" t="s">
        <v>136</v>
      </c>
      <c r="S126" s="63" t="s">
        <v>137</v>
      </c>
      <c r="T126" s="64" t="s">
        <v>138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63" s="2" customFormat="1" ht="22.9" customHeight="1">
      <c r="A127" s="32"/>
      <c r="B127" s="33"/>
      <c r="C127" s="69" t="s">
        <v>139</v>
      </c>
      <c r="D127" s="32"/>
      <c r="E127" s="32"/>
      <c r="F127" s="32"/>
      <c r="G127" s="32"/>
      <c r="H127" s="32"/>
      <c r="I127" s="101"/>
      <c r="J127" s="148">
        <f>BK127</f>
        <v>0</v>
      </c>
      <c r="K127" s="32"/>
      <c r="L127" s="33"/>
      <c r="M127" s="65"/>
      <c r="N127" s="56"/>
      <c r="O127" s="66"/>
      <c r="P127" s="149">
        <f>P128</f>
        <v>0</v>
      </c>
      <c r="Q127" s="66"/>
      <c r="R127" s="149">
        <f>R128</f>
        <v>72.44703025</v>
      </c>
      <c r="S127" s="66"/>
      <c r="T127" s="150">
        <f>T128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74</v>
      </c>
      <c r="AU127" s="17" t="s">
        <v>113</v>
      </c>
      <c r="BK127" s="151">
        <f>BK128</f>
        <v>0</v>
      </c>
    </row>
    <row r="128" spans="2:63" s="12" customFormat="1" ht="25.9" customHeight="1">
      <c r="B128" s="152"/>
      <c r="D128" s="153" t="s">
        <v>74</v>
      </c>
      <c r="E128" s="154" t="s">
        <v>140</v>
      </c>
      <c r="F128" s="154" t="s">
        <v>141</v>
      </c>
      <c r="I128" s="155"/>
      <c r="J128" s="156">
        <f>BK128</f>
        <v>0</v>
      </c>
      <c r="L128" s="152"/>
      <c r="M128" s="157"/>
      <c r="N128" s="158"/>
      <c r="O128" s="158"/>
      <c r="P128" s="159">
        <f>P129+P150+P160+P197+P202+P209</f>
        <v>0</v>
      </c>
      <c r="Q128" s="158"/>
      <c r="R128" s="159">
        <f>R129+R150+R160+R197+R202+R209</f>
        <v>72.44703025</v>
      </c>
      <c r="S128" s="158"/>
      <c r="T128" s="160">
        <f>T129+T150+T160+T197+T202+T209</f>
        <v>0</v>
      </c>
      <c r="AR128" s="153" t="s">
        <v>81</v>
      </c>
      <c r="AT128" s="161" t="s">
        <v>74</v>
      </c>
      <c r="AU128" s="161" t="s">
        <v>75</v>
      </c>
      <c r="AY128" s="153" t="s">
        <v>142</v>
      </c>
      <c r="BK128" s="162">
        <f>BK129+BK150+BK160+BK197+BK202+BK209</f>
        <v>0</v>
      </c>
    </row>
    <row r="129" spans="2:63" s="12" customFormat="1" ht="22.9" customHeight="1">
      <c r="B129" s="152"/>
      <c r="D129" s="153" t="s">
        <v>74</v>
      </c>
      <c r="E129" s="163" t="s">
        <v>81</v>
      </c>
      <c r="F129" s="163" t="s">
        <v>143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SUM(P130:P149)</f>
        <v>0</v>
      </c>
      <c r="Q129" s="158"/>
      <c r="R129" s="159">
        <f>SUM(R130:R149)</f>
        <v>0</v>
      </c>
      <c r="S129" s="158"/>
      <c r="T129" s="160">
        <f>SUM(T130:T149)</f>
        <v>0</v>
      </c>
      <c r="AR129" s="153" t="s">
        <v>81</v>
      </c>
      <c r="AT129" s="161" t="s">
        <v>74</v>
      </c>
      <c r="AU129" s="161" t="s">
        <v>81</v>
      </c>
      <c r="AY129" s="153" t="s">
        <v>142</v>
      </c>
      <c r="BK129" s="162">
        <f>SUM(BK130:BK149)</f>
        <v>0</v>
      </c>
    </row>
    <row r="130" spans="1:65" s="2" customFormat="1" ht="21.75" customHeight="1">
      <c r="A130" s="32"/>
      <c r="B130" s="165"/>
      <c r="C130" s="166" t="s">
        <v>81</v>
      </c>
      <c r="D130" s="166" t="s">
        <v>144</v>
      </c>
      <c r="E130" s="167" t="s">
        <v>1251</v>
      </c>
      <c r="F130" s="168" t="s">
        <v>1252</v>
      </c>
      <c r="G130" s="169" t="s">
        <v>164</v>
      </c>
      <c r="H130" s="170">
        <v>23.275</v>
      </c>
      <c r="I130" s="171"/>
      <c r="J130" s="172">
        <f>ROUND(I130*H130,2)</f>
        <v>0</v>
      </c>
      <c r="K130" s="168" t="s">
        <v>148</v>
      </c>
      <c r="L130" s="33"/>
      <c r="M130" s="173" t="s">
        <v>1</v>
      </c>
      <c r="N130" s="174" t="s">
        <v>40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149</v>
      </c>
      <c r="AT130" s="177" t="s">
        <v>144</v>
      </c>
      <c r="AU130" s="177" t="s">
        <v>83</v>
      </c>
      <c r="AY130" s="17" t="s">
        <v>142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81</v>
      </c>
      <c r="BK130" s="178">
        <f>ROUND(I130*H130,2)</f>
        <v>0</v>
      </c>
      <c r="BL130" s="17" t="s">
        <v>149</v>
      </c>
      <c r="BM130" s="177" t="s">
        <v>1253</v>
      </c>
    </row>
    <row r="131" spans="1:47" s="2" customFormat="1" ht="29.25">
      <c r="A131" s="32"/>
      <c r="B131" s="33"/>
      <c r="C131" s="32"/>
      <c r="D131" s="179" t="s">
        <v>151</v>
      </c>
      <c r="E131" s="32"/>
      <c r="F131" s="180" t="s">
        <v>1254</v>
      </c>
      <c r="G131" s="32"/>
      <c r="H131" s="32"/>
      <c r="I131" s="101"/>
      <c r="J131" s="32"/>
      <c r="K131" s="32"/>
      <c r="L131" s="33"/>
      <c r="M131" s="181"/>
      <c r="N131" s="182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151</v>
      </c>
      <c r="AU131" s="17" t="s">
        <v>83</v>
      </c>
    </row>
    <row r="132" spans="1:47" s="2" customFormat="1" ht="19.5">
      <c r="A132" s="32"/>
      <c r="B132" s="33"/>
      <c r="C132" s="32"/>
      <c r="D132" s="179" t="s">
        <v>167</v>
      </c>
      <c r="E132" s="32"/>
      <c r="F132" s="198" t="s">
        <v>1255</v>
      </c>
      <c r="G132" s="32"/>
      <c r="H132" s="32"/>
      <c r="I132" s="101"/>
      <c r="J132" s="32"/>
      <c r="K132" s="32"/>
      <c r="L132" s="33"/>
      <c r="M132" s="181"/>
      <c r="N132" s="182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167</v>
      </c>
      <c r="AU132" s="17" t="s">
        <v>83</v>
      </c>
    </row>
    <row r="133" spans="2:51" s="13" customFormat="1" ht="11.25">
      <c r="B133" s="183"/>
      <c r="D133" s="179" t="s">
        <v>153</v>
      </c>
      <c r="E133" s="184" t="s">
        <v>1</v>
      </c>
      <c r="F133" s="185" t="s">
        <v>1256</v>
      </c>
      <c r="H133" s="184" t="s">
        <v>1</v>
      </c>
      <c r="I133" s="186"/>
      <c r="L133" s="183"/>
      <c r="M133" s="187"/>
      <c r="N133" s="188"/>
      <c r="O133" s="188"/>
      <c r="P133" s="188"/>
      <c r="Q133" s="188"/>
      <c r="R133" s="188"/>
      <c r="S133" s="188"/>
      <c r="T133" s="189"/>
      <c r="AT133" s="184" t="s">
        <v>153</v>
      </c>
      <c r="AU133" s="184" t="s">
        <v>83</v>
      </c>
      <c r="AV133" s="13" t="s">
        <v>81</v>
      </c>
      <c r="AW133" s="13" t="s">
        <v>32</v>
      </c>
      <c r="AX133" s="13" t="s">
        <v>75</v>
      </c>
      <c r="AY133" s="184" t="s">
        <v>142</v>
      </c>
    </row>
    <row r="134" spans="2:51" s="14" customFormat="1" ht="11.25">
      <c r="B134" s="190"/>
      <c r="D134" s="179" t="s">
        <v>153</v>
      </c>
      <c r="E134" s="191" t="s">
        <v>1</v>
      </c>
      <c r="F134" s="192" t="s">
        <v>1257</v>
      </c>
      <c r="H134" s="193">
        <v>5.3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1" t="s">
        <v>153</v>
      </c>
      <c r="AU134" s="191" t="s">
        <v>83</v>
      </c>
      <c r="AV134" s="14" t="s">
        <v>83</v>
      </c>
      <c r="AW134" s="14" t="s">
        <v>32</v>
      </c>
      <c r="AX134" s="14" t="s">
        <v>75</v>
      </c>
      <c r="AY134" s="191" t="s">
        <v>142</v>
      </c>
    </row>
    <row r="135" spans="2:51" s="13" customFormat="1" ht="11.25">
      <c r="B135" s="183"/>
      <c r="D135" s="179" t="s">
        <v>153</v>
      </c>
      <c r="E135" s="184" t="s">
        <v>1</v>
      </c>
      <c r="F135" s="185" t="s">
        <v>1258</v>
      </c>
      <c r="H135" s="184" t="s">
        <v>1</v>
      </c>
      <c r="I135" s="186"/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153</v>
      </c>
      <c r="AU135" s="184" t="s">
        <v>83</v>
      </c>
      <c r="AV135" s="13" t="s">
        <v>81</v>
      </c>
      <c r="AW135" s="13" t="s">
        <v>32</v>
      </c>
      <c r="AX135" s="13" t="s">
        <v>75</v>
      </c>
      <c r="AY135" s="184" t="s">
        <v>142</v>
      </c>
    </row>
    <row r="136" spans="2:51" s="14" customFormat="1" ht="11.25">
      <c r="B136" s="190"/>
      <c r="D136" s="179" t="s">
        <v>153</v>
      </c>
      <c r="E136" s="191" t="s">
        <v>1</v>
      </c>
      <c r="F136" s="192" t="s">
        <v>1259</v>
      </c>
      <c r="H136" s="193">
        <v>0.725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1" t="s">
        <v>153</v>
      </c>
      <c r="AU136" s="191" t="s">
        <v>83</v>
      </c>
      <c r="AV136" s="14" t="s">
        <v>83</v>
      </c>
      <c r="AW136" s="14" t="s">
        <v>32</v>
      </c>
      <c r="AX136" s="14" t="s">
        <v>75</v>
      </c>
      <c r="AY136" s="191" t="s">
        <v>142</v>
      </c>
    </row>
    <row r="137" spans="2:51" s="13" customFormat="1" ht="11.25">
      <c r="B137" s="183"/>
      <c r="D137" s="179" t="s">
        <v>153</v>
      </c>
      <c r="E137" s="184" t="s">
        <v>1</v>
      </c>
      <c r="F137" s="185" t="s">
        <v>1260</v>
      </c>
      <c r="H137" s="184" t="s">
        <v>1</v>
      </c>
      <c r="I137" s="186"/>
      <c r="L137" s="183"/>
      <c r="M137" s="187"/>
      <c r="N137" s="188"/>
      <c r="O137" s="188"/>
      <c r="P137" s="188"/>
      <c r="Q137" s="188"/>
      <c r="R137" s="188"/>
      <c r="S137" s="188"/>
      <c r="T137" s="189"/>
      <c r="AT137" s="184" t="s">
        <v>153</v>
      </c>
      <c r="AU137" s="184" t="s">
        <v>83</v>
      </c>
      <c r="AV137" s="13" t="s">
        <v>81</v>
      </c>
      <c r="AW137" s="13" t="s">
        <v>32</v>
      </c>
      <c r="AX137" s="13" t="s">
        <v>75</v>
      </c>
      <c r="AY137" s="184" t="s">
        <v>142</v>
      </c>
    </row>
    <row r="138" spans="2:51" s="14" customFormat="1" ht="11.25">
      <c r="B138" s="190"/>
      <c r="D138" s="179" t="s">
        <v>153</v>
      </c>
      <c r="E138" s="191" t="s">
        <v>1</v>
      </c>
      <c r="F138" s="192" t="s">
        <v>1261</v>
      </c>
      <c r="H138" s="193">
        <v>17.25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153</v>
      </c>
      <c r="AU138" s="191" t="s">
        <v>83</v>
      </c>
      <c r="AV138" s="14" t="s">
        <v>83</v>
      </c>
      <c r="AW138" s="14" t="s">
        <v>32</v>
      </c>
      <c r="AX138" s="14" t="s">
        <v>75</v>
      </c>
      <c r="AY138" s="191" t="s">
        <v>142</v>
      </c>
    </row>
    <row r="139" spans="2:51" s="15" customFormat="1" ht="11.25">
      <c r="B139" s="199"/>
      <c r="D139" s="179" t="s">
        <v>153</v>
      </c>
      <c r="E139" s="200" t="s">
        <v>1</v>
      </c>
      <c r="F139" s="201" t="s">
        <v>180</v>
      </c>
      <c r="H139" s="202">
        <v>23.275</v>
      </c>
      <c r="I139" s="203"/>
      <c r="L139" s="199"/>
      <c r="M139" s="204"/>
      <c r="N139" s="205"/>
      <c r="O139" s="205"/>
      <c r="P139" s="205"/>
      <c r="Q139" s="205"/>
      <c r="R139" s="205"/>
      <c r="S139" s="205"/>
      <c r="T139" s="206"/>
      <c r="AT139" s="200" t="s">
        <v>153</v>
      </c>
      <c r="AU139" s="200" t="s">
        <v>83</v>
      </c>
      <c r="AV139" s="15" t="s">
        <v>149</v>
      </c>
      <c r="AW139" s="15" t="s">
        <v>32</v>
      </c>
      <c r="AX139" s="15" t="s">
        <v>81</v>
      </c>
      <c r="AY139" s="200" t="s">
        <v>142</v>
      </c>
    </row>
    <row r="140" spans="1:65" s="2" customFormat="1" ht="21.75" customHeight="1">
      <c r="A140" s="32"/>
      <c r="B140" s="165"/>
      <c r="C140" s="166" t="s">
        <v>83</v>
      </c>
      <c r="D140" s="166" t="s">
        <v>144</v>
      </c>
      <c r="E140" s="167" t="s">
        <v>1262</v>
      </c>
      <c r="F140" s="168" t="s">
        <v>1263</v>
      </c>
      <c r="G140" s="169" t="s">
        <v>164</v>
      </c>
      <c r="H140" s="170">
        <v>11.638</v>
      </c>
      <c r="I140" s="171"/>
      <c r="J140" s="172">
        <f>ROUND(I140*H140,2)</f>
        <v>0</v>
      </c>
      <c r="K140" s="168" t="s">
        <v>148</v>
      </c>
      <c r="L140" s="33"/>
      <c r="M140" s="173" t="s">
        <v>1</v>
      </c>
      <c r="N140" s="174" t="s">
        <v>40</v>
      </c>
      <c r="O140" s="58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149</v>
      </c>
      <c r="AT140" s="177" t="s">
        <v>144</v>
      </c>
      <c r="AU140" s="177" t="s">
        <v>83</v>
      </c>
      <c r="AY140" s="17" t="s">
        <v>142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149</v>
      </c>
      <c r="BM140" s="177" t="s">
        <v>1264</v>
      </c>
    </row>
    <row r="141" spans="1:47" s="2" customFormat="1" ht="29.25">
      <c r="A141" s="32"/>
      <c r="B141" s="33"/>
      <c r="C141" s="32"/>
      <c r="D141" s="179" t="s">
        <v>151</v>
      </c>
      <c r="E141" s="32"/>
      <c r="F141" s="180" t="s">
        <v>1265</v>
      </c>
      <c r="G141" s="32"/>
      <c r="H141" s="32"/>
      <c r="I141" s="101"/>
      <c r="J141" s="32"/>
      <c r="K141" s="32"/>
      <c r="L141" s="33"/>
      <c r="M141" s="181"/>
      <c r="N141" s="182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151</v>
      </c>
      <c r="AU141" s="17" t="s">
        <v>83</v>
      </c>
    </row>
    <row r="142" spans="2:51" s="14" customFormat="1" ht="11.25">
      <c r="B142" s="190"/>
      <c r="D142" s="179" t="s">
        <v>153</v>
      </c>
      <c r="E142" s="191" t="s">
        <v>1</v>
      </c>
      <c r="F142" s="192" t="s">
        <v>1266</v>
      </c>
      <c r="H142" s="193">
        <v>11.638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1" t="s">
        <v>153</v>
      </c>
      <c r="AU142" s="191" t="s">
        <v>83</v>
      </c>
      <c r="AV142" s="14" t="s">
        <v>83</v>
      </c>
      <c r="AW142" s="14" t="s">
        <v>32</v>
      </c>
      <c r="AX142" s="14" t="s">
        <v>81</v>
      </c>
      <c r="AY142" s="191" t="s">
        <v>142</v>
      </c>
    </row>
    <row r="143" spans="1:65" s="2" customFormat="1" ht="21.75" customHeight="1">
      <c r="A143" s="32"/>
      <c r="B143" s="165"/>
      <c r="C143" s="166" t="s">
        <v>161</v>
      </c>
      <c r="D143" s="166" t="s">
        <v>144</v>
      </c>
      <c r="E143" s="167" t="s">
        <v>255</v>
      </c>
      <c r="F143" s="168" t="s">
        <v>256</v>
      </c>
      <c r="G143" s="169" t="s">
        <v>164</v>
      </c>
      <c r="H143" s="170">
        <v>23.275</v>
      </c>
      <c r="I143" s="171"/>
      <c r="J143" s="172">
        <f>ROUND(I143*H143,2)</f>
        <v>0</v>
      </c>
      <c r="K143" s="168" t="s">
        <v>148</v>
      </c>
      <c r="L143" s="33"/>
      <c r="M143" s="173" t="s">
        <v>1</v>
      </c>
      <c r="N143" s="174" t="s">
        <v>40</v>
      </c>
      <c r="O143" s="58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149</v>
      </c>
      <c r="AT143" s="177" t="s">
        <v>144</v>
      </c>
      <c r="AU143" s="177" t="s">
        <v>83</v>
      </c>
      <c r="AY143" s="17" t="s">
        <v>142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81</v>
      </c>
      <c r="BK143" s="178">
        <f>ROUND(I143*H143,2)</f>
        <v>0</v>
      </c>
      <c r="BL143" s="17" t="s">
        <v>149</v>
      </c>
      <c r="BM143" s="177" t="s">
        <v>1267</v>
      </c>
    </row>
    <row r="144" spans="1:47" s="2" customFormat="1" ht="39">
      <c r="A144" s="32"/>
      <c r="B144" s="33"/>
      <c r="C144" s="32"/>
      <c r="D144" s="179" t="s">
        <v>151</v>
      </c>
      <c r="E144" s="32"/>
      <c r="F144" s="180" t="s">
        <v>258</v>
      </c>
      <c r="G144" s="32"/>
      <c r="H144" s="32"/>
      <c r="I144" s="101"/>
      <c r="J144" s="32"/>
      <c r="K144" s="32"/>
      <c r="L144" s="33"/>
      <c r="M144" s="181"/>
      <c r="N144" s="182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151</v>
      </c>
      <c r="AU144" s="17" t="s">
        <v>83</v>
      </c>
    </row>
    <row r="145" spans="1:65" s="2" customFormat="1" ht="16.5" customHeight="1">
      <c r="A145" s="32"/>
      <c r="B145" s="165"/>
      <c r="C145" s="166" t="s">
        <v>149</v>
      </c>
      <c r="D145" s="166" t="s">
        <v>144</v>
      </c>
      <c r="E145" s="167" t="s">
        <v>297</v>
      </c>
      <c r="F145" s="168" t="s">
        <v>298</v>
      </c>
      <c r="G145" s="169" t="s">
        <v>164</v>
      </c>
      <c r="H145" s="170">
        <v>23.275</v>
      </c>
      <c r="I145" s="171"/>
      <c r="J145" s="172">
        <f>ROUND(I145*H145,2)</f>
        <v>0</v>
      </c>
      <c r="K145" s="168" t="s">
        <v>148</v>
      </c>
      <c r="L145" s="33"/>
      <c r="M145" s="173" t="s">
        <v>1</v>
      </c>
      <c r="N145" s="174" t="s">
        <v>40</v>
      </c>
      <c r="O145" s="58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7" t="s">
        <v>149</v>
      </c>
      <c r="AT145" s="177" t="s">
        <v>144</v>
      </c>
      <c r="AU145" s="177" t="s">
        <v>83</v>
      </c>
      <c r="AY145" s="17" t="s">
        <v>142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7" t="s">
        <v>81</v>
      </c>
      <c r="BK145" s="178">
        <f>ROUND(I145*H145,2)</f>
        <v>0</v>
      </c>
      <c r="BL145" s="17" t="s">
        <v>149</v>
      </c>
      <c r="BM145" s="177" t="s">
        <v>1268</v>
      </c>
    </row>
    <row r="146" spans="1:47" s="2" customFormat="1" ht="11.25">
      <c r="A146" s="32"/>
      <c r="B146" s="33"/>
      <c r="C146" s="32"/>
      <c r="D146" s="179" t="s">
        <v>151</v>
      </c>
      <c r="E146" s="32"/>
      <c r="F146" s="180" t="s">
        <v>300</v>
      </c>
      <c r="G146" s="32"/>
      <c r="H146" s="32"/>
      <c r="I146" s="101"/>
      <c r="J146" s="32"/>
      <c r="K146" s="32"/>
      <c r="L146" s="33"/>
      <c r="M146" s="181"/>
      <c r="N146" s="182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151</v>
      </c>
      <c r="AU146" s="17" t="s">
        <v>83</v>
      </c>
    </row>
    <row r="147" spans="1:65" s="2" customFormat="1" ht="21.75" customHeight="1">
      <c r="A147" s="32"/>
      <c r="B147" s="165"/>
      <c r="C147" s="166" t="s">
        <v>181</v>
      </c>
      <c r="D147" s="166" t="s">
        <v>144</v>
      </c>
      <c r="E147" s="167" t="s">
        <v>302</v>
      </c>
      <c r="F147" s="168" t="s">
        <v>303</v>
      </c>
      <c r="G147" s="169" t="s">
        <v>304</v>
      </c>
      <c r="H147" s="170">
        <v>41.895</v>
      </c>
      <c r="I147" s="171"/>
      <c r="J147" s="172">
        <f>ROUND(I147*H147,2)</f>
        <v>0</v>
      </c>
      <c r="K147" s="168" t="s">
        <v>148</v>
      </c>
      <c r="L147" s="33"/>
      <c r="M147" s="173" t="s">
        <v>1</v>
      </c>
      <c r="N147" s="174" t="s">
        <v>40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149</v>
      </c>
      <c r="AT147" s="177" t="s">
        <v>144</v>
      </c>
      <c r="AU147" s="177" t="s">
        <v>83</v>
      </c>
      <c r="AY147" s="17" t="s">
        <v>142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81</v>
      </c>
      <c r="BK147" s="178">
        <f>ROUND(I147*H147,2)</f>
        <v>0</v>
      </c>
      <c r="BL147" s="17" t="s">
        <v>149</v>
      </c>
      <c r="BM147" s="177" t="s">
        <v>1269</v>
      </c>
    </row>
    <row r="148" spans="1:47" s="2" customFormat="1" ht="29.25">
      <c r="A148" s="32"/>
      <c r="B148" s="33"/>
      <c r="C148" s="32"/>
      <c r="D148" s="179" t="s">
        <v>151</v>
      </c>
      <c r="E148" s="32"/>
      <c r="F148" s="180" t="s">
        <v>306</v>
      </c>
      <c r="G148" s="32"/>
      <c r="H148" s="32"/>
      <c r="I148" s="101"/>
      <c r="J148" s="32"/>
      <c r="K148" s="32"/>
      <c r="L148" s="33"/>
      <c r="M148" s="181"/>
      <c r="N148" s="182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151</v>
      </c>
      <c r="AU148" s="17" t="s">
        <v>83</v>
      </c>
    </row>
    <row r="149" spans="2:51" s="14" customFormat="1" ht="11.25">
      <c r="B149" s="190"/>
      <c r="D149" s="179" t="s">
        <v>153</v>
      </c>
      <c r="F149" s="192" t="s">
        <v>1270</v>
      </c>
      <c r="H149" s="193">
        <v>41.895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1" t="s">
        <v>153</v>
      </c>
      <c r="AU149" s="191" t="s">
        <v>83</v>
      </c>
      <c r="AV149" s="14" t="s">
        <v>83</v>
      </c>
      <c r="AW149" s="14" t="s">
        <v>3</v>
      </c>
      <c r="AX149" s="14" t="s">
        <v>81</v>
      </c>
      <c r="AY149" s="191" t="s">
        <v>142</v>
      </c>
    </row>
    <row r="150" spans="2:63" s="12" customFormat="1" ht="22.9" customHeight="1">
      <c r="B150" s="152"/>
      <c r="D150" s="153" t="s">
        <v>74</v>
      </c>
      <c r="E150" s="163" t="s">
        <v>83</v>
      </c>
      <c r="F150" s="163" t="s">
        <v>683</v>
      </c>
      <c r="I150" s="155"/>
      <c r="J150" s="164">
        <f>BK150</f>
        <v>0</v>
      </c>
      <c r="L150" s="152"/>
      <c r="M150" s="157"/>
      <c r="N150" s="158"/>
      <c r="O150" s="158"/>
      <c r="P150" s="159">
        <f>SUM(P151:P159)</f>
        <v>0</v>
      </c>
      <c r="Q150" s="158"/>
      <c r="R150" s="159">
        <f>SUM(R151:R159)</f>
        <v>1.77863525</v>
      </c>
      <c r="S150" s="158"/>
      <c r="T150" s="160">
        <f>SUM(T151:T159)</f>
        <v>0</v>
      </c>
      <c r="AR150" s="153" t="s">
        <v>81</v>
      </c>
      <c r="AT150" s="161" t="s">
        <v>74</v>
      </c>
      <c r="AU150" s="161" t="s">
        <v>81</v>
      </c>
      <c r="AY150" s="153" t="s">
        <v>142</v>
      </c>
      <c r="BK150" s="162">
        <f>SUM(BK151:BK159)</f>
        <v>0</v>
      </c>
    </row>
    <row r="151" spans="1:65" s="2" customFormat="1" ht="21.75" customHeight="1">
      <c r="A151" s="32"/>
      <c r="B151" s="165"/>
      <c r="C151" s="166" t="s">
        <v>187</v>
      </c>
      <c r="D151" s="166" t="s">
        <v>144</v>
      </c>
      <c r="E151" s="167" t="s">
        <v>685</v>
      </c>
      <c r="F151" s="168" t="s">
        <v>686</v>
      </c>
      <c r="G151" s="169" t="s">
        <v>336</v>
      </c>
      <c r="H151" s="170">
        <v>1.035</v>
      </c>
      <c r="I151" s="171"/>
      <c r="J151" s="172">
        <f>ROUND(I151*H151,2)</f>
        <v>0</v>
      </c>
      <c r="K151" s="168" t="s">
        <v>148</v>
      </c>
      <c r="L151" s="33"/>
      <c r="M151" s="173" t="s">
        <v>1</v>
      </c>
      <c r="N151" s="174" t="s">
        <v>40</v>
      </c>
      <c r="O151" s="58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149</v>
      </c>
      <c r="AT151" s="177" t="s">
        <v>144</v>
      </c>
      <c r="AU151" s="177" t="s">
        <v>83</v>
      </c>
      <c r="AY151" s="17" t="s">
        <v>142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81</v>
      </c>
      <c r="BK151" s="178">
        <f>ROUND(I151*H151,2)</f>
        <v>0</v>
      </c>
      <c r="BL151" s="17" t="s">
        <v>149</v>
      </c>
      <c r="BM151" s="177" t="s">
        <v>1271</v>
      </c>
    </row>
    <row r="152" spans="1:47" s="2" customFormat="1" ht="29.25">
      <c r="A152" s="32"/>
      <c r="B152" s="33"/>
      <c r="C152" s="32"/>
      <c r="D152" s="179" t="s">
        <v>151</v>
      </c>
      <c r="E152" s="32"/>
      <c r="F152" s="180" t="s">
        <v>688</v>
      </c>
      <c r="G152" s="32"/>
      <c r="H152" s="32"/>
      <c r="I152" s="101"/>
      <c r="J152" s="32"/>
      <c r="K152" s="32"/>
      <c r="L152" s="33"/>
      <c r="M152" s="181"/>
      <c r="N152" s="182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151</v>
      </c>
      <c r="AU152" s="17" t="s">
        <v>83</v>
      </c>
    </row>
    <row r="153" spans="1:47" s="2" customFormat="1" ht="19.5">
      <c r="A153" s="32"/>
      <c r="B153" s="33"/>
      <c r="C153" s="32"/>
      <c r="D153" s="179" t="s">
        <v>167</v>
      </c>
      <c r="E153" s="32"/>
      <c r="F153" s="198" t="s">
        <v>1255</v>
      </c>
      <c r="G153" s="32"/>
      <c r="H153" s="32"/>
      <c r="I153" s="101"/>
      <c r="J153" s="32"/>
      <c r="K153" s="32"/>
      <c r="L153" s="33"/>
      <c r="M153" s="181"/>
      <c r="N153" s="182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167</v>
      </c>
      <c r="AU153" s="17" t="s">
        <v>83</v>
      </c>
    </row>
    <row r="154" spans="2:51" s="13" customFormat="1" ht="11.25">
      <c r="B154" s="183"/>
      <c r="D154" s="179" t="s">
        <v>153</v>
      </c>
      <c r="E154" s="184" t="s">
        <v>1</v>
      </c>
      <c r="F154" s="185" t="s">
        <v>1272</v>
      </c>
      <c r="H154" s="184" t="s">
        <v>1</v>
      </c>
      <c r="I154" s="186"/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153</v>
      </c>
      <c r="AU154" s="184" t="s">
        <v>83</v>
      </c>
      <c r="AV154" s="13" t="s">
        <v>81</v>
      </c>
      <c r="AW154" s="13" t="s">
        <v>32</v>
      </c>
      <c r="AX154" s="13" t="s">
        <v>75</v>
      </c>
      <c r="AY154" s="184" t="s">
        <v>142</v>
      </c>
    </row>
    <row r="155" spans="2:51" s="14" customFormat="1" ht="11.25">
      <c r="B155" s="190"/>
      <c r="D155" s="179" t="s">
        <v>153</v>
      </c>
      <c r="E155" s="191" t="s">
        <v>1</v>
      </c>
      <c r="F155" s="192" t="s">
        <v>1273</v>
      </c>
      <c r="H155" s="193">
        <v>1.035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153</v>
      </c>
      <c r="AU155" s="191" t="s">
        <v>83</v>
      </c>
      <c r="AV155" s="14" t="s">
        <v>83</v>
      </c>
      <c r="AW155" s="14" t="s">
        <v>32</v>
      </c>
      <c r="AX155" s="14" t="s">
        <v>81</v>
      </c>
      <c r="AY155" s="191" t="s">
        <v>142</v>
      </c>
    </row>
    <row r="156" spans="1:65" s="2" customFormat="1" ht="16.5" customHeight="1">
      <c r="A156" s="32"/>
      <c r="B156" s="165"/>
      <c r="C156" s="166" t="s">
        <v>193</v>
      </c>
      <c r="D156" s="166" t="s">
        <v>144</v>
      </c>
      <c r="E156" s="167" t="s">
        <v>1274</v>
      </c>
      <c r="F156" s="168" t="s">
        <v>1275</v>
      </c>
      <c r="G156" s="169" t="s">
        <v>164</v>
      </c>
      <c r="H156" s="170">
        <v>0.725</v>
      </c>
      <c r="I156" s="171"/>
      <c r="J156" s="172">
        <f>ROUND(I156*H156,2)</f>
        <v>0</v>
      </c>
      <c r="K156" s="168" t="s">
        <v>148</v>
      </c>
      <c r="L156" s="33"/>
      <c r="M156" s="173" t="s">
        <v>1</v>
      </c>
      <c r="N156" s="174" t="s">
        <v>40</v>
      </c>
      <c r="O156" s="58"/>
      <c r="P156" s="175">
        <f>O156*H156</f>
        <v>0</v>
      </c>
      <c r="Q156" s="175">
        <v>2.45329</v>
      </c>
      <c r="R156" s="175">
        <f>Q156*H156</f>
        <v>1.77863525</v>
      </c>
      <c r="S156" s="175">
        <v>0</v>
      </c>
      <c r="T156" s="17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149</v>
      </c>
      <c r="AT156" s="177" t="s">
        <v>144</v>
      </c>
      <c r="AU156" s="177" t="s">
        <v>83</v>
      </c>
      <c r="AY156" s="17" t="s">
        <v>142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7" t="s">
        <v>81</v>
      </c>
      <c r="BK156" s="178">
        <f>ROUND(I156*H156,2)</f>
        <v>0</v>
      </c>
      <c r="BL156" s="17" t="s">
        <v>149</v>
      </c>
      <c r="BM156" s="177" t="s">
        <v>1276</v>
      </c>
    </row>
    <row r="157" spans="1:47" s="2" customFormat="1" ht="19.5">
      <c r="A157" s="32"/>
      <c r="B157" s="33"/>
      <c r="C157" s="32"/>
      <c r="D157" s="179" t="s">
        <v>151</v>
      </c>
      <c r="E157" s="32"/>
      <c r="F157" s="180" t="s">
        <v>1277</v>
      </c>
      <c r="G157" s="32"/>
      <c r="H157" s="32"/>
      <c r="I157" s="101"/>
      <c r="J157" s="32"/>
      <c r="K157" s="32"/>
      <c r="L157" s="33"/>
      <c r="M157" s="181"/>
      <c r="N157" s="182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151</v>
      </c>
      <c r="AU157" s="17" t="s">
        <v>83</v>
      </c>
    </row>
    <row r="158" spans="2:51" s="13" customFormat="1" ht="11.25">
      <c r="B158" s="183"/>
      <c r="D158" s="179" t="s">
        <v>153</v>
      </c>
      <c r="E158" s="184" t="s">
        <v>1</v>
      </c>
      <c r="F158" s="185" t="s">
        <v>1278</v>
      </c>
      <c r="H158" s="184" t="s">
        <v>1</v>
      </c>
      <c r="I158" s="186"/>
      <c r="L158" s="183"/>
      <c r="M158" s="187"/>
      <c r="N158" s="188"/>
      <c r="O158" s="188"/>
      <c r="P158" s="188"/>
      <c r="Q158" s="188"/>
      <c r="R158" s="188"/>
      <c r="S158" s="188"/>
      <c r="T158" s="189"/>
      <c r="AT158" s="184" t="s">
        <v>153</v>
      </c>
      <c r="AU158" s="184" t="s">
        <v>83</v>
      </c>
      <c r="AV158" s="13" t="s">
        <v>81</v>
      </c>
      <c r="AW158" s="13" t="s">
        <v>32</v>
      </c>
      <c r="AX158" s="13" t="s">
        <v>75</v>
      </c>
      <c r="AY158" s="184" t="s">
        <v>142</v>
      </c>
    </row>
    <row r="159" spans="2:51" s="14" customFormat="1" ht="11.25">
      <c r="B159" s="190"/>
      <c r="D159" s="179" t="s">
        <v>153</v>
      </c>
      <c r="E159" s="191" t="s">
        <v>1</v>
      </c>
      <c r="F159" s="192" t="s">
        <v>1259</v>
      </c>
      <c r="H159" s="193">
        <v>0.725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153</v>
      </c>
      <c r="AU159" s="191" t="s">
        <v>83</v>
      </c>
      <c r="AV159" s="14" t="s">
        <v>83</v>
      </c>
      <c r="AW159" s="14" t="s">
        <v>32</v>
      </c>
      <c r="AX159" s="14" t="s">
        <v>81</v>
      </c>
      <c r="AY159" s="191" t="s">
        <v>142</v>
      </c>
    </row>
    <row r="160" spans="2:63" s="12" customFormat="1" ht="22.9" customHeight="1">
      <c r="B160" s="152"/>
      <c r="D160" s="153" t="s">
        <v>74</v>
      </c>
      <c r="E160" s="163" t="s">
        <v>161</v>
      </c>
      <c r="F160" s="163" t="s">
        <v>711</v>
      </c>
      <c r="I160" s="155"/>
      <c r="J160" s="164">
        <f>BK160</f>
        <v>0</v>
      </c>
      <c r="L160" s="152"/>
      <c r="M160" s="157"/>
      <c r="N160" s="158"/>
      <c r="O160" s="158"/>
      <c r="P160" s="159">
        <f>SUM(P161:P196)</f>
        <v>0</v>
      </c>
      <c r="Q160" s="158"/>
      <c r="R160" s="159">
        <f>SUM(R161:R196)</f>
        <v>38.89907</v>
      </c>
      <c r="S160" s="158"/>
      <c r="T160" s="160">
        <f>SUM(T161:T196)</f>
        <v>0</v>
      </c>
      <c r="AR160" s="153" t="s">
        <v>81</v>
      </c>
      <c r="AT160" s="161" t="s">
        <v>74</v>
      </c>
      <c r="AU160" s="161" t="s">
        <v>81</v>
      </c>
      <c r="AY160" s="153" t="s">
        <v>142</v>
      </c>
      <c r="BK160" s="162">
        <f>SUM(BK161:BK196)</f>
        <v>0</v>
      </c>
    </row>
    <row r="161" spans="1:65" s="2" customFormat="1" ht="21.75" customHeight="1">
      <c r="A161" s="32"/>
      <c r="B161" s="165"/>
      <c r="C161" s="166" t="s">
        <v>204</v>
      </c>
      <c r="D161" s="166" t="s">
        <v>144</v>
      </c>
      <c r="E161" s="167" t="s">
        <v>1279</v>
      </c>
      <c r="F161" s="168" t="s">
        <v>1280</v>
      </c>
      <c r="G161" s="169" t="s">
        <v>393</v>
      </c>
      <c r="H161" s="170">
        <v>211</v>
      </c>
      <c r="I161" s="171"/>
      <c r="J161" s="172">
        <f>ROUND(I161*H161,2)</f>
        <v>0</v>
      </c>
      <c r="K161" s="168" t="s">
        <v>148</v>
      </c>
      <c r="L161" s="33"/>
      <c r="M161" s="173" t="s">
        <v>1</v>
      </c>
      <c r="N161" s="174" t="s">
        <v>40</v>
      </c>
      <c r="O161" s="58"/>
      <c r="P161" s="175">
        <f>O161*H161</f>
        <v>0</v>
      </c>
      <c r="Q161" s="175">
        <v>0.17489</v>
      </c>
      <c r="R161" s="175">
        <f>Q161*H161</f>
        <v>36.90179</v>
      </c>
      <c r="S161" s="175">
        <v>0</v>
      </c>
      <c r="T161" s="17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7" t="s">
        <v>149</v>
      </c>
      <c r="AT161" s="177" t="s">
        <v>144</v>
      </c>
      <c r="AU161" s="177" t="s">
        <v>83</v>
      </c>
      <c r="AY161" s="17" t="s">
        <v>142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7" t="s">
        <v>81</v>
      </c>
      <c r="BK161" s="178">
        <f>ROUND(I161*H161,2)</f>
        <v>0</v>
      </c>
      <c r="BL161" s="17" t="s">
        <v>149</v>
      </c>
      <c r="BM161" s="177" t="s">
        <v>1281</v>
      </c>
    </row>
    <row r="162" spans="1:47" s="2" customFormat="1" ht="29.25">
      <c r="A162" s="32"/>
      <c r="B162" s="33"/>
      <c r="C162" s="32"/>
      <c r="D162" s="179" t="s">
        <v>151</v>
      </c>
      <c r="E162" s="32"/>
      <c r="F162" s="180" t="s">
        <v>1282</v>
      </c>
      <c r="G162" s="32"/>
      <c r="H162" s="32"/>
      <c r="I162" s="101"/>
      <c r="J162" s="32"/>
      <c r="K162" s="32"/>
      <c r="L162" s="33"/>
      <c r="M162" s="181"/>
      <c r="N162" s="182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151</v>
      </c>
      <c r="AU162" s="17" t="s">
        <v>83</v>
      </c>
    </row>
    <row r="163" spans="1:47" s="2" customFormat="1" ht="19.5">
      <c r="A163" s="32"/>
      <c r="B163" s="33"/>
      <c r="C163" s="32"/>
      <c r="D163" s="179" t="s">
        <v>167</v>
      </c>
      <c r="E163" s="32"/>
      <c r="F163" s="198" t="s">
        <v>1255</v>
      </c>
      <c r="G163" s="32"/>
      <c r="H163" s="32"/>
      <c r="I163" s="101"/>
      <c r="J163" s="32"/>
      <c r="K163" s="32"/>
      <c r="L163" s="33"/>
      <c r="M163" s="181"/>
      <c r="N163" s="182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167</v>
      </c>
      <c r="AU163" s="17" t="s">
        <v>83</v>
      </c>
    </row>
    <row r="164" spans="2:51" s="14" customFormat="1" ht="11.25">
      <c r="B164" s="190"/>
      <c r="D164" s="179" t="s">
        <v>153</v>
      </c>
      <c r="E164" s="191" t="s">
        <v>1</v>
      </c>
      <c r="F164" s="192" t="s">
        <v>1283</v>
      </c>
      <c r="H164" s="193">
        <v>211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153</v>
      </c>
      <c r="AU164" s="191" t="s">
        <v>83</v>
      </c>
      <c r="AV164" s="14" t="s">
        <v>83</v>
      </c>
      <c r="AW164" s="14" t="s">
        <v>32</v>
      </c>
      <c r="AX164" s="14" t="s">
        <v>81</v>
      </c>
      <c r="AY164" s="191" t="s">
        <v>142</v>
      </c>
    </row>
    <row r="165" spans="1:65" s="2" customFormat="1" ht="21.75" customHeight="1">
      <c r="A165" s="32"/>
      <c r="B165" s="165"/>
      <c r="C165" s="207" t="s">
        <v>210</v>
      </c>
      <c r="D165" s="207" t="s">
        <v>323</v>
      </c>
      <c r="E165" s="208" t="s">
        <v>1284</v>
      </c>
      <c r="F165" s="209" t="s">
        <v>1285</v>
      </c>
      <c r="G165" s="210" t="s">
        <v>393</v>
      </c>
      <c r="H165" s="211">
        <v>170</v>
      </c>
      <c r="I165" s="212"/>
      <c r="J165" s="213">
        <f>ROUND(I165*H165,2)</f>
        <v>0</v>
      </c>
      <c r="K165" s="209" t="s">
        <v>1</v>
      </c>
      <c r="L165" s="214"/>
      <c r="M165" s="215" t="s">
        <v>1</v>
      </c>
      <c r="N165" s="216" t="s">
        <v>40</v>
      </c>
      <c r="O165" s="58"/>
      <c r="P165" s="175">
        <f>O165*H165</f>
        <v>0</v>
      </c>
      <c r="Q165" s="175">
        <v>0.0047</v>
      </c>
      <c r="R165" s="175">
        <f>Q165*H165</f>
        <v>0.799</v>
      </c>
      <c r="S165" s="175">
        <v>0</v>
      </c>
      <c r="T165" s="17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7" t="s">
        <v>204</v>
      </c>
      <c r="AT165" s="177" t="s">
        <v>323</v>
      </c>
      <c r="AU165" s="177" t="s">
        <v>83</v>
      </c>
      <c r="AY165" s="17" t="s">
        <v>142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7" t="s">
        <v>81</v>
      </c>
      <c r="BK165" s="178">
        <f>ROUND(I165*H165,2)</f>
        <v>0</v>
      </c>
      <c r="BL165" s="17" t="s">
        <v>149</v>
      </c>
      <c r="BM165" s="177" t="s">
        <v>1286</v>
      </c>
    </row>
    <row r="166" spans="1:47" s="2" customFormat="1" ht="19.5">
      <c r="A166" s="32"/>
      <c r="B166" s="33"/>
      <c r="C166" s="32"/>
      <c r="D166" s="179" t="s">
        <v>151</v>
      </c>
      <c r="E166" s="32"/>
      <c r="F166" s="180" t="s">
        <v>1285</v>
      </c>
      <c r="G166" s="32"/>
      <c r="H166" s="32"/>
      <c r="I166" s="101"/>
      <c r="J166" s="32"/>
      <c r="K166" s="32"/>
      <c r="L166" s="33"/>
      <c r="M166" s="181"/>
      <c r="N166" s="182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151</v>
      </c>
      <c r="AU166" s="17" t="s">
        <v>83</v>
      </c>
    </row>
    <row r="167" spans="1:65" s="2" customFormat="1" ht="33" customHeight="1">
      <c r="A167" s="32"/>
      <c r="B167" s="165"/>
      <c r="C167" s="207" t="s">
        <v>222</v>
      </c>
      <c r="D167" s="207" t="s">
        <v>323</v>
      </c>
      <c r="E167" s="208" t="s">
        <v>1287</v>
      </c>
      <c r="F167" s="209" t="s">
        <v>1288</v>
      </c>
      <c r="G167" s="210" t="s">
        <v>393</v>
      </c>
      <c r="H167" s="211">
        <v>1</v>
      </c>
      <c r="I167" s="212"/>
      <c r="J167" s="213">
        <f>ROUND(I167*H167,2)</f>
        <v>0</v>
      </c>
      <c r="K167" s="209" t="s">
        <v>1</v>
      </c>
      <c r="L167" s="214"/>
      <c r="M167" s="215" t="s">
        <v>1</v>
      </c>
      <c r="N167" s="216" t="s">
        <v>40</v>
      </c>
      <c r="O167" s="58"/>
      <c r="P167" s="175">
        <f>O167*H167</f>
        <v>0</v>
      </c>
      <c r="Q167" s="175">
        <v>0.0047</v>
      </c>
      <c r="R167" s="175">
        <f>Q167*H167</f>
        <v>0.0047</v>
      </c>
      <c r="S167" s="175">
        <v>0</v>
      </c>
      <c r="T167" s="17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7" t="s">
        <v>204</v>
      </c>
      <c r="AT167" s="177" t="s">
        <v>323</v>
      </c>
      <c r="AU167" s="177" t="s">
        <v>83</v>
      </c>
      <c r="AY167" s="17" t="s">
        <v>142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7" t="s">
        <v>81</v>
      </c>
      <c r="BK167" s="178">
        <f>ROUND(I167*H167,2)</f>
        <v>0</v>
      </c>
      <c r="BL167" s="17" t="s">
        <v>149</v>
      </c>
      <c r="BM167" s="177" t="s">
        <v>1289</v>
      </c>
    </row>
    <row r="168" spans="1:47" s="2" customFormat="1" ht="19.5">
      <c r="A168" s="32"/>
      <c r="B168" s="33"/>
      <c r="C168" s="32"/>
      <c r="D168" s="179" t="s">
        <v>151</v>
      </c>
      <c r="E168" s="32"/>
      <c r="F168" s="180" t="s">
        <v>1290</v>
      </c>
      <c r="G168" s="32"/>
      <c r="H168" s="32"/>
      <c r="I168" s="101"/>
      <c r="J168" s="32"/>
      <c r="K168" s="32"/>
      <c r="L168" s="33"/>
      <c r="M168" s="181"/>
      <c r="N168" s="182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151</v>
      </c>
      <c r="AU168" s="17" t="s">
        <v>83</v>
      </c>
    </row>
    <row r="169" spans="1:65" s="2" customFormat="1" ht="33" customHeight="1">
      <c r="A169" s="32"/>
      <c r="B169" s="165"/>
      <c r="C169" s="207" t="s">
        <v>228</v>
      </c>
      <c r="D169" s="207" t="s">
        <v>323</v>
      </c>
      <c r="E169" s="208" t="s">
        <v>1291</v>
      </c>
      <c r="F169" s="209" t="s">
        <v>1292</v>
      </c>
      <c r="G169" s="210" t="s">
        <v>393</v>
      </c>
      <c r="H169" s="211">
        <v>40</v>
      </c>
      <c r="I169" s="212"/>
      <c r="J169" s="213">
        <f>ROUND(I169*H169,2)</f>
        <v>0</v>
      </c>
      <c r="K169" s="209" t="s">
        <v>1</v>
      </c>
      <c r="L169" s="214"/>
      <c r="M169" s="215" t="s">
        <v>1</v>
      </c>
      <c r="N169" s="216" t="s">
        <v>40</v>
      </c>
      <c r="O169" s="58"/>
      <c r="P169" s="175">
        <f>O169*H169</f>
        <v>0</v>
      </c>
      <c r="Q169" s="175">
        <v>0.0034</v>
      </c>
      <c r="R169" s="175">
        <f>Q169*H169</f>
        <v>0.13599999999999998</v>
      </c>
      <c r="S169" s="175">
        <v>0</v>
      </c>
      <c r="T169" s="17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7" t="s">
        <v>204</v>
      </c>
      <c r="AT169" s="177" t="s">
        <v>323</v>
      </c>
      <c r="AU169" s="177" t="s">
        <v>83</v>
      </c>
      <c r="AY169" s="17" t="s">
        <v>142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7" t="s">
        <v>81</v>
      </c>
      <c r="BK169" s="178">
        <f>ROUND(I169*H169,2)</f>
        <v>0</v>
      </c>
      <c r="BL169" s="17" t="s">
        <v>149</v>
      </c>
      <c r="BM169" s="177" t="s">
        <v>1293</v>
      </c>
    </row>
    <row r="170" spans="1:47" s="2" customFormat="1" ht="19.5">
      <c r="A170" s="32"/>
      <c r="B170" s="33"/>
      <c r="C170" s="32"/>
      <c r="D170" s="179" t="s">
        <v>151</v>
      </c>
      <c r="E170" s="32"/>
      <c r="F170" s="180" t="s">
        <v>1292</v>
      </c>
      <c r="G170" s="32"/>
      <c r="H170" s="32"/>
      <c r="I170" s="101"/>
      <c r="J170" s="32"/>
      <c r="K170" s="32"/>
      <c r="L170" s="33"/>
      <c r="M170" s="181"/>
      <c r="N170" s="182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151</v>
      </c>
      <c r="AU170" s="17" t="s">
        <v>83</v>
      </c>
    </row>
    <row r="171" spans="1:65" s="2" customFormat="1" ht="21.75" customHeight="1">
      <c r="A171" s="32"/>
      <c r="B171" s="165"/>
      <c r="C171" s="166" t="s">
        <v>234</v>
      </c>
      <c r="D171" s="166" t="s">
        <v>144</v>
      </c>
      <c r="E171" s="167" t="s">
        <v>1294</v>
      </c>
      <c r="F171" s="168" t="s">
        <v>1295</v>
      </c>
      <c r="G171" s="169" t="s">
        <v>393</v>
      </c>
      <c r="H171" s="170">
        <v>1</v>
      </c>
      <c r="I171" s="171"/>
      <c r="J171" s="172">
        <f>ROUND(I171*H171,2)</f>
        <v>0</v>
      </c>
      <c r="K171" s="168" t="s">
        <v>148</v>
      </c>
      <c r="L171" s="33"/>
      <c r="M171" s="173" t="s">
        <v>1</v>
      </c>
      <c r="N171" s="174" t="s">
        <v>40</v>
      </c>
      <c r="O171" s="58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149</v>
      </c>
      <c r="AT171" s="177" t="s">
        <v>144</v>
      </c>
      <c r="AU171" s="177" t="s">
        <v>83</v>
      </c>
      <c r="AY171" s="17" t="s">
        <v>142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81</v>
      </c>
      <c r="BK171" s="178">
        <f>ROUND(I171*H171,2)</f>
        <v>0</v>
      </c>
      <c r="BL171" s="17" t="s">
        <v>149</v>
      </c>
      <c r="BM171" s="177" t="s">
        <v>1296</v>
      </c>
    </row>
    <row r="172" spans="1:47" s="2" customFormat="1" ht="19.5">
      <c r="A172" s="32"/>
      <c r="B172" s="33"/>
      <c r="C172" s="32"/>
      <c r="D172" s="179" t="s">
        <v>151</v>
      </c>
      <c r="E172" s="32"/>
      <c r="F172" s="180" t="s">
        <v>1297</v>
      </c>
      <c r="G172" s="32"/>
      <c r="H172" s="32"/>
      <c r="I172" s="101"/>
      <c r="J172" s="32"/>
      <c r="K172" s="32"/>
      <c r="L172" s="33"/>
      <c r="M172" s="181"/>
      <c r="N172" s="182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151</v>
      </c>
      <c r="AU172" s="17" t="s">
        <v>83</v>
      </c>
    </row>
    <row r="173" spans="1:47" s="2" customFormat="1" ht="19.5">
      <c r="A173" s="32"/>
      <c r="B173" s="33"/>
      <c r="C173" s="32"/>
      <c r="D173" s="179" t="s">
        <v>167</v>
      </c>
      <c r="E173" s="32"/>
      <c r="F173" s="198" t="s">
        <v>1255</v>
      </c>
      <c r="G173" s="32"/>
      <c r="H173" s="32"/>
      <c r="I173" s="101"/>
      <c r="J173" s="32"/>
      <c r="K173" s="32"/>
      <c r="L173" s="33"/>
      <c r="M173" s="181"/>
      <c r="N173" s="182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167</v>
      </c>
      <c r="AU173" s="17" t="s">
        <v>83</v>
      </c>
    </row>
    <row r="174" spans="2:51" s="14" customFormat="1" ht="11.25">
      <c r="B174" s="190"/>
      <c r="D174" s="179" t="s">
        <v>153</v>
      </c>
      <c r="E174" s="191" t="s">
        <v>1</v>
      </c>
      <c r="F174" s="192" t="s">
        <v>81</v>
      </c>
      <c r="H174" s="193">
        <v>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153</v>
      </c>
      <c r="AU174" s="191" t="s">
        <v>83</v>
      </c>
      <c r="AV174" s="14" t="s">
        <v>83</v>
      </c>
      <c r="AW174" s="14" t="s">
        <v>32</v>
      </c>
      <c r="AX174" s="14" t="s">
        <v>81</v>
      </c>
      <c r="AY174" s="191" t="s">
        <v>142</v>
      </c>
    </row>
    <row r="175" spans="1:65" s="2" customFormat="1" ht="21.75" customHeight="1">
      <c r="A175" s="32"/>
      <c r="B175" s="165"/>
      <c r="C175" s="207" t="s">
        <v>239</v>
      </c>
      <c r="D175" s="207" t="s">
        <v>323</v>
      </c>
      <c r="E175" s="208" t="s">
        <v>1298</v>
      </c>
      <c r="F175" s="209" t="s">
        <v>1299</v>
      </c>
      <c r="G175" s="210" t="s">
        <v>393</v>
      </c>
      <c r="H175" s="211">
        <v>1</v>
      </c>
      <c r="I175" s="212"/>
      <c r="J175" s="213">
        <f>ROUND(I175*H175,2)</f>
        <v>0</v>
      </c>
      <c r="K175" s="209" t="s">
        <v>148</v>
      </c>
      <c r="L175" s="214"/>
      <c r="M175" s="215" t="s">
        <v>1</v>
      </c>
      <c r="N175" s="216" t="s">
        <v>40</v>
      </c>
      <c r="O175" s="58"/>
      <c r="P175" s="175">
        <f>O175*H175</f>
        <v>0</v>
      </c>
      <c r="Q175" s="175">
        <v>0.0788</v>
      </c>
      <c r="R175" s="175">
        <f>Q175*H175</f>
        <v>0.0788</v>
      </c>
      <c r="S175" s="175">
        <v>0</v>
      </c>
      <c r="T175" s="17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204</v>
      </c>
      <c r="AT175" s="177" t="s">
        <v>323</v>
      </c>
      <c r="AU175" s="177" t="s">
        <v>83</v>
      </c>
      <c r="AY175" s="17" t="s">
        <v>142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7" t="s">
        <v>81</v>
      </c>
      <c r="BK175" s="178">
        <f>ROUND(I175*H175,2)</f>
        <v>0</v>
      </c>
      <c r="BL175" s="17" t="s">
        <v>149</v>
      </c>
      <c r="BM175" s="177" t="s">
        <v>1300</v>
      </c>
    </row>
    <row r="176" spans="1:47" s="2" customFormat="1" ht="19.5">
      <c r="A176" s="32"/>
      <c r="B176" s="33"/>
      <c r="C176" s="32"/>
      <c r="D176" s="179" t="s">
        <v>151</v>
      </c>
      <c r="E176" s="32"/>
      <c r="F176" s="180" t="s">
        <v>1299</v>
      </c>
      <c r="G176" s="32"/>
      <c r="H176" s="32"/>
      <c r="I176" s="101"/>
      <c r="J176" s="32"/>
      <c r="K176" s="32"/>
      <c r="L176" s="33"/>
      <c r="M176" s="181"/>
      <c r="N176" s="182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151</v>
      </c>
      <c r="AU176" s="17" t="s">
        <v>83</v>
      </c>
    </row>
    <row r="177" spans="1:65" s="2" customFormat="1" ht="21.75" customHeight="1">
      <c r="A177" s="32"/>
      <c r="B177" s="165"/>
      <c r="C177" s="166" t="s">
        <v>243</v>
      </c>
      <c r="D177" s="166" t="s">
        <v>144</v>
      </c>
      <c r="E177" s="167" t="s">
        <v>1301</v>
      </c>
      <c r="F177" s="168" t="s">
        <v>1302</v>
      </c>
      <c r="G177" s="169" t="s">
        <v>393</v>
      </c>
      <c r="H177" s="170">
        <v>1</v>
      </c>
      <c r="I177" s="171"/>
      <c r="J177" s="172">
        <f>ROUND(I177*H177,2)</f>
        <v>0</v>
      </c>
      <c r="K177" s="168" t="s">
        <v>1</v>
      </c>
      <c r="L177" s="33"/>
      <c r="M177" s="173" t="s">
        <v>1</v>
      </c>
      <c r="N177" s="174" t="s">
        <v>40</v>
      </c>
      <c r="O177" s="58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149</v>
      </c>
      <c r="AT177" s="177" t="s">
        <v>144</v>
      </c>
      <c r="AU177" s="177" t="s">
        <v>83</v>
      </c>
      <c r="AY177" s="17" t="s">
        <v>142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81</v>
      </c>
      <c r="BK177" s="178">
        <f>ROUND(I177*H177,2)</f>
        <v>0</v>
      </c>
      <c r="BL177" s="17" t="s">
        <v>149</v>
      </c>
      <c r="BM177" s="177" t="s">
        <v>1303</v>
      </c>
    </row>
    <row r="178" spans="1:47" s="2" customFormat="1" ht="19.5">
      <c r="A178" s="32"/>
      <c r="B178" s="33"/>
      <c r="C178" s="32"/>
      <c r="D178" s="179" t="s">
        <v>151</v>
      </c>
      <c r="E178" s="32"/>
      <c r="F178" s="180" t="s">
        <v>1304</v>
      </c>
      <c r="G178" s="32"/>
      <c r="H178" s="32"/>
      <c r="I178" s="101"/>
      <c r="J178" s="32"/>
      <c r="K178" s="32"/>
      <c r="L178" s="33"/>
      <c r="M178" s="181"/>
      <c r="N178" s="182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151</v>
      </c>
      <c r="AU178" s="17" t="s">
        <v>83</v>
      </c>
    </row>
    <row r="179" spans="1:47" s="2" customFormat="1" ht="19.5">
      <c r="A179" s="32"/>
      <c r="B179" s="33"/>
      <c r="C179" s="32"/>
      <c r="D179" s="179" t="s">
        <v>167</v>
      </c>
      <c r="E179" s="32"/>
      <c r="F179" s="198" t="s">
        <v>1255</v>
      </c>
      <c r="G179" s="32"/>
      <c r="H179" s="32"/>
      <c r="I179" s="101"/>
      <c r="J179" s="32"/>
      <c r="K179" s="32"/>
      <c r="L179" s="33"/>
      <c r="M179" s="181"/>
      <c r="N179" s="182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167</v>
      </c>
      <c r="AU179" s="17" t="s">
        <v>83</v>
      </c>
    </row>
    <row r="180" spans="2:51" s="14" customFormat="1" ht="11.25">
      <c r="B180" s="190"/>
      <c r="D180" s="179" t="s">
        <v>153</v>
      </c>
      <c r="E180" s="191" t="s">
        <v>1</v>
      </c>
      <c r="F180" s="192" t="s">
        <v>81</v>
      </c>
      <c r="H180" s="193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153</v>
      </c>
      <c r="AU180" s="191" t="s">
        <v>83</v>
      </c>
      <c r="AV180" s="14" t="s">
        <v>83</v>
      </c>
      <c r="AW180" s="14" t="s">
        <v>32</v>
      </c>
      <c r="AX180" s="14" t="s">
        <v>81</v>
      </c>
      <c r="AY180" s="191" t="s">
        <v>142</v>
      </c>
    </row>
    <row r="181" spans="1:65" s="2" customFormat="1" ht="44.25" customHeight="1">
      <c r="A181" s="32"/>
      <c r="B181" s="165"/>
      <c r="C181" s="207" t="s">
        <v>8</v>
      </c>
      <c r="D181" s="207" t="s">
        <v>323</v>
      </c>
      <c r="E181" s="208" t="s">
        <v>1305</v>
      </c>
      <c r="F181" s="209" t="s">
        <v>1306</v>
      </c>
      <c r="G181" s="210" t="s">
        <v>393</v>
      </c>
      <c r="H181" s="211">
        <v>1</v>
      </c>
      <c r="I181" s="212"/>
      <c r="J181" s="213">
        <f>ROUND(I181*H181,2)</f>
        <v>0</v>
      </c>
      <c r="K181" s="209" t="s">
        <v>148</v>
      </c>
      <c r="L181" s="214"/>
      <c r="M181" s="215" t="s">
        <v>1</v>
      </c>
      <c r="N181" s="216" t="s">
        <v>40</v>
      </c>
      <c r="O181" s="58"/>
      <c r="P181" s="175">
        <f>O181*H181</f>
        <v>0</v>
      </c>
      <c r="Q181" s="175">
        <v>0.154</v>
      </c>
      <c r="R181" s="175">
        <f>Q181*H181</f>
        <v>0.154</v>
      </c>
      <c r="S181" s="175">
        <v>0</v>
      </c>
      <c r="T181" s="17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7" t="s">
        <v>204</v>
      </c>
      <c r="AT181" s="177" t="s">
        <v>323</v>
      </c>
      <c r="AU181" s="177" t="s">
        <v>83</v>
      </c>
      <c r="AY181" s="17" t="s">
        <v>142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7" t="s">
        <v>81</v>
      </c>
      <c r="BK181" s="178">
        <f>ROUND(I181*H181,2)</f>
        <v>0</v>
      </c>
      <c r="BL181" s="17" t="s">
        <v>149</v>
      </c>
      <c r="BM181" s="177" t="s">
        <v>1307</v>
      </c>
    </row>
    <row r="182" spans="1:47" s="2" customFormat="1" ht="29.25">
      <c r="A182" s="32"/>
      <c r="B182" s="33"/>
      <c r="C182" s="32"/>
      <c r="D182" s="179" t="s">
        <v>151</v>
      </c>
      <c r="E182" s="32"/>
      <c r="F182" s="180" t="s">
        <v>1306</v>
      </c>
      <c r="G182" s="32"/>
      <c r="H182" s="32"/>
      <c r="I182" s="101"/>
      <c r="J182" s="32"/>
      <c r="K182" s="32"/>
      <c r="L182" s="33"/>
      <c r="M182" s="181"/>
      <c r="N182" s="182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151</v>
      </c>
      <c r="AU182" s="17" t="s">
        <v>83</v>
      </c>
    </row>
    <row r="183" spans="1:65" s="2" customFormat="1" ht="21.75" customHeight="1">
      <c r="A183" s="32"/>
      <c r="B183" s="165"/>
      <c r="C183" s="166" t="s">
        <v>254</v>
      </c>
      <c r="D183" s="166" t="s">
        <v>144</v>
      </c>
      <c r="E183" s="167" t="s">
        <v>1308</v>
      </c>
      <c r="F183" s="168" t="s">
        <v>1309</v>
      </c>
      <c r="G183" s="169" t="s">
        <v>331</v>
      </c>
      <c r="H183" s="170">
        <v>428</v>
      </c>
      <c r="I183" s="171"/>
      <c r="J183" s="172">
        <f>ROUND(I183*H183,2)</f>
        <v>0</v>
      </c>
      <c r="K183" s="168" t="s">
        <v>148</v>
      </c>
      <c r="L183" s="33"/>
      <c r="M183" s="173" t="s">
        <v>1</v>
      </c>
      <c r="N183" s="174" t="s">
        <v>40</v>
      </c>
      <c r="O183" s="58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7" t="s">
        <v>149</v>
      </c>
      <c r="AT183" s="177" t="s">
        <v>144</v>
      </c>
      <c r="AU183" s="177" t="s">
        <v>83</v>
      </c>
      <c r="AY183" s="17" t="s">
        <v>142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7" t="s">
        <v>81</v>
      </c>
      <c r="BK183" s="178">
        <f>ROUND(I183*H183,2)</f>
        <v>0</v>
      </c>
      <c r="BL183" s="17" t="s">
        <v>149</v>
      </c>
      <c r="BM183" s="177" t="s">
        <v>1310</v>
      </c>
    </row>
    <row r="184" spans="1:47" s="2" customFormat="1" ht="19.5">
      <c r="A184" s="32"/>
      <c r="B184" s="33"/>
      <c r="C184" s="32"/>
      <c r="D184" s="179" t="s">
        <v>151</v>
      </c>
      <c r="E184" s="32"/>
      <c r="F184" s="180" t="s">
        <v>1311</v>
      </c>
      <c r="G184" s="32"/>
      <c r="H184" s="32"/>
      <c r="I184" s="101"/>
      <c r="J184" s="32"/>
      <c r="K184" s="32"/>
      <c r="L184" s="33"/>
      <c r="M184" s="181"/>
      <c r="N184" s="182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151</v>
      </c>
      <c r="AU184" s="17" t="s">
        <v>83</v>
      </c>
    </row>
    <row r="185" spans="1:47" s="2" customFormat="1" ht="19.5">
      <c r="A185" s="32"/>
      <c r="B185" s="33"/>
      <c r="C185" s="32"/>
      <c r="D185" s="179" t="s">
        <v>167</v>
      </c>
      <c r="E185" s="32"/>
      <c r="F185" s="198" t="s">
        <v>1255</v>
      </c>
      <c r="G185" s="32"/>
      <c r="H185" s="32"/>
      <c r="I185" s="101"/>
      <c r="J185" s="32"/>
      <c r="K185" s="32"/>
      <c r="L185" s="33"/>
      <c r="M185" s="181"/>
      <c r="N185" s="182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167</v>
      </c>
      <c r="AU185" s="17" t="s">
        <v>83</v>
      </c>
    </row>
    <row r="186" spans="2:51" s="14" customFormat="1" ht="11.25">
      <c r="B186" s="190"/>
      <c r="D186" s="179" t="s">
        <v>153</v>
      </c>
      <c r="E186" s="191" t="s">
        <v>1</v>
      </c>
      <c r="F186" s="192" t="s">
        <v>1312</v>
      </c>
      <c r="H186" s="193">
        <v>428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153</v>
      </c>
      <c r="AU186" s="191" t="s">
        <v>83</v>
      </c>
      <c r="AV186" s="14" t="s">
        <v>83</v>
      </c>
      <c r="AW186" s="14" t="s">
        <v>32</v>
      </c>
      <c r="AX186" s="14" t="s">
        <v>81</v>
      </c>
      <c r="AY186" s="191" t="s">
        <v>142</v>
      </c>
    </row>
    <row r="187" spans="1:65" s="2" customFormat="1" ht="21.75" customHeight="1">
      <c r="A187" s="32"/>
      <c r="B187" s="165"/>
      <c r="C187" s="207" t="s">
        <v>264</v>
      </c>
      <c r="D187" s="207" t="s">
        <v>323</v>
      </c>
      <c r="E187" s="208" t="s">
        <v>1313</v>
      </c>
      <c r="F187" s="209" t="s">
        <v>1314</v>
      </c>
      <c r="G187" s="210" t="s">
        <v>331</v>
      </c>
      <c r="H187" s="211">
        <v>470.8</v>
      </c>
      <c r="I187" s="212"/>
      <c r="J187" s="213">
        <f>ROUND(I187*H187,2)</f>
        <v>0</v>
      </c>
      <c r="K187" s="209" t="s">
        <v>148</v>
      </c>
      <c r="L187" s="214"/>
      <c r="M187" s="215" t="s">
        <v>1</v>
      </c>
      <c r="N187" s="216" t="s">
        <v>40</v>
      </c>
      <c r="O187" s="58"/>
      <c r="P187" s="175">
        <f>O187*H187</f>
        <v>0</v>
      </c>
      <c r="Q187" s="175">
        <v>0.0016</v>
      </c>
      <c r="R187" s="175">
        <f>Q187*H187</f>
        <v>0.7532800000000001</v>
      </c>
      <c r="S187" s="175">
        <v>0</v>
      </c>
      <c r="T187" s="17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7" t="s">
        <v>204</v>
      </c>
      <c r="AT187" s="177" t="s">
        <v>323</v>
      </c>
      <c r="AU187" s="177" t="s">
        <v>83</v>
      </c>
      <c r="AY187" s="17" t="s">
        <v>142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7" t="s">
        <v>81</v>
      </c>
      <c r="BK187" s="178">
        <f>ROUND(I187*H187,2)</f>
        <v>0</v>
      </c>
      <c r="BL187" s="17" t="s">
        <v>149</v>
      </c>
      <c r="BM187" s="177" t="s">
        <v>1315</v>
      </c>
    </row>
    <row r="188" spans="1:47" s="2" customFormat="1" ht="19.5">
      <c r="A188" s="32"/>
      <c r="B188" s="33"/>
      <c r="C188" s="32"/>
      <c r="D188" s="179" t="s">
        <v>151</v>
      </c>
      <c r="E188" s="32"/>
      <c r="F188" s="180" t="s">
        <v>1316</v>
      </c>
      <c r="G188" s="32"/>
      <c r="H188" s="32"/>
      <c r="I188" s="101"/>
      <c r="J188" s="32"/>
      <c r="K188" s="32"/>
      <c r="L188" s="33"/>
      <c r="M188" s="181"/>
      <c r="N188" s="182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151</v>
      </c>
      <c r="AU188" s="17" t="s">
        <v>83</v>
      </c>
    </row>
    <row r="189" spans="2:51" s="14" customFormat="1" ht="11.25">
      <c r="B189" s="190"/>
      <c r="D189" s="179" t="s">
        <v>153</v>
      </c>
      <c r="F189" s="192" t="s">
        <v>1317</v>
      </c>
      <c r="H189" s="193">
        <v>470.8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1" t="s">
        <v>153</v>
      </c>
      <c r="AU189" s="191" t="s">
        <v>83</v>
      </c>
      <c r="AV189" s="14" t="s">
        <v>83</v>
      </c>
      <c r="AW189" s="14" t="s">
        <v>3</v>
      </c>
      <c r="AX189" s="14" t="s">
        <v>81</v>
      </c>
      <c r="AY189" s="191" t="s">
        <v>142</v>
      </c>
    </row>
    <row r="190" spans="1:65" s="2" customFormat="1" ht="21.75" customHeight="1">
      <c r="A190" s="32"/>
      <c r="B190" s="165"/>
      <c r="C190" s="166" t="s">
        <v>269</v>
      </c>
      <c r="D190" s="166" t="s">
        <v>144</v>
      </c>
      <c r="E190" s="167" t="s">
        <v>1318</v>
      </c>
      <c r="F190" s="168" t="s">
        <v>1319</v>
      </c>
      <c r="G190" s="169" t="s">
        <v>331</v>
      </c>
      <c r="H190" s="170">
        <v>1300</v>
      </c>
      <c r="I190" s="171"/>
      <c r="J190" s="172">
        <f>ROUND(I190*H190,2)</f>
        <v>0</v>
      </c>
      <c r="K190" s="168" t="s">
        <v>148</v>
      </c>
      <c r="L190" s="33"/>
      <c r="M190" s="173" t="s">
        <v>1</v>
      </c>
      <c r="N190" s="174" t="s">
        <v>40</v>
      </c>
      <c r="O190" s="58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7" t="s">
        <v>149</v>
      </c>
      <c r="AT190" s="177" t="s">
        <v>144</v>
      </c>
      <c r="AU190" s="177" t="s">
        <v>83</v>
      </c>
      <c r="AY190" s="17" t="s">
        <v>142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7" t="s">
        <v>81</v>
      </c>
      <c r="BK190" s="178">
        <f>ROUND(I190*H190,2)</f>
        <v>0</v>
      </c>
      <c r="BL190" s="17" t="s">
        <v>149</v>
      </c>
      <c r="BM190" s="177" t="s">
        <v>1320</v>
      </c>
    </row>
    <row r="191" spans="1:47" s="2" customFormat="1" ht="19.5">
      <c r="A191" s="32"/>
      <c r="B191" s="33"/>
      <c r="C191" s="32"/>
      <c r="D191" s="179" t="s">
        <v>151</v>
      </c>
      <c r="E191" s="32"/>
      <c r="F191" s="180" t="s">
        <v>1321</v>
      </c>
      <c r="G191" s="32"/>
      <c r="H191" s="32"/>
      <c r="I191" s="101"/>
      <c r="J191" s="32"/>
      <c r="K191" s="32"/>
      <c r="L191" s="33"/>
      <c r="M191" s="181"/>
      <c r="N191" s="182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151</v>
      </c>
      <c r="AU191" s="17" t="s">
        <v>83</v>
      </c>
    </row>
    <row r="192" spans="1:47" s="2" customFormat="1" ht="19.5">
      <c r="A192" s="32"/>
      <c r="B192" s="33"/>
      <c r="C192" s="32"/>
      <c r="D192" s="179" t="s">
        <v>167</v>
      </c>
      <c r="E192" s="32"/>
      <c r="F192" s="198" t="s">
        <v>1255</v>
      </c>
      <c r="G192" s="32"/>
      <c r="H192" s="32"/>
      <c r="I192" s="101"/>
      <c r="J192" s="32"/>
      <c r="K192" s="32"/>
      <c r="L192" s="33"/>
      <c r="M192" s="181"/>
      <c r="N192" s="182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167</v>
      </c>
      <c r="AU192" s="17" t="s">
        <v>83</v>
      </c>
    </row>
    <row r="193" spans="2:51" s="14" customFormat="1" ht="11.25">
      <c r="B193" s="190"/>
      <c r="D193" s="179" t="s">
        <v>153</v>
      </c>
      <c r="E193" s="191" t="s">
        <v>1</v>
      </c>
      <c r="F193" s="192" t="s">
        <v>1322</v>
      </c>
      <c r="H193" s="193">
        <v>1300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153</v>
      </c>
      <c r="AU193" s="191" t="s">
        <v>83</v>
      </c>
      <c r="AV193" s="14" t="s">
        <v>83</v>
      </c>
      <c r="AW193" s="14" t="s">
        <v>32</v>
      </c>
      <c r="AX193" s="14" t="s">
        <v>81</v>
      </c>
      <c r="AY193" s="191" t="s">
        <v>142</v>
      </c>
    </row>
    <row r="194" spans="1:65" s="2" customFormat="1" ht="16.5" customHeight="1">
      <c r="A194" s="32"/>
      <c r="B194" s="165"/>
      <c r="C194" s="207" t="s">
        <v>277</v>
      </c>
      <c r="D194" s="207" t="s">
        <v>323</v>
      </c>
      <c r="E194" s="208" t="s">
        <v>1323</v>
      </c>
      <c r="F194" s="209" t="s">
        <v>1324</v>
      </c>
      <c r="G194" s="210" t="s">
        <v>331</v>
      </c>
      <c r="H194" s="211">
        <v>1430</v>
      </c>
      <c r="I194" s="212"/>
      <c r="J194" s="213">
        <f>ROUND(I194*H194,2)</f>
        <v>0</v>
      </c>
      <c r="K194" s="209" t="s">
        <v>1</v>
      </c>
      <c r="L194" s="214"/>
      <c r="M194" s="215" t="s">
        <v>1</v>
      </c>
      <c r="N194" s="216" t="s">
        <v>40</v>
      </c>
      <c r="O194" s="58"/>
      <c r="P194" s="175">
        <f>O194*H194</f>
        <v>0</v>
      </c>
      <c r="Q194" s="175">
        <v>5E-05</v>
      </c>
      <c r="R194" s="175">
        <f>Q194*H194</f>
        <v>0.07150000000000001</v>
      </c>
      <c r="S194" s="175">
        <v>0</v>
      </c>
      <c r="T194" s="17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7" t="s">
        <v>204</v>
      </c>
      <c r="AT194" s="177" t="s">
        <v>323</v>
      </c>
      <c r="AU194" s="177" t="s">
        <v>83</v>
      </c>
      <c r="AY194" s="17" t="s">
        <v>142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7" t="s">
        <v>81</v>
      </c>
      <c r="BK194" s="178">
        <f>ROUND(I194*H194,2)</f>
        <v>0</v>
      </c>
      <c r="BL194" s="17" t="s">
        <v>149</v>
      </c>
      <c r="BM194" s="177" t="s">
        <v>1325</v>
      </c>
    </row>
    <row r="195" spans="1:47" s="2" customFormat="1" ht="11.25">
      <c r="A195" s="32"/>
      <c r="B195" s="33"/>
      <c r="C195" s="32"/>
      <c r="D195" s="179" t="s">
        <v>151</v>
      </c>
      <c r="E195" s="32"/>
      <c r="F195" s="180" t="s">
        <v>1326</v>
      </c>
      <c r="G195" s="32"/>
      <c r="H195" s="32"/>
      <c r="I195" s="101"/>
      <c r="J195" s="32"/>
      <c r="K195" s="32"/>
      <c r="L195" s="33"/>
      <c r="M195" s="181"/>
      <c r="N195" s="182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151</v>
      </c>
      <c r="AU195" s="17" t="s">
        <v>83</v>
      </c>
    </row>
    <row r="196" spans="2:51" s="14" customFormat="1" ht="11.25">
      <c r="B196" s="190"/>
      <c r="D196" s="179" t="s">
        <v>153</v>
      </c>
      <c r="F196" s="192" t="s">
        <v>1327</v>
      </c>
      <c r="H196" s="193">
        <v>1430</v>
      </c>
      <c r="I196" s="194"/>
      <c r="L196" s="190"/>
      <c r="M196" s="195"/>
      <c r="N196" s="196"/>
      <c r="O196" s="196"/>
      <c r="P196" s="196"/>
      <c r="Q196" s="196"/>
      <c r="R196" s="196"/>
      <c r="S196" s="196"/>
      <c r="T196" s="197"/>
      <c r="AT196" s="191" t="s">
        <v>153</v>
      </c>
      <c r="AU196" s="191" t="s">
        <v>83</v>
      </c>
      <c r="AV196" s="14" t="s">
        <v>83</v>
      </c>
      <c r="AW196" s="14" t="s">
        <v>3</v>
      </c>
      <c r="AX196" s="14" t="s">
        <v>81</v>
      </c>
      <c r="AY196" s="191" t="s">
        <v>142</v>
      </c>
    </row>
    <row r="197" spans="2:63" s="12" customFormat="1" ht="22.9" customHeight="1">
      <c r="B197" s="152"/>
      <c r="D197" s="153" t="s">
        <v>74</v>
      </c>
      <c r="E197" s="163" t="s">
        <v>187</v>
      </c>
      <c r="F197" s="163" t="s">
        <v>1110</v>
      </c>
      <c r="I197" s="155"/>
      <c r="J197" s="164">
        <f>BK197</f>
        <v>0</v>
      </c>
      <c r="L197" s="152"/>
      <c r="M197" s="157"/>
      <c r="N197" s="158"/>
      <c r="O197" s="158"/>
      <c r="P197" s="159">
        <f>SUM(P198:P201)</f>
        <v>0</v>
      </c>
      <c r="Q197" s="158"/>
      <c r="R197" s="159">
        <f>SUM(R198:R201)</f>
        <v>31.68825</v>
      </c>
      <c r="S197" s="158"/>
      <c r="T197" s="160">
        <f>SUM(T198:T201)</f>
        <v>0</v>
      </c>
      <c r="AR197" s="153" t="s">
        <v>81</v>
      </c>
      <c r="AT197" s="161" t="s">
        <v>74</v>
      </c>
      <c r="AU197" s="161" t="s">
        <v>81</v>
      </c>
      <c r="AY197" s="153" t="s">
        <v>142</v>
      </c>
      <c r="BK197" s="162">
        <f>SUM(BK198:BK201)</f>
        <v>0</v>
      </c>
    </row>
    <row r="198" spans="1:65" s="2" customFormat="1" ht="21.75" customHeight="1">
      <c r="A198" s="32"/>
      <c r="B198" s="165"/>
      <c r="C198" s="166" t="s">
        <v>285</v>
      </c>
      <c r="D198" s="166" t="s">
        <v>144</v>
      </c>
      <c r="E198" s="167" t="s">
        <v>1111</v>
      </c>
      <c r="F198" s="168" t="s">
        <v>1112</v>
      </c>
      <c r="G198" s="169" t="s">
        <v>336</v>
      </c>
      <c r="H198" s="170">
        <v>172.5</v>
      </c>
      <c r="I198" s="171"/>
      <c r="J198" s="172">
        <f>ROUND(I198*H198,2)</f>
        <v>0</v>
      </c>
      <c r="K198" s="168" t="s">
        <v>148</v>
      </c>
      <c r="L198" s="33"/>
      <c r="M198" s="173" t="s">
        <v>1</v>
      </c>
      <c r="N198" s="174" t="s">
        <v>40</v>
      </c>
      <c r="O198" s="58"/>
      <c r="P198" s="175">
        <f>O198*H198</f>
        <v>0</v>
      </c>
      <c r="Q198" s="175">
        <v>0.1837</v>
      </c>
      <c r="R198" s="175">
        <f>Q198*H198</f>
        <v>31.68825</v>
      </c>
      <c r="S198" s="175">
        <v>0</v>
      </c>
      <c r="T198" s="17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7" t="s">
        <v>149</v>
      </c>
      <c r="AT198" s="177" t="s">
        <v>144</v>
      </c>
      <c r="AU198" s="177" t="s">
        <v>83</v>
      </c>
      <c r="AY198" s="17" t="s">
        <v>142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7" t="s">
        <v>81</v>
      </c>
      <c r="BK198" s="178">
        <f>ROUND(I198*H198,2)</f>
        <v>0</v>
      </c>
      <c r="BL198" s="17" t="s">
        <v>149</v>
      </c>
      <c r="BM198" s="177" t="s">
        <v>1328</v>
      </c>
    </row>
    <row r="199" spans="1:47" s="2" customFormat="1" ht="19.5">
      <c r="A199" s="32"/>
      <c r="B199" s="33"/>
      <c r="C199" s="32"/>
      <c r="D199" s="179" t="s">
        <v>151</v>
      </c>
      <c r="E199" s="32"/>
      <c r="F199" s="180" t="s">
        <v>1114</v>
      </c>
      <c r="G199" s="32"/>
      <c r="H199" s="32"/>
      <c r="I199" s="101"/>
      <c r="J199" s="32"/>
      <c r="K199" s="32"/>
      <c r="L199" s="33"/>
      <c r="M199" s="181"/>
      <c r="N199" s="182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151</v>
      </c>
      <c r="AU199" s="17" t="s">
        <v>83</v>
      </c>
    </row>
    <row r="200" spans="1:47" s="2" customFormat="1" ht="19.5">
      <c r="A200" s="32"/>
      <c r="B200" s="33"/>
      <c r="C200" s="32"/>
      <c r="D200" s="179" t="s">
        <v>167</v>
      </c>
      <c r="E200" s="32"/>
      <c r="F200" s="198" t="s">
        <v>1255</v>
      </c>
      <c r="G200" s="32"/>
      <c r="H200" s="32"/>
      <c r="I200" s="101"/>
      <c r="J200" s="32"/>
      <c r="K200" s="32"/>
      <c r="L200" s="33"/>
      <c r="M200" s="181"/>
      <c r="N200" s="182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167</v>
      </c>
      <c r="AU200" s="17" t="s">
        <v>83</v>
      </c>
    </row>
    <row r="201" spans="2:51" s="14" customFormat="1" ht="11.25">
      <c r="B201" s="190"/>
      <c r="D201" s="179" t="s">
        <v>153</v>
      </c>
      <c r="E201" s="191" t="s">
        <v>1</v>
      </c>
      <c r="F201" s="192" t="s">
        <v>1329</v>
      </c>
      <c r="H201" s="193">
        <v>172.5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1" t="s">
        <v>153</v>
      </c>
      <c r="AU201" s="191" t="s">
        <v>83</v>
      </c>
      <c r="AV201" s="14" t="s">
        <v>83</v>
      </c>
      <c r="AW201" s="14" t="s">
        <v>32</v>
      </c>
      <c r="AX201" s="14" t="s">
        <v>81</v>
      </c>
      <c r="AY201" s="191" t="s">
        <v>142</v>
      </c>
    </row>
    <row r="202" spans="2:63" s="12" customFormat="1" ht="22.9" customHeight="1">
      <c r="B202" s="152"/>
      <c r="D202" s="153" t="s">
        <v>74</v>
      </c>
      <c r="E202" s="163" t="s">
        <v>210</v>
      </c>
      <c r="F202" s="163" t="s">
        <v>886</v>
      </c>
      <c r="I202" s="155"/>
      <c r="J202" s="164">
        <f>BK202</f>
        <v>0</v>
      </c>
      <c r="L202" s="152"/>
      <c r="M202" s="157"/>
      <c r="N202" s="158"/>
      <c r="O202" s="158"/>
      <c r="P202" s="159">
        <f>SUM(P203:P208)</f>
        <v>0</v>
      </c>
      <c r="Q202" s="158"/>
      <c r="R202" s="159">
        <f>SUM(R203:R208)</f>
        <v>0.081075</v>
      </c>
      <c r="S202" s="158"/>
      <c r="T202" s="160">
        <f>SUM(T203:T208)</f>
        <v>0</v>
      </c>
      <c r="AR202" s="153" t="s">
        <v>81</v>
      </c>
      <c r="AT202" s="161" t="s">
        <v>74</v>
      </c>
      <c r="AU202" s="161" t="s">
        <v>81</v>
      </c>
      <c r="AY202" s="153" t="s">
        <v>142</v>
      </c>
      <c r="BK202" s="162">
        <f>SUM(BK203:BK208)</f>
        <v>0</v>
      </c>
    </row>
    <row r="203" spans="1:65" s="2" customFormat="1" ht="21.75" customHeight="1">
      <c r="A203" s="32"/>
      <c r="B203" s="165"/>
      <c r="C203" s="166" t="s">
        <v>7</v>
      </c>
      <c r="D203" s="166" t="s">
        <v>144</v>
      </c>
      <c r="E203" s="167" t="s">
        <v>1330</v>
      </c>
      <c r="F203" s="168" t="s">
        <v>1331</v>
      </c>
      <c r="G203" s="169" t="s">
        <v>331</v>
      </c>
      <c r="H203" s="170">
        <v>400</v>
      </c>
      <c r="I203" s="171"/>
      <c r="J203" s="172">
        <f>ROUND(I203*H203,2)</f>
        <v>0</v>
      </c>
      <c r="K203" s="168" t="s">
        <v>1</v>
      </c>
      <c r="L203" s="33"/>
      <c r="M203" s="173" t="s">
        <v>1</v>
      </c>
      <c r="N203" s="174" t="s">
        <v>40</v>
      </c>
      <c r="O203" s="58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7" t="s">
        <v>149</v>
      </c>
      <c r="AT203" s="177" t="s">
        <v>144</v>
      </c>
      <c r="AU203" s="177" t="s">
        <v>83</v>
      </c>
      <c r="AY203" s="17" t="s">
        <v>142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7" t="s">
        <v>81</v>
      </c>
      <c r="BK203" s="178">
        <f>ROUND(I203*H203,2)</f>
        <v>0</v>
      </c>
      <c r="BL203" s="17" t="s">
        <v>149</v>
      </c>
      <c r="BM203" s="177" t="s">
        <v>1332</v>
      </c>
    </row>
    <row r="204" spans="1:47" s="2" customFormat="1" ht="19.5">
      <c r="A204" s="32"/>
      <c r="B204" s="33"/>
      <c r="C204" s="32"/>
      <c r="D204" s="179" t="s">
        <v>151</v>
      </c>
      <c r="E204" s="32"/>
      <c r="F204" s="180" t="s">
        <v>1333</v>
      </c>
      <c r="G204" s="32"/>
      <c r="H204" s="32"/>
      <c r="I204" s="101"/>
      <c r="J204" s="32"/>
      <c r="K204" s="32"/>
      <c r="L204" s="33"/>
      <c r="M204" s="181"/>
      <c r="N204" s="182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151</v>
      </c>
      <c r="AU204" s="17" t="s">
        <v>83</v>
      </c>
    </row>
    <row r="205" spans="1:47" s="2" customFormat="1" ht="19.5">
      <c r="A205" s="32"/>
      <c r="B205" s="33"/>
      <c r="C205" s="32"/>
      <c r="D205" s="179" t="s">
        <v>167</v>
      </c>
      <c r="E205" s="32"/>
      <c r="F205" s="198" t="s">
        <v>1255</v>
      </c>
      <c r="G205" s="32"/>
      <c r="H205" s="32"/>
      <c r="I205" s="101"/>
      <c r="J205" s="32"/>
      <c r="K205" s="32"/>
      <c r="L205" s="33"/>
      <c r="M205" s="181"/>
      <c r="N205" s="182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167</v>
      </c>
      <c r="AU205" s="17" t="s">
        <v>83</v>
      </c>
    </row>
    <row r="206" spans="2:51" s="14" customFormat="1" ht="11.25">
      <c r="B206" s="190"/>
      <c r="D206" s="179" t="s">
        <v>153</v>
      </c>
      <c r="E206" s="191" t="s">
        <v>1</v>
      </c>
      <c r="F206" s="192" t="s">
        <v>1334</v>
      </c>
      <c r="H206" s="193">
        <v>400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153</v>
      </c>
      <c r="AU206" s="191" t="s">
        <v>83</v>
      </c>
      <c r="AV206" s="14" t="s">
        <v>83</v>
      </c>
      <c r="AW206" s="14" t="s">
        <v>32</v>
      </c>
      <c r="AX206" s="14" t="s">
        <v>81</v>
      </c>
      <c r="AY206" s="191" t="s">
        <v>142</v>
      </c>
    </row>
    <row r="207" spans="1:65" s="2" customFormat="1" ht="21.75" customHeight="1">
      <c r="A207" s="32"/>
      <c r="B207" s="165"/>
      <c r="C207" s="166" t="s">
        <v>296</v>
      </c>
      <c r="D207" s="166" t="s">
        <v>144</v>
      </c>
      <c r="E207" s="167" t="s">
        <v>906</v>
      </c>
      <c r="F207" s="168" t="s">
        <v>907</v>
      </c>
      <c r="G207" s="169" t="s">
        <v>336</v>
      </c>
      <c r="H207" s="170">
        <v>172.5</v>
      </c>
      <c r="I207" s="171"/>
      <c r="J207" s="172">
        <f>ROUND(I207*H207,2)</f>
        <v>0</v>
      </c>
      <c r="K207" s="168" t="s">
        <v>148</v>
      </c>
      <c r="L207" s="33"/>
      <c r="M207" s="173" t="s">
        <v>1</v>
      </c>
      <c r="N207" s="174" t="s">
        <v>40</v>
      </c>
      <c r="O207" s="58"/>
      <c r="P207" s="175">
        <f>O207*H207</f>
        <v>0</v>
      </c>
      <c r="Q207" s="175">
        <v>0.00047</v>
      </c>
      <c r="R207" s="175">
        <f>Q207*H207</f>
        <v>0.081075</v>
      </c>
      <c r="S207" s="175">
        <v>0</v>
      </c>
      <c r="T207" s="176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7" t="s">
        <v>149</v>
      </c>
      <c r="AT207" s="177" t="s">
        <v>144</v>
      </c>
      <c r="AU207" s="177" t="s">
        <v>83</v>
      </c>
      <c r="AY207" s="17" t="s">
        <v>142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7" t="s">
        <v>81</v>
      </c>
      <c r="BK207" s="178">
        <f>ROUND(I207*H207,2)</f>
        <v>0</v>
      </c>
      <c r="BL207" s="17" t="s">
        <v>149</v>
      </c>
      <c r="BM207" s="177" t="s">
        <v>1335</v>
      </c>
    </row>
    <row r="208" spans="1:47" s="2" customFormat="1" ht="19.5">
      <c r="A208" s="32"/>
      <c r="B208" s="33"/>
      <c r="C208" s="32"/>
      <c r="D208" s="179" t="s">
        <v>151</v>
      </c>
      <c r="E208" s="32"/>
      <c r="F208" s="180" t="s">
        <v>909</v>
      </c>
      <c r="G208" s="32"/>
      <c r="H208" s="32"/>
      <c r="I208" s="101"/>
      <c r="J208" s="32"/>
      <c r="K208" s="32"/>
      <c r="L208" s="33"/>
      <c r="M208" s="181"/>
      <c r="N208" s="182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151</v>
      </c>
      <c r="AU208" s="17" t="s">
        <v>83</v>
      </c>
    </row>
    <row r="209" spans="2:63" s="12" customFormat="1" ht="22.9" customHeight="1">
      <c r="B209" s="152"/>
      <c r="D209" s="153" t="s">
        <v>74</v>
      </c>
      <c r="E209" s="163" t="s">
        <v>957</v>
      </c>
      <c r="F209" s="163" t="s">
        <v>958</v>
      </c>
      <c r="I209" s="155"/>
      <c r="J209" s="164">
        <f>BK209</f>
        <v>0</v>
      </c>
      <c r="L209" s="152"/>
      <c r="M209" s="157"/>
      <c r="N209" s="158"/>
      <c r="O209" s="158"/>
      <c r="P209" s="159">
        <f>SUM(P210:P211)</f>
        <v>0</v>
      </c>
      <c r="Q209" s="158"/>
      <c r="R209" s="159">
        <f>SUM(R210:R211)</f>
        <v>0</v>
      </c>
      <c r="S209" s="158"/>
      <c r="T209" s="160">
        <f>SUM(T210:T211)</f>
        <v>0</v>
      </c>
      <c r="AR209" s="153" t="s">
        <v>81</v>
      </c>
      <c r="AT209" s="161" t="s">
        <v>74</v>
      </c>
      <c r="AU209" s="161" t="s">
        <v>81</v>
      </c>
      <c r="AY209" s="153" t="s">
        <v>142</v>
      </c>
      <c r="BK209" s="162">
        <f>SUM(BK210:BK211)</f>
        <v>0</v>
      </c>
    </row>
    <row r="210" spans="1:65" s="2" customFormat="1" ht="21.75" customHeight="1">
      <c r="A210" s="32"/>
      <c r="B210" s="165"/>
      <c r="C210" s="166" t="s">
        <v>301</v>
      </c>
      <c r="D210" s="166" t="s">
        <v>144</v>
      </c>
      <c r="E210" s="167" t="s">
        <v>1336</v>
      </c>
      <c r="F210" s="168" t="s">
        <v>1337</v>
      </c>
      <c r="G210" s="169" t="s">
        <v>304</v>
      </c>
      <c r="H210" s="170">
        <v>72.447</v>
      </c>
      <c r="I210" s="171"/>
      <c r="J210" s="172">
        <f>ROUND(I210*H210,2)</f>
        <v>0</v>
      </c>
      <c r="K210" s="168" t="s">
        <v>148</v>
      </c>
      <c r="L210" s="33"/>
      <c r="M210" s="173" t="s">
        <v>1</v>
      </c>
      <c r="N210" s="174" t="s">
        <v>40</v>
      </c>
      <c r="O210" s="58"/>
      <c r="P210" s="175">
        <f>O210*H210</f>
        <v>0</v>
      </c>
      <c r="Q210" s="175">
        <v>0</v>
      </c>
      <c r="R210" s="175">
        <f>Q210*H210</f>
        <v>0</v>
      </c>
      <c r="S210" s="175">
        <v>0</v>
      </c>
      <c r="T210" s="17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7" t="s">
        <v>149</v>
      </c>
      <c r="AT210" s="177" t="s">
        <v>144</v>
      </c>
      <c r="AU210" s="177" t="s">
        <v>83</v>
      </c>
      <c r="AY210" s="17" t="s">
        <v>142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7" t="s">
        <v>81</v>
      </c>
      <c r="BK210" s="178">
        <f>ROUND(I210*H210,2)</f>
        <v>0</v>
      </c>
      <c r="BL210" s="17" t="s">
        <v>149</v>
      </c>
      <c r="BM210" s="177" t="s">
        <v>1338</v>
      </c>
    </row>
    <row r="211" spans="1:47" s="2" customFormat="1" ht="29.25">
      <c r="A211" s="32"/>
      <c r="B211" s="33"/>
      <c r="C211" s="32"/>
      <c r="D211" s="179" t="s">
        <v>151</v>
      </c>
      <c r="E211" s="32"/>
      <c r="F211" s="180" t="s">
        <v>1339</v>
      </c>
      <c r="G211" s="32"/>
      <c r="H211" s="32"/>
      <c r="I211" s="101"/>
      <c r="J211" s="32"/>
      <c r="K211" s="32"/>
      <c r="L211" s="33"/>
      <c r="M211" s="221"/>
      <c r="N211" s="222"/>
      <c r="O211" s="223"/>
      <c r="P211" s="223"/>
      <c r="Q211" s="223"/>
      <c r="R211" s="223"/>
      <c r="S211" s="223"/>
      <c r="T211" s="224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151</v>
      </c>
      <c r="AU211" s="17" t="s">
        <v>83</v>
      </c>
    </row>
    <row r="212" spans="1:31" s="2" customFormat="1" ht="6.95" customHeight="1">
      <c r="A212" s="32"/>
      <c r="B212" s="47"/>
      <c r="C212" s="48"/>
      <c r="D212" s="48"/>
      <c r="E212" s="48"/>
      <c r="F212" s="48"/>
      <c r="G212" s="48"/>
      <c r="H212" s="48"/>
      <c r="I212" s="125"/>
      <c r="J212" s="48"/>
      <c r="K212" s="48"/>
      <c r="L212" s="33"/>
      <c r="M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</sheetData>
  <autoFilter ref="C126:K21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67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103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104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68" t="str">
        <f>'Rekapitulace stavby'!K6</f>
        <v>Revitalizace rybníků ve Výškovicích</v>
      </c>
      <c r="F7" s="269"/>
      <c r="G7" s="269"/>
      <c r="H7" s="269"/>
      <c r="I7" s="98"/>
      <c r="L7" s="20"/>
    </row>
    <row r="8" spans="2:12" s="1" customFormat="1" ht="12" customHeight="1">
      <c r="B8" s="20"/>
      <c r="D8" s="27" t="s">
        <v>105</v>
      </c>
      <c r="I8" s="98"/>
      <c r="L8" s="20"/>
    </row>
    <row r="9" spans="1:31" s="2" customFormat="1" ht="16.5" customHeight="1">
      <c r="A9" s="32"/>
      <c r="B9" s="33"/>
      <c r="C9" s="32"/>
      <c r="D9" s="32"/>
      <c r="E9" s="268" t="s">
        <v>106</v>
      </c>
      <c r="F9" s="270"/>
      <c r="G9" s="270"/>
      <c r="H9" s="270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107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5" t="s">
        <v>1340</v>
      </c>
      <c r="F11" s="270"/>
      <c r="G11" s="270"/>
      <c r="H11" s="270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17. 4. 2019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1" t="str">
        <f>'Rekapitulace stavby'!E14</f>
        <v>Vyplň údaj</v>
      </c>
      <c r="F20" s="251"/>
      <c r="G20" s="251"/>
      <c r="H20" s="251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6" t="s">
        <v>1</v>
      </c>
      <c r="F29" s="256"/>
      <c r="G29" s="256"/>
      <c r="H29" s="256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35</v>
      </c>
      <c r="E32" s="32"/>
      <c r="F32" s="32"/>
      <c r="G32" s="32"/>
      <c r="H32" s="32"/>
      <c r="I32" s="101"/>
      <c r="J32" s="71">
        <f>ROUND(J137,2)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109" t="s">
        <v>36</v>
      </c>
      <c r="J34" s="36" t="s">
        <v>38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39</v>
      </c>
      <c r="E35" s="27" t="s">
        <v>40</v>
      </c>
      <c r="F35" s="111">
        <f>ROUND((SUM(BE137:BE188)),2)</f>
        <v>0</v>
      </c>
      <c r="G35" s="32"/>
      <c r="H35" s="32"/>
      <c r="I35" s="112">
        <v>0.21</v>
      </c>
      <c r="J35" s="111">
        <f>ROUND(((SUM(BE137:BE188))*I35),2)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41</v>
      </c>
      <c r="F36" s="111">
        <f>ROUND((SUM(BF137:BF188)),2)</f>
        <v>0</v>
      </c>
      <c r="G36" s="32"/>
      <c r="H36" s="32"/>
      <c r="I36" s="112">
        <v>0.15</v>
      </c>
      <c r="J36" s="111">
        <f>ROUND(((SUM(BF137:BF188))*I36),2)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11">
        <f>ROUND((SUM(BG137:BG188)),2)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43</v>
      </c>
      <c r="F38" s="111">
        <f>ROUND((SUM(BH137:BH188)),2)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44</v>
      </c>
      <c r="F39" s="111">
        <f>ROUND((SUM(BI137:BI188)),2)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0"/>
      <c r="F41" s="60"/>
      <c r="G41" s="115" t="s">
        <v>46</v>
      </c>
      <c r="H41" s="116" t="s">
        <v>47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21" t="s">
        <v>51</v>
      </c>
      <c r="G61" s="45" t="s">
        <v>50</v>
      </c>
      <c r="H61" s="35"/>
      <c r="I61" s="122"/>
      <c r="J61" s="123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21" t="s">
        <v>51</v>
      </c>
      <c r="G76" s="45" t="s">
        <v>50</v>
      </c>
      <c r="H76" s="35"/>
      <c r="I76" s="122"/>
      <c r="J76" s="123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8" t="str">
        <f>E7</f>
        <v>Revitalizace rybníků ve Výškovicích</v>
      </c>
      <c r="F85" s="269"/>
      <c r="G85" s="269"/>
      <c r="H85" s="269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105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68" t="s">
        <v>106</v>
      </c>
      <c r="F87" s="270"/>
      <c r="G87" s="270"/>
      <c r="H87" s="270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107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5" t="str">
        <f>E11</f>
        <v>006 - Ostatní a vedlejší náklady</v>
      </c>
      <c r="F89" s="270"/>
      <c r="G89" s="270"/>
      <c r="H89" s="270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102" t="s">
        <v>22</v>
      </c>
      <c r="J91" s="55" t="str">
        <f>IF(J14="","",J14)</f>
        <v>17. 4. 2019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.15" customHeight="1">
      <c r="A93" s="32"/>
      <c r="B93" s="33"/>
      <c r="C93" s="27" t="s">
        <v>24</v>
      </c>
      <c r="D93" s="32"/>
      <c r="E93" s="32"/>
      <c r="F93" s="25" t="str">
        <f>E17</f>
        <v>Statutární město Ostrava, MO Ostrava-Jih</v>
      </c>
      <c r="G93" s="32"/>
      <c r="H93" s="32"/>
      <c r="I93" s="102" t="s">
        <v>30</v>
      </c>
      <c r="J93" s="30" t="str">
        <f>E23</f>
        <v>Sweco Hydroprojekt a.s., divize Morava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110</v>
      </c>
      <c r="D96" s="113"/>
      <c r="E96" s="113"/>
      <c r="F96" s="113"/>
      <c r="G96" s="113"/>
      <c r="H96" s="113"/>
      <c r="I96" s="128"/>
      <c r="J96" s="129" t="s">
        <v>111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112</v>
      </c>
      <c r="D98" s="32"/>
      <c r="E98" s="32"/>
      <c r="F98" s="32"/>
      <c r="G98" s="32"/>
      <c r="H98" s="32"/>
      <c r="I98" s="101"/>
      <c r="J98" s="71">
        <f>J137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113</v>
      </c>
    </row>
    <row r="99" spans="2:12" s="9" customFormat="1" ht="24.95" customHeight="1">
      <c r="B99" s="131"/>
      <c r="D99" s="132" t="s">
        <v>114</v>
      </c>
      <c r="E99" s="133"/>
      <c r="F99" s="133"/>
      <c r="G99" s="133"/>
      <c r="H99" s="133"/>
      <c r="I99" s="134"/>
      <c r="J99" s="135">
        <f>J138</f>
        <v>0</v>
      </c>
      <c r="L99" s="131"/>
    </row>
    <row r="100" spans="2:12" s="10" customFormat="1" ht="19.9" customHeight="1">
      <c r="B100" s="136"/>
      <c r="D100" s="137" t="s">
        <v>1341</v>
      </c>
      <c r="E100" s="138"/>
      <c r="F100" s="138"/>
      <c r="G100" s="138"/>
      <c r="H100" s="138"/>
      <c r="I100" s="139"/>
      <c r="J100" s="140">
        <f>J139</f>
        <v>0</v>
      </c>
      <c r="L100" s="136"/>
    </row>
    <row r="101" spans="2:12" s="10" customFormat="1" ht="14.85" customHeight="1">
      <c r="B101" s="136"/>
      <c r="D101" s="137" t="s">
        <v>1342</v>
      </c>
      <c r="E101" s="138"/>
      <c r="F101" s="138"/>
      <c r="G101" s="138"/>
      <c r="H101" s="138"/>
      <c r="I101" s="139"/>
      <c r="J101" s="140">
        <f>J140</f>
        <v>0</v>
      </c>
      <c r="L101" s="136"/>
    </row>
    <row r="102" spans="2:12" s="10" customFormat="1" ht="14.85" customHeight="1">
      <c r="B102" s="136"/>
      <c r="D102" s="137" t="s">
        <v>1343</v>
      </c>
      <c r="E102" s="138"/>
      <c r="F102" s="138"/>
      <c r="G102" s="138"/>
      <c r="H102" s="138"/>
      <c r="I102" s="139"/>
      <c r="J102" s="140">
        <f>J145</f>
        <v>0</v>
      </c>
      <c r="L102" s="136"/>
    </row>
    <row r="103" spans="2:12" s="10" customFormat="1" ht="14.85" customHeight="1">
      <c r="B103" s="136"/>
      <c r="D103" s="137" t="s">
        <v>1344</v>
      </c>
      <c r="E103" s="138"/>
      <c r="F103" s="138"/>
      <c r="G103" s="138"/>
      <c r="H103" s="138"/>
      <c r="I103" s="139"/>
      <c r="J103" s="140">
        <f>J150</f>
        <v>0</v>
      </c>
      <c r="L103" s="136"/>
    </row>
    <row r="104" spans="2:12" s="10" customFormat="1" ht="19.9" customHeight="1">
      <c r="B104" s="136"/>
      <c r="D104" s="137" t="s">
        <v>1345</v>
      </c>
      <c r="E104" s="138"/>
      <c r="F104" s="138"/>
      <c r="G104" s="138"/>
      <c r="H104" s="138"/>
      <c r="I104" s="139"/>
      <c r="J104" s="140">
        <f>J153</f>
        <v>0</v>
      </c>
      <c r="L104" s="136"/>
    </row>
    <row r="105" spans="2:12" s="10" customFormat="1" ht="14.85" customHeight="1">
      <c r="B105" s="136"/>
      <c r="D105" s="137" t="s">
        <v>1346</v>
      </c>
      <c r="E105" s="138"/>
      <c r="F105" s="138"/>
      <c r="G105" s="138"/>
      <c r="H105" s="138"/>
      <c r="I105" s="139"/>
      <c r="J105" s="140">
        <f>J154</f>
        <v>0</v>
      </c>
      <c r="L105" s="136"/>
    </row>
    <row r="106" spans="2:12" s="10" customFormat="1" ht="19.9" customHeight="1">
      <c r="B106" s="136"/>
      <c r="D106" s="137" t="s">
        <v>1347</v>
      </c>
      <c r="E106" s="138"/>
      <c r="F106" s="138"/>
      <c r="G106" s="138"/>
      <c r="H106" s="138"/>
      <c r="I106" s="139"/>
      <c r="J106" s="140">
        <f>J157</f>
        <v>0</v>
      </c>
      <c r="L106" s="136"/>
    </row>
    <row r="107" spans="2:12" s="10" customFormat="1" ht="14.85" customHeight="1">
      <c r="B107" s="136"/>
      <c r="D107" s="137" t="s">
        <v>1348</v>
      </c>
      <c r="E107" s="138"/>
      <c r="F107" s="138"/>
      <c r="G107" s="138"/>
      <c r="H107" s="138"/>
      <c r="I107" s="139"/>
      <c r="J107" s="140">
        <f>J158</f>
        <v>0</v>
      </c>
      <c r="L107" s="136"/>
    </row>
    <row r="108" spans="2:12" s="10" customFormat="1" ht="14.85" customHeight="1">
      <c r="B108" s="136"/>
      <c r="D108" s="137" t="s">
        <v>1349</v>
      </c>
      <c r="E108" s="138"/>
      <c r="F108" s="138"/>
      <c r="G108" s="138"/>
      <c r="H108" s="138"/>
      <c r="I108" s="139"/>
      <c r="J108" s="140">
        <f>J161</f>
        <v>0</v>
      </c>
      <c r="L108" s="136"/>
    </row>
    <row r="109" spans="2:12" s="10" customFormat="1" ht="14.85" customHeight="1">
      <c r="B109" s="136"/>
      <c r="D109" s="137" t="s">
        <v>1350</v>
      </c>
      <c r="E109" s="138"/>
      <c r="F109" s="138"/>
      <c r="G109" s="138"/>
      <c r="H109" s="138"/>
      <c r="I109" s="139"/>
      <c r="J109" s="140">
        <f>J164</f>
        <v>0</v>
      </c>
      <c r="L109" s="136"/>
    </row>
    <row r="110" spans="2:12" s="10" customFormat="1" ht="14.85" customHeight="1">
      <c r="B110" s="136"/>
      <c r="D110" s="137" t="s">
        <v>1351</v>
      </c>
      <c r="E110" s="138"/>
      <c r="F110" s="138"/>
      <c r="G110" s="138"/>
      <c r="H110" s="138"/>
      <c r="I110" s="139"/>
      <c r="J110" s="140">
        <f>J167</f>
        <v>0</v>
      </c>
      <c r="L110" s="136"/>
    </row>
    <row r="111" spans="2:12" s="10" customFormat="1" ht="14.85" customHeight="1">
      <c r="B111" s="136"/>
      <c r="D111" s="137" t="s">
        <v>1352</v>
      </c>
      <c r="E111" s="138"/>
      <c r="F111" s="138"/>
      <c r="G111" s="138"/>
      <c r="H111" s="138"/>
      <c r="I111" s="139"/>
      <c r="J111" s="140">
        <f>J170</f>
        <v>0</v>
      </c>
      <c r="L111" s="136"/>
    </row>
    <row r="112" spans="2:12" s="10" customFormat="1" ht="14.85" customHeight="1">
      <c r="B112" s="136"/>
      <c r="D112" s="137" t="s">
        <v>1353</v>
      </c>
      <c r="E112" s="138"/>
      <c r="F112" s="138"/>
      <c r="G112" s="138"/>
      <c r="H112" s="138"/>
      <c r="I112" s="139"/>
      <c r="J112" s="140">
        <f>J173</f>
        <v>0</v>
      </c>
      <c r="L112" s="136"/>
    </row>
    <row r="113" spans="2:12" s="10" customFormat="1" ht="14.85" customHeight="1">
      <c r="B113" s="136"/>
      <c r="D113" s="137" t="s">
        <v>1354</v>
      </c>
      <c r="E113" s="138"/>
      <c r="F113" s="138"/>
      <c r="G113" s="138"/>
      <c r="H113" s="138"/>
      <c r="I113" s="139"/>
      <c r="J113" s="140">
        <f>J180</f>
        <v>0</v>
      </c>
      <c r="L113" s="136"/>
    </row>
    <row r="114" spans="2:12" s="10" customFormat="1" ht="14.85" customHeight="1">
      <c r="B114" s="136"/>
      <c r="D114" s="137" t="s">
        <v>1355</v>
      </c>
      <c r="E114" s="138"/>
      <c r="F114" s="138"/>
      <c r="G114" s="138"/>
      <c r="H114" s="138"/>
      <c r="I114" s="139"/>
      <c r="J114" s="140">
        <f>J183</f>
        <v>0</v>
      </c>
      <c r="L114" s="136"/>
    </row>
    <row r="115" spans="2:12" s="10" customFormat="1" ht="14.85" customHeight="1">
      <c r="B115" s="136"/>
      <c r="D115" s="137" t="s">
        <v>1356</v>
      </c>
      <c r="E115" s="138"/>
      <c r="F115" s="138"/>
      <c r="G115" s="138"/>
      <c r="H115" s="138"/>
      <c r="I115" s="139"/>
      <c r="J115" s="140">
        <f>J186</f>
        <v>0</v>
      </c>
      <c r="L115" s="136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125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126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127</v>
      </c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2"/>
      <c r="E124" s="32"/>
      <c r="F124" s="32"/>
      <c r="G124" s="32"/>
      <c r="H124" s="32"/>
      <c r="I124" s="101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68" t="str">
        <f>E7</f>
        <v>Revitalizace rybníků ve Výškovicích</v>
      </c>
      <c r="F125" s="269"/>
      <c r="G125" s="269"/>
      <c r="H125" s="269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2:12" s="1" customFormat="1" ht="12" customHeight="1">
      <c r="B126" s="20"/>
      <c r="C126" s="27" t="s">
        <v>105</v>
      </c>
      <c r="I126" s="98"/>
      <c r="L126" s="20"/>
    </row>
    <row r="127" spans="1:31" s="2" customFormat="1" ht="16.5" customHeight="1">
      <c r="A127" s="32"/>
      <c r="B127" s="33"/>
      <c r="C127" s="32"/>
      <c r="D127" s="32"/>
      <c r="E127" s="268" t="s">
        <v>106</v>
      </c>
      <c r="F127" s="270"/>
      <c r="G127" s="270"/>
      <c r="H127" s="270"/>
      <c r="I127" s="101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107</v>
      </c>
      <c r="D128" s="32"/>
      <c r="E128" s="32"/>
      <c r="F128" s="32"/>
      <c r="G128" s="32"/>
      <c r="H128" s="32"/>
      <c r="I128" s="101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2"/>
      <c r="D129" s="32"/>
      <c r="E129" s="225" t="str">
        <f>E11</f>
        <v>006 - Ostatní a vedlejší náklady</v>
      </c>
      <c r="F129" s="270"/>
      <c r="G129" s="270"/>
      <c r="H129" s="270"/>
      <c r="I129" s="101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101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20</v>
      </c>
      <c r="D131" s="32"/>
      <c r="E131" s="32"/>
      <c r="F131" s="25" t="str">
        <f>F14</f>
        <v xml:space="preserve"> </v>
      </c>
      <c r="G131" s="32"/>
      <c r="H131" s="32"/>
      <c r="I131" s="102" t="s">
        <v>22</v>
      </c>
      <c r="J131" s="55" t="str">
        <f>IF(J14="","",J14)</f>
        <v>17. 4. 2019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101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40.15" customHeight="1">
      <c r="A133" s="32"/>
      <c r="B133" s="33"/>
      <c r="C133" s="27" t="s">
        <v>24</v>
      </c>
      <c r="D133" s="32"/>
      <c r="E133" s="32"/>
      <c r="F133" s="25" t="str">
        <f>E17</f>
        <v>Statutární město Ostrava, MO Ostrava-Jih</v>
      </c>
      <c r="G133" s="32"/>
      <c r="H133" s="32"/>
      <c r="I133" s="102" t="s">
        <v>30</v>
      </c>
      <c r="J133" s="30" t="str">
        <f>E23</f>
        <v>Sweco Hydroprojekt a.s., divize Morava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28</v>
      </c>
      <c r="D134" s="32"/>
      <c r="E134" s="32"/>
      <c r="F134" s="25" t="str">
        <f>IF(E20="","",E20)</f>
        <v>Vyplň údaj</v>
      </c>
      <c r="G134" s="32"/>
      <c r="H134" s="32"/>
      <c r="I134" s="102" t="s">
        <v>33</v>
      </c>
      <c r="J134" s="30" t="str">
        <f>E26</f>
        <v xml:space="preserve"> 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101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41"/>
      <c r="B136" s="142"/>
      <c r="C136" s="143" t="s">
        <v>128</v>
      </c>
      <c r="D136" s="144" t="s">
        <v>60</v>
      </c>
      <c r="E136" s="144" t="s">
        <v>56</v>
      </c>
      <c r="F136" s="144" t="s">
        <v>57</v>
      </c>
      <c r="G136" s="144" t="s">
        <v>129</v>
      </c>
      <c r="H136" s="144" t="s">
        <v>130</v>
      </c>
      <c r="I136" s="145" t="s">
        <v>131</v>
      </c>
      <c r="J136" s="144" t="s">
        <v>111</v>
      </c>
      <c r="K136" s="146" t="s">
        <v>132</v>
      </c>
      <c r="L136" s="147"/>
      <c r="M136" s="62" t="s">
        <v>1</v>
      </c>
      <c r="N136" s="63" t="s">
        <v>39</v>
      </c>
      <c r="O136" s="63" t="s">
        <v>133</v>
      </c>
      <c r="P136" s="63" t="s">
        <v>134</v>
      </c>
      <c r="Q136" s="63" t="s">
        <v>135</v>
      </c>
      <c r="R136" s="63" t="s">
        <v>136</v>
      </c>
      <c r="S136" s="63" t="s">
        <v>137</v>
      </c>
      <c r="T136" s="64" t="s">
        <v>138</v>
      </c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</row>
    <row r="137" spans="1:63" s="2" customFormat="1" ht="22.9" customHeight="1">
      <c r="A137" s="32"/>
      <c r="B137" s="33"/>
      <c r="C137" s="69" t="s">
        <v>139</v>
      </c>
      <c r="D137" s="32"/>
      <c r="E137" s="32"/>
      <c r="F137" s="32"/>
      <c r="G137" s="32"/>
      <c r="H137" s="32"/>
      <c r="I137" s="101"/>
      <c r="J137" s="148">
        <f>BK137</f>
        <v>0</v>
      </c>
      <c r="K137" s="32"/>
      <c r="L137" s="33"/>
      <c r="M137" s="65"/>
      <c r="N137" s="56"/>
      <c r="O137" s="66"/>
      <c r="P137" s="149">
        <f>P138</f>
        <v>0</v>
      </c>
      <c r="Q137" s="66"/>
      <c r="R137" s="149">
        <f>R138</f>
        <v>0</v>
      </c>
      <c r="S137" s="66"/>
      <c r="T137" s="150">
        <f>T138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74</v>
      </c>
      <c r="AU137" s="17" t="s">
        <v>113</v>
      </c>
      <c r="BK137" s="151">
        <f>BK138</f>
        <v>0</v>
      </c>
    </row>
    <row r="138" spans="2:63" s="12" customFormat="1" ht="25.9" customHeight="1">
      <c r="B138" s="152"/>
      <c r="D138" s="153" t="s">
        <v>74</v>
      </c>
      <c r="E138" s="154" t="s">
        <v>140</v>
      </c>
      <c r="F138" s="154" t="s">
        <v>141</v>
      </c>
      <c r="I138" s="155"/>
      <c r="J138" s="156">
        <f>BK138</f>
        <v>0</v>
      </c>
      <c r="L138" s="152"/>
      <c r="M138" s="157"/>
      <c r="N138" s="158"/>
      <c r="O138" s="158"/>
      <c r="P138" s="159">
        <f>P139+P153+P157</f>
        <v>0</v>
      </c>
      <c r="Q138" s="158"/>
      <c r="R138" s="159">
        <f>R139+R153+R157</f>
        <v>0</v>
      </c>
      <c r="S138" s="158"/>
      <c r="T138" s="160">
        <f>T139+T153+T157</f>
        <v>0</v>
      </c>
      <c r="AR138" s="153" t="s">
        <v>81</v>
      </c>
      <c r="AT138" s="161" t="s">
        <v>74</v>
      </c>
      <c r="AU138" s="161" t="s">
        <v>75</v>
      </c>
      <c r="AY138" s="153" t="s">
        <v>142</v>
      </c>
      <c r="BK138" s="162">
        <f>BK139+BK153+BK157</f>
        <v>0</v>
      </c>
    </row>
    <row r="139" spans="2:63" s="12" customFormat="1" ht="22.9" customHeight="1">
      <c r="B139" s="152"/>
      <c r="D139" s="153" t="s">
        <v>74</v>
      </c>
      <c r="E139" s="163" t="s">
        <v>1357</v>
      </c>
      <c r="F139" s="163" t="s">
        <v>1358</v>
      </c>
      <c r="I139" s="155"/>
      <c r="J139" s="164">
        <f>BK139</f>
        <v>0</v>
      </c>
      <c r="L139" s="152"/>
      <c r="M139" s="157"/>
      <c r="N139" s="158"/>
      <c r="O139" s="158"/>
      <c r="P139" s="159">
        <f>P140+P145+P150</f>
        <v>0</v>
      </c>
      <c r="Q139" s="158"/>
      <c r="R139" s="159">
        <f>R140+R145+R150</f>
        <v>0</v>
      </c>
      <c r="S139" s="158"/>
      <c r="T139" s="160">
        <f>T140+T145+T150</f>
        <v>0</v>
      </c>
      <c r="AR139" s="153" t="s">
        <v>81</v>
      </c>
      <c r="AT139" s="161" t="s">
        <v>74</v>
      </c>
      <c r="AU139" s="161" t="s">
        <v>81</v>
      </c>
      <c r="AY139" s="153" t="s">
        <v>142</v>
      </c>
      <c r="BK139" s="162">
        <f>BK140+BK145+BK150</f>
        <v>0</v>
      </c>
    </row>
    <row r="140" spans="2:63" s="12" customFormat="1" ht="20.85" customHeight="1">
      <c r="B140" s="152"/>
      <c r="D140" s="153" t="s">
        <v>74</v>
      </c>
      <c r="E140" s="163" t="s">
        <v>1359</v>
      </c>
      <c r="F140" s="163" t="s">
        <v>1360</v>
      </c>
      <c r="I140" s="155"/>
      <c r="J140" s="164">
        <f>BK140</f>
        <v>0</v>
      </c>
      <c r="L140" s="152"/>
      <c r="M140" s="157"/>
      <c r="N140" s="158"/>
      <c r="O140" s="158"/>
      <c r="P140" s="159">
        <f>SUM(P141:P144)</f>
        <v>0</v>
      </c>
      <c r="Q140" s="158"/>
      <c r="R140" s="159">
        <f>SUM(R141:R144)</f>
        <v>0</v>
      </c>
      <c r="S140" s="158"/>
      <c r="T140" s="160">
        <f>SUM(T141:T144)</f>
        <v>0</v>
      </c>
      <c r="AR140" s="153" t="s">
        <v>81</v>
      </c>
      <c r="AT140" s="161" t="s">
        <v>74</v>
      </c>
      <c r="AU140" s="161" t="s">
        <v>83</v>
      </c>
      <c r="AY140" s="153" t="s">
        <v>142</v>
      </c>
      <c r="BK140" s="162">
        <f>SUM(BK141:BK144)</f>
        <v>0</v>
      </c>
    </row>
    <row r="141" spans="1:65" s="2" customFormat="1" ht="16.5" customHeight="1">
      <c r="A141" s="32"/>
      <c r="B141" s="165"/>
      <c r="C141" s="166" t="s">
        <v>81</v>
      </c>
      <c r="D141" s="166" t="s">
        <v>144</v>
      </c>
      <c r="E141" s="167" t="s">
        <v>1361</v>
      </c>
      <c r="F141" s="168" t="s">
        <v>1362</v>
      </c>
      <c r="G141" s="169" t="s">
        <v>934</v>
      </c>
      <c r="H141" s="170">
        <v>1</v>
      </c>
      <c r="I141" s="171"/>
      <c r="J141" s="172">
        <f>ROUND(I141*H141,2)</f>
        <v>0</v>
      </c>
      <c r="K141" s="168" t="s">
        <v>1</v>
      </c>
      <c r="L141" s="33"/>
      <c r="M141" s="173" t="s">
        <v>1</v>
      </c>
      <c r="N141" s="174" t="s">
        <v>40</v>
      </c>
      <c r="O141" s="58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149</v>
      </c>
      <c r="AT141" s="177" t="s">
        <v>144</v>
      </c>
      <c r="AU141" s="177" t="s">
        <v>161</v>
      </c>
      <c r="AY141" s="17" t="s">
        <v>142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81</v>
      </c>
      <c r="BK141" s="178">
        <f>ROUND(I141*H141,2)</f>
        <v>0</v>
      </c>
      <c r="BL141" s="17" t="s">
        <v>149</v>
      </c>
      <c r="BM141" s="177" t="s">
        <v>1363</v>
      </c>
    </row>
    <row r="142" spans="1:47" s="2" customFormat="1" ht="58.5">
      <c r="A142" s="32"/>
      <c r="B142" s="33"/>
      <c r="C142" s="32"/>
      <c r="D142" s="179" t="s">
        <v>151</v>
      </c>
      <c r="E142" s="32"/>
      <c r="F142" s="180" t="s">
        <v>1364</v>
      </c>
      <c r="G142" s="32"/>
      <c r="H142" s="32"/>
      <c r="I142" s="101"/>
      <c r="J142" s="32"/>
      <c r="K142" s="32"/>
      <c r="L142" s="33"/>
      <c r="M142" s="181"/>
      <c r="N142" s="182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151</v>
      </c>
      <c r="AU142" s="17" t="s">
        <v>161</v>
      </c>
    </row>
    <row r="143" spans="1:65" s="2" customFormat="1" ht="33" customHeight="1">
      <c r="A143" s="32"/>
      <c r="B143" s="165"/>
      <c r="C143" s="166" t="s">
        <v>83</v>
      </c>
      <c r="D143" s="166" t="s">
        <v>144</v>
      </c>
      <c r="E143" s="167" t="s">
        <v>1365</v>
      </c>
      <c r="F143" s="168" t="s">
        <v>1366</v>
      </c>
      <c r="G143" s="169" t="s">
        <v>934</v>
      </c>
      <c r="H143" s="170">
        <v>1</v>
      </c>
      <c r="I143" s="171"/>
      <c r="J143" s="172">
        <f>ROUND(I143*H143,2)</f>
        <v>0</v>
      </c>
      <c r="K143" s="168" t="s">
        <v>1</v>
      </c>
      <c r="L143" s="33"/>
      <c r="M143" s="173" t="s">
        <v>1</v>
      </c>
      <c r="N143" s="174" t="s">
        <v>40</v>
      </c>
      <c r="O143" s="58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149</v>
      </c>
      <c r="AT143" s="177" t="s">
        <v>144</v>
      </c>
      <c r="AU143" s="177" t="s">
        <v>161</v>
      </c>
      <c r="AY143" s="17" t="s">
        <v>142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81</v>
      </c>
      <c r="BK143" s="178">
        <f>ROUND(I143*H143,2)</f>
        <v>0</v>
      </c>
      <c r="BL143" s="17" t="s">
        <v>149</v>
      </c>
      <c r="BM143" s="177" t="s">
        <v>1367</v>
      </c>
    </row>
    <row r="144" spans="1:47" s="2" customFormat="1" ht="19.5">
      <c r="A144" s="32"/>
      <c r="B144" s="33"/>
      <c r="C144" s="32"/>
      <c r="D144" s="179" t="s">
        <v>151</v>
      </c>
      <c r="E144" s="32"/>
      <c r="F144" s="180" t="s">
        <v>1366</v>
      </c>
      <c r="G144" s="32"/>
      <c r="H144" s="32"/>
      <c r="I144" s="101"/>
      <c r="J144" s="32"/>
      <c r="K144" s="32"/>
      <c r="L144" s="33"/>
      <c r="M144" s="181"/>
      <c r="N144" s="182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151</v>
      </c>
      <c r="AU144" s="17" t="s">
        <v>161</v>
      </c>
    </row>
    <row r="145" spans="2:63" s="12" customFormat="1" ht="20.85" customHeight="1">
      <c r="B145" s="152"/>
      <c r="D145" s="153" t="s">
        <v>74</v>
      </c>
      <c r="E145" s="163" t="s">
        <v>1368</v>
      </c>
      <c r="F145" s="163" t="s">
        <v>1369</v>
      </c>
      <c r="I145" s="155"/>
      <c r="J145" s="164">
        <f>BK145</f>
        <v>0</v>
      </c>
      <c r="L145" s="152"/>
      <c r="M145" s="157"/>
      <c r="N145" s="158"/>
      <c r="O145" s="158"/>
      <c r="P145" s="159">
        <f>SUM(P146:P149)</f>
        <v>0</v>
      </c>
      <c r="Q145" s="158"/>
      <c r="R145" s="159">
        <f>SUM(R146:R149)</f>
        <v>0</v>
      </c>
      <c r="S145" s="158"/>
      <c r="T145" s="160">
        <f>SUM(T146:T149)</f>
        <v>0</v>
      </c>
      <c r="AR145" s="153" t="s">
        <v>81</v>
      </c>
      <c r="AT145" s="161" t="s">
        <v>74</v>
      </c>
      <c r="AU145" s="161" t="s">
        <v>83</v>
      </c>
      <c r="AY145" s="153" t="s">
        <v>142</v>
      </c>
      <c r="BK145" s="162">
        <f>SUM(BK146:BK149)</f>
        <v>0</v>
      </c>
    </row>
    <row r="146" spans="1:65" s="2" customFormat="1" ht="33" customHeight="1">
      <c r="A146" s="32"/>
      <c r="B146" s="165"/>
      <c r="C146" s="166" t="s">
        <v>161</v>
      </c>
      <c r="D146" s="166" t="s">
        <v>144</v>
      </c>
      <c r="E146" s="167" t="s">
        <v>1370</v>
      </c>
      <c r="F146" s="168" t="s">
        <v>1371</v>
      </c>
      <c r="G146" s="169" t="s">
        <v>934</v>
      </c>
      <c r="H146" s="170">
        <v>1</v>
      </c>
      <c r="I146" s="171"/>
      <c r="J146" s="172">
        <f>ROUND(I146*H146,2)</f>
        <v>0</v>
      </c>
      <c r="K146" s="168" t="s">
        <v>1</v>
      </c>
      <c r="L146" s="33"/>
      <c r="M146" s="173" t="s">
        <v>1</v>
      </c>
      <c r="N146" s="174" t="s">
        <v>40</v>
      </c>
      <c r="O146" s="58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149</v>
      </c>
      <c r="AT146" s="177" t="s">
        <v>144</v>
      </c>
      <c r="AU146" s="177" t="s">
        <v>161</v>
      </c>
      <c r="AY146" s="17" t="s">
        <v>142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81</v>
      </c>
      <c r="BK146" s="178">
        <f>ROUND(I146*H146,2)</f>
        <v>0</v>
      </c>
      <c r="BL146" s="17" t="s">
        <v>149</v>
      </c>
      <c r="BM146" s="177" t="s">
        <v>1372</v>
      </c>
    </row>
    <row r="147" spans="1:47" s="2" customFormat="1" ht="19.5">
      <c r="A147" s="32"/>
      <c r="B147" s="33"/>
      <c r="C147" s="32"/>
      <c r="D147" s="179" t="s">
        <v>151</v>
      </c>
      <c r="E147" s="32"/>
      <c r="F147" s="180" t="s">
        <v>1371</v>
      </c>
      <c r="G147" s="32"/>
      <c r="H147" s="32"/>
      <c r="I147" s="101"/>
      <c r="J147" s="32"/>
      <c r="K147" s="32"/>
      <c r="L147" s="33"/>
      <c r="M147" s="181"/>
      <c r="N147" s="182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151</v>
      </c>
      <c r="AU147" s="17" t="s">
        <v>161</v>
      </c>
    </row>
    <row r="148" spans="1:65" s="2" customFormat="1" ht="21.75" customHeight="1">
      <c r="A148" s="32"/>
      <c r="B148" s="165"/>
      <c r="C148" s="166" t="s">
        <v>149</v>
      </c>
      <c r="D148" s="166" t="s">
        <v>144</v>
      </c>
      <c r="E148" s="167" t="s">
        <v>1373</v>
      </c>
      <c r="F148" s="168" t="s">
        <v>1374</v>
      </c>
      <c r="G148" s="169" t="s">
        <v>934</v>
      </c>
      <c r="H148" s="170">
        <v>1</v>
      </c>
      <c r="I148" s="171"/>
      <c r="J148" s="172">
        <f>ROUND(I148*H148,2)</f>
        <v>0</v>
      </c>
      <c r="K148" s="168" t="s">
        <v>1</v>
      </c>
      <c r="L148" s="33"/>
      <c r="M148" s="173" t="s">
        <v>1</v>
      </c>
      <c r="N148" s="174" t="s">
        <v>40</v>
      </c>
      <c r="O148" s="58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149</v>
      </c>
      <c r="AT148" s="177" t="s">
        <v>144</v>
      </c>
      <c r="AU148" s="177" t="s">
        <v>161</v>
      </c>
      <c r="AY148" s="17" t="s">
        <v>142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7" t="s">
        <v>81</v>
      </c>
      <c r="BK148" s="178">
        <f>ROUND(I148*H148,2)</f>
        <v>0</v>
      </c>
      <c r="BL148" s="17" t="s">
        <v>149</v>
      </c>
      <c r="BM148" s="177" t="s">
        <v>1375</v>
      </c>
    </row>
    <row r="149" spans="1:47" s="2" customFormat="1" ht="29.25">
      <c r="A149" s="32"/>
      <c r="B149" s="33"/>
      <c r="C149" s="32"/>
      <c r="D149" s="179" t="s">
        <v>151</v>
      </c>
      <c r="E149" s="32"/>
      <c r="F149" s="180" t="s">
        <v>1376</v>
      </c>
      <c r="G149" s="32"/>
      <c r="H149" s="32"/>
      <c r="I149" s="101"/>
      <c r="J149" s="32"/>
      <c r="K149" s="32"/>
      <c r="L149" s="33"/>
      <c r="M149" s="181"/>
      <c r="N149" s="182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151</v>
      </c>
      <c r="AU149" s="17" t="s">
        <v>161</v>
      </c>
    </row>
    <row r="150" spans="2:63" s="12" customFormat="1" ht="20.85" customHeight="1">
      <c r="B150" s="152"/>
      <c r="D150" s="153" t="s">
        <v>74</v>
      </c>
      <c r="E150" s="163" t="s">
        <v>1377</v>
      </c>
      <c r="F150" s="163" t="s">
        <v>1378</v>
      </c>
      <c r="I150" s="155"/>
      <c r="J150" s="164">
        <f>BK150</f>
        <v>0</v>
      </c>
      <c r="L150" s="152"/>
      <c r="M150" s="157"/>
      <c r="N150" s="158"/>
      <c r="O150" s="158"/>
      <c r="P150" s="159">
        <f>SUM(P151:P152)</f>
        <v>0</v>
      </c>
      <c r="Q150" s="158"/>
      <c r="R150" s="159">
        <f>SUM(R151:R152)</f>
        <v>0</v>
      </c>
      <c r="S150" s="158"/>
      <c r="T150" s="160">
        <f>SUM(T151:T152)</f>
        <v>0</v>
      </c>
      <c r="AR150" s="153" t="s">
        <v>81</v>
      </c>
      <c r="AT150" s="161" t="s">
        <v>74</v>
      </c>
      <c r="AU150" s="161" t="s">
        <v>83</v>
      </c>
      <c r="AY150" s="153" t="s">
        <v>142</v>
      </c>
      <c r="BK150" s="162">
        <f>SUM(BK151:BK152)</f>
        <v>0</v>
      </c>
    </row>
    <row r="151" spans="1:65" s="2" customFormat="1" ht="16.5" customHeight="1">
      <c r="A151" s="32"/>
      <c r="B151" s="165"/>
      <c r="C151" s="166" t="s">
        <v>181</v>
      </c>
      <c r="D151" s="166" t="s">
        <v>144</v>
      </c>
      <c r="E151" s="167" t="s">
        <v>1379</v>
      </c>
      <c r="F151" s="168" t="s">
        <v>1380</v>
      </c>
      <c r="G151" s="169" t="s">
        <v>934</v>
      </c>
      <c r="H151" s="170">
        <v>1</v>
      </c>
      <c r="I151" s="171"/>
      <c r="J151" s="172">
        <f>ROUND(I151*H151,2)</f>
        <v>0</v>
      </c>
      <c r="K151" s="168" t="s">
        <v>1</v>
      </c>
      <c r="L151" s="33"/>
      <c r="M151" s="173" t="s">
        <v>1</v>
      </c>
      <c r="N151" s="174" t="s">
        <v>40</v>
      </c>
      <c r="O151" s="58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149</v>
      </c>
      <c r="AT151" s="177" t="s">
        <v>144</v>
      </c>
      <c r="AU151" s="177" t="s">
        <v>161</v>
      </c>
      <c r="AY151" s="17" t="s">
        <v>142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81</v>
      </c>
      <c r="BK151" s="178">
        <f>ROUND(I151*H151,2)</f>
        <v>0</v>
      </c>
      <c r="BL151" s="17" t="s">
        <v>149</v>
      </c>
      <c r="BM151" s="177" t="s">
        <v>1381</v>
      </c>
    </row>
    <row r="152" spans="1:47" s="2" customFormat="1" ht="11.25">
      <c r="A152" s="32"/>
      <c r="B152" s="33"/>
      <c r="C152" s="32"/>
      <c r="D152" s="179" t="s">
        <v>151</v>
      </c>
      <c r="E152" s="32"/>
      <c r="F152" s="180" t="s">
        <v>1382</v>
      </c>
      <c r="G152" s="32"/>
      <c r="H152" s="32"/>
      <c r="I152" s="101"/>
      <c r="J152" s="32"/>
      <c r="K152" s="32"/>
      <c r="L152" s="33"/>
      <c r="M152" s="181"/>
      <c r="N152" s="182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151</v>
      </c>
      <c r="AU152" s="17" t="s">
        <v>161</v>
      </c>
    </row>
    <row r="153" spans="2:63" s="12" customFormat="1" ht="22.9" customHeight="1">
      <c r="B153" s="152"/>
      <c r="D153" s="153" t="s">
        <v>74</v>
      </c>
      <c r="E153" s="163" t="s">
        <v>1383</v>
      </c>
      <c r="F153" s="163" t="s">
        <v>1384</v>
      </c>
      <c r="I153" s="155"/>
      <c r="J153" s="164">
        <f>BK153</f>
        <v>0</v>
      </c>
      <c r="L153" s="152"/>
      <c r="M153" s="157"/>
      <c r="N153" s="158"/>
      <c r="O153" s="158"/>
      <c r="P153" s="159">
        <f>P154</f>
        <v>0</v>
      </c>
      <c r="Q153" s="158"/>
      <c r="R153" s="159">
        <f>R154</f>
        <v>0</v>
      </c>
      <c r="S153" s="158"/>
      <c r="T153" s="160">
        <f>T154</f>
        <v>0</v>
      </c>
      <c r="AR153" s="153" t="s">
        <v>81</v>
      </c>
      <c r="AT153" s="161" t="s">
        <v>74</v>
      </c>
      <c r="AU153" s="161" t="s">
        <v>81</v>
      </c>
      <c r="AY153" s="153" t="s">
        <v>142</v>
      </c>
      <c r="BK153" s="162">
        <f>BK154</f>
        <v>0</v>
      </c>
    </row>
    <row r="154" spans="2:63" s="12" customFormat="1" ht="20.85" customHeight="1">
      <c r="B154" s="152"/>
      <c r="D154" s="153" t="s">
        <v>74</v>
      </c>
      <c r="E154" s="163" t="s">
        <v>1385</v>
      </c>
      <c r="F154" s="163" t="s">
        <v>1386</v>
      </c>
      <c r="I154" s="155"/>
      <c r="J154" s="164">
        <f>BK154</f>
        <v>0</v>
      </c>
      <c r="L154" s="152"/>
      <c r="M154" s="157"/>
      <c r="N154" s="158"/>
      <c r="O154" s="158"/>
      <c r="P154" s="159">
        <f>SUM(P155:P156)</f>
        <v>0</v>
      </c>
      <c r="Q154" s="158"/>
      <c r="R154" s="159">
        <f>SUM(R155:R156)</f>
        <v>0</v>
      </c>
      <c r="S154" s="158"/>
      <c r="T154" s="160">
        <f>SUM(T155:T156)</f>
        <v>0</v>
      </c>
      <c r="AR154" s="153" t="s">
        <v>81</v>
      </c>
      <c r="AT154" s="161" t="s">
        <v>74</v>
      </c>
      <c r="AU154" s="161" t="s">
        <v>83</v>
      </c>
      <c r="AY154" s="153" t="s">
        <v>142</v>
      </c>
      <c r="BK154" s="162">
        <f>SUM(BK155:BK156)</f>
        <v>0</v>
      </c>
    </row>
    <row r="155" spans="1:65" s="2" customFormat="1" ht="16.5" customHeight="1">
      <c r="A155" s="32"/>
      <c r="B155" s="165"/>
      <c r="C155" s="166" t="s">
        <v>187</v>
      </c>
      <c r="D155" s="166" t="s">
        <v>144</v>
      </c>
      <c r="E155" s="167" t="s">
        <v>1387</v>
      </c>
      <c r="F155" s="168" t="s">
        <v>1386</v>
      </c>
      <c r="G155" s="169" t="s">
        <v>464</v>
      </c>
      <c r="H155" s="170">
        <v>1</v>
      </c>
      <c r="I155" s="171"/>
      <c r="J155" s="172">
        <f>ROUND(I155*H155,2)</f>
        <v>0</v>
      </c>
      <c r="K155" s="168" t="s">
        <v>1</v>
      </c>
      <c r="L155" s="33"/>
      <c r="M155" s="173" t="s">
        <v>1</v>
      </c>
      <c r="N155" s="174" t="s">
        <v>40</v>
      </c>
      <c r="O155" s="58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7" t="s">
        <v>149</v>
      </c>
      <c r="AT155" s="177" t="s">
        <v>144</v>
      </c>
      <c r="AU155" s="177" t="s">
        <v>161</v>
      </c>
      <c r="AY155" s="17" t="s">
        <v>142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7" t="s">
        <v>81</v>
      </c>
      <c r="BK155" s="178">
        <f>ROUND(I155*H155,2)</f>
        <v>0</v>
      </c>
      <c r="BL155" s="17" t="s">
        <v>149</v>
      </c>
      <c r="BM155" s="177" t="s">
        <v>1388</v>
      </c>
    </row>
    <row r="156" spans="1:47" s="2" customFormat="1" ht="29.25">
      <c r="A156" s="32"/>
      <c r="B156" s="33"/>
      <c r="C156" s="32"/>
      <c r="D156" s="179" t="s">
        <v>151</v>
      </c>
      <c r="E156" s="32"/>
      <c r="F156" s="180" t="s">
        <v>1389</v>
      </c>
      <c r="G156" s="32"/>
      <c r="H156" s="32"/>
      <c r="I156" s="101"/>
      <c r="J156" s="32"/>
      <c r="K156" s="32"/>
      <c r="L156" s="33"/>
      <c r="M156" s="181"/>
      <c r="N156" s="182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151</v>
      </c>
      <c r="AU156" s="17" t="s">
        <v>161</v>
      </c>
    </row>
    <row r="157" spans="2:63" s="12" customFormat="1" ht="22.9" customHeight="1">
      <c r="B157" s="152"/>
      <c r="D157" s="153" t="s">
        <v>74</v>
      </c>
      <c r="E157" s="163" t="s">
        <v>1390</v>
      </c>
      <c r="F157" s="163" t="s">
        <v>1391</v>
      </c>
      <c r="I157" s="155"/>
      <c r="J157" s="164">
        <f>BK157</f>
        <v>0</v>
      </c>
      <c r="L157" s="152"/>
      <c r="M157" s="157"/>
      <c r="N157" s="158"/>
      <c r="O157" s="158"/>
      <c r="P157" s="159">
        <f>P158+P161+P164+P167+P170+P173+P180+P183+P186</f>
        <v>0</v>
      </c>
      <c r="Q157" s="158"/>
      <c r="R157" s="159">
        <f>R158+R161+R164+R167+R170+R173+R180+R183+R186</f>
        <v>0</v>
      </c>
      <c r="S157" s="158"/>
      <c r="T157" s="160">
        <f>T158+T161+T164+T167+T170+T173+T180+T183+T186</f>
        <v>0</v>
      </c>
      <c r="AR157" s="153" t="s">
        <v>81</v>
      </c>
      <c r="AT157" s="161" t="s">
        <v>74</v>
      </c>
      <c r="AU157" s="161" t="s">
        <v>81</v>
      </c>
      <c r="AY157" s="153" t="s">
        <v>142</v>
      </c>
      <c r="BK157" s="162">
        <f>BK158+BK161+BK164+BK167+BK170+BK173+BK180+BK183+BK186</f>
        <v>0</v>
      </c>
    </row>
    <row r="158" spans="2:63" s="12" customFormat="1" ht="20.85" customHeight="1">
      <c r="B158" s="152"/>
      <c r="D158" s="153" t="s">
        <v>74</v>
      </c>
      <c r="E158" s="163" t="s">
        <v>1392</v>
      </c>
      <c r="F158" s="163" t="s">
        <v>1393</v>
      </c>
      <c r="I158" s="155"/>
      <c r="J158" s="164">
        <f>BK158</f>
        <v>0</v>
      </c>
      <c r="L158" s="152"/>
      <c r="M158" s="157"/>
      <c r="N158" s="158"/>
      <c r="O158" s="158"/>
      <c r="P158" s="159">
        <f>SUM(P159:P160)</f>
        <v>0</v>
      </c>
      <c r="Q158" s="158"/>
      <c r="R158" s="159">
        <f>SUM(R159:R160)</f>
        <v>0</v>
      </c>
      <c r="S158" s="158"/>
      <c r="T158" s="160">
        <f>SUM(T159:T160)</f>
        <v>0</v>
      </c>
      <c r="AR158" s="153" t="s">
        <v>81</v>
      </c>
      <c r="AT158" s="161" t="s">
        <v>74</v>
      </c>
      <c r="AU158" s="161" t="s">
        <v>83</v>
      </c>
      <c r="AY158" s="153" t="s">
        <v>142</v>
      </c>
      <c r="BK158" s="162">
        <f>SUM(BK159:BK160)</f>
        <v>0</v>
      </c>
    </row>
    <row r="159" spans="1:65" s="2" customFormat="1" ht="21.75" customHeight="1">
      <c r="A159" s="32"/>
      <c r="B159" s="165"/>
      <c r="C159" s="166" t="s">
        <v>193</v>
      </c>
      <c r="D159" s="166" t="s">
        <v>144</v>
      </c>
      <c r="E159" s="167" t="s">
        <v>1394</v>
      </c>
      <c r="F159" s="168" t="s">
        <v>1395</v>
      </c>
      <c r="G159" s="169" t="s">
        <v>934</v>
      </c>
      <c r="H159" s="170">
        <v>1</v>
      </c>
      <c r="I159" s="171"/>
      <c r="J159" s="172">
        <f>ROUND(I159*H159,2)</f>
        <v>0</v>
      </c>
      <c r="K159" s="168" t="s">
        <v>1</v>
      </c>
      <c r="L159" s="33"/>
      <c r="M159" s="173" t="s">
        <v>1</v>
      </c>
      <c r="N159" s="174" t="s">
        <v>40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149</v>
      </c>
      <c r="AT159" s="177" t="s">
        <v>144</v>
      </c>
      <c r="AU159" s="177" t="s">
        <v>161</v>
      </c>
      <c r="AY159" s="17" t="s">
        <v>142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81</v>
      </c>
      <c r="BK159" s="178">
        <f>ROUND(I159*H159,2)</f>
        <v>0</v>
      </c>
      <c r="BL159" s="17" t="s">
        <v>149</v>
      </c>
      <c r="BM159" s="177" t="s">
        <v>1396</v>
      </c>
    </row>
    <row r="160" spans="1:47" s="2" customFormat="1" ht="39">
      <c r="A160" s="32"/>
      <c r="B160" s="33"/>
      <c r="C160" s="32"/>
      <c r="D160" s="179" t="s">
        <v>151</v>
      </c>
      <c r="E160" s="32"/>
      <c r="F160" s="180" t="s">
        <v>1397</v>
      </c>
      <c r="G160" s="32"/>
      <c r="H160" s="32"/>
      <c r="I160" s="101"/>
      <c r="J160" s="32"/>
      <c r="K160" s="32"/>
      <c r="L160" s="33"/>
      <c r="M160" s="181"/>
      <c r="N160" s="182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151</v>
      </c>
      <c r="AU160" s="17" t="s">
        <v>161</v>
      </c>
    </row>
    <row r="161" spans="2:63" s="12" customFormat="1" ht="20.85" customHeight="1">
      <c r="B161" s="152"/>
      <c r="D161" s="153" t="s">
        <v>74</v>
      </c>
      <c r="E161" s="163" t="s">
        <v>1398</v>
      </c>
      <c r="F161" s="163" t="s">
        <v>1399</v>
      </c>
      <c r="I161" s="155"/>
      <c r="J161" s="164">
        <f>BK161</f>
        <v>0</v>
      </c>
      <c r="L161" s="152"/>
      <c r="M161" s="157"/>
      <c r="N161" s="158"/>
      <c r="O161" s="158"/>
      <c r="P161" s="159">
        <f>SUM(P162:P163)</f>
        <v>0</v>
      </c>
      <c r="Q161" s="158"/>
      <c r="R161" s="159">
        <f>SUM(R162:R163)</f>
        <v>0</v>
      </c>
      <c r="S161" s="158"/>
      <c r="T161" s="160">
        <f>SUM(T162:T163)</f>
        <v>0</v>
      </c>
      <c r="AR161" s="153" t="s">
        <v>81</v>
      </c>
      <c r="AT161" s="161" t="s">
        <v>74</v>
      </c>
      <c r="AU161" s="161" t="s">
        <v>83</v>
      </c>
      <c r="AY161" s="153" t="s">
        <v>142</v>
      </c>
      <c r="BK161" s="162">
        <f>SUM(BK162:BK163)</f>
        <v>0</v>
      </c>
    </row>
    <row r="162" spans="1:65" s="2" customFormat="1" ht="21.75" customHeight="1">
      <c r="A162" s="32"/>
      <c r="B162" s="165"/>
      <c r="C162" s="166" t="s">
        <v>204</v>
      </c>
      <c r="D162" s="166" t="s">
        <v>144</v>
      </c>
      <c r="E162" s="167" t="s">
        <v>1400</v>
      </c>
      <c r="F162" s="168" t="s">
        <v>1401</v>
      </c>
      <c r="G162" s="169" t="s">
        <v>1402</v>
      </c>
      <c r="H162" s="170">
        <v>1</v>
      </c>
      <c r="I162" s="171"/>
      <c r="J162" s="172">
        <f>ROUND(I162*H162,2)</f>
        <v>0</v>
      </c>
      <c r="K162" s="168" t="s">
        <v>1</v>
      </c>
      <c r="L162" s="33"/>
      <c r="M162" s="173" t="s">
        <v>1</v>
      </c>
      <c r="N162" s="174" t="s">
        <v>40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149</v>
      </c>
      <c r="AT162" s="177" t="s">
        <v>144</v>
      </c>
      <c r="AU162" s="177" t="s">
        <v>161</v>
      </c>
      <c r="AY162" s="17" t="s">
        <v>142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81</v>
      </c>
      <c r="BK162" s="178">
        <f>ROUND(I162*H162,2)</f>
        <v>0</v>
      </c>
      <c r="BL162" s="17" t="s">
        <v>149</v>
      </c>
      <c r="BM162" s="177" t="s">
        <v>1403</v>
      </c>
    </row>
    <row r="163" spans="1:47" s="2" customFormat="1" ht="39">
      <c r="A163" s="32"/>
      <c r="B163" s="33"/>
      <c r="C163" s="32"/>
      <c r="D163" s="179" t="s">
        <v>151</v>
      </c>
      <c r="E163" s="32"/>
      <c r="F163" s="180" t="s">
        <v>1404</v>
      </c>
      <c r="G163" s="32"/>
      <c r="H163" s="32"/>
      <c r="I163" s="101"/>
      <c r="J163" s="32"/>
      <c r="K163" s="32"/>
      <c r="L163" s="33"/>
      <c r="M163" s="181"/>
      <c r="N163" s="182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151</v>
      </c>
      <c r="AU163" s="17" t="s">
        <v>161</v>
      </c>
    </row>
    <row r="164" spans="2:63" s="12" customFormat="1" ht="20.85" customHeight="1">
      <c r="B164" s="152"/>
      <c r="D164" s="153" t="s">
        <v>74</v>
      </c>
      <c r="E164" s="163" t="s">
        <v>1405</v>
      </c>
      <c r="F164" s="163" t="s">
        <v>1406</v>
      </c>
      <c r="I164" s="155"/>
      <c r="J164" s="164">
        <f>BK164</f>
        <v>0</v>
      </c>
      <c r="L164" s="152"/>
      <c r="M164" s="157"/>
      <c r="N164" s="158"/>
      <c r="O164" s="158"/>
      <c r="P164" s="159">
        <f>SUM(P165:P166)</f>
        <v>0</v>
      </c>
      <c r="Q164" s="158"/>
      <c r="R164" s="159">
        <f>SUM(R165:R166)</f>
        <v>0</v>
      </c>
      <c r="S164" s="158"/>
      <c r="T164" s="160">
        <f>SUM(T165:T166)</f>
        <v>0</v>
      </c>
      <c r="AR164" s="153" t="s">
        <v>81</v>
      </c>
      <c r="AT164" s="161" t="s">
        <v>74</v>
      </c>
      <c r="AU164" s="161" t="s">
        <v>83</v>
      </c>
      <c r="AY164" s="153" t="s">
        <v>142</v>
      </c>
      <c r="BK164" s="162">
        <f>SUM(BK165:BK166)</f>
        <v>0</v>
      </c>
    </row>
    <row r="165" spans="1:65" s="2" customFormat="1" ht="16.5" customHeight="1">
      <c r="A165" s="32"/>
      <c r="B165" s="165"/>
      <c r="C165" s="166" t="s">
        <v>210</v>
      </c>
      <c r="D165" s="166" t="s">
        <v>144</v>
      </c>
      <c r="E165" s="167" t="s">
        <v>1407</v>
      </c>
      <c r="F165" s="168" t="s">
        <v>1406</v>
      </c>
      <c r="G165" s="169" t="s">
        <v>934</v>
      </c>
      <c r="H165" s="170">
        <v>1</v>
      </c>
      <c r="I165" s="171"/>
      <c r="J165" s="172">
        <f>ROUND(I165*H165,2)</f>
        <v>0</v>
      </c>
      <c r="K165" s="168" t="s">
        <v>1</v>
      </c>
      <c r="L165" s="33"/>
      <c r="M165" s="173" t="s">
        <v>1</v>
      </c>
      <c r="N165" s="174" t="s">
        <v>40</v>
      </c>
      <c r="O165" s="58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7" t="s">
        <v>149</v>
      </c>
      <c r="AT165" s="177" t="s">
        <v>144</v>
      </c>
      <c r="AU165" s="177" t="s">
        <v>161</v>
      </c>
      <c r="AY165" s="17" t="s">
        <v>142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7" t="s">
        <v>81</v>
      </c>
      <c r="BK165" s="178">
        <f>ROUND(I165*H165,2)</f>
        <v>0</v>
      </c>
      <c r="BL165" s="17" t="s">
        <v>149</v>
      </c>
      <c r="BM165" s="177" t="s">
        <v>1408</v>
      </c>
    </row>
    <row r="166" spans="1:47" s="2" customFormat="1" ht="68.25">
      <c r="A166" s="32"/>
      <c r="B166" s="33"/>
      <c r="C166" s="32"/>
      <c r="D166" s="179" t="s">
        <v>151</v>
      </c>
      <c r="E166" s="32"/>
      <c r="F166" s="180" t="s">
        <v>1409</v>
      </c>
      <c r="G166" s="32"/>
      <c r="H166" s="32"/>
      <c r="I166" s="101"/>
      <c r="J166" s="32"/>
      <c r="K166" s="32"/>
      <c r="L166" s="33"/>
      <c r="M166" s="181"/>
      <c r="N166" s="182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151</v>
      </c>
      <c r="AU166" s="17" t="s">
        <v>161</v>
      </c>
    </row>
    <row r="167" spans="2:63" s="12" customFormat="1" ht="20.85" customHeight="1">
      <c r="B167" s="152"/>
      <c r="D167" s="153" t="s">
        <v>74</v>
      </c>
      <c r="E167" s="163" t="s">
        <v>1410</v>
      </c>
      <c r="F167" s="163" t="s">
        <v>1411</v>
      </c>
      <c r="I167" s="155"/>
      <c r="J167" s="164">
        <f>BK167</f>
        <v>0</v>
      </c>
      <c r="L167" s="152"/>
      <c r="M167" s="157"/>
      <c r="N167" s="158"/>
      <c r="O167" s="158"/>
      <c r="P167" s="159">
        <f>SUM(P168:P169)</f>
        <v>0</v>
      </c>
      <c r="Q167" s="158"/>
      <c r="R167" s="159">
        <f>SUM(R168:R169)</f>
        <v>0</v>
      </c>
      <c r="S167" s="158"/>
      <c r="T167" s="160">
        <f>SUM(T168:T169)</f>
        <v>0</v>
      </c>
      <c r="AR167" s="153" t="s">
        <v>81</v>
      </c>
      <c r="AT167" s="161" t="s">
        <v>74</v>
      </c>
      <c r="AU167" s="161" t="s">
        <v>83</v>
      </c>
      <c r="AY167" s="153" t="s">
        <v>142</v>
      </c>
      <c r="BK167" s="162">
        <f>SUM(BK168:BK169)</f>
        <v>0</v>
      </c>
    </row>
    <row r="168" spans="1:65" s="2" customFormat="1" ht="16.5" customHeight="1">
      <c r="A168" s="32"/>
      <c r="B168" s="165"/>
      <c r="C168" s="166" t="s">
        <v>222</v>
      </c>
      <c r="D168" s="166" t="s">
        <v>144</v>
      </c>
      <c r="E168" s="167" t="s">
        <v>1412</v>
      </c>
      <c r="F168" s="168" t="s">
        <v>1413</v>
      </c>
      <c r="G168" s="169" t="s">
        <v>934</v>
      </c>
      <c r="H168" s="170">
        <v>1</v>
      </c>
      <c r="I168" s="171"/>
      <c r="J168" s="172">
        <f>ROUND(I168*H168,2)</f>
        <v>0</v>
      </c>
      <c r="K168" s="168" t="s">
        <v>1</v>
      </c>
      <c r="L168" s="33"/>
      <c r="M168" s="173" t="s">
        <v>1</v>
      </c>
      <c r="N168" s="174" t="s">
        <v>40</v>
      </c>
      <c r="O168" s="58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149</v>
      </c>
      <c r="AT168" s="177" t="s">
        <v>144</v>
      </c>
      <c r="AU168" s="177" t="s">
        <v>161</v>
      </c>
      <c r="AY168" s="17" t="s">
        <v>142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7" t="s">
        <v>81</v>
      </c>
      <c r="BK168" s="178">
        <f>ROUND(I168*H168,2)</f>
        <v>0</v>
      </c>
      <c r="BL168" s="17" t="s">
        <v>149</v>
      </c>
      <c r="BM168" s="177" t="s">
        <v>1414</v>
      </c>
    </row>
    <row r="169" spans="1:47" s="2" customFormat="1" ht="11.25">
      <c r="A169" s="32"/>
      <c r="B169" s="33"/>
      <c r="C169" s="32"/>
      <c r="D169" s="179" t="s">
        <v>151</v>
      </c>
      <c r="E169" s="32"/>
      <c r="F169" s="180" t="s">
        <v>1413</v>
      </c>
      <c r="G169" s="32"/>
      <c r="H169" s="32"/>
      <c r="I169" s="101"/>
      <c r="J169" s="32"/>
      <c r="K169" s="32"/>
      <c r="L169" s="33"/>
      <c r="M169" s="181"/>
      <c r="N169" s="182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151</v>
      </c>
      <c r="AU169" s="17" t="s">
        <v>161</v>
      </c>
    </row>
    <row r="170" spans="2:63" s="12" customFormat="1" ht="20.85" customHeight="1">
      <c r="B170" s="152"/>
      <c r="D170" s="153" t="s">
        <v>74</v>
      </c>
      <c r="E170" s="163" t="s">
        <v>1415</v>
      </c>
      <c r="F170" s="163" t="s">
        <v>1416</v>
      </c>
      <c r="I170" s="155"/>
      <c r="J170" s="164">
        <f>BK170</f>
        <v>0</v>
      </c>
      <c r="L170" s="152"/>
      <c r="M170" s="157"/>
      <c r="N170" s="158"/>
      <c r="O170" s="158"/>
      <c r="P170" s="159">
        <f>SUM(P171:P172)</f>
        <v>0</v>
      </c>
      <c r="Q170" s="158"/>
      <c r="R170" s="159">
        <f>SUM(R171:R172)</f>
        <v>0</v>
      </c>
      <c r="S170" s="158"/>
      <c r="T170" s="160">
        <f>SUM(T171:T172)</f>
        <v>0</v>
      </c>
      <c r="AR170" s="153" t="s">
        <v>81</v>
      </c>
      <c r="AT170" s="161" t="s">
        <v>74</v>
      </c>
      <c r="AU170" s="161" t="s">
        <v>83</v>
      </c>
      <c r="AY170" s="153" t="s">
        <v>142</v>
      </c>
      <c r="BK170" s="162">
        <f>SUM(BK171:BK172)</f>
        <v>0</v>
      </c>
    </row>
    <row r="171" spans="1:65" s="2" customFormat="1" ht="21.75" customHeight="1">
      <c r="A171" s="32"/>
      <c r="B171" s="165"/>
      <c r="C171" s="166" t="s">
        <v>228</v>
      </c>
      <c r="D171" s="166" t="s">
        <v>144</v>
      </c>
      <c r="E171" s="167" t="s">
        <v>1417</v>
      </c>
      <c r="F171" s="168" t="s">
        <v>1418</v>
      </c>
      <c r="G171" s="169" t="s">
        <v>934</v>
      </c>
      <c r="H171" s="170">
        <v>1</v>
      </c>
      <c r="I171" s="171"/>
      <c r="J171" s="172">
        <f>ROUND(I171*H171,2)</f>
        <v>0</v>
      </c>
      <c r="K171" s="168" t="s">
        <v>1</v>
      </c>
      <c r="L171" s="33"/>
      <c r="M171" s="173" t="s">
        <v>1</v>
      </c>
      <c r="N171" s="174" t="s">
        <v>40</v>
      </c>
      <c r="O171" s="58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149</v>
      </c>
      <c r="AT171" s="177" t="s">
        <v>144</v>
      </c>
      <c r="AU171" s="177" t="s">
        <v>161</v>
      </c>
      <c r="AY171" s="17" t="s">
        <v>142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81</v>
      </c>
      <c r="BK171" s="178">
        <f>ROUND(I171*H171,2)</f>
        <v>0</v>
      </c>
      <c r="BL171" s="17" t="s">
        <v>149</v>
      </c>
      <c r="BM171" s="177" t="s">
        <v>1419</v>
      </c>
    </row>
    <row r="172" spans="1:47" s="2" customFormat="1" ht="48.75">
      <c r="A172" s="32"/>
      <c r="B172" s="33"/>
      <c r="C172" s="32"/>
      <c r="D172" s="179" t="s">
        <v>151</v>
      </c>
      <c r="E172" s="32"/>
      <c r="F172" s="180" t="s">
        <v>1420</v>
      </c>
      <c r="G172" s="32"/>
      <c r="H172" s="32"/>
      <c r="I172" s="101"/>
      <c r="J172" s="32"/>
      <c r="K172" s="32"/>
      <c r="L172" s="33"/>
      <c r="M172" s="181"/>
      <c r="N172" s="182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151</v>
      </c>
      <c r="AU172" s="17" t="s">
        <v>161</v>
      </c>
    </row>
    <row r="173" spans="2:63" s="12" customFormat="1" ht="20.85" customHeight="1">
      <c r="B173" s="152"/>
      <c r="D173" s="153" t="s">
        <v>74</v>
      </c>
      <c r="E173" s="163" t="s">
        <v>1421</v>
      </c>
      <c r="F173" s="163" t="s">
        <v>1422</v>
      </c>
      <c r="I173" s="155"/>
      <c r="J173" s="164">
        <f>BK173</f>
        <v>0</v>
      </c>
      <c r="L173" s="152"/>
      <c r="M173" s="157"/>
      <c r="N173" s="158"/>
      <c r="O173" s="158"/>
      <c r="P173" s="159">
        <f>SUM(P174:P179)</f>
        <v>0</v>
      </c>
      <c r="Q173" s="158"/>
      <c r="R173" s="159">
        <f>SUM(R174:R179)</f>
        <v>0</v>
      </c>
      <c r="S173" s="158"/>
      <c r="T173" s="160">
        <f>SUM(T174:T179)</f>
        <v>0</v>
      </c>
      <c r="AR173" s="153" t="s">
        <v>81</v>
      </c>
      <c r="AT173" s="161" t="s">
        <v>74</v>
      </c>
      <c r="AU173" s="161" t="s">
        <v>83</v>
      </c>
      <c r="AY173" s="153" t="s">
        <v>142</v>
      </c>
      <c r="BK173" s="162">
        <f>SUM(BK174:BK179)</f>
        <v>0</v>
      </c>
    </row>
    <row r="174" spans="1:65" s="2" customFormat="1" ht="16.5" customHeight="1">
      <c r="A174" s="32"/>
      <c r="B174" s="165"/>
      <c r="C174" s="166" t="s">
        <v>234</v>
      </c>
      <c r="D174" s="166" t="s">
        <v>144</v>
      </c>
      <c r="E174" s="167" t="s">
        <v>1423</v>
      </c>
      <c r="F174" s="168" t="s">
        <v>1424</v>
      </c>
      <c r="G174" s="169" t="s">
        <v>934</v>
      </c>
      <c r="H174" s="170">
        <v>1</v>
      </c>
      <c r="I174" s="171"/>
      <c r="J174" s="172">
        <f>ROUND(I174*H174,2)</f>
        <v>0</v>
      </c>
      <c r="K174" s="168" t="s">
        <v>1</v>
      </c>
      <c r="L174" s="33"/>
      <c r="M174" s="173" t="s">
        <v>1</v>
      </c>
      <c r="N174" s="174" t="s">
        <v>40</v>
      </c>
      <c r="O174" s="58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7" t="s">
        <v>149</v>
      </c>
      <c r="AT174" s="177" t="s">
        <v>144</v>
      </c>
      <c r="AU174" s="177" t="s">
        <v>161</v>
      </c>
      <c r="AY174" s="17" t="s">
        <v>142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7" t="s">
        <v>81</v>
      </c>
      <c r="BK174" s="178">
        <f>ROUND(I174*H174,2)</f>
        <v>0</v>
      </c>
      <c r="BL174" s="17" t="s">
        <v>149</v>
      </c>
      <c r="BM174" s="177" t="s">
        <v>1425</v>
      </c>
    </row>
    <row r="175" spans="1:47" s="2" customFormat="1" ht="29.25">
      <c r="A175" s="32"/>
      <c r="B175" s="33"/>
      <c r="C175" s="32"/>
      <c r="D175" s="179" t="s">
        <v>151</v>
      </c>
      <c r="E175" s="32"/>
      <c r="F175" s="180" t="s">
        <v>1426</v>
      </c>
      <c r="G175" s="32"/>
      <c r="H175" s="32"/>
      <c r="I175" s="101"/>
      <c r="J175" s="32"/>
      <c r="K175" s="32"/>
      <c r="L175" s="33"/>
      <c r="M175" s="181"/>
      <c r="N175" s="182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151</v>
      </c>
      <c r="AU175" s="17" t="s">
        <v>161</v>
      </c>
    </row>
    <row r="176" spans="1:65" s="2" customFormat="1" ht="16.5" customHeight="1">
      <c r="A176" s="32"/>
      <c r="B176" s="165"/>
      <c r="C176" s="166" t="s">
        <v>239</v>
      </c>
      <c r="D176" s="166" t="s">
        <v>144</v>
      </c>
      <c r="E176" s="167" t="s">
        <v>1427</v>
      </c>
      <c r="F176" s="168" t="s">
        <v>1428</v>
      </c>
      <c r="G176" s="169" t="s">
        <v>934</v>
      </c>
      <c r="H176" s="170">
        <v>1</v>
      </c>
      <c r="I176" s="171"/>
      <c r="J176" s="172">
        <f>ROUND(I176*H176,2)</f>
        <v>0</v>
      </c>
      <c r="K176" s="168" t="s">
        <v>1</v>
      </c>
      <c r="L176" s="33"/>
      <c r="M176" s="173" t="s">
        <v>1</v>
      </c>
      <c r="N176" s="174" t="s">
        <v>40</v>
      </c>
      <c r="O176" s="58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7" t="s">
        <v>149</v>
      </c>
      <c r="AT176" s="177" t="s">
        <v>144</v>
      </c>
      <c r="AU176" s="177" t="s">
        <v>161</v>
      </c>
      <c r="AY176" s="17" t="s">
        <v>142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7" t="s">
        <v>81</v>
      </c>
      <c r="BK176" s="178">
        <f>ROUND(I176*H176,2)</f>
        <v>0</v>
      </c>
      <c r="BL176" s="17" t="s">
        <v>149</v>
      </c>
      <c r="BM176" s="177" t="s">
        <v>1429</v>
      </c>
    </row>
    <row r="177" spans="1:47" s="2" customFormat="1" ht="11.25">
      <c r="A177" s="32"/>
      <c r="B177" s="33"/>
      <c r="C177" s="32"/>
      <c r="D177" s="179" t="s">
        <v>151</v>
      </c>
      <c r="E177" s="32"/>
      <c r="F177" s="180" t="s">
        <v>1428</v>
      </c>
      <c r="G177" s="32"/>
      <c r="H177" s="32"/>
      <c r="I177" s="101"/>
      <c r="J177" s="32"/>
      <c r="K177" s="32"/>
      <c r="L177" s="33"/>
      <c r="M177" s="181"/>
      <c r="N177" s="182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151</v>
      </c>
      <c r="AU177" s="17" t="s">
        <v>161</v>
      </c>
    </row>
    <row r="178" spans="1:65" s="2" customFormat="1" ht="21.75" customHeight="1">
      <c r="A178" s="32"/>
      <c r="B178" s="165"/>
      <c r="C178" s="166" t="s">
        <v>243</v>
      </c>
      <c r="D178" s="166" t="s">
        <v>144</v>
      </c>
      <c r="E178" s="167" t="s">
        <v>1430</v>
      </c>
      <c r="F178" s="168" t="s">
        <v>1431</v>
      </c>
      <c r="G178" s="169" t="s">
        <v>934</v>
      </c>
      <c r="H178" s="170">
        <v>1</v>
      </c>
      <c r="I178" s="171"/>
      <c r="J178" s="172">
        <f>ROUND(I178*H178,2)</f>
        <v>0</v>
      </c>
      <c r="K178" s="168" t="s">
        <v>1</v>
      </c>
      <c r="L178" s="33"/>
      <c r="M178" s="173" t="s">
        <v>1</v>
      </c>
      <c r="N178" s="174" t="s">
        <v>40</v>
      </c>
      <c r="O178" s="58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7" t="s">
        <v>149</v>
      </c>
      <c r="AT178" s="177" t="s">
        <v>144</v>
      </c>
      <c r="AU178" s="177" t="s">
        <v>161</v>
      </c>
      <c r="AY178" s="17" t="s">
        <v>142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7" t="s">
        <v>81</v>
      </c>
      <c r="BK178" s="178">
        <f>ROUND(I178*H178,2)</f>
        <v>0</v>
      </c>
      <c r="BL178" s="17" t="s">
        <v>149</v>
      </c>
      <c r="BM178" s="177" t="s">
        <v>1432</v>
      </c>
    </row>
    <row r="179" spans="1:47" s="2" customFormat="1" ht="19.5">
      <c r="A179" s="32"/>
      <c r="B179" s="33"/>
      <c r="C179" s="32"/>
      <c r="D179" s="179" t="s">
        <v>151</v>
      </c>
      <c r="E179" s="32"/>
      <c r="F179" s="180" t="s">
        <v>1431</v>
      </c>
      <c r="G179" s="32"/>
      <c r="H179" s="32"/>
      <c r="I179" s="101"/>
      <c r="J179" s="32"/>
      <c r="K179" s="32"/>
      <c r="L179" s="33"/>
      <c r="M179" s="181"/>
      <c r="N179" s="182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151</v>
      </c>
      <c r="AU179" s="17" t="s">
        <v>161</v>
      </c>
    </row>
    <row r="180" spans="2:63" s="12" customFormat="1" ht="20.85" customHeight="1">
      <c r="B180" s="152"/>
      <c r="D180" s="153" t="s">
        <v>74</v>
      </c>
      <c r="E180" s="163" t="s">
        <v>1433</v>
      </c>
      <c r="F180" s="163" t="s">
        <v>1434</v>
      </c>
      <c r="I180" s="155"/>
      <c r="J180" s="164">
        <f>BK180</f>
        <v>0</v>
      </c>
      <c r="L180" s="152"/>
      <c r="M180" s="157"/>
      <c r="N180" s="158"/>
      <c r="O180" s="158"/>
      <c r="P180" s="159">
        <f>SUM(P181:P182)</f>
        <v>0</v>
      </c>
      <c r="Q180" s="158"/>
      <c r="R180" s="159">
        <f>SUM(R181:R182)</f>
        <v>0</v>
      </c>
      <c r="S180" s="158"/>
      <c r="T180" s="160">
        <f>SUM(T181:T182)</f>
        <v>0</v>
      </c>
      <c r="AR180" s="153" t="s">
        <v>81</v>
      </c>
      <c r="AT180" s="161" t="s">
        <v>74</v>
      </c>
      <c r="AU180" s="161" t="s">
        <v>83</v>
      </c>
      <c r="AY180" s="153" t="s">
        <v>142</v>
      </c>
      <c r="BK180" s="162">
        <f>SUM(BK181:BK182)</f>
        <v>0</v>
      </c>
    </row>
    <row r="181" spans="1:65" s="2" customFormat="1" ht="16.5" customHeight="1">
      <c r="A181" s="32"/>
      <c r="B181" s="165"/>
      <c r="C181" s="166" t="s">
        <v>8</v>
      </c>
      <c r="D181" s="166" t="s">
        <v>144</v>
      </c>
      <c r="E181" s="167" t="s">
        <v>1435</v>
      </c>
      <c r="F181" s="168" t="s">
        <v>1436</v>
      </c>
      <c r="G181" s="169" t="s">
        <v>934</v>
      </c>
      <c r="H181" s="170">
        <v>1</v>
      </c>
      <c r="I181" s="171"/>
      <c r="J181" s="172">
        <f>ROUND(I181*H181,2)</f>
        <v>0</v>
      </c>
      <c r="K181" s="168" t="s">
        <v>1</v>
      </c>
      <c r="L181" s="33"/>
      <c r="M181" s="173" t="s">
        <v>1</v>
      </c>
      <c r="N181" s="174" t="s">
        <v>40</v>
      </c>
      <c r="O181" s="58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7" t="s">
        <v>149</v>
      </c>
      <c r="AT181" s="177" t="s">
        <v>144</v>
      </c>
      <c r="AU181" s="177" t="s">
        <v>161</v>
      </c>
      <c r="AY181" s="17" t="s">
        <v>142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7" t="s">
        <v>81</v>
      </c>
      <c r="BK181" s="178">
        <f>ROUND(I181*H181,2)</f>
        <v>0</v>
      </c>
      <c r="BL181" s="17" t="s">
        <v>149</v>
      </c>
      <c r="BM181" s="177" t="s">
        <v>1437</v>
      </c>
    </row>
    <row r="182" spans="1:47" s="2" customFormat="1" ht="11.25">
      <c r="A182" s="32"/>
      <c r="B182" s="33"/>
      <c r="C182" s="32"/>
      <c r="D182" s="179" t="s">
        <v>151</v>
      </c>
      <c r="E182" s="32"/>
      <c r="F182" s="180" t="s">
        <v>1436</v>
      </c>
      <c r="G182" s="32"/>
      <c r="H182" s="32"/>
      <c r="I182" s="101"/>
      <c r="J182" s="32"/>
      <c r="K182" s="32"/>
      <c r="L182" s="33"/>
      <c r="M182" s="181"/>
      <c r="N182" s="182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151</v>
      </c>
      <c r="AU182" s="17" t="s">
        <v>161</v>
      </c>
    </row>
    <row r="183" spans="2:63" s="12" customFormat="1" ht="20.85" customHeight="1">
      <c r="B183" s="152"/>
      <c r="D183" s="153" t="s">
        <v>74</v>
      </c>
      <c r="E183" s="163" t="s">
        <v>1438</v>
      </c>
      <c r="F183" s="163" t="s">
        <v>1439</v>
      </c>
      <c r="I183" s="155"/>
      <c r="J183" s="164">
        <f>BK183</f>
        <v>0</v>
      </c>
      <c r="L183" s="152"/>
      <c r="M183" s="157"/>
      <c r="N183" s="158"/>
      <c r="O183" s="158"/>
      <c r="P183" s="159">
        <f>SUM(P184:P185)</f>
        <v>0</v>
      </c>
      <c r="Q183" s="158"/>
      <c r="R183" s="159">
        <f>SUM(R184:R185)</f>
        <v>0</v>
      </c>
      <c r="S183" s="158"/>
      <c r="T183" s="160">
        <f>SUM(T184:T185)</f>
        <v>0</v>
      </c>
      <c r="AR183" s="153" t="s">
        <v>81</v>
      </c>
      <c r="AT183" s="161" t="s">
        <v>74</v>
      </c>
      <c r="AU183" s="161" t="s">
        <v>83</v>
      </c>
      <c r="AY183" s="153" t="s">
        <v>142</v>
      </c>
      <c r="BK183" s="162">
        <f>SUM(BK184:BK185)</f>
        <v>0</v>
      </c>
    </row>
    <row r="184" spans="1:65" s="2" customFormat="1" ht="21.75" customHeight="1">
      <c r="A184" s="32"/>
      <c r="B184" s="165"/>
      <c r="C184" s="166" t="s">
        <v>254</v>
      </c>
      <c r="D184" s="166" t="s">
        <v>144</v>
      </c>
      <c r="E184" s="167" t="s">
        <v>1440</v>
      </c>
      <c r="F184" s="168" t="s">
        <v>1441</v>
      </c>
      <c r="G184" s="169" t="s">
        <v>934</v>
      </c>
      <c r="H184" s="170">
        <v>1</v>
      </c>
      <c r="I184" s="171"/>
      <c r="J184" s="172">
        <f>ROUND(I184*H184,2)</f>
        <v>0</v>
      </c>
      <c r="K184" s="168" t="s">
        <v>1</v>
      </c>
      <c r="L184" s="33"/>
      <c r="M184" s="173" t="s">
        <v>1</v>
      </c>
      <c r="N184" s="174" t="s">
        <v>40</v>
      </c>
      <c r="O184" s="58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149</v>
      </c>
      <c r="AT184" s="177" t="s">
        <v>144</v>
      </c>
      <c r="AU184" s="177" t="s">
        <v>161</v>
      </c>
      <c r="AY184" s="17" t="s">
        <v>142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7" t="s">
        <v>81</v>
      </c>
      <c r="BK184" s="178">
        <f>ROUND(I184*H184,2)</f>
        <v>0</v>
      </c>
      <c r="BL184" s="17" t="s">
        <v>149</v>
      </c>
      <c r="BM184" s="177" t="s">
        <v>1442</v>
      </c>
    </row>
    <row r="185" spans="1:47" s="2" customFormat="1" ht="39">
      <c r="A185" s="32"/>
      <c r="B185" s="33"/>
      <c r="C185" s="32"/>
      <c r="D185" s="179" t="s">
        <v>151</v>
      </c>
      <c r="E185" s="32"/>
      <c r="F185" s="180" t="s">
        <v>1443</v>
      </c>
      <c r="G185" s="32"/>
      <c r="H185" s="32"/>
      <c r="I185" s="101"/>
      <c r="J185" s="32"/>
      <c r="K185" s="32"/>
      <c r="L185" s="33"/>
      <c r="M185" s="181"/>
      <c r="N185" s="182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151</v>
      </c>
      <c r="AU185" s="17" t="s">
        <v>161</v>
      </c>
    </row>
    <row r="186" spans="2:63" s="12" customFormat="1" ht="20.85" customHeight="1">
      <c r="B186" s="152"/>
      <c r="D186" s="153" t="s">
        <v>74</v>
      </c>
      <c r="E186" s="163" t="s">
        <v>1444</v>
      </c>
      <c r="F186" s="163" t="s">
        <v>1445</v>
      </c>
      <c r="I186" s="155"/>
      <c r="J186" s="164">
        <f>BK186</f>
        <v>0</v>
      </c>
      <c r="L186" s="152"/>
      <c r="M186" s="157"/>
      <c r="N186" s="158"/>
      <c r="O186" s="158"/>
      <c r="P186" s="159">
        <f>SUM(P187:P188)</f>
        <v>0</v>
      </c>
      <c r="Q186" s="158"/>
      <c r="R186" s="159">
        <f>SUM(R187:R188)</f>
        <v>0</v>
      </c>
      <c r="S186" s="158"/>
      <c r="T186" s="160">
        <f>SUM(T187:T188)</f>
        <v>0</v>
      </c>
      <c r="AR186" s="153" t="s">
        <v>81</v>
      </c>
      <c r="AT186" s="161" t="s">
        <v>74</v>
      </c>
      <c r="AU186" s="161" t="s">
        <v>83</v>
      </c>
      <c r="AY186" s="153" t="s">
        <v>142</v>
      </c>
      <c r="BK186" s="162">
        <f>SUM(BK187:BK188)</f>
        <v>0</v>
      </c>
    </row>
    <row r="187" spans="1:65" s="2" customFormat="1" ht="16.5" customHeight="1">
      <c r="A187" s="32"/>
      <c r="B187" s="165"/>
      <c r="C187" s="166" t="s">
        <v>264</v>
      </c>
      <c r="D187" s="166" t="s">
        <v>144</v>
      </c>
      <c r="E187" s="167" t="s">
        <v>1446</v>
      </c>
      <c r="F187" s="168" t="s">
        <v>1447</v>
      </c>
      <c r="G187" s="169" t="s">
        <v>934</v>
      </c>
      <c r="H187" s="170">
        <v>1</v>
      </c>
      <c r="I187" s="171"/>
      <c r="J187" s="172">
        <f>ROUND(I187*H187,2)</f>
        <v>0</v>
      </c>
      <c r="K187" s="168" t="s">
        <v>1</v>
      </c>
      <c r="L187" s="33"/>
      <c r="M187" s="173" t="s">
        <v>1</v>
      </c>
      <c r="N187" s="174" t="s">
        <v>40</v>
      </c>
      <c r="O187" s="58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7" t="s">
        <v>149</v>
      </c>
      <c r="AT187" s="177" t="s">
        <v>144</v>
      </c>
      <c r="AU187" s="177" t="s">
        <v>161</v>
      </c>
      <c r="AY187" s="17" t="s">
        <v>142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7" t="s">
        <v>81</v>
      </c>
      <c r="BK187" s="178">
        <f>ROUND(I187*H187,2)</f>
        <v>0</v>
      </c>
      <c r="BL187" s="17" t="s">
        <v>149</v>
      </c>
      <c r="BM187" s="177" t="s">
        <v>1448</v>
      </c>
    </row>
    <row r="188" spans="1:47" s="2" customFormat="1" ht="11.25">
      <c r="A188" s="32"/>
      <c r="B188" s="33"/>
      <c r="C188" s="32"/>
      <c r="D188" s="179" t="s">
        <v>151</v>
      </c>
      <c r="E188" s="32"/>
      <c r="F188" s="180" t="s">
        <v>1447</v>
      </c>
      <c r="G188" s="32"/>
      <c r="H188" s="32"/>
      <c r="I188" s="101"/>
      <c r="J188" s="32"/>
      <c r="K188" s="32"/>
      <c r="L188" s="33"/>
      <c r="M188" s="221"/>
      <c r="N188" s="222"/>
      <c r="O188" s="223"/>
      <c r="P188" s="223"/>
      <c r="Q188" s="223"/>
      <c r="R188" s="223"/>
      <c r="S188" s="223"/>
      <c r="T188" s="224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151</v>
      </c>
      <c r="AU188" s="17" t="s">
        <v>161</v>
      </c>
    </row>
    <row r="189" spans="1:31" s="2" customFormat="1" ht="6.95" customHeight="1">
      <c r="A189" s="32"/>
      <c r="B189" s="47"/>
      <c r="C189" s="48"/>
      <c r="D189" s="48"/>
      <c r="E189" s="48"/>
      <c r="F189" s="48"/>
      <c r="G189" s="48"/>
      <c r="H189" s="48"/>
      <c r="I189" s="125"/>
      <c r="J189" s="48"/>
      <c r="K189" s="48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36:K188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Marenczoková Radomíra Ing., Dis.</cp:lastModifiedBy>
  <dcterms:created xsi:type="dcterms:W3CDTF">2020-05-13T05:03:50Z</dcterms:created>
  <dcterms:modified xsi:type="dcterms:W3CDTF">2020-05-13T10:18:32Z</dcterms:modified>
  <cp:category/>
  <cp:version/>
  <cp:contentType/>
  <cp:contentStatus/>
</cp:coreProperties>
</file>